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Dec22\Standard Reports\"/>
    </mc:Choice>
  </mc:AlternateContent>
  <xr:revisionPtr revIDLastSave="0" documentId="13_ncr:1_{C2464E11-79DD-4BD5-9025-7666E93CBF05}" xr6:coauthVersionLast="47" xr6:coauthVersionMax="47" xr10:uidLastSave="{00000000-0000-0000-0000-000000000000}"/>
  <bookViews>
    <workbookView xWindow="-23385" yWindow="840" windowWidth="23010" windowHeight="150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H15" i="49"/>
  <c r="J15" i="49" s="1"/>
  <c r="G15" i="49"/>
  <c r="I15" i="49" s="1"/>
  <c r="H16" i="49"/>
  <c r="J16" i="49" s="1"/>
  <c r="G16" i="49"/>
  <c r="I16" i="49" s="1"/>
  <c r="H19" i="49"/>
  <c r="J19" i="49" s="1"/>
  <c r="G19" i="49"/>
  <c r="I19" i="49" s="1"/>
  <c r="H20" i="49"/>
  <c r="J20" i="49" s="1"/>
  <c r="G20" i="49"/>
  <c r="I20" i="49" s="1"/>
  <c r="H21" i="49"/>
  <c r="J21" i="49" s="1"/>
  <c r="G21" i="49"/>
  <c r="I21" i="49" s="1"/>
  <c r="H24" i="49"/>
  <c r="J24" i="49" s="1"/>
  <c r="G24" i="49"/>
  <c r="I24" i="49" s="1"/>
  <c r="H25" i="49"/>
  <c r="J25" i="49" s="1"/>
  <c r="G25" i="49"/>
  <c r="I25" i="49" s="1"/>
  <c r="I26" i="49"/>
  <c r="H26" i="49"/>
  <c r="J26" i="49" s="1"/>
  <c r="G26" i="49"/>
  <c r="H27" i="49"/>
  <c r="J27" i="49" s="1"/>
  <c r="G27" i="49"/>
  <c r="I27" i="49" s="1"/>
  <c r="H28" i="49"/>
  <c r="J28" i="49" s="1"/>
  <c r="G28" i="49"/>
  <c r="I28" i="49" s="1"/>
  <c r="H29" i="49"/>
  <c r="J29" i="49" s="1"/>
  <c r="G29" i="49"/>
  <c r="I29" i="49" s="1"/>
  <c r="H30" i="49"/>
  <c r="J30" i="49" s="1"/>
  <c r="G30" i="49"/>
  <c r="I30" i="49" s="1"/>
  <c r="H31" i="49"/>
  <c r="J31" i="49" s="1"/>
  <c r="G31" i="49"/>
  <c r="I31" i="49" s="1"/>
  <c r="H32" i="49"/>
  <c r="J32" i="49" s="1"/>
  <c r="G32" i="49"/>
  <c r="I32" i="49" s="1"/>
  <c r="H33" i="49"/>
  <c r="J33" i="49" s="1"/>
  <c r="G33" i="49"/>
  <c r="I33" i="49" s="1"/>
  <c r="J34" i="49"/>
  <c r="I34" i="49"/>
  <c r="H34" i="49"/>
  <c r="G34" i="49"/>
  <c r="H35" i="49"/>
  <c r="J35" i="49" s="1"/>
  <c r="G35" i="49"/>
  <c r="I35" i="49" s="1"/>
  <c r="H36" i="49"/>
  <c r="J36" i="49" s="1"/>
  <c r="G36" i="49"/>
  <c r="I36" i="49" s="1"/>
  <c r="H37" i="49"/>
  <c r="J37" i="49" s="1"/>
  <c r="G37" i="49"/>
  <c r="I37" i="49" s="1"/>
  <c r="H38" i="49"/>
  <c r="J38" i="49" s="1"/>
  <c r="G38" i="49"/>
  <c r="I38" i="49" s="1"/>
  <c r="H39" i="49"/>
  <c r="J39" i="49" s="1"/>
  <c r="G39" i="49"/>
  <c r="I39" i="49" s="1"/>
  <c r="I40" i="49"/>
  <c r="H40" i="49"/>
  <c r="J40" i="49" s="1"/>
  <c r="G40" i="49"/>
  <c r="I41" i="49"/>
  <c r="H41" i="49"/>
  <c r="J41" i="49" s="1"/>
  <c r="G41" i="49"/>
  <c r="H42" i="49"/>
  <c r="J42" i="49" s="1"/>
  <c r="G42" i="49"/>
  <c r="I42" i="49" s="1"/>
  <c r="I45" i="49"/>
  <c r="H45" i="49"/>
  <c r="J45" i="49" s="1"/>
  <c r="G45" i="49"/>
  <c r="H46" i="49"/>
  <c r="J46" i="49" s="1"/>
  <c r="G46" i="49"/>
  <c r="I46" i="49" s="1"/>
  <c r="I47" i="49"/>
  <c r="H47" i="49"/>
  <c r="J47" i="49" s="1"/>
  <c r="G47" i="49"/>
  <c r="H48" i="49"/>
  <c r="J48" i="49" s="1"/>
  <c r="G48" i="49"/>
  <c r="I48" i="49" s="1"/>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H57" i="49"/>
  <c r="J57" i="49" s="1"/>
  <c r="G57" i="49"/>
  <c r="I57" i="49" s="1"/>
  <c r="I58" i="49"/>
  <c r="H58" i="49"/>
  <c r="J58" i="49" s="1"/>
  <c r="G58" i="49"/>
  <c r="H59" i="49"/>
  <c r="J59" i="49" s="1"/>
  <c r="G59" i="49"/>
  <c r="I59" i="49" s="1"/>
  <c r="H60" i="49"/>
  <c r="J60" i="49" s="1"/>
  <c r="G60" i="49"/>
  <c r="I60" i="49" s="1"/>
  <c r="H61" i="49"/>
  <c r="J61" i="49" s="1"/>
  <c r="G61" i="49"/>
  <c r="I61" i="49" s="1"/>
  <c r="H62" i="49"/>
  <c r="J62" i="49" s="1"/>
  <c r="G62" i="49"/>
  <c r="I62" i="49" s="1"/>
  <c r="J63" i="49"/>
  <c r="I63" i="49"/>
  <c r="H63" i="49"/>
  <c r="G63" i="49"/>
  <c r="J64" i="49"/>
  <c r="I64" i="49"/>
  <c r="H64" i="49"/>
  <c r="G64" i="49"/>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H73" i="49"/>
  <c r="J73" i="49" s="1"/>
  <c r="G73" i="49"/>
  <c r="I73" i="49" s="1"/>
  <c r="H74" i="49"/>
  <c r="J74" i="49" s="1"/>
  <c r="G74" i="49"/>
  <c r="I74" i="49" s="1"/>
  <c r="J77" i="49"/>
  <c r="I77" i="49"/>
  <c r="H77" i="49"/>
  <c r="G77" i="49"/>
  <c r="J78" i="49"/>
  <c r="I78" i="49"/>
  <c r="H78" i="49"/>
  <c r="G78" i="49"/>
  <c r="J81" i="49"/>
  <c r="I81" i="49"/>
  <c r="H81" i="49"/>
  <c r="G81" i="49"/>
  <c r="H82" i="49"/>
  <c r="J82" i="49" s="1"/>
  <c r="G82" i="49"/>
  <c r="I82" i="49" s="1"/>
  <c r="J83" i="49"/>
  <c r="I83" i="49"/>
  <c r="H83" i="49"/>
  <c r="G83" i="49"/>
  <c r="H84" i="49"/>
  <c r="J84" i="49" s="1"/>
  <c r="G84" i="49"/>
  <c r="I84" i="49" s="1"/>
  <c r="H87" i="49"/>
  <c r="J87" i="49" s="1"/>
  <c r="G87" i="49"/>
  <c r="I87" i="49" s="1"/>
  <c r="H88" i="49"/>
  <c r="J88" i="49" s="1"/>
  <c r="G88" i="49"/>
  <c r="I88" i="49" s="1"/>
  <c r="I91" i="49"/>
  <c r="H91" i="49"/>
  <c r="J91" i="49" s="1"/>
  <c r="G91" i="49"/>
  <c r="I92" i="49"/>
  <c r="H92" i="49"/>
  <c r="J92" i="49" s="1"/>
  <c r="G92" i="49"/>
  <c r="H93" i="49"/>
  <c r="J93" i="49" s="1"/>
  <c r="G93" i="49"/>
  <c r="I93" i="49" s="1"/>
  <c r="H94" i="49"/>
  <c r="J94" i="49" s="1"/>
  <c r="G94" i="49"/>
  <c r="I94" i="49" s="1"/>
  <c r="J95" i="49"/>
  <c r="I95" i="49"/>
  <c r="H95" i="49"/>
  <c r="G95" i="49"/>
  <c r="H96" i="49"/>
  <c r="J96" i="49" s="1"/>
  <c r="G96" i="49"/>
  <c r="I96" i="49" s="1"/>
  <c r="J99" i="49"/>
  <c r="I99" i="49"/>
  <c r="H99" i="49"/>
  <c r="G99" i="49"/>
  <c r="J100" i="49"/>
  <c r="I100" i="49"/>
  <c r="H100" i="49"/>
  <c r="G100" i="49"/>
  <c r="J101" i="49"/>
  <c r="I101" i="49"/>
  <c r="H101" i="49"/>
  <c r="G101" i="49"/>
  <c r="J102" i="49"/>
  <c r="I102" i="49"/>
  <c r="H102" i="49"/>
  <c r="G102" i="49"/>
  <c r="J103" i="49"/>
  <c r="I103" i="49"/>
  <c r="H103" i="49"/>
  <c r="G103" i="49"/>
  <c r="H106" i="49"/>
  <c r="J106" i="49" s="1"/>
  <c r="G106" i="49"/>
  <c r="I106" i="49" s="1"/>
  <c r="H107" i="49"/>
  <c r="J107" i="49" s="1"/>
  <c r="G107" i="49"/>
  <c r="I107" i="49" s="1"/>
  <c r="H108" i="49"/>
  <c r="J108" i="49" s="1"/>
  <c r="G108" i="49"/>
  <c r="I108" i="49" s="1"/>
  <c r="I111" i="49"/>
  <c r="H111" i="49"/>
  <c r="J111" i="49" s="1"/>
  <c r="G111" i="49"/>
  <c r="I112" i="49"/>
  <c r="H112" i="49"/>
  <c r="J112" i="49" s="1"/>
  <c r="G112" i="49"/>
  <c r="H115" i="49"/>
  <c r="J115" i="49" s="1"/>
  <c r="G115" i="49"/>
  <c r="I115" i="49" s="1"/>
  <c r="H116" i="49"/>
  <c r="J116" i="49" s="1"/>
  <c r="G116" i="49"/>
  <c r="I116" i="49" s="1"/>
  <c r="H119" i="49"/>
  <c r="J119" i="49" s="1"/>
  <c r="G119" i="49"/>
  <c r="I119" i="49" s="1"/>
  <c r="H120" i="49"/>
  <c r="J120" i="49" s="1"/>
  <c r="G120" i="49"/>
  <c r="I120" i="49" s="1"/>
  <c r="H123" i="49"/>
  <c r="J123" i="49" s="1"/>
  <c r="G123" i="49"/>
  <c r="I123" i="49" s="1"/>
  <c r="H124" i="49"/>
  <c r="J124" i="49" s="1"/>
  <c r="G124" i="49"/>
  <c r="I124" i="49" s="1"/>
  <c r="I127" i="49"/>
  <c r="H127" i="49"/>
  <c r="J127" i="49" s="1"/>
  <c r="G127" i="49"/>
  <c r="H128" i="49"/>
  <c r="J128" i="49" s="1"/>
  <c r="G128" i="49"/>
  <c r="I128" i="49" s="1"/>
  <c r="H129" i="49"/>
  <c r="J129" i="49" s="1"/>
  <c r="G129" i="49"/>
  <c r="I129" i="49" s="1"/>
  <c r="H130" i="49"/>
  <c r="J130" i="49" s="1"/>
  <c r="G130" i="49"/>
  <c r="I130" i="49" s="1"/>
  <c r="H131" i="49"/>
  <c r="J131" i="49" s="1"/>
  <c r="G131" i="49"/>
  <c r="I131" i="49" s="1"/>
  <c r="I132" i="49"/>
  <c r="H132" i="49"/>
  <c r="J132" i="49" s="1"/>
  <c r="G132" i="49"/>
  <c r="H133" i="49"/>
  <c r="J133" i="49" s="1"/>
  <c r="G133" i="49"/>
  <c r="I133" i="49" s="1"/>
  <c r="H134" i="49"/>
  <c r="J134" i="49" s="1"/>
  <c r="G134" i="49"/>
  <c r="I134" i="49" s="1"/>
  <c r="H135" i="49"/>
  <c r="J135" i="49" s="1"/>
  <c r="G135" i="49"/>
  <c r="I135" i="49" s="1"/>
  <c r="H136" i="49"/>
  <c r="J136" i="49" s="1"/>
  <c r="G136" i="49"/>
  <c r="I136" i="49" s="1"/>
  <c r="H137" i="49"/>
  <c r="J137" i="49" s="1"/>
  <c r="G137" i="49"/>
  <c r="I137" i="49" s="1"/>
  <c r="H138" i="49"/>
  <c r="J138" i="49" s="1"/>
  <c r="G138" i="49"/>
  <c r="I138" i="49" s="1"/>
  <c r="H139" i="49"/>
  <c r="J139" i="49" s="1"/>
  <c r="G139" i="49"/>
  <c r="I139" i="49" s="1"/>
  <c r="H140" i="49"/>
  <c r="J140" i="49" s="1"/>
  <c r="G140" i="49"/>
  <c r="I140" i="49" s="1"/>
  <c r="H143" i="49"/>
  <c r="J143" i="49" s="1"/>
  <c r="G143" i="49"/>
  <c r="I143" i="49" s="1"/>
  <c r="H144" i="49"/>
  <c r="J144" i="49" s="1"/>
  <c r="G144" i="49"/>
  <c r="I144" i="49" s="1"/>
  <c r="H147" i="49"/>
  <c r="J147" i="49" s="1"/>
  <c r="G147" i="49"/>
  <c r="I147" i="49" s="1"/>
  <c r="H148" i="49"/>
  <c r="J148" i="49" s="1"/>
  <c r="G148" i="49"/>
  <c r="I148" i="49" s="1"/>
  <c r="H149" i="49"/>
  <c r="J149" i="49" s="1"/>
  <c r="G149" i="49"/>
  <c r="I149" i="49" s="1"/>
  <c r="H150" i="49"/>
  <c r="J150" i="49" s="1"/>
  <c r="G150" i="49"/>
  <c r="I150" i="49" s="1"/>
  <c r="H153" i="49"/>
  <c r="J153" i="49" s="1"/>
  <c r="G153" i="49"/>
  <c r="I153" i="49" s="1"/>
  <c r="H154" i="49"/>
  <c r="J154" i="49" s="1"/>
  <c r="G154" i="49"/>
  <c r="I154" i="49" s="1"/>
  <c r="J155" i="49"/>
  <c r="I155" i="49"/>
  <c r="H155" i="49"/>
  <c r="G155" i="49"/>
  <c r="H156" i="49"/>
  <c r="J156" i="49" s="1"/>
  <c r="G156" i="49"/>
  <c r="I156" i="49" s="1"/>
  <c r="H157" i="49"/>
  <c r="J157" i="49" s="1"/>
  <c r="G157" i="49"/>
  <c r="I157" i="49" s="1"/>
  <c r="H158" i="49"/>
  <c r="J158" i="49" s="1"/>
  <c r="G158" i="49"/>
  <c r="I158" i="49" s="1"/>
  <c r="I161" i="49"/>
  <c r="H161" i="49"/>
  <c r="J161" i="49" s="1"/>
  <c r="G161" i="49"/>
  <c r="H162" i="49"/>
  <c r="J162" i="49" s="1"/>
  <c r="G162" i="49"/>
  <c r="I162" i="49" s="1"/>
  <c r="J163" i="49"/>
  <c r="I163" i="49"/>
  <c r="H163" i="49"/>
  <c r="G163" i="49"/>
  <c r="H164" i="49"/>
  <c r="J164" i="49" s="1"/>
  <c r="G164" i="49"/>
  <c r="I164" i="49" s="1"/>
  <c r="H165" i="49"/>
  <c r="J165" i="49" s="1"/>
  <c r="G165" i="49"/>
  <c r="I165" i="49" s="1"/>
  <c r="H166" i="49"/>
  <c r="J166" i="49" s="1"/>
  <c r="G166" i="49"/>
  <c r="I166" i="49" s="1"/>
  <c r="H167" i="49"/>
  <c r="J167" i="49" s="1"/>
  <c r="G167" i="49"/>
  <c r="I167" i="49" s="1"/>
  <c r="J168" i="49"/>
  <c r="I168" i="49"/>
  <c r="H168" i="49"/>
  <c r="G168" i="49"/>
  <c r="H169" i="49"/>
  <c r="J169" i="49" s="1"/>
  <c r="G169" i="49"/>
  <c r="I169" i="49" s="1"/>
  <c r="H170" i="49"/>
  <c r="J170" i="49" s="1"/>
  <c r="G170" i="49"/>
  <c r="I170" i="49" s="1"/>
  <c r="H171" i="49"/>
  <c r="J171" i="49" s="1"/>
  <c r="G171" i="49"/>
  <c r="I171" i="49" s="1"/>
  <c r="H174" i="49"/>
  <c r="J174" i="49" s="1"/>
  <c r="G174" i="49"/>
  <c r="I174" i="49" s="1"/>
  <c r="H175" i="49"/>
  <c r="J175" i="49" s="1"/>
  <c r="G175" i="49"/>
  <c r="I175" i="49" s="1"/>
  <c r="H176" i="49"/>
  <c r="J176" i="49" s="1"/>
  <c r="G176" i="49"/>
  <c r="I176" i="49" s="1"/>
  <c r="H177" i="49"/>
  <c r="J177" i="49" s="1"/>
  <c r="G177" i="49"/>
  <c r="I177" i="49" s="1"/>
  <c r="H180" i="49"/>
  <c r="J180" i="49" s="1"/>
  <c r="G180" i="49"/>
  <c r="I180" i="49" s="1"/>
  <c r="I181" i="49"/>
  <c r="H181" i="49"/>
  <c r="J181" i="49" s="1"/>
  <c r="G181" i="49"/>
  <c r="H182" i="49"/>
  <c r="J182" i="49" s="1"/>
  <c r="G182" i="49"/>
  <c r="I182" i="49" s="1"/>
  <c r="H183" i="49"/>
  <c r="J183" i="49" s="1"/>
  <c r="G183" i="49"/>
  <c r="I183" i="49" s="1"/>
  <c r="H184" i="49"/>
  <c r="J184" i="49" s="1"/>
  <c r="G184" i="49"/>
  <c r="I184" i="49" s="1"/>
  <c r="I185" i="49"/>
  <c r="H185" i="49"/>
  <c r="J185" i="49" s="1"/>
  <c r="G185" i="49"/>
  <c r="H186" i="49"/>
  <c r="J186" i="49" s="1"/>
  <c r="G186" i="49"/>
  <c r="I186" i="49" s="1"/>
  <c r="H187" i="49"/>
  <c r="J187" i="49" s="1"/>
  <c r="G187" i="49"/>
  <c r="I187" i="49" s="1"/>
  <c r="I190" i="49"/>
  <c r="H190" i="49"/>
  <c r="J190" i="49" s="1"/>
  <c r="G190" i="49"/>
  <c r="H191" i="49"/>
  <c r="J191" i="49" s="1"/>
  <c r="G191" i="49"/>
  <c r="I191" i="49" s="1"/>
  <c r="H192" i="49"/>
  <c r="J192" i="49" s="1"/>
  <c r="G192" i="49"/>
  <c r="I192" i="49" s="1"/>
  <c r="H193" i="49"/>
  <c r="J193" i="49" s="1"/>
  <c r="G193" i="49"/>
  <c r="I193" i="49" s="1"/>
  <c r="H194" i="49"/>
  <c r="J194" i="49" s="1"/>
  <c r="G194" i="49"/>
  <c r="I194" i="49" s="1"/>
  <c r="H195" i="49"/>
  <c r="J195" i="49" s="1"/>
  <c r="G195" i="49"/>
  <c r="I195" i="49" s="1"/>
  <c r="H196" i="49"/>
  <c r="J196" i="49" s="1"/>
  <c r="G196" i="49"/>
  <c r="I196" i="49" s="1"/>
  <c r="H197" i="49"/>
  <c r="J197" i="49" s="1"/>
  <c r="G197" i="49"/>
  <c r="I197" i="49" s="1"/>
  <c r="I198" i="49"/>
  <c r="H198" i="49"/>
  <c r="J198" i="49" s="1"/>
  <c r="G198" i="49"/>
  <c r="H199" i="49"/>
  <c r="J199" i="49" s="1"/>
  <c r="G199" i="49"/>
  <c r="I199" i="49" s="1"/>
  <c r="H200" i="49"/>
  <c r="J200" i="49" s="1"/>
  <c r="G200" i="49"/>
  <c r="I200" i="49" s="1"/>
  <c r="H201" i="49"/>
  <c r="J201" i="49" s="1"/>
  <c r="G201" i="49"/>
  <c r="I201" i="49" s="1"/>
  <c r="H202" i="49"/>
  <c r="J202" i="49" s="1"/>
  <c r="G202" i="49"/>
  <c r="I202" i="49" s="1"/>
  <c r="H203" i="49"/>
  <c r="J203" i="49" s="1"/>
  <c r="G203" i="49"/>
  <c r="I203" i="49" s="1"/>
  <c r="H204" i="49"/>
  <c r="J204" i="49" s="1"/>
  <c r="G204" i="49"/>
  <c r="I204" i="49" s="1"/>
  <c r="I205" i="49"/>
  <c r="H205" i="49"/>
  <c r="J205" i="49" s="1"/>
  <c r="G205" i="49"/>
  <c r="H206" i="49"/>
  <c r="J206" i="49" s="1"/>
  <c r="G206" i="49"/>
  <c r="I206" i="49" s="1"/>
  <c r="H207" i="49"/>
  <c r="J207" i="49" s="1"/>
  <c r="G207" i="49"/>
  <c r="I207" i="49" s="1"/>
  <c r="I210" i="49"/>
  <c r="H210" i="49"/>
  <c r="J210" i="49" s="1"/>
  <c r="G210" i="49"/>
  <c r="H211" i="49"/>
  <c r="J211" i="49" s="1"/>
  <c r="G211" i="49"/>
  <c r="I211" i="49" s="1"/>
  <c r="I212" i="49"/>
  <c r="H212" i="49"/>
  <c r="J212" i="49" s="1"/>
  <c r="G212" i="49"/>
  <c r="H213" i="49"/>
  <c r="J213" i="49" s="1"/>
  <c r="G213" i="49"/>
  <c r="I213" i="49" s="1"/>
  <c r="I214" i="49"/>
  <c r="H214" i="49"/>
  <c r="J214" i="49" s="1"/>
  <c r="G214" i="49"/>
  <c r="H215" i="49"/>
  <c r="J215" i="49" s="1"/>
  <c r="G215" i="49"/>
  <c r="I215" i="49" s="1"/>
  <c r="H216" i="49"/>
  <c r="J216" i="49" s="1"/>
  <c r="G216" i="49"/>
  <c r="I216" i="49" s="1"/>
  <c r="I219" i="49"/>
  <c r="H219" i="49"/>
  <c r="J219" i="49" s="1"/>
  <c r="G219" i="49"/>
  <c r="I220" i="49"/>
  <c r="H220" i="49"/>
  <c r="J220" i="49" s="1"/>
  <c r="G220" i="49"/>
  <c r="H223" i="49"/>
  <c r="J223" i="49" s="1"/>
  <c r="G223" i="49"/>
  <c r="I223" i="49" s="1"/>
  <c r="H224" i="49"/>
  <c r="J224" i="49" s="1"/>
  <c r="G224" i="49"/>
  <c r="I224" i="49" s="1"/>
  <c r="H225" i="49"/>
  <c r="J225" i="49" s="1"/>
  <c r="G225" i="49"/>
  <c r="I225" i="49" s="1"/>
  <c r="H226" i="49"/>
  <c r="J226" i="49" s="1"/>
  <c r="G226" i="49"/>
  <c r="I226" i="49" s="1"/>
  <c r="H229" i="49"/>
  <c r="J229" i="49" s="1"/>
  <c r="G229" i="49"/>
  <c r="I229" i="49" s="1"/>
  <c r="H230" i="49"/>
  <c r="J230" i="49" s="1"/>
  <c r="G230" i="49"/>
  <c r="I230" i="49" s="1"/>
  <c r="H231" i="49"/>
  <c r="J231" i="49" s="1"/>
  <c r="G231" i="49"/>
  <c r="I231" i="49" s="1"/>
  <c r="H232" i="49"/>
  <c r="J232" i="49" s="1"/>
  <c r="G232" i="49"/>
  <c r="I232" i="49" s="1"/>
  <c r="J235" i="49"/>
  <c r="I235" i="49"/>
  <c r="H235" i="49"/>
  <c r="G235" i="49"/>
  <c r="J236" i="49"/>
  <c r="I236" i="49"/>
  <c r="H236" i="49"/>
  <c r="G236" i="49"/>
  <c r="H239" i="49"/>
  <c r="J239" i="49" s="1"/>
  <c r="G239" i="49"/>
  <c r="I239" i="49" s="1"/>
  <c r="H240" i="49"/>
  <c r="J240" i="49" s="1"/>
  <c r="G240" i="49"/>
  <c r="I240" i="49" s="1"/>
  <c r="H241" i="49"/>
  <c r="J241" i="49" s="1"/>
  <c r="G241" i="49"/>
  <c r="I241" i="49" s="1"/>
  <c r="H242" i="49"/>
  <c r="J242" i="49" s="1"/>
  <c r="G242" i="49"/>
  <c r="I242" i="49" s="1"/>
  <c r="H243" i="49"/>
  <c r="J243" i="49" s="1"/>
  <c r="G243" i="49"/>
  <c r="I243" i="49" s="1"/>
  <c r="H246" i="49"/>
  <c r="J246" i="49" s="1"/>
  <c r="G246" i="49"/>
  <c r="I246" i="49" s="1"/>
  <c r="H247" i="49"/>
  <c r="J247" i="49" s="1"/>
  <c r="G247" i="49"/>
  <c r="I247" i="49" s="1"/>
  <c r="I248" i="49"/>
  <c r="H248" i="49"/>
  <c r="J248" i="49" s="1"/>
  <c r="G248" i="49"/>
  <c r="I249" i="49"/>
  <c r="H249" i="49"/>
  <c r="J249" i="49" s="1"/>
  <c r="G249" i="49"/>
  <c r="H250" i="49"/>
  <c r="J250" i="49" s="1"/>
  <c r="G250" i="49"/>
  <c r="I250" i="49" s="1"/>
  <c r="H251" i="49"/>
  <c r="J251" i="49" s="1"/>
  <c r="G251" i="49"/>
  <c r="I251" i="49" s="1"/>
  <c r="I252" i="49"/>
  <c r="H252" i="49"/>
  <c r="J252" i="49" s="1"/>
  <c r="G252" i="49"/>
  <c r="H253" i="49"/>
  <c r="J253" i="49" s="1"/>
  <c r="G253" i="49"/>
  <c r="I253"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4" i="49"/>
  <c r="J264" i="49" s="1"/>
  <c r="G264" i="49"/>
  <c r="I264" i="49" s="1"/>
  <c r="H265" i="49"/>
  <c r="J265" i="49" s="1"/>
  <c r="G265" i="49"/>
  <c r="I265" i="49" s="1"/>
  <c r="H268" i="49"/>
  <c r="J268" i="49" s="1"/>
  <c r="G268" i="49"/>
  <c r="I268" i="49" s="1"/>
  <c r="H269" i="49"/>
  <c r="J269" i="49" s="1"/>
  <c r="G269" i="49"/>
  <c r="I269" i="49" s="1"/>
  <c r="J270" i="49"/>
  <c r="I270" i="49"/>
  <c r="H270" i="49"/>
  <c r="G270" i="49"/>
  <c r="H271" i="49"/>
  <c r="J271" i="49" s="1"/>
  <c r="G271" i="49"/>
  <c r="I271" i="49" s="1"/>
  <c r="H272" i="49"/>
  <c r="J272" i="49" s="1"/>
  <c r="G272" i="49"/>
  <c r="I272" i="49" s="1"/>
  <c r="H273" i="49"/>
  <c r="J273" i="49" s="1"/>
  <c r="G273" i="49"/>
  <c r="I273" i="49" s="1"/>
  <c r="H274" i="49"/>
  <c r="J274" i="49" s="1"/>
  <c r="G274" i="49"/>
  <c r="I274" i="49" s="1"/>
  <c r="H275" i="49"/>
  <c r="J275" i="49" s="1"/>
  <c r="G275" i="49"/>
  <c r="I275" i="49" s="1"/>
  <c r="H276" i="49"/>
  <c r="J276" i="49" s="1"/>
  <c r="G276" i="49"/>
  <c r="I276" i="49" s="1"/>
  <c r="H277" i="49"/>
  <c r="J277" i="49" s="1"/>
  <c r="G277" i="49"/>
  <c r="I277" i="49" s="1"/>
  <c r="H278" i="49"/>
  <c r="J278" i="49" s="1"/>
  <c r="G278" i="49"/>
  <c r="I278" i="49" s="1"/>
  <c r="H279" i="49"/>
  <c r="J279" i="49" s="1"/>
  <c r="G279" i="49"/>
  <c r="I279" i="49" s="1"/>
  <c r="H282" i="49"/>
  <c r="J282" i="49" s="1"/>
  <c r="G282" i="49"/>
  <c r="I282" i="49" s="1"/>
  <c r="I283" i="49"/>
  <c r="H283" i="49"/>
  <c r="J283" i="49" s="1"/>
  <c r="G283" i="49"/>
  <c r="H284" i="49"/>
  <c r="J284" i="49" s="1"/>
  <c r="G284" i="49"/>
  <c r="I284" i="49" s="1"/>
  <c r="H287" i="49"/>
  <c r="J287" i="49" s="1"/>
  <c r="G287" i="49"/>
  <c r="I287" i="49" s="1"/>
  <c r="H288" i="49"/>
  <c r="J288" i="49" s="1"/>
  <c r="G288" i="49"/>
  <c r="I288" i="49" s="1"/>
  <c r="H289" i="49"/>
  <c r="J289" i="49" s="1"/>
  <c r="G289" i="49"/>
  <c r="I289" i="49" s="1"/>
  <c r="H290" i="49"/>
  <c r="J290" i="49" s="1"/>
  <c r="G290" i="49"/>
  <c r="I290" i="49" s="1"/>
  <c r="H291" i="49"/>
  <c r="J291" i="49" s="1"/>
  <c r="G291" i="49"/>
  <c r="I291" i="49" s="1"/>
  <c r="H292" i="49"/>
  <c r="J292" i="49" s="1"/>
  <c r="G292" i="49"/>
  <c r="I292" i="49" s="1"/>
  <c r="H293" i="49"/>
  <c r="J293" i="49" s="1"/>
  <c r="G293" i="49"/>
  <c r="I293" i="49" s="1"/>
  <c r="H294" i="49"/>
  <c r="J294" i="49" s="1"/>
  <c r="G294" i="49"/>
  <c r="I294" i="49" s="1"/>
  <c r="H297" i="49"/>
  <c r="J297" i="49" s="1"/>
  <c r="G297" i="49"/>
  <c r="I297" i="49" s="1"/>
  <c r="H298" i="49"/>
  <c r="J298" i="49" s="1"/>
  <c r="G298" i="49"/>
  <c r="I298" i="49" s="1"/>
  <c r="H299" i="49"/>
  <c r="J299" i="49" s="1"/>
  <c r="G299" i="49"/>
  <c r="I299" i="49" s="1"/>
  <c r="H300" i="49"/>
  <c r="J300" i="49" s="1"/>
  <c r="G300" i="49"/>
  <c r="I300" i="49" s="1"/>
  <c r="H301" i="49"/>
  <c r="J301" i="49" s="1"/>
  <c r="G301" i="49"/>
  <c r="I301" i="49" s="1"/>
  <c r="J302" i="49"/>
  <c r="I302" i="49"/>
  <c r="H302" i="49"/>
  <c r="G302" i="49"/>
  <c r="J303" i="49"/>
  <c r="I303" i="49"/>
  <c r="H303" i="49"/>
  <c r="G303" i="49"/>
  <c r="J304" i="49"/>
  <c r="I304" i="49"/>
  <c r="H304" i="49"/>
  <c r="G304" i="49"/>
  <c r="H305" i="49"/>
  <c r="J305" i="49" s="1"/>
  <c r="G305" i="49"/>
  <c r="I305" i="49" s="1"/>
  <c r="H306" i="49"/>
  <c r="J306" i="49" s="1"/>
  <c r="G306" i="49"/>
  <c r="I306" i="49" s="1"/>
  <c r="H307" i="49"/>
  <c r="J307" i="49" s="1"/>
  <c r="G307" i="49"/>
  <c r="I307" i="49" s="1"/>
  <c r="I310" i="49"/>
  <c r="H310" i="49"/>
  <c r="J310" i="49" s="1"/>
  <c r="G310" i="49"/>
  <c r="H311" i="49"/>
  <c r="J311" i="49" s="1"/>
  <c r="G311" i="49"/>
  <c r="I311" i="49" s="1"/>
  <c r="H312" i="49"/>
  <c r="J312" i="49" s="1"/>
  <c r="G312" i="49"/>
  <c r="I312" i="49" s="1"/>
  <c r="H313" i="49"/>
  <c r="J313" i="49" s="1"/>
  <c r="G313" i="49"/>
  <c r="I313" i="49" s="1"/>
  <c r="I314" i="49"/>
  <c r="H314" i="49"/>
  <c r="J314" i="49" s="1"/>
  <c r="G314" i="49"/>
  <c r="H315" i="49"/>
  <c r="J315" i="49" s="1"/>
  <c r="G315" i="49"/>
  <c r="I315" i="49" s="1"/>
  <c r="H316" i="49"/>
  <c r="J316" i="49" s="1"/>
  <c r="G316" i="49"/>
  <c r="I316" i="49" s="1"/>
  <c r="I317" i="49"/>
  <c r="H317" i="49"/>
  <c r="J317" i="49" s="1"/>
  <c r="G317" i="49"/>
  <c r="H318" i="49"/>
  <c r="J318" i="49" s="1"/>
  <c r="G318" i="49"/>
  <c r="I318" i="49" s="1"/>
  <c r="H319" i="49"/>
  <c r="J319" i="49" s="1"/>
  <c r="G319" i="49"/>
  <c r="I319" i="49" s="1"/>
  <c r="H320" i="49"/>
  <c r="J320" i="49" s="1"/>
  <c r="G320" i="49"/>
  <c r="I320" i="49" s="1"/>
  <c r="I323" i="49"/>
  <c r="H323" i="49"/>
  <c r="J323" i="49" s="1"/>
  <c r="G323" i="49"/>
  <c r="I324" i="49"/>
  <c r="H324" i="49"/>
  <c r="J324" i="49" s="1"/>
  <c r="G324" i="49"/>
  <c r="I325" i="49"/>
  <c r="H325" i="49"/>
  <c r="J325" i="49" s="1"/>
  <c r="G325" i="49"/>
  <c r="I326" i="49"/>
  <c r="H326" i="49"/>
  <c r="J326" i="49" s="1"/>
  <c r="G326" i="49"/>
  <c r="H329" i="49"/>
  <c r="J329" i="49" s="1"/>
  <c r="G329" i="49"/>
  <c r="I329" i="49" s="1"/>
  <c r="H330" i="49"/>
  <c r="J330" i="49" s="1"/>
  <c r="G330" i="49"/>
  <c r="I330" i="49" s="1"/>
  <c r="H333" i="49"/>
  <c r="J333" i="49" s="1"/>
  <c r="G333" i="49"/>
  <c r="I333" i="49" s="1"/>
  <c r="H334" i="49"/>
  <c r="J334" i="49" s="1"/>
  <c r="G334" i="49"/>
  <c r="I334" i="49" s="1"/>
  <c r="H335" i="49"/>
  <c r="J335" i="49" s="1"/>
  <c r="G335" i="49"/>
  <c r="I335" i="49" s="1"/>
  <c r="H338" i="49"/>
  <c r="J338" i="49" s="1"/>
  <c r="G338" i="49"/>
  <c r="I338" i="49" s="1"/>
  <c r="H339" i="49"/>
  <c r="J339" i="49" s="1"/>
  <c r="G339" i="49"/>
  <c r="I339" i="49" s="1"/>
  <c r="H340" i="49"/>
  <c r="J340" i="49" s="1"/>
  <c r="G340" i="49"/>
  <c r="I340" i="49" s="1"/>
  <c r="I341" i="49"/>
  <c r="H341" i="49"/>
  <c r="J341" i="49" s="1"/>
  <c r="G341" i="49"/>
  <c r="H342" i="49"/>
  <c r="J342" i="49" s="1"/>
  <c r="G342" i="49"/>
  <c r="I342"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H360" i="49"/>
  <c r="J360" i="49" s="1"/>
  <c r="G360" i="49"/>
  <c r="I360" i="49" s="1"/>
  <c r="H361" i="49"/>
  <c r="J361" i="49" s="1"/>
  <c r="G361" i="49"/>
  <c r="I361"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I371" i="49"/>
  <c r="H371" i="49"/>
  <c r="J371" i="49" s="1"/>
  <c r="G371" i="49"/>
  <c r="H372" i="49"/>
  <c r="J372" i="49" s="1"/>
  <c r="G372" i="49"/>
  <c r="I372" i="49" s="1"/>
  <c r="H373" i="49"/>
  <c r="J373" i="49" s="1"/>
  <c r="G373" i="49"/>
  <c r="I373" i="49" s="1"/>
  <c r="H374" i="49"/>
  <c r="J374" i="49" s="1"/>
  <c r="G374" i="49"/>
  <c r="I374" i="49" s="1"/>
  <c r="J375" i="49"/>
  <c r="I375" i="49"/>
  <c r="H375" i="49"/>
  <c r="G375" i="49"/>
  <c r="H376" i="49"/>
  <c r="J376" i="49" s="1"/>
  <c r="G376" i="49"/>
  <c r="I376" i="49" s="1"/>
  <c r="J377" i="49"/>
  <c r="I377" i="49"/>
  <c r="H377" i="49"/>
  <c r="G377" i="49"/>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H386" i="49"/>
  <c r="J386" i="49" s="1"/>
  <c r="G386" i="49"/>
  <c r="I386" i="49" s="1"/>
  <c r="H387" i="49"/>
  <c r="J387" i="49" s="1"/>
  <c r="G387" i="49"/>
  <c r="I387" i="49" s="1"/>
  <c r="H390" i="49"/>
  <c r="J390" i="49" s="1"/>
  <c r="G390" i="49"/>
  <c r="I390" i="49" s="1"/>
  <c r="H391" i="49"/>
  <c r="J391" i="49" s="1"/>
  <c r="G391" i="49"/>
  <c r="I391" i="49" s="1"/>
  <c r="H392" i="49"/>
  <c r="J392" i="49" s="1"/>
  <c r="G392" i="49"/>
  <c r="I392" i="49" s="1"/>
  <c r="J395" i="49"/>
  <c r="I395" i="49"/>
  <c r="H395" i="49"/>
  <c r="G395" i="49"/>
  <c r="H396" i="49"/>
  <c r="J396" i="49" s="1"/>
  <c r="G396" i="49"/>
  <c r="I396" i="49" s="1"/>
  <c r="H397" i="49"/>
  <c r="J397" i="49" s="1"/>
  <c r="G397" i="49"/>
  <c r="I397" i="49" s="1"/>
  <c r="H398" i="49"/>
  <c r="J398" i="49" s="1"/>
  <c r="G398" i="49"/>
  <c r="I398" i="49" s="1"/>
  <c r="H399" i="49"/>
  <c r="J399" i="49" s="1"/>
  <c r="G399" i="49"/>
  <c r="I399" i="49" s="1"/>
  <c r="H400" i="49"/>
  <c r="J400" i="49" s="1"/>
  <c r="G400" i="49"/>
  <c r="I400" i="49" s="1"/>
  <c r="J401" i="49"/>
  <c r="I401" i="49"/>
  <c r="H401" i="49"/>
  <c r="G401" i="49"/>
  <c r="H402" i="49"/>
  <c r="J402" i="49" s="1"/>
  <c r="G402" i="49"/>
  <c r="I402" i="49" s="1"/>
  <c r="I403" i="49"/>
  <c r="H403" i="49"/>
  <c r="J403" i="49" s="1"/>
  <c r="G403" i="49"/>
  <c r="H404" i="49"/>
  <c r="J404" i="49" s="1"/>
  <c r="G404" i="49"/>
  <c r="I404" i="49" s="1"/>
  <c r="H407" i="49"/>
  <c r="J407" i="49" s="1"/>
  <c r="G407" i="49"/>
  <c r="I407" i="49" s="1"/>
  <c r="H408" i="49"/>
  <c r="J408" i="49" s="1"/>
  <c r="G408" i="49"/>
  <c r="I408" i="49" s="1"/>
  <c r="H409" i="49"/>
  <c r="J409" i="49" s="1"/>
  <c r="G409" i="49"/>
  <c r="I409" i="49" s="1"/>
  <c r="H410" i="49"/>
  <c r="J410" i="49" s="1"/>
  <c r="G410" i="49"/>
  <c r="I410" i="49" s="1"/>
  <c r="H413" i="49"/>
  <c r="J413" i="49" s="1"/>
  <c r="G413" i="49"/>
  <c r="I413" i="49" s="1"/>
  <c r="H414" i="49"/>
  <c r="J414" i="49" s="1"/>
  <c r="G414" i="49"/>
  <c r="I414" i="49" s="1"/>
  <c r="H415" i="49"/>
  <c r="J415" i="49" s="1"/>
  <c r="G415" i="49"/>
  <c r="I415" i="49" s="1"/>
  <c r="H416" i="49"/>
  <c r="J416" i="49" s="1"/>
  <c r="G416" i="49"/>
  <c r="I416" i="49" s="1"/>
  <c r="H417" i="49"/>
  <c r="J417" i="49" s="1"/>
  <c r="G417" i="49"/>
  <c r="I417" i="49" s="1"/>
  <c r="H420" i="49"/>
  <c r="J420" i="49" s="1"/>
  <c r="G420" i="49"/>
  <c r="I420"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2" i="49"/>
  <c r="J432" i="49" s="1"/>
  <c r="G432" i="49"/>
  <c r="I432" i="49" s="1"/>
  <c r="H433" i="49"/>
  <c r="J433" i="49" s="1"/>
  <c r="G433" i="49"/>
  <c r="I433" i="49" s="1"/>
  <c r="H434" i="49"/>
  <c r="J434" i="49" s="1"/>
  <c r="G434" i="49"/>
  <c r="I434" i="49" s="1"/>
  <c r="H435" i="49"/>
  <c r="J435" i="49" s="1"/>
  <c r="G435" i="49"/>
  <c r="I435" i="49" s="1"/>
  <c r="H436" i="49"/>
  <c r="J436" i="49" s="1"/>
  <c r="G436" i="49"/>
  <c r="I436" i="49" s="1"/>
  <c r="H437" i="49"/>
  <c r="J437" i="49" s="1"/>
  <c r="G437" i="49"/>
  <c r="I437" i="49" s="1"/>
  <c r="I438" i="49"/>
  <c r="H438" i="49"/>
  <c r="J438" i="49" s="1"/>
  <c r="G438" i="49"/>
  <c r="H439" i="49"/>
  <c r="J439" i="49" s="1"/>
  <c r="G439" i="49"/>
  <c r="I439" i="49" s="1"/>
  <c r="H440" i="49"/>
  <c r="J440" i="49" s="1"/>
  <c r="G440" i="49"/>
  <c r="I440" i="49" s="1"/>
  <c r="H441" i="49"/>
  <c r="J441" i="49" s="1"/>
  <c r="G441" i="49"/>
  <c r="I441" i="49" s="1"/>
  <c r="J442" i="49"/>
  <c r="I442" i="49"/>
  <c r="H442" i="49"/>
  <c r="G442" i="49"/>
  <c r="H443" i="49"/>
  <c r="J443" i="49" s="1"/>
  <c r="G443" i="49"/>
  <c r="I443" i="49" s="1"/>
  <c r="H446" i="49"/>
  <c r="J446" i="49" s="1"/>
  <c r="G446" i="49"/>
  <c r="I446" i="49" s="1"/>
  <c r="H447" i="49"/>
  <c r="J447" i="49" s="1"/>
  <c r="G447" i="49"/>
  <c r="I447" i="49" s="1"/>
  <c r="I448" i="49"/>
  <c r="H448" i="49"/>
  <c r="J448" i="49" s="1"/>
  <c r="G448" i="49"/>
  <c r="H449" i="49"/>
  <c r="J449" i="49" s="1"/>
  <c r="G449" i="49"/>
  <c r="I449" i="49" s="1"/>
  <c r="H450" i="49"/>
  <c r="J450" i="49" s="1"/>
  <c r="G450" i="49"/>
  <c r="I450" i="49" s="1"/>
  <c r="H451" i="49"/>
  <c r="J451" i="49" s="1"/>
  <c r="G451" i="49"/>
  <c r="I451" i="49" s="1"/>
  <c r="H452" i="49"/>
  <c r="J452" i="49" s="1"/>
  <c r="G452" i="49"/>
  <c r="I452" i="49" s="1"/>
  <c r="H453" i="49"/>
  <c r="J453" i="49" s="1"/>
  <c r="G453" i="49"/>
  <c r="I453" i="49" s="1"/>
  <c r="H454" i="49"/>
  <c r="J454" i="49" s="1"/>
  <c r="G454" i="49"/>
  <c r="I454" i="49" s="1"/>
  <c r="J457" i="49"/>
  <c r="I457" i="49"/>
  <c r="H457" i="49"/>
  <c r="G457" i="49"/>
  <c r="J458" i="49"/>
  <c r="I458" i="49"/>
  <c r="H458" i="49"/>
  <c r="G458" i="49"/>
  <c r="H461" i="49"/>
  <c r="J461" i="49" s="1"/>
  <c r="G461" i="49"/>
  <c r="I461" i="49" s="1"/>
  <c r="J462" i="49"/>
  <c r="H462" i="49"/>
  <c r="G462" i="49"/>
  <c r="I462" i="49" s="1"/>
  <c r="H463" i="49"/>
  <c r="J463" i="49" s="1"/>
  <c r="G463" i="49"/>
  <c r="I463" i="49" s="1"/>
  <c r="H464" i="49"/>
  <c r="J464" i="49" s="1"/>
  <c r="G464" i="49"/>
  <c r="I464" i="49" s="1"/>
  <c r="H465" i="49"/>
  <c r="J465" i="49" s="1"/>
  <c r="G465" i="49"/>
  <c r="I465" i="49" s="1"/>
  <c r="H466" i="49"/>
  <c r="J466" i="49" s="1"/>
  <c r="G466" i="49"/>
  <c r="I466" i="49" s="1"/>
  <c r="I467" i="49"/>
  <c r="H467" i="49"/>
  <c r="J467" i="49" s="1"/>
  <c r="G467" i="49"/>
  <c r="H468" i="49"/>
  <c r="J468" i="49" s="1"/>
  <c r="G468" i="49"/>
  <c r="I468" i="49" s="1"/>
  <c r="H469" i="49"/>
  <c r="J469" i="49" s="1"/>
  <c r="G469" i="49"/>
  <c r="I469" i="49" s="1"/>
  <c r="H472" i="49"/>
  <c r="J472" i="49" s="1"/>
  <c r="G472" i="49"/>
  <c r="I472" i="49" s="1"/>
  <c r="H473" i="49"/>
  <c r="J473" i="49" s="1"/>
  <c r="G473" i="49"/>
  <c r="I473" i="49" s="1"/>
  <c r="H474" i="49"/>
  <c r="J474" i="49" s="1"/>
  <c r="G474" i="49"/>
  <c r="I474" i="49" s="1"/>
  <c r="H475" i="49"/>
  <c r="J475" i="49" s="1"/>
  <c r="G475" i="49"/>
  <c r="I475" i="49" s="1"/>
  <c r="H478" i="49"/>
  <c r="J478" i="49" s="1"/>
  <c r="G478" i="49"/>
  <c r="I478" i="49" s="1"/>
  <c r="H479" i="49"/>
  <c r="J479" i="49" s="1"/>
  <c r="G479" i="49"/>
  <c r="I479" i="49" s="1"/>
  <c r="H480" i="49"/>
  <c r="J480" i="49" s="1"/>
  <c r="G480" i="49"/>
  <c r="I480" i="49" s="1"/>
  <c r="H481" i="49"/>
  <c r="J481" i="49" s="1"/>
  <c r="G481" i="49"/>
  <c r="I481" i="49" s="1"/>
  <c r="H482" i="49"/>
  <c r="J482" i="49" s="1"/>
  <c r="G482" i="49"/>
  <c r="I482" i="49" s="1"/>
  <c r="H483" i="49"/>
  <c r="J483" i="49" s="1"/>
  <c r="G483" i="49"/>
  <c r="I483" i="49" s="1"/>
  <c r="H484" i="49"/>
  <c r="J484" i="49" s="1"/>
  <c r="G484" i="49"/>
  <c r="I484" i="49" s="1"/>
  <c r="H485" i="49"/>
  <c r="J485" i="49" s="1"/>
  <c r="G485" i="49"/>
  <c r="I485" i="49" s="1"/>
  <c r="H486" i="49"/>
  <c r="J486" i="49" s="1"/>
  <c r="G486" i="49"/>
  <c r="I486" i="49" s="1"/>
  <c r="H489" i="49"/>
  <c r="J489" i="49" s="1"/>
  <c r="G489" i="49"/>
  <c r="I489" i="49" s="1"/>
  <c r="I490" i="49"/>
  <c r="H490" i="49"/>
  <c r="J490" i="49" s="1"/>
  <c r="G490" i="49"/>
  <c r="I491" i="49"/>
  <c r="H491" i="49"/>
  <c r="J491" i="49" s="1"/>
  <c r="G491" i="49"/>
  <c r="H492" i="49"/>
  <c r="J492" i="49" s="1"/>
  <c r="G492" i="49"/>
  <c r="I492" i="49" s="1"/>
  <c r="H495" i="49"/>
  <c r="J495" i="49" s="1"/>
  <c r="G495" i="49"/>
  <c r="I495" i="49" s="1"/>
  <c r="H496" i="49"/>
  <c r="J496" i="49" s="1"/>
  <c r="G496" i="49"/>
  <c r="I496" i="49" s="1"/>
  <c r="J499" i="49"/>
  <c r="I499" i="49"/>
  <c r="H499" i="49"/>
  <c r="G499" i="49"/>
  <c r="J500" i="49"/>
  <c r="I500" i="49"/>
  <c r="H500" i="49"/>
  <c r="G500" i="49"/>
  <c r="H503" i="49"/>
  <c r="J503" i="49" s="1"/>
  <c r="G503" i="49"/>
  <c r="I503"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3" i="49"/>
  <c r="J513" i="49" s="1"/>
  <c r="G513" i="49"/>
  <c r="I513" i="49" s="1"/>
  <c r="H514" i="49"/>
  <c r="J514" i="49" s="1"/>
  <c r="G514" i="49"/>
  <c r="I514" i="49" s="1"/>
  <c r="H515" i="49"/>
  <c r="J515" i="49" s="1"/>
  <c r="G515" i="49"/>
  <c r="I515" i="49" s="1"/>
  <c r="H516" i="49"/>
  <c r="J516" i="49" s="1"/>
  <c r="G516" i="49"/>
  <c r="I516" i="49" s="1"/>
  <c r="I519" i="49"/>
  <c r="H519" i="49"/>
  <c r="J519" i="49" s="1"/>
  <c r="G519" i="49"/>
  <c r="H520" i="49"/>
  <c r="J520" i="49" s="1"/>
  <c r="G520" i="49"/>
  <c r="I520" i="49" s="1"/>
  <c r="H521" i="49"/>
  <c r="J521" i="49" s="1"/>
  <c r="G521" i="49"/>
  <c r="I521" i="49" s="1"/>
  <c r="I522" i="49"/>
  <c r="H522" i="49"/>
  <c r="J522" i="49" s="1"/>
  <c r="G522" i="49"/>
  <c r="I523" i="49"/>
  <c r="H523" i="49"/>
  <c r="J523" i="49" s="1"/>
  <c r="G523" i="49"/>
  <c r="H524" i="49"/>
  <c r="J524" i="49" s="1"/>
  <c r="G524" i="49"/>
  <c r="I524" i="49" s="1"/>
  <c r="H525" i="49"/>
  <c r="J525" i="49" s="1"/>
  <c r="G525" i="49"/>
  <c r="I525" i="49" s="1"/>
  <c r="H526" i="49"/>
  <c r="J526" i="49" s="1"/>
  <c r="G526" i="49"/>
  <c r="I526" i="49" s="1"/>
  <c r="H527" i="49"/>
  <c r="J527" i="49" s="1"/>
  <c r="G527" i="49"/>
  <c r="I527"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J539" i="49"/>
  <c r="I539" i="49"/>
  <c r="H539" i="49"/>
  <c r="G539" i="49"/>
  <c r="J540" i="49"/>
  <c r="I540" i="49"/>
  <c r="H540" i="49"/>
  <c r="G540" i="49"/>
  <c r="J541" i="49"/>
  <c r="I541" i="49"/>
  <c r="H541" i="49"/>
  <c r="G541" i="49"/>
  <c r="H544" i="49"/>
  <c r="J544" i="49" s="1"/>
  <c r="G544" i="49"/>
  <c r="I544" i="49" s="1"/>
  <c r="H545" i="49"/>
  <c r="J545" i="49" s="1"/>
  <c r="G545" i="49"/>
  <c r="I545" i="49" s="1"/>
  <c r="H546" i="49"/>
  <c r="J546" i="49" s="1"/>
  <c r="G546" i="49"/>
  <c r="I546" i="49" s="1"/>
  <c r="H547" i="49"/>
  <c r="J547" i="49" s="1"/>
  <c r="G547" i="49"/>
  <c r="I547" i="49" s="1"/>
  <c r="J548" i="49"/>
  <c r="I548" i="49"/>
  <c r="H548" i="49"/>
  <c r="G548" i="49"/>
  <c r="H549" i="49"/>
  <c r="J549" i="49" s="1"/>
  <c r="G549" i="49"/>
  <c r="I549" i="49" s="1"/>
  <c r="I550" i="49"/>
  <c r="H550" i="49"/>
  <c r="J550" i="49" s="1"/>
  <c r="G550" i="49"/>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J559" i="49"/>
  <c r="I559" i="49"/>
  <c r="H559" i="49"/>
  <c r="G559" i="49"/>
  <c r="H560" i="49"/>
  <c r="J560" i="49" s="1"/>
  <c r="G560" i="49"/>
  <c r="I560" i="49" s="1"/>
  <c r="H561" i="49"/>
  <c r="J561" i="49" s="1"/>
  <c r="G561" i="49"/>
  <c r="I561" i="49" s="1"/>
  <c r="H562" i="49"/>
  <c r="J562" i="49" s="1"/>
  <c r="G562" i="49"/>
  <c r="I562" i="49" s="1"/>
  <c r="H563" i="49"/>
  <c r="J563" i="49" s="1"/>
  <c r="G563" i="49"/>
  <c r="I563" i="49" s="1"/>
  <c r="H564" i="49"/>
  <c r="J564" i="49" s="1"/>
  <c r="G564" i="49"/>
  <c r="I564" i="49" s="1"/>
  <c r="I565" i="49"/>
  <c r="H565" i="49"/>
  <c r="J565" i="49" s="1"/>
  <c r="G565" i="49"/>
  <c r="H566" i="49"/>
  <c r="J566" i="49" s="1"/>
  <c r="G566" i="49"/>
  <c r="I566" i="49" s="1"/>
  <c r="H567" i="49"/>
  <c r="J567" i="49" s="1"/>
  <c r="G567" i="49"/>
  <c r="I567" i="49" s="1"/>
  <c r="H568" i="49"/>
  <c r="J568" i="49" s="1"/>
  <c r="G568" i="49"/>
  <c r="I568" i="49" s="1"/>
  <c r="H571" i="49"/>
  <c r="J571" i="49" s="1"/>
  <c r="G571" i="49"/>
  <c r="I571" i="49" s="1"/>
  <c r="H572" i="49"/>
  <c r="J572" i="49" s="1"/>
  <c r="G572" i="49"/>
  <c r="I572" i="49" s="1"/>
  <c r="H573" i="49"/>
  <c r="J573" i="49" s="1"/>
  <c r="G573" i="49"/>
  <c r="I573" i="49" s="1"/>
  <c r="H576" i="49"/>
  <c r="J576" i="49" s="1"/>
  <c r="G576" i="49"/>
  <c r="I576" i="49" s="1"/>
  <c r="H577" i="49"/>
  <c r="J577" i="49" s="1"/>
  <c r="G577" i="49"/>
  <c r="I577" i="49" s="1"/>
  <c r="H578" i="49"/>
  <c r="J578" i="49" s="1"/>
  <c r="G578" i="49"/>
  <c r="I578" i="49" s="1"/>
  <c r="H579" i="49"/>
  <c r="J579" i="49" s="1"/>
  <c r="G579" i="49"/>
  <c r="I579" i="49" s="1"/>
  <c r="I580" i="49"/>
  <c r="H580" i="49"/>
  <c r="J580" i="49" s="1"/>
  <c r="G580" i="49"/>
  <c r="H581" i="49"/>
  <c r="J581" i="49" s="1"/>
  <c r="G581" i="49"/>
  <c r="I581" i="49" s="1"/>
  <c r="H582" i="49"/>
  <c r="J582" i="49" s="1"/>
  <c r="G582" i="49"/>
  <c r="I582" i="49" s="1"/>
  <c r="H583" i="49"/>
  <c r="J583" i="49" s="1"/>
  <c r="G583" i="49"/>
  <c r="I583" i="49" s="1"/>
  <c r="H584" i="49"/>
  <c r="J584" i="49" s="1"/>
  <c r="G584" i="49"/>
  <c r="I584" i="49" s="1"/>
  <c r="I585" i="49"/>
  <c r="H585" i="49"/>
  <c r="J585" i="49" s="1"/>
  <c r="G585" i="49"/>
  <c r="H586" i="49"/>
  <c r="J586" i="49" s="1"/>
  <c r="G586" i="49"/>
  <c r="I586" i="49" s="1"/>
  <c r="H587" i="49"/>
  <c r="J587" i="49" s="1"/>
  <c r="G587" i="49"/>
  <c r="I587" i="49" s="1"/>
  <c r="H588" i="49"/>
  <c r="J588" i="49" s="1"/>
  <c r="G588" i="49"/>
  <c r="I588" i="49" s="1"/>
  <c r="H589" i="49"/>
  <c r="J589" i="49" s="1"/>
  <c r="G589" i="49"/>
  <c r="I589" i="49" s="1"/>
  <c r="H590" i="49"/>
  <c r="J590" i="49" s="1"/>
  <c r="G590" i="49"/>
  <c r="I590" i="49" s="1"/>
  <c r="H591" i="49"/>
  <c r="J591" i="49" s="1"/>
  <c r="G591" i="49"/>
  <c r="I591" i="49" s="1"/>
  <c r="H592" i="49"/>
  <c r="J592" i="49" s="1"/>
  <c r="G592" i="49"/>
  <c r="I592" i="49" s="1"/>
  <c r="H593" i="49"/>
  <c r="J593" i="49" s="1"/>
  <c r="G593" i="49"/>
  <c r="I593" i="49" s="1"/>
  <c r="H594" i="49"/>
  <c r="J594" i="49" s="1"/>
  <c r="G594" i="49"/>
  <c r="I594" i="49" s="1"/>
  <c r="H595" i="49"/>
  <c r="J595" i="49" s="1"/>
  <c r="G595" i="49"/>
  <c r="I595" i="49" s="1"/>
  <c r="H596" i="49"/>
  <c r="J596" i="49" s="1"/>
  <c r="G596" i="49"/>
  <c r="I596" i="49" s="1"/>
  <c r="J599" i="49"/>
  <c r="I599" i="49"/>
  <c r="H599" i="49"/>
  <c r="G599" i="49"/>
  <c r="H600" i="49"/>
  <c r="J600" i="49" s="1"/>
  <c r="G600" i="49"/>
  <c r="I600" i="49" s="1"/>
  <c r="I601" i="49"/>
  <c r="H601" i="49"/>
  <c r="J601" i="49" s="1"/>
  <c r="G601" i="49"/>
  <c r="H602" i="49"/>
  <c r="J602" i="49" s="1"/>
  <c r="G602" i="49"/>
  <c r="I602" i="49" s="1"/>
  <c r="H603" i="49"/>
  <c r="J603" i="49" s="1"/>
  <c r="G603" i="49"/>
  <c r="I603" i="49" s="1"/>
  <c r="H604" i="49"/>
  <c r="J604" i="49" s="1"/>
  <c r="G604" i="49"/>
  <c r="I604" i="49" s="1"/>
  <c r="H605" i="49"/>
  <c r="J605" i="49" s="1"/>
  <c r="G605" i="49"/>
  <c r="I605" i="49" s="1"/>
  <c r="H606" i="49"/>
  <c r="J606" i="49" s="1"/>
  <c r="G606" i="49"/>
  <c r="I606" i="49" s="1"/>
  <c r="H609" i="49"/>
  <c r="J609" i="49" s="1"/>
  <c r="G609" i="49"/>
  <c r="I609" i="49" s="1"/>
  <c r="I610" i="49"/>
  <c r="H610" i="49"/>
  <c r="J610" i="49" s="1"/>
  <c r="G610" i="49"/>
  <c r="H611" i="49"/>
  <c r="J611" i="49" s="1"/>
  <c r="G611" i="49"/>
  <c r="I611" i="49" s="1"/>
  <c r="H614" i="49"/>
  <c r="J614" i="49" s="1"/>
  <c r="G614" i="49"/>
  <c r="I614" i="49" s="1"/>
  <c r="H615" i="49"/>
  <c r="J615" i="49" s="1"/>
  <c r="G615" i="49"/>
  <c r="I615"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1" i="56" s="1"/>
  <c r="F33" i="56"/>
  <c r="G31" i="56" s="1"/>
  <c r="D33" i="56"/>
  <c r="E31"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7" i="50" s="1"/>
  <c r="B51" i="50"/>
  <c r="C49"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20"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K37" i="53"/>
  <c r="J37" i="53"/>
  <c r="H39" i="53"/>
  <c r="I36" i="53" s="1"/>
  <c r="F39" i="53"/>
  <c r="G37" i="53" s="1"/>
  <c r="D39" i="53"/>
  <c r="E35" i="53" s="1"/>
  <c r="B39" i="53"/>
  <c r="C37" i="53" s="1"/>
  <c r="K25" i="53"/>
  <c r="J25"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H60" i="53"/>
  <c r="I57" i="53" s="1"/>
  <c r="F60" i="53"/>
  <c r="G58" i="53" s="1"/>
  <c r="D60" i="53"/>
  <c r="E57" i="53" s="1"/>
  <c r="B60" i="53"/>
  <c r="C58" i="53" s="1"/>
  <c r="K42" i="53"/>
  <c r="J42" i="53"/>
  <c r="I62" i="53"/>
  <c r="G62" i="53"/>
  <c r="E62" i="53"/>
  <c r="C62" i="53"/>
  <c r="B5" i="54"/>
  <c r="D5" i="54" s="1"/>
  <c r="H5" i="54" s="1"/>
  <c r="K8" i="54"/>
  <c r="J8" i="54"/>
  <c r="K9" i="54"/>
  <c r="J9" i="54"/>
  <c r="K10" i="54"/>
  <c r="J10" i="54"/>
  <c r="K11" i="54"/>
  <c r="J11" i="54"/>
  <c r="K12" i="54"/>
  <c r="J12" i="54"/>
  <c r="K13" i="54"/>
  <c r="J13" i="54"/>
  <c r="H15" i="54"/>
  <c r="I12" i="54" s="1"/>
  <c r="F15" i="54"/>
  <c r="G13" i="54" s="1"/>
  <c r="D15" i="54"/>
  <c r="E12" i="54" s="1"/>
  <c r="B15" i="54"/>
  <c r="C13" i="54" s="1"/>
  <c r="K7" i="54"/>
  <c r="J7" i="54"/>
  <c r="H20" i="54"/>
  <c r="F20" i="54"/>
  <c r="G20" i="54" s="1"/>
  <c r="D20" i="54"/>
  <c r="J20" i="54" s="1"/>
  <c r="B20" i="54"/>
  <c r="C20" i="54" s="1"/>
  <c r="K18" i="54"/>
  <c r="J18" i="54"/>
  <c r="K24" i="54"/>
  <c r="J24" i="54"/>
  <c r="K25" i="54"/>
  <c r="J25" i="54"/>
  <c r="H27" i="54"/>
  <c r="I24" i="54" s="1"/>
  <c r="F27" i="54"/>
  <c r="G25" i="54" s="1"/>
  <c r="D27" i="54"/>
  <c r="E24" i="54" s="1"/>
  <c r="B27" i="54"/>
  <c r="C25" i="54" s="1"/>
  <c r="K23" i="54"/>
  <c r="J23"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0" i="54"/>
  <c r="J30" i="54"/>
  <c r="K46" i="54"/>
  <c r="J46" i="54"/>
  <c r="K47" i="54"/>
  <c r="J47" i="54"/>
  <c r="K48" i="54"/>
  <c r="J48" i="54"/>
  <c r="K49" i="54"/>
  <c r="J49" i="54"/>
  <c r="K50" i="54"/>
  <c r="J50" i="54"/>
  <c r="K51" i="54"/>
  <c r="J51" i="54"/>
  <c r="K52" i="54"/>
  <c r="J52" i="54"/>
  <c r="K53" i="54"/>
  <c r="J53" i="54"/>
  <c r="H55" i="54"/>
  <c r="I52" i="54" s="1"/>
  <c r="F55" i="54"/>
  <c r="G53" i="54" s="1"/>
  <c r="D55" i="54"/>
  <c r="E52" i="54" s="1"/>
  <c r="B55" i="54"/>
  <c r="C53" i="54" s="1"/>
  <c r="K45" i="54"/>
  <c r="J45"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H78" i="54"/>
  <c r="I75" i="54" s="1"/>
  <c r="F78" i="54"/>
  <c r="G76" i="54" s="1"/>
  <c r="D78" i="54"/>
  <c r="E75" i="54" s="1"/>
  <c r="B78" i="54"/>
  <c r="C76" i="54" s="1"/>
  <c r="K58" i="54"/>
  <c r="J58" i="54"/>
  <c r="I80" i="54"/>
  <c r="G80" i="54"/>
  <c r="E80" i="54"/>
  <c r="C80" i="54"/>
  <c r="B5" i="55"/>
  <c r="D5" i="55" s="1"/>
  <c r="H5" i="55" s="1"/>
  <c r="K8" i="55"/>
  <c r="J8" i="55"/>
  <c r="K9" i="55"/>
  <c r="J9" i="55"/>
  <c r="K10" i="55"/>
  <c r="J10" i="55"/>
  <c r="K11" i="55"/>
  <c r="J11" i="55"/>
  <c r="K12" i="55"/>
  <c r="J12" i="55"/>
  <c r="K13" i="55"/>
  <c r="J13" i="55"/>
  <c r="K14" i="55"/>
  <c r="J14" i="55"/>
  <c r="K15" i="55"/>
  <c r="J15" i="55"/>
  <c r="K16" i="55"/>
  <c r="J16" i="55"/>
  <c r="K17" i="55"/>
  <c r="J17" i="55"/>
  <c r="H19" i="55"/>
  <c r="I15" i="55" s="1"/>
  <c r="F19" i="55"/>
  <c r="G17" i="55" s="1"/>
  <c r="D19" i="55"/>
  <c r="E14" i="55" s="1"/>
  <c r="B19" i="55"/>
  <c r="C17" i="55" s="1"/>
  <c r="K7" i="55"/>
  <c r="J7" i="55"/>
  <c r="I21" i="55"/>
  <c r="G21" i="55"/>
  <c r="E21" i="55"/>
  <c r="C21" i="55"/>
  <c r="K21" i="55"/>
  <c r="J21" i="55"/>
  <c r="B24" i="55"/>
  <c r="F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7" i="55" s="1"/>
  <c r="F50" i="55"/>
  <c r="G48" i="55" s="1"/>
  <c r="D50" i="55"/>
  <c r="E47" i="55" s="1"/>
  <c r="B50" i="55"/>
  <c r="C48" i="55" s="1"/>
  <c r="K26" i="55"/>
  <c r="J26" i="55"/>
  <c r="K54" i="55"/>
  <c r="J54"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3" i="55"/>
  <c r="J53" i="55"/>
  <c r="I67" i="55"/>
  <c r="G67" i="55"/>
  <c r="E67" i="55"/>
  <c r="C67" i="55"/>
  <c r="K67" i="55"/>
  <c r="J67" i="55"/>
  <c r="B70" i="55"/>
  <c r="D70" i="55" s="1"/>
  <c r="H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H96" i="55"/>
  <c r="I93" i="55" s="1"/>
  <c r="F96" i="55"/>
  <c r="G94" i="55" s="1"/>
  <c r="D96" i="55"/>
  <c r="E93" i="55" s="1"/>
  <c r="B96" i="55"/>
  <c r="C94" i="55" s="1"/>
  <c r="K72" i="55"/>
  <c r="J72"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H120" i="55"/>
  <c r="I117" i="55" s="1"/>
  <c r="F120" i="55"/>
  <c r="G118" i="55" s="1"/>
  <c r="D120" i="55"/>
  <c r="E117" i="55" s="1"/>
  <c r="B120" i="55"/>
  <c r="C118" i="55" s="1"/>
  <c r="K99" i="55"/>
  <c r="J99" i="55"/>
  <c r="I122" i="55"/>
  <c r="G122" i="55"/>
  <c r="E122" i="55"/>
  <c r="C122" i="55"/>
  <c r="J122" i="55"/>
  <c r="K122" i="55"/>
  <c r="B125" i="55"/>
  <c r="D125" i="55" s="1"/>
  <c r="H125" i="55" s="1"/>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H152" i="55"/>
  <c r="I150" i="55" s="1"/>
  <c r="F152" i="55"/>
  <c r="G150" i="55" s="1"/>
  <c r="D152" i="55"/>
  <c r="E150" i="55" s="1"/>
  <c r="B152" i="55"/>
  <c r="C150" i="55" s="1"/>
  <c r="K127" i="55"/>
  <c r="J127"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H176" i="55"/>
  <c r="I173" i="55" s="1"/>
  <c r="F176" i="55"/>
  <c r="G174" i="55" s="1"/>
  <c r="D176" i="55"/>
  <c r="E173" i="55" s="1"/>
  <c r="B176" i="55"/>
  <c r="C174" i="55" s="1"/>
  <c r="K155" i="55"/>
  <c r="J155" i="55"/>
  <c r="I178" i="55"/>
  <c r="G178" i="55"/>
  <c r="E178" i="55"/>
  <c r="C178" i="55"/>
  <c r="J178" i="55"/>
  <c r="K178" i="55"/>
  <c r="B181" i="55"/>
  <c r="D181" i="55" s="1"/>
  <c r="H181" i="55" s="1"/>
  <c r="K184" i="55"/>
  <c r="J184" i="55"/>
  <c r="H186" i="55"/>
  <c r="I186" i="55" s="1"/>
  <c r="F186" i="55"/>
  <c r="G184" i="55" s="1"/>
  <c r="D186" i="55"/>
  <c r="E186" i="55" s="1"/>
  <c r="B186" i="55"/>
  <c r="C184" i="55" s="1"/>
  <c r="K183" i="55"/>
  <c r="J183" i="55"/>
  <c r="K190" i="55"/>
  <c r="J190" i="55"/>
  <c r="K191" i="55"/>
  <c r="J191" i="55"/>
  <c r="K192" i="55"/>
  <c r="J192" i="55"/>
  <c r="K193" i="55"/>
  <c r="J193" i="55"/>
  <c r="K194" i="55"/>
  <c r="J194" i="55"/>
  <c r="K195" i="55"/>
  <c r="J195" i="55"/>
  <c r="K196" i="55"/>
  <c r="J196" i="55"/>
  <c r="K197" i="55"/>
  <c r="J197" i="55"/>
  <c r="K198" i="55"/>
  <c r="J198" i="55"/>
  <c r="K199" i="55"/>
  <c r="J199" i="55"/>
  <c r="H201" i="55"/>
  <c r="I198" i="55" s="1"/>
  <c r="F201" i="55"/>
  <c r="G199" i="55" s="1"/>
  <c r="D201" i="55"/>
  <c r="E197" i="55" s="1"/>
  <c r="B201" i="55"/>
  <c r="C199" i="55" s="1"/>
  <c r="K189" i="55"/>
  <c r="J189" i="55"/>
  <c r="I203" i="55"/>
  <c r="G203" i="55"/>
  <c r="E203" i="55"/>
  <c r="C203" i="55"/>
  <c r="J203" i="55"/>
  <c r="K203" i="55"/>
  <c r="I207" i="55"/>
  <c r="G207" i="55"/>
  <c r="E207" i="55"/>
  <c r="C207" i="55"/>
  <c r="H205" i="55"/>
  <c r="I205" i="55" s="1"/>
  <c r="F205" i="55"/>
  <c r="G205" i="55" s="1"/>
  <c r="D205" i="55"/>
  <c r="E205" i="55" s="1"/>
  <c r="B205" i="55"/>
  <c r="C205" i="55" s="1"/>
  <c r="K207" i="55"/>
  <c r="J207" i="55"/>
  <c r="K209" i="55"/>
  <c r="J209" i="55"/>
  <c r="I209" i="55"/>
  <c r="G209" i="55"/>
  <c r="E209" i="55"/>
  <c r="C209" i="55"/>
  <c r="B5" i="48"/>
  <c r="D5" i="48" s="1"/>
  <c r="H5" i="48" s="1"/>
  <c r="K8" i="48"/>
  <c r="J8" i="48"/>
  <c r="K9" i="48"/>
  <c r="J9" i="48"/>
  <c r="H11" i="48"/>
  <c r="I8" i="48" s="1"/>
  <c r="F11" i="48"/>
  <c r="G9" i="48" s="1"/>
  <c r="D11" i="48"/>
  <c r="E9"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K29" i="48"/>
  <c r="J29" i="48"/>
  <c r="H31" i="48"/>
  <c r="I28" i="48" s="1"/>
  <c r="F31" i="48"/>
  <c r="G29" i="48" s="1"/>
  <c r="D31" i="48"/>
  <c r="E28" i="48" s="1"/>
  <c r="B31" i="48"/>
  <c r="C29" i="48" s="1"/>
  <c r="K18" i="48"/>
  <c r="J18" i="48"/>
  <c r="K35" i="48"/>
  <c r="J35" i="48"/>
  <c r="K36" i="48"/>
  <c r="J36" i="48"/>
  <c r="H38" i="48"/>
  <c r="I35" i="48" s="1"/>
  <c r="F38" i="48"/>
  <c r="G36" i="48" s="1"/>
  <c r="D38" i="48"/>
  <c r="E35" i="48" s="1"/>
  <c r="B38" i="48"/>
  <c r="C36" i="48" s="1"/>
  <c r="K34" i="48"/>
  <c r="J34" i="48"/>
  <c r="I40" i="48"/>
  <c r="G40" i="48"/>
  <c r="E40" i="48"/>
  <c r="C40" i="48"/>
  <c r="J40" i="48"/>
  <c r="K40" i="48"/>
  <c r="B43" i="48"/>
  <c r="D43" i="48" s="1"/>
  <c r="H43" i="48" s="1"/>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H63" i="48"/>
  <c r="I59" i="48" s="1"/>
  <c r="F63" i="48"/>
  <c r="G61" i="48" s="1"/>
  <c r="D63" i="48"/>
  <c r="E60" i="48" s="1"/>
  <c r="B63" i="48"/>
  <c r="C61" i="48" s="1"/>
  <c r="K45" i="48"/>
  <c r="J45" i="48"/>
  <c r="K67" i="48"/>
  <c r="J67" i="48"/>
  <c r="K68" i="48"/>
  <c r="J68" i="48"/>
  <c r="K69" i="48"/>
  <c r="J69" i="48"/>
  <c r="K70" i="48"/>
  <c r="J70" i="48"/>
  <c r="K71" i="48"/>
  <c r="J71" i="48"/>
  <c r="K72" i="48"/>
  <c r="J72" i="48"/>
  <c r="K73" i="48"/>
  <c r="J73" i="48"/>
  <c r="K74" i="48"/>
  <c r="J74" i="48"/>
  <c r="K75" i="48"/>
  <c r="J75" i="48"/>
  <c r="K76" i="48"/>
  <c r="J76" i="48"/>
  <c r="H78" i="48"/>
  <c r="I74" i="48" s="1"/>
  <c r="F78" i="48"/>
  <c r="G76" i="48" s="1"/>
  <c r="D78" i="48"/>
  <c r="E74" i="48" s="1"/>
  <c r="B78" i="48"/>
  <c r="C76" i="48" s="1"/>
  <c r="K66" i="48"/>
  <c r="J66" i="48"/>
  <c r="I80" i="48"/>
  <c r="G80" i="48"/>
  <c r="E80" i="48"/>
  <c r="C80" i="48"/>
  <c r="J80" i="48"/>
  <c r="K80" i="48"/>
  <c r="B83" i="48"/>
  <c r="D83" i="48" s="1"/>
  <c r="H83" i="48" s="1"/>
  <c r="K86" i="48"/>
  <c r="J86" i="48"/>
  <c r="K87" i="48"/>
  <c r="J87" i="48"/>
  <c r="K88" i="48"/>
  <c r="J88" i="48"/>
  <c r="K89" i="48"/>
  <c r="J89" i="48"/>
  <c r="K90" i="48"/>
  <c r="J90" i="48"/>
  <c r="K91" i="48"/>
  <c r="J91" i="48"/>
  <c r="K92" i="48"/>
  <c r="J92" i="48"/>
  <c r="K93" i="48"/>
  <c r="J93" i="48"/>
  <c r="K94" i="48"/>
  <c r="J94" i="48"/>
  <c r="H96" i="48"/>
  <c r="I93" i="48" s="1"/>
  <c r="F96" i="48"/>
  <c r="G94" i="48" s="1"/>
  <c r="D96" i="48"/>
  <c r="E93" i="48" s="1"/>
  <c r="B96" i="48"/>
  <c r="C94" i="48" s="1"/>
  <c r="K85" i="48"/>
  <c r="J85"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H118" i="48"/>
  <c r="I115" i="48" s="1"/>
  <c r="F118" i="48"/>
  <c r="G116" i="48" s="1"/>
  <c r="D118" i="48"/>
  <c r="E115" i="48" s="1"/>
  <c r="B118" i="48"/>
  <c r="C116" i="48" s="1"/>
  <c r="K99" i="48"/>
  <c r="J99" i="48"/>
  <c r="I120" i="48"/>
  <c r="G120" i="48"/>
  <c r="E120" i="48"/>
  <c r="C120" i="48"/>
  <c r="J120" i="48"/>
  <c r="K120" i="48"/>
  <c r="B123" i="48"/>
  <c r="D123" i="48" s="1"/>
  <c r="H123" i="48" s="1"/>
  <c r="K126" i="48"/>
  <c r="J126" i="48"/>
  <c r="K127" i="48"/>
  <c r="J127" i="48"/>
  <c r="H129" i="48"/>
  <c r="I126" i="48" s="1"/>
  <c r="F129" i="48"/>
  <c r="G127" i="48" s="1"/>
  <c r="D129" i="48"/>
  <c r="E126" i="48" s="1"/>
  <c r="B129" i="48"/>
  <c r="C127" i="48" s="1"/>
  <c r="K125" i="48"/>
  <c r="J125" i="48"/>
  <c r="K133" i="48"/>
  <c r="J133" i="48"/>
  <c r="K134" i="48"/>
  <c r="J134" i="48"/>
  <c r="K135" i="48"/>
  <c r="J135" i="48"/>
  <c r="K136" i="48"/>
  <c r="J136" i="48"/>
  <c r="K137" i="48"/>
  <c r="J137" i="48"/>
  <c r="K138" i="48"/>
  <c r="J138" i="48"/>
  <c r="K139" i="48"/>
  <c r="J139" i="48"/>
  <c r="K140" i="48"/>
  <c r="J140" i="48"/>
  <c r="K141" i="48"/>
  <c r="J141" i="48"/>
  <c r="K142" i="48"/>
  <c r="J142" i="48"/>
  <c r="H144" i="48"/>
  <c r="I140" i="48" s="1"/>
  <c r="F144" i="48"/>
  <c r="G142" i="48" s="1"/>
  <c r="D144" i="48"/>
  <c r="E140" i="48" s="1"/>
  <c r="B144" i="48"/>
  <c r="C142" i="48" s="1"/>
  <c r="K132" i="48"/>
  <c r="J132" i="48"/>
  <c r="I146" i="48"/>
  <c r="G146" i="48"/>
  <c r="E146" i="48"/>
  <c r="C146" i="48"/>
  <c r="J146" i="48"/>
  <c r="K146" i="48"/>
  <c r="D149" i="48"/>
  <c r="H149" i="48" s="1"/>
  <c r="B149" i="48"/>
  <c r="F149" i="48" s="1"/>
  <c r="H153" i="48"/>
  <c r="F153" i="48"/>
  <c r="G153" i="48" s="1"/>
  <c r="D153" i="48"/>
  <c r="J153" i="48" s="1"/>
  <c r="B153" i="48"/>
  <c r="C153" i="48" s="1"/>
  <c r="K151" i="48"/>
  <c r="J151" i="48"/>
  <c r="K157" i="48"/>
  <c r="J157" i="48"/>
  <c r="K158" i="48"/>
  <c r="J158" i="48"/>
  <c r="K159" i="48"/>
  <c r="J159" i="48"/>
  <c r="K160" i="48"/>
  <c r="J160" i="48"/>
  <c r="K161" i="48"/>
  <c r="J161" i="48"/>
  <c r="K162" i="48"/>
  <c r="J162" i="48"/>
  <c r="K163" i="48"/>
  <c r="J163" i="48"/>
  <c r="K164" i="48"/>
  <c r="J164" i="48"/>
  <c r="K165" i="48"/>
  <c r="J165" i="48"/>
  <c r="K166" i="48"/>
  <c r="J166" i="48"/>
  <c r="K167" i="48"/>
  <c r="J167" i="48"/>
  <c r="K168" i="48"/>
  <c r="J168" i="48"/>
  <c r="K169" i="48"/>
  <c r="J169" i="48"/>
  <c r="H171" i="48"/>
  <c r="I168" i="48" s="1"/>
  <c r="F171" i="48"/>
  <c r="G169" i="48" s="1"/>
  <c r="D171" i="48"/>
  <c r="E166" i="48" s="1"/>
  <c r="B171" i="48"/>
  <c r="C169" i="48" s="1"/>
  <c r="K156" i="48"/>
  <c r="J156" i="48"/>
  <c r="I173" i="48"/>
  <c r="G173" i="48"/>
  <c r="E173" i="48"/>
  <c r="C173" i="48"/>
  <c r="J173" i="48"/>
  <c r="K173" i="48"/>
  <c r="B176" i="48"/>
  <c r="D176" i="48" s="1"/>
  <c r="H176" i="48" s="1"/>
  <c r="K179" i="48"/>
  <c r="J179" i="48"/>
  <c r="K180" i="48"/>
  <c r="J180" i="48"/>
  <c r="K181" i="48"/>
  <c r="J181" i="48"/>
  <c r="K182" i="48"/>
  <c r="J182" i="48"/>
  <c r="K183" i="48"/>
  <c r="J183" i="48"/>
  <c r="K184" i="48"/>
  <c r="J184" i="48"/>
  <c r="K185" i="48"/>
  <c r="J185" i="48"/>
  <c r="K186" i="48"/>
  <c r="J186" i="48"/>
  <c r="K187" i="48"/>
  <c r="J187" i="48"/>
  <c r="H189" i="48"/>
  <c r="I186" i="48" s="1"/>
  <c r="F189" i="48"/>
  <c r="G187" i="48" s="1"/>
  <c r="D189" i="48"/>
  <c r="E185" i="48" s="1"/>
  <c r="B189" i="48"/>
  <c r="C187" i="48" s="1"/>
  <c r="K178" i="48"/>
  <c r="J178" i="48"/>
  <c r="K193" i="48"/>
  <c r="J193" i="48"/>
  <c r="K194" i="48"/>
  <c r="J194" i="48"/>
  <c r="K195" i="48"/>
  <c r="J195" i="48"/>
  <c r="K196" i="48"/>
  <c r="J196" i="48"/>
  <c r="K197" i="48"/>
  <c r="J197" i="48"/>
  <c r="K198" i="48"/>
  <c r="J198" i="48"/>
  <c r="K199" i="48"/>
  <c r="J199" i="48"/>
  <c r="H201" i="48"/>
  <c r="I198" i="48" s="1"/>
  <c r="F201" i="48"/>
  <c r="G199" i="48" s="1"/>
  <c r="D201" i="48"/>
  <c r="E197" i="48" s="1"/>
  <c r="B201" i="48"/>
  <c r="C199" i="48" s="1"/>
  <c r="K192" i="48"/>
  <c r="J192" i="48"/>
  <c r="I203" i="48"/>
  <c r="G203" i="48"/>
  <c r="E203" i="48"/>
  <c r="C203" i="48"/>
  <c r="J203" i="48"/>
  <c r="K203" i="48"/>
  <c r="B206" i="48"/>
  <c r="F206" i="48" s="1"/>
  <c r="K209" i="48"/>
  <c r="J209" i="48"/>
  <c r="K210" i="48"/>
  <c r="J210" i="48"/>
  <c r="K211" i="48"/>
  <c r="J211" i="48"/>
  <c r="K212" i="48"/>
  <c r="J212" i="48"/>
  <c r="K213" i="48"/>
  <c r="J213" i="48"/>
  <c r="K214" i="48"/>
  <c r="J214" i="48"/>
  <c r="K215" i="48"/>
  <c r="J215" i="48"/>
  <c r="K216" i="48"/>
  <c r="J216" i="48"/>
  <c r="K217" i="48"/>
  <c r="J217" i="48"/>
  <c r="H219" i="48"/>
  <c r="I216" i="48" s="1"/>
  <c r="F219" i="48"/>
  <c r="G217" i="48" s="1"/>
  <c r="D219" i="48"/>
  <c r="E213" i="48" s="1"/>
  <c r="B219" i="48"/>
  <c r="C217" i="48" s="1"/>
  <c r="K208" i="48"/>
  <c r="J208"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H241" i="48"/>
  <c r="I238" i="48" s="1"/>
  <c r="F241" i="48"/>
  <c r="G239" i="48" s="1"/>
  <c r="D241" i="48"/>
  <c r="E238" i="48" s="1"/>
  <c r="B241" i="48"/>
  <c r="C239" i="48" s="1"/>
  <c r="K222" i="48"/>
  <c r="J222" i="48"/>
  <c r="K245" i="48"/>
  <c r="J245" i="48"/>
  <c r="K246" i="48"/>
  <c r="J246" i="48"/>
  <c r="K247" i="48"/>
  <c r="J247" i="48"/>
  <c r="K248" i="48"/>
  <c r="J248" i="48"/>
  <c r="K249" i="48"/>
  <c r="J249" i="48"/>
  <c r="K250" i="48"/>
  <c r="J250" i="48"/>
  <c r="K251" i="48"/>
  <c r="J251" i="48"/>
  <c r="K252" i="48"/>
  <c r="J252" i="48"/>
  <c r="K253" i="48"/>
  <c r="J253" i="48"/>
  <c r="K254" i="48"/>
  <c r="J254" i="48"/>
  <c r="K255" i="48"/>
  <c r="J255" i="48"/>
  <c r="H257" i="48"/>
  <c r="I254" i="48" s="1"/>
  <c r="F257" i="48"/>
  <c r="G255" i="48" s="1"/>
  <c r="D257" i="48"/>
  <c r="E254" i="48" s="1"/>
  <c r="B257" i="48"/>
  <c r="C255" i="48" s="1"/>
  <c r="K244" i="48"/>
  <c r="J244" i="48"/>
  <c r="I259" i="48"/>
  <c r="G259" i="48"/>
  <c r="E259" i="48"/>
  <c r="C259" i="48"/>
  <c r="K259" i="48"/>
  <c r="J259" i="48"/>
  <c r="I263" i="48"/>
  <c r="G263" i="48"/>
  <c r="E263" i="48"/>
  <c r="C263" i="48"/>
  <c r="H261" i="48"/>
  <c r="I261" i="48" s="1"/>
  <c r="F261" i="48"/>
  <c r="G261" i="48" s="1"/>
  <c r="D261" i="48"/>
  <c r="E261" i="48" s="1"/>
  <c r="B261" i="48"/>
  <c r="C261" i="48" s="1"/>
  <c r="K263" i="48"/>
  <c r="J263" i="48"/>
  <c r="K265" i="48"/>
  <c r="J265" i="48"/>
  <c r="I265" i="48"/>
  <c r="G265" i="48"/>
  <c r="E265" i="48"/>
  <c r="C265" i="48"/>
  <c r="K205" i="55"/>
  <c r="K80" i="54"/>
  <c r="J80" i="54"/>
  <c r="K62" i="53"/>
  <c r="J62"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J27" i="44"/>
  <c r="I27" i="44"/>
  <c r="H27" i="44"/>
  <c r="G27" i="44"/>
  <c r="H28" i="44"/>
  <c r="J28" i="44" s="1"/>
  <c r="G28" i="44"/>
  <c r="I28" i="44" s="1"/>
  <c r="H29" i="44"/>
  <c r="J29" i="44" s="1"/>
  <c r="G29" i="44"/>
  <c r="I29" i="44" s="1"/>
  <c r="H30" i="44"/>
  <c r="J30" i="44" s="1"/>
  <c r="G30" i="44"/>
  <c r="I30" i="44" s="1"/>
  <c r="H31" i="44"/>
  <c r="J31" i="44" s="1"/>
  <c r="G31" i="44"/>
  <c r="I31" i="44" s="1"/>
  <c r="H43" i="44"/>
  <c r="J43" i="44" s="1"/>
  <c r="G43" i="44"/>
  <c r="I43"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J42" i="44"/>
  <c r="I42" i="44"/>
  <c r="H42" i="44"/>
  <c r="G42" i="44"/>
  <c r="H8" i="47"/>
  <c r="J8" i="47" s="1"/>
  <c r="G8" i="47"/>
  <c r="I8" i="47" s="1"/>
  <c r="H9" i="47"/>
  <c r="J9" i="47" s="1"/>
  <c r="G9" i="47"/>
  <c r="I9" i="47" s="1"/>
  <c r="H10" i="47"/>
  <c r="J10" i="47" s="1"/>
  <c r="G10" i="47"/>
  <c r="I10" i="47" s="1"/>
  <c r="J11" i="47"/>
  <c r="I11" i="47"/>
  <c r="H11" i="47"/>
  <c r="G11" i="47"/>
  <c r="H12" i="47"/>
  <c r="J12" i="47" s="1"/>
  <c r="G12" i="47"/>
  <c r="I12" i="47" s="1"/>
  <c r="H13" i="47"/>
  <c r="J13" i="47" s="1"/>
  <c r="G13" i="47"/>
  <c r="I13" i="47" s="1"/>
  <c r="H16" i="47"/>
  <c r="J16" i="47" s="1"/>
  <c r="G16" i="47"/>
  <c r="I16" i="47" s="1"/>
  <c r="H17" i="47"/>
  <c r="J17" i="47" s="1"/>
  <c r="G17" i="47"/>
  <c r="I17" i="47" s="1"/>
  <c r="H18" i="47"/>
  <c r="J18" i="47" s="1"/>
  <c r="G18" i="47"/>
  <c r="I18" i="47" s="1"/>
  <c r="I19" i="47"/>
  <c r="H19" i="47"/>
  <c r="J19" i="47" s="1"/>
  <c r="G19" i="47"/>
  <c r="H20" i="47"/>
  <c r="J20" i="47" s="1"/>
  <c r="G20" i="47"/>
  <c r="I20" i="47" s="1"/>
  <c r="H21" i="47"/>
  <c r="J21" i="47" s="1"/>
  <c r="G21" i="47"/>
  <c r="I21" i="47" s="1"/>
  <c r="H24" i="47"/>
  <c r="J24" i="47" s="1"/>
  <c r="G24" i="47"/>
  <c r="I24" i="47" s="1"/>
  <c r="I25" i="47"/>
  <c r="H25" i="47"/>
  <c r="J25" i="47" s="1"/>
  <c r="G25" i="47"/>
  <c r="H26" i="47"/>
  <c r="J26" i="47" s="1"/>
  <c r="G26" i="47"/>
  <c r="I26" i="47" s="1"/>
  <c r="H34" i="47"/>
  <c r="J34" i="47" s="1"/>
  <c r="G34" i="47"/>
  <c r="I34" i="47" s="1"/>
  <c r="H35" i="47"/>
  <c r="J35" i="47" s="1"/>
  <c r="G35" i="47"/>
  <c r="I35" i="47" s="1"/>
  <c r="I36" i="47"/>
  <c r="H36" i="47"/>
  <c r="J36" i="47" s="1"/>
  <c r="G36" i="47"/>
  <c r="H37" i="47"/>
  <c r="J37" i="47" s="1"/>
  <c r="G37" i="47"/>
  <c r="I37" i="47" s="1"/>
  <c r="H38" i="47"/>
  <c r="J38" i="47" s="1"/>
  <c r="G38" i="47"/>
  <c r="I38"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 i="26"/>
  <c r="J7" i="26" s="1"/>
  <c r="G7" i="26"/>
  <c r="I7" i="26" s="1"/>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J16" i="26"/>
  <c r="I16" i="26"/>
  <c r="H16" i="26"/>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I23" i="26"/>
  <c r="H23" i="26"/>
  <c r="J23" i="26" s="1"/>
  <c r="G23" i="26"/>
  <c r="H24" i="26"/>
  <c r="J24" i="26" s="1"/>
  <c r="G24" i="26"/>
  <c r="I24" i="26" s="1"/>
  <c r="H25" i="26"/>
  <c r="J25" i="26" s="1"/>
  <c r="G25" i="26"/>
  <c r="I25" i="26" s="1"/>
  <c r="J26" i="26"/>
  <c r="I26" i="26"/>
  <c r="H26" i="26"/>
  <c r="G26" i="26"/>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I34" i="26"/>
  <c r="H34" i="26"/>
  <c r="J34" i="26" s="1"/>
  <c r="G34" i="26"/>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J45" i="26"/>
  <c r="I45" i="26"/>
  <c r="H45" i="26"/>
  <c r="G45" i="26"/>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J54" i="26"/>
  <c r="I54" i="26"/>
  <c r="H54" i="26"/>
  <c r="G54" i="26"/>
  <c r="H55" i="26"/>
  <c r="J55" i="26" s="1"/>
  <c r="G55" i="26"/>
  <c r="I55" i="26" s="1"/>
  <c r="H56" i="26"/>
  <c r="J56" i="26" s="1"/>
  <c r="G56" i="26"/>
  <c r="I56" i="26" s="1"/>
  <c r="H57" i="26"/>
  <c r="J57" i="26" s="1"/>
  <c r="G57" i="26"/>
  <c r="I57" i="26" s="1"/>
  <c r="H58" i="26"/>
  <c r="J58" i="26" s="1"/>
  <c r="G58" i="26"/>
  <c r="I58" i="26" s="1"/>
  <c r="I59" i="26"/>
  <c r="H59" i="26"/>
  <c r="J59" i="26" s="1"/>
  <c r="G59" i="26"/>
  <c r="H60" i="26"/>
  <c r="J60" i="26" s="1"/>
  <c r="G60" i="26"/>
  <c r="I60" i="26" s="1"/>
  <c r="H61" i="26"/>
  <c r="J61" i="26" s="1"/>
  <c r="G61" i="26"/>
  <c r="I61" i="26" s="1"/>
  <c r="H62" i="26"/>
  <c r="J62" i="26" s="1"/>
  <c r="G62" i="26"/>
  <c r="I62" i="26" s="1"/>
  <c r="H63" i="26"/>
  <c r="J63" i="26" s="1"/>
  <c r="G63" i="26"/>
  <c r="I63" i="26" s="1"/>
  <c r="I64" i="26"/>
  <c r="H64" i="26"/>
  <c r="J64" i="26" s="1"/>
  <c r="G64" i="26"/>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J72" i="26"/>
  <c r="I72" i="26"/>
  <c r="H72" i="26"/>
  <c r="G72" i="26"/>
  <c r="H73" i="26"/>
  <c r="J73" i="26" s="1"/>
  <c r="G73" i="26"/>
  <c r="I73" i="26" s="1"/>
  <c r="H74" i="26"/>
  <c r="J74" i="26" s="1"/>
  <c r="G74" i="26"/>
  <c r="I74" i="26" s="1"/>
  <c r="H75" i="26"/>
  <c r="J75" i="26" s="1"/>
  <c r="G75" i="26"/>
  <c r="I75"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K153" i="48"/>
  <c r="K20" i="54"/>
  <c r="C7" i="56"/>
  <c r="G7" i="56"/>
  <c r="E7" i="56"/>
  <c r="I7" i="56"/>
  <c r="E8" i="56"/>
  <c r="I8" i="56"/>
  <c r="C8" i="56"/>
  <c r="G8" i="56"/>
  <c r="C9" i="56"/>
  <c r="G9" i="56"/>
  <c r="E9" i="56"/>
  <c r="I9" i="56"/>
  <c r="E10" i="56"/>
  <c r="I10" i="56"/>
  <c r="C10" i="56"/>
  <c r="G10" i="56"/>
  <c r="C11" i="56"/>
  <c r="G11" i="56"/>
  <c r="E11" i="56"/>
  <c r="I11" i="56"/>
  <c r="C12" i="56"/>
  <c r="G12" i="56"/>
  <c r="E12" i="56"/>
  <c r="I12" i="56"/>
  <c r="C13" i="56"/>
  <c r="G13" i="56"/>
  <c r="E13" i="56"/>
  <c r="I13" i="56"/>
  <c r="C14" i="56"/>
  <c r="G14" i="56"/>
  <c r="E14" i="56"/>
  <c r="I14" i="56"/>
  <c r="C15" i="56"/>
  <c r="G15" i="56"/>
  <c r="E15" i="56"/>
  <c r="I15" i="56"/>
  <c r="C16" i="56"/>
  <c r="G16" i="56"/>
  <c r="E16" i="56"/>
  <c r="I16" i="56"/>
  <c r="E17" i="56"/>
  <c r="I17" i="56"/>
  <c r="C17" i="56"/>
  <c r="G17" i="56"/>
  <c r="E18" i="56"/>
  <c r="I18" i="56"/>
  <c r="C18" i="56"/>
  <c r="G18" i="56"/>
  <c r="C19" i="56"/>
  <c r="G19" i="56"/>
  <c r="E19" i="56"/>
  <c r="I19" i="56"/>
  <c r="C20" i="56"/>
  <c r="G20" i="56"/>
  <c r="E20" i="56"/>
  <c r="I20" i="56"/>
  <c r="E21" i="56"/>
  <c r="I21" i="56"/>
  <c r="C21" i="56"/>
  <c r="G21" i="56"/>
  <c r="C22" i="56"/>
  <c r="G22" i="56"/>
  <c r="E22" i="56"/>
  <c r="I22" i="56"/>
  <c r="C23" i="56"/>
  <c r="G23" i="56"/>
  <c r="E23" i="56"/>
  <c r="I23" i="56"/>
  <c r="E24" i="56"/>
  <c r="I24" i="56"/>
  <c r="C24" i="56"/>
  <c r="G24" i="56"/>
  <c r="C25" i="56"/>
  <c r="G25" i="56"/>
  <c r="E25" i="56"/>
  <c r="I25" i="56"/>
  <c r="E26" i="56"/>
  <c r="I26" i="56"/>
  <c r="C26" i="56"/>
  <c r="G26" i="56"/>
  <c r="C27" i="56"/>
  <c r="G27" i="56"/>
  <c r="E27" i="56"/>
  <c r="I27" i="56"/>
  <c r="E28" i="56"/>
  <c r="I28" i="56"/>
  <c r="C28" i="56"/>
  <c r="G28" i="56"/>
  <c r="C29" i="56"/>
  <c r="G29" i="56"/>
  <c r="E29" i="56"/>
  <c r="I29" i="56"/>
  <c r="E30" i="56"/>
  <c r="I30" i="56"/>
  <c r="C30" i="56"/>
  <c r="G30" i="56"/>
  <c r="J33" i="56"/>
  <c r="K33" i="56"/>
  <c r="F5" i="56"/>
  <c r="E7" i="57"/>
  <c r="I7" i="57"/>
  <c r="C7" i="57"/>
  <c r="G7" i="57"/>
  <c r="C8" i="57"/>
  <c r="G8" i="57"/>
  <c r="E8" i="57"/>
  <c r="I8" i="57"/>
  <c r="C9" i="57"/>
  <c r="G9" i="57"/>
  <c r="E9" i="57"/>
  <c r="I9" i="57"/>
  <c r="E10" i="57"/>
  <c r="I10" i="57"/>
  <c r="C10" i="57"/>
  <c r="G10" i="57"/>
  <c r="E11" i="57"/>
  <c r="I11" i="57"/>
  <c r="C11" i="57"/>
  <c r="G11" i="57"/>
  <c r="E12" i="57"/>
  <c r="I12" i="57"/>
  <c r="C12" i="57"/>
  <c r="G12" i="57"/>
  <c r="C13" i="57"/>
  <c r="G13" i="57"/>
  <c r="E13" i="57"/>
  <c r="I13" i="57"/>
  <c r="E14" i="57"/>
  <c r="I14" i="57"/>
  <c r="C14" i="57"/>
  <c r="G14" i="57"/>
  <c r="C15" i="57"/>
  <c r="G15" i="57"/>
  <c r="E15" i="57"/>
  <c r="I15" i="57"/>
  <c r="E16" i="57"/>
  <c r="I16" i="57"/>
  <c r="C16" i="57"/>
  <c r="G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J26" i="57"/>
  <c r="K26" i="57"/>
  <c r="E24" i="57"/>
  <c r="I24"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E28" i="58"/>
  <c r="I28" i="58"/>
  <c r="C28" i="58"/>
  <c r="G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E41" i="58"/>
  <c r="I41" i="58"/>
  <c r="C41" i="58"/>
  <c r="G41" i="58"/>
  <c r="C42" i="58"/>
  <c r="G42" i="58"/>
  <c r="E42" i="58"/>
  <c r="I42" i="58"/>
  <c r="C43" i="58"/>
  <c r="G43" i="58"/>
  <c r="E43" i="58"/>
  <c r="I43" i="58"/>
  <c r="E44" i="58"/>
  <c r="I44" i="58"/>
  <c r="C44" i="58"/>
  <c r="G44" i="58"/>
  <c r="C45" i="58"/>
  <c r="G45" i="58"/>
  <c r="J48" i="58"/>
  <c r="K48" i="58"/>
  <c r="E46" i="58"/>
  <c r="I46" i="58"/>
  <c r="F5" i="58"/>
  <c r="C7" i="50"/>
  <c r="G7" i="50"/>
  <c r="E7" i="50"/>
  <c r="I7" i="50"/>
  <c r="E8" i="50"/>
  <c r="I8" i="50"/>
  <c r="C8" i="50"/>
  <c r="G8" i="50"/>
  <c r="C9" i="50"/>
  <c r="G9" i="50"/>
  <c r="E9" i="50"/>
  <c r="I9" i="50"/>
  <c r="C10" i="50"/>
  <c r="G10" i="50"/>
  <c r="E10" i="50"/>
  <c r="I10" i="50"/>
  <c r="C11" i="50"/>
  <c r="G11" i="50"/>
  <c r="E11" i="50"/>
  <c r="I11" i="50"/>
  <c r="E12" i="50"/>
  <c r="I12" i="50"/>
  <c r="C12" i="50"/>
  <c r="G12" i="50"/>
  <c r="E13" i="50"/>
  <c r="I13" i="50"/>
  <c r="C13" i="50"/>
  <c r="G13" i="50"/>
  <c r="C14" i="50"/>
  <c r="G14" i="50"/>
  <c r="E14" i="50"/>
  <c r="I14" i="50"/>
  <c r="C15" i="50"/>
  <c r="G15" i="50"/>
  <c r="E15" i="50"/>
  <c r="I15" i="50"/>
  <c r="C16" i="50"/>
  <c r="G16" i="50"/>
  <c r="E16" i="50"/>
  <c r="I16" i="50"/>
  <c r="E17" i="50"/>
  <c r="I17" i="50"/>
  <c r="C17" i="50"/>
  <c r="G17" i="50"/>
  <c r="C18" i="50"/>
  <c r="G18" i="50"/>
  <c r="E18" i="50"/>
  <c r="I18" i="50"/>
  <c r="C19" i="50"/>
  <c r="G19" i="50"/>
  <c r="E19" i="50"/>
  <c r="I19" i="50"/>
  <c r="C20" i="50"/>
  <c r="G20" i="50"/>
  <c r="E20" i="50"/>
  <c r="I20" i="50"/>
  <c r="C21" i="50"/>
  <c r="G21" i="50"/>
  <c r="E21" i="50"/>
  <c r="I21" i="50"/>
  <c r="E22" i="50"/>
  <c r="I22" i="50"/>
  <c r="C22" i="50"/>
  <c r="G22" i="50"/>
  <c r="C23" i="50"/>
  <c r="G23" i="50"/>
  <c r="E23" i="50"/>
  <c r="I23" i="50"/>
  <c r="C24" i="50"/>
  <c r="G24" i="50"/>
  <c r="E24" i="50"/>
  <c r="I24" i="50"/>
  <c r="E25" i="50"/>
  <c r="I25" i="50"/>
  <c r="C25" i="50"/>
  <c r="G25" i="50"/>
  <c r="E26" i="50"/>
  <c r="I26" i="50"/>
  <c r="C26" i="50"/>
  <c r="G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C41" i="50"/>
  <c r="G41" i="50"/>
  <c r="E41" i="50"/>
  <c r="I41" i="50"/>
  <c r="C42" i="50"/>
  <c r="G42" i="50"/>
  <c r="E42" i="50"/>
  <c r="I42" i="50"/>
  <c r="C43" i="50"/>
  <c r="G43" i="50"/>
  <c r="E43" i="50"/>
  <c r="I43" i="50"/>
  <c r="C44" i="50"/>
  <c r="G44" i="50"/>
  <c r="E44" i="50"/>
  <c r="I44" i="50"/>
  <c r="C45" i="50"/>
  <c r="G45" i="50"/>
  <c r="E45" i="50"/>
  <c r="I45" i="50"/>
  <c r="C46" i="50"/>
  <c r="G46" i="50"/>
  <c r="E46" i="50"/>
  <c r="I46" i="50"/>
  <c r="I47" i="50"/>
  <c r="C47" i="50"/>
  <c r="G47" i="50"/>
  <c r="C48" i="50"/>
  <c r="G48" i="50"/>
  <c r="J51" i="50"/>
  <c r="E48" i="50"/>
  <c r="K51" i="50"/>
  <c r="E49" i="50"/>
  <c r="I49" i="50"/>
  <c r="F5" i="50"/>
  <c r="E42" i="53"/>
  <c r="I42" i="53"/>
  <c r="E60" i="53"/>
  <c r="I60" i="53"/>
  <c r="E25" i="53"/>
  <c r="I25" i="53"/>
  <c r="E39" i="53"/>
  <c r="I39" i="53"/>
  <c r="E7" i="53"/>
  <c r="I7" i="53"/>
  <c r="E22" i="53"/>
  <c r="I22" i="53"/>
  <c r="C42" i="53"/>
  <c r="G42" i="53"/>
  <c r="C60" i="53"/>
  <c r="G60" i="53"/>
  <c r="C25" i="53"/>
  <c r="G25" i="53"/>
  <c r="C39" i="53"/>
  <c r="G39" i="53"/>
  <c r="C7" i="53"/>
  <c r="G7" i="53"/>
  <c r="C22" i="53"/>
  <c r="G22" i="53"/>
  <c r="F5" i="53"/>
  <c r="E8" i="53"/>
  <c r="I8" i="53"/>
  <c r="C8" i="53"/>
  <c r="G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E17" i="53"/>
  <c r="I17" i="53"/>
  <c r="C17" i="53"/>
  <c r="G17" i="53"/>
  <c r="C18" i="53"/>
  <c r="G18" i="53"/>
  <c r="E18" i="53"/>
  <c r="I18" i="53"/>
  <c r="C19" i="53"/>
  <c r="G19" i="53"/>
  <c r="E19" i="53"/>
  <c r="K22" i="53"/>
  <c r="J22" i="53"/>
  <c r="I20" i="53"/>
  <c r="G26" i="53"/>
  <c r="C26" i="53"/>
  <c r="E26" i="53"/>
  <c r="I26" i="53"/>
  <c r="C27" i="53"/>
  <c r="G27" i="53"/>
  <c r="E27" i="53"/>
  <c r="I27" i="53"/>
  <c r="C28" i="53"/>
  <c r="G28" i="53"/>
  <c r="E28" i="53"/>
  <c r="I28" i="53"/>
  <c r="C29" i="53"/>
  <c r="G29" i="53"/>
  <c r="E29" i="53"/>
  <c r="I29" i="53"/>
  <c r="C30" i="53"/>
  <c r="G30" i="53"/>
  <c r="E30" i="53"/>
  <c r="I30" i="53"/>
  <c r="C31" i="53"/>
  <c r="G31" i="53"/>
  <c r="E31" i="53"/>
  <c r="I31" i="53"/>
  <c r="E32" i="53"/>
  <c r="I32" i="53"/>
  <c r="C32" i="53"/>
  <c r="G32" i="53"/>
  <c r="C33" i="53"/>
  <c r="G33" i="53"/>
  <c r="E33" i="53"/>
  <c r="I33" i="53"/>
  <c r="C34" i="53"/>
  <c r="G34" i="53"/>
  <c r="E34" i="53"/>
  <c r="I34" i="53"/>
  <c r="C35" i="53"/>
  <c r="G35" i="53"/>
  <c r="I35" i="53"/>
  <c r="C36" i="53"/>
  <c r="G36" i="53"/>
  <c r="J39" i="53"/>
  <c r="E36" i="53"/>
  <c r="K39" i="53"/>
  <c r="E37" i="53"/>
  <c r="I37" i="53"/>
  <c r="C43" i="53"/>
  <c r="G43" i="53"/>
  <c r="E43" i="53"/>
  <c r="I43" i="53"/>
  <c r="C44" i="53"/>
  <c r="G44" i="53"/>
  <c r="E44" i="53"/>
  <c r="I44" i="53"/>
  <c r="E45" i="53"/>
  <c r="I45" i="53"/>
  <c r="C45" i="53"/>
  <c r="G45" i="53"/>
  <c r="C46" i="53"/>
  <c r="G46" i="53"/>
  <c r="E46" i="53"/>
  <c r="I46" i="53"/>
  <c r="C47" i="53"/>
  <c r="G47" i="53"/>
  <c r="E47" i="53"/>
  <c r="I47" i="53"/>
  <c r="C48" i="53"/>
  <c r="G48" i="53"/>
  <c r="E48" i="53"/>
  <c r="I48" i="53"/>
  <c r="E49" i="53"/>
  <c r="I49" i="53"/>
  <c r="C49" i="53"/>
  <c r="G49" i="53"/>
  <c r="C50" i="53"/>
  <c r="G50" i="53"/>
  <c r="E50" i="53"/>
  <c r="I50" i="53"/>
  <c r="C51" i="53"/>
  <c r="G51" i="53"/>
  <c r="E51" i="53"/>
  <c r="I51" i="53"/>
  <c r="C52" i="53"/>
  <c r="G52" i="53"/>
  <c r="E52" i="53"/>
  <c r="I52" i="53"/>
  <c r="C53" i="53"/>
  <c r="G53" i="53"/>
  <c r="E53" i="53"/>
  <c r="I53" i="53"/>
  <c r="C54" i="53"/>
  <c r="G54" i="53"/>
  <c r="E54" i="53"/>
  <c r="I54" i="53"/>
  <c r="C55" i="53"/>
  <c r="G55" i="53"/>
  <c r="E55" i="53"/>
  <c r="I55" i="53"/>
  <c r="C56" i="53"/>
  <c r="G56" i="53"/>
  <c r="E56" i="53"/>
  <c r="I56" i="53"/>
  <c r="C57" i="53"/>
  <c r="G57" i="53"/>
  <c r="J60" i="53"/>
  <c r="K60" i="53"/>
  <c r="E58" i="53"/>
  <c r="I58" i="53"/>
  <c r="E58" i="54"/>
  <c r="I58" i="54"/>
  <c r="E78" i="54"/>
  <c r="I78" i="54"/>
  <c r="E45" i="54"/>
  <c r="I45" i="54"/>
  <c r="E55" i="54"/>
  <c r="I55" i="54"/>
  <c r="E30" i="54"/>
  <c r="I30" i="54"/>
  <c r="E42" i="54"/>
  <c r="I42" i="54"/>
  <c r="E23" i="54"/>
  <c r="I23" i="54"/>
  <c r="E27" i="54"/>
  <c r="I27" i="54"/>
  <c r="E18" i="54"/>
  <c r="I18" i="54"/>
  <c r="E20" i="54"/>
  <c r="I20" i="54"/>
  <c r="E7" i="54"/>
  <c r="I7" i="54"/>
  <c r="E15" i="54"/>
  <c r="I15" i="54"/>
  <c r="C58" i="54"/>
  <c r="G58" i="54"/>
  <c r="C78" i="54"/>
  <c r="G78" i="54"/>
  <c r="C45" i="54"/>
  <c r="G45" i="54"/>
  <c r="C55" i="54"/>
  <c r="G55" i="54"/>
  <c r="C30" i="54"/>
  <c r="G30" i="54"/>
  <c r="C42" i="54"/>
  <c r="G42" i="54"/>
  <c r="C23" i="54"/>
  <c r="G23" i="54"/>
  <c r="C27" i="54"/>
  <c r="G27" i="54"/>
  <c r="C18" i="54"/>
  <c r="G18" i="54"/>
  <c r="C7" i="54"/>
  <c r="G7" i="54"/>
  <c r="C15" i="54"/>
  <c r="G15" i="54"/>
  <c r="F5" i="54"/>
  <c r="C8" i="54"/>
  <c r="G8" i="54"/>
  <c r="E8" i="54"/>
  <c r="I8" i="54"/>
  <c r="C9" i="54"/>
  <c r="G9" i="54"/>
  <c r="E9" i="54"/>
  <c r="I9" i="54"/>
  <c r="C10" i="54"/>
  <c r="G10" i="54"/>
  <c r="E10" i="54"/>
  <c r="I10" i="54"/>
  <c r="C11" i="54"/>
  <c r="G11" i="54"/>
  <c r="E11" i="54"/>
  <c r="I11" i="54"/>
  <c r="C12" i="54"/>
  <c r="G12" i="54"/>
  <c r="J15" i="54"/>
  <c r="K15" i="54"/>
  <c r="E13" i="54"/>
  <c r="I13" i="54"/>
  <c r="C24" i="54"/>
  <c r="G24" i="54"/>
  <c r="J27" i="54"/>
  <c r="K27" i="54"/>
  <c r="E25" i="54"/>
  <c r="I25" i="54"/>
  <c r="E31" i="54"/>
  <c r="I31" i="54"/>
  <c r="C31" i="54"/>
  <c r="G31" i="54"/>
  <c r="C32" i="54"/>
  <c r="G32" i="54"/>
  <c r="E32" i="54"/>
  <c r="I32" i="54"/>
  <c r="E33" i="54"/>
  <c r="I33" i="54"/>
  <c r="C33" i="54"/>
  <c r="G33" i="54"/>
  <c r="C34" i="54"/>
  <c r="G34" i="54"/>
  <c r="E34" i="54"/>
  <c r="I34" i="54"/>
  <c r="C35" i="54"/>
  <c r="G35" i="54"/>
  <c r="E35" i="54"/>
  <c r="I35" i="54"/>
  <c r="C36" i="54"/>
  <c r="G36" i="54"/>
  <c r="E36" i="54"/>
  <c r="I36" i="54"/>
  <c r="C37" i="54"/>
  <c r="G37" i="54"/>
  <c r="E37" i="54"/>
  <c r="I37" i="54"/>
  <c r="C38" i="54"/>
  <c r="G38" i="54"/>
  <c r="E38" i="54"/>
  <c r="I38" i="54"/>
  <c r="C39" i="54"/>
  <c r="G39" i="54"/>
  <c r="J42" i="54"/>
  <c r="K42" i="54"/>
  <c r="E40" i="54"/>
  <c r="I40" i="54"/>
  <c r="C46" i="54"/>
  <c r="G46" i="54"/>
  <c r="E46" i="54"/>
  <c r="I46" i="54"/>
  <c r="C47" i="54"/>
  <c r="G47" i="54"/>
  <c r="E47" i="54"/>
  <c r="I47" i="54"/>
  <c r="E48" i="54"/>
  <c r="I48" i="54"/>
  <c r="C48" i="54"/>
  <c r="G48" i="54"/>
  <c r="C49" i="54"/>
  <c r="G49" i="54"/>
  <c r="E49" i="54"/>
  <c r="I49" i="54"/>
  <c r="C50" i="54"/>
  <c r="G50" i="54"/>
  <c r="E50" i="54"/>
  <c r="I50" i="54"/>
  <c r="C51" i="54"/>
  <c r="G51" i="54"/>
  <c r="E51" i="54"/>
  <c r="I51" i="54"/>
  <c r="C52" i="54"/>
  <c r="G52" i="54"/>
  <c r="J55" i="54"/>
  <c r="K55" i="54"/>
  <c r="E53" i="54"/>
  <c r="I53" i="54"/>
  <c r="C59" i="54"/>
  <c r="G59" i="54"/>
  <c r="E59" i="54"/>
  <c r="I59" i="54"/>
  <c r="C60" i="54"/>
  <c r="G60" i="54"/>
  <c r="E60" i="54"/>
  <c r="I60" i="54"/>
  <c r="C61" i="54"/>
  <c r="G61" i="54"/>
  <c r="E61" i="54"/>
  <c r="I61" i="54"/>
  <c r="C62" i="54"/>
  <c r="G62" i="54"/>
  <c r="E62" i="54"/>
  <c r="I62" i="54"/>
  <c r="E63" i="54"/>
  <c r="I63" i="54"/>
  <c r="C63" i="54"/>
  <c r="G63" i="54"/>
  <c r="E64" i="54"/>
  <c r="I64" i="54"/>
  <c r="C64" i="54"/>
  <c r="G64" i="54"/>
  <c r="C65" i="54"/>
  <c r="G65" i="54"/>
  <c r="E65" i="54"/>
  <c r="I65" i="54"/>
  <c r="C66" i="54"/>
  <c r="G66" i="54"/>
  <c r="E66" i="54"/>
  <c r="I66" i="54"/>
  <c r="C67" i="54"/>
  <c r="G67" i="54"/>
  <c r="E67" i="54"/>
  <c r="I67" i="54"/>
  <c r="C68" i="54"/>
  <c r="G68" i="54"/>
  <c r="E68" i="54"/>
  <c r="I68" i="54"/>
  <c r="C69" i="54"/>
  <c r="G69" i="54"/>
  <c r="E69" i="54"/>
  <c r="I69" i="54"/>
  <c r="C70" i="54"/>
  <c r="G70" i="54"/>
  <c r="E70" i="54"/>
  <c r="I70" i="54"/>
  <c r="C71" i="54"/>
  <c r="G71" i="54"/>
  <c r="E71" i="54"/>
  <c r="I71" i="54"/>
  <c r="E72" i="54"/>
  <c r="I72" i="54"/>
  <c r="C72" i="54"/>
  <c r="G72" i="54"/>
  <c r="C73" i="54"/>
  <c r="G73" i="54"/>
  <c r="E73" i="54"/>
  <c r="I73" i="54"/>
  <c r="C74" i="54"/>
  <c r="G74" i="54"/>
  <c r="E74" i="54"/>
  <c r="I74" i="54"/>
  <c r="C75" i="54"/>
  <c r="G75" i="54"/>
  <c r="J78" i="54"/>
  <c r="K78" i="54"/>
  <c r="E76" i="54"/>
  <c r="I76" i="54"/>
  <c r="J205" i="55"/>
  <c r="C189" i="55"/>
  <c r="G189" i="55"/>
  <c r="C201" i="55"/>
  <c r="G201" i="55"/>
  <c r="C183" i="55"/>
  <c r="G183" i="55"/>
  <c r="C186" i="55"/>
  <c r="G186" i="55"/>
  <c r="E155" i="55"/>
  <c r="I155" i="55"/>
  <c r="E176" i="55"/>
  <c r="I176" i="55"/>
  <c r="E127" i="55"/>
  <c r="I127" i="55"/>
  <c r="E152" i="55"/>
  <c r="I152" i="55"/>
  <c r="C99" i="55"/>
  <c r="G99" i="55"/>
  <c r="C120" i="55"/>
  <c r="G120" i="55"/>
  <c r="C72" i="55"/>
  <c r="G72" i="55"/>
  <c r="C96" i="55"/>
  <c r="G96" i="55"/>
  <c r="E53" i="55"/>
  <c r="I53" i="55"/>
  <c r="E65" i="55"/>
  <c r="I65" i="55"/>
  <c r="E26" i="55"/>
  <c r="I26" i="55"/>
  <c r="E50" i="55"/>
  <c r="I50" i="55"/>
  <c r="D24" i="55"/>
  <c r="H24" i="55" s="1"/>
  <c r="E7" i="55"/>
  <c r="I7" i="55"/>
  <c r="E19" i="55"/>
  <c r="I19" i="55"/>
  <c r="E189" i="55"/>
  <c r="I189" i="55"/>
  <c r="E201" i="55"/>
  <c r="I201" i="55"/>
  <c r="E183" i="55"/>
  <c r="I183" i="55"/>
  <c r="C155" i="55"/>
  <c r="G155" i="55"/>
  <c r="C176" i="55"/>
  <c r="G176" i="55"/>
  <c r="C127" i="55"/>
  <c r="G127" i="55"/>
  <c r="C152" i="55"/>
  <c r="G152" i="55"/>
  <c r="E99" i="55"/>
  <c r="I99" i="55"/>
  <c r="E120" i="55"/>
  <c r="I120" i="55"/>
  <c r="E72" i="55"/>
  <c r="I72" i="55"/>
  <c r="E96" i="55"/>
  <c r="I96" i="55"/>
  <c r="C53" i="55"/>
  <c r="G53" i="55"/>
  <c r="C65" i="55"/>
  <c r="G65" i="55"/>
  <c r="C26" i="55"/>
  <c r="G26" i="55"/>
  <c r="C50" i="55"/>
  <c r="G50" i="55"/>
  <c r="C7" i="55"/>
  <c r="G7" i="55"/>
  <c r="C19" i="55"/>
  <c r="G19" i="55"/>
  <c r="F5" i="55"/>
  <c r="C8" i="55"/>
  <c r="G8" i="55"/>
  <c r="E8" i="55"/>
  <c r="I8" i="55"/>
  <c r="C9" i="55"/>
  <c r="G9" i="55"/>
  <c r="E9" i="55"/>
  <c r="I9" i="55"/>
  <c r="C10" i="55"/>
  <c r="G10" i="55"/>
  <c r="E10" i="55"/>
  <c r="I10" i="55"/>
  <c r="C11" i="55"/>
  <c r="G11" i="55"/>
  <c r="E11" i="55"/>
  <c r="I11" i="55"/>
  <c r="E12" i="55"/>
  <c r="I12" i="55"/>
  <c r="C12" i="55"/>
  <c r="G12" i="55"/>
  <c r="C13" i="55"/>
  <c r="G13" i="55"/>
  <c r="E13" i="55"/>
  <c r="I13" i="55"/>
  <c r="C14" i="55"/>
  <c r="G14" i="55"/>
  <c r="I14" i="55"/>
  <c r="C15" i="55"/>
  <c r="G15" i="55"/>
  <c r="J19" i="55"/>
  <c r="E15" i="55"/>
  <c r="K19" i="55"/>
  <c r="E16" i="55"/>
  <c r="I16" i="55"/>
  <c r="C16" i="55"/>
  <c r="G16" i="55"/>
  <c r="E17" i="55"/>
  <c r="I17" i="55"/>
  <c r="C27" i="55"/>
  <c r="G27" i="55"/>
  <c r="E27" i="55"/>
  <c r="I27" i="55"/>
  <c r="C28" i="55"/>
  <c r="G28" i="55"/>
  <c r="E28" i="55"/>
  <c r="I28" i="55"/>
  <c r="E29" i="55"/>
  <c r="I29" i="55"/>
  <c r="C29" i="55"/>
  <c r="G29" i="55"/>
  <c r="C30" i="55"/>
  <c r="G30" i="55"/>
  <c r="E30" i="55"/>
  <c r="I30" i="55"/>
  <c r="C31" i="55"/>
  <c r="G31" i="55"/>
  <c r="E31" i="55"/>
  <c r="I31" i="55"/>
  <c r="C32" i="55"/>
  <c r="G32" i="55"/>
  <c r="E32" i="55"/>
  <c r="I32" i="55"/>
  <c r="C33" i="55"/>
  <c r="G33" i="55"/>
  <c r="E33" i="55"/>
  <c r="I33" i="55"/>
  <c r="C34" i="55"/>
  <c r="G34" i="55"/>
  <c r="E34" i="55"/>
  <c r="I34" i="55"/>
  <c r="E35" i="55"/>
  <c r="I35" i="55"/>
  <c r="C35" i="55"/>
  <c r="G35" i="55"/>
  <c r="C36" i="55"/>
  <c r="G36" i="55"/>
  <c r="E36" i="55"/>
  <c r="I36" i="55"/>
  <c r="C37" i="55"/>
  <c r="G37" i="55"/>
  <c r="E37" i="55"/>
  <c r="I37" i="55"/>
  <c r="C38" i="55"/>
  <c r="G38" i="55"/>
  <c r="E38" i="55"/>
  <c r="I38" i="55"/>
  <c r="E39" i="55"/>
  <c r="I39" i="55"/>
  <c r="C39" i="55"/>
  <c r="G39" i="55"/>
  <c r="E40" i="55"/>
  <c r="I40" i="55"/>
  <c r="C40" i="55"/>
  <c r="G40" i="55"/>
  <c r="C41" i="55"/>
  <c r="G41" i="55"/>
  <c r="E41" i="55"/>
  <c r="I41" i="55"/>
  <c r="E42" i="55"/>
  <c r="I42" i="55"/>
  <c r="C42" i="55"/>
  <c r="G42" i="55"/>
  <c r="C43" i="55"/>
  <c r="G43" i="55"/>
  <c r="E43" i="55"/>
  <c r="I43" i="55"/>
  <c r="C44" i="55"/>
  <c r="G44" i="55"/>
  <c r="E44" i="55"/>
  <c r="I44" i="55"/>
  <c r="C45" i="55"/>
  <c r="G45" i="55"/>
  <c r="E45" i="55"/>
  <c r="I45" i="55"/>
  <c r="E46" i="55"/>
  <c r="I46" i="55"/>
  <c r="C46" i="55"/>
  <c r="G46" i="55"/>
  <c r="C47" i="55"/>
  <c r="G47" i="55"/>
  <c r="J50" i="55"/>
  <c r="K50" i="55"/>
  <c r="E48" i="55"/>
  <c r="I48" i="55"/>
  <c r="C54" i="55"/>
  <c r="G54" i="55"/>
  <c r="E54" i="55"/>
  <c r="I54" i="55"/>
  <c r="E55" i="55"/>
  <c r="I55" i="55"/>
  <c r="C55" i="55"/>
  <c r="G55" i="55"/>
  <c r="C56" i="55"/>
  <c r="G56" i="55"/>
  <c r="E56" i="55"/>
  <c r="I56" i="55"/>
  <c r="C57" i="55"/>
  <c r="G57" i="55"/>
  <c r="E57" i="55"/>
  <c r="I57" i="55"/>
  <c r="C58" i="55"/>
  <c r="G58" i="55"/>
  <c r="E58" i="55"/>
  <c r="I58" i="55"/>
  <c r="C59" i="55"/>
  <c r="G59" i="55"/>
  <c r="E59" i="55"/>
  <c r="I59" i="55"/>
  <c r="C60" i="55"/>
  <c r="G60" i="55"/>
  <c r="E60" i="55"/>
  <c r="I60" i="55"/>
  <c r="E61" i="55"/>
  <c r="I61" i="55"/>
  <c r="C61" i="55"/>
  <c r="G61" i="55"/>
  <c r="C62" i="55"/>
  <c r="G62" i="55"/>
  <c r="K65" i="55"/>
  <c r="J65" i="55"/>
  <c r="E63" i="55"/>
  <c r="I63" i="55"/>
  <c r="F70" i="55"/>
  <c r="C73" i="55"/>
  <c r="G73" i="55"/>
  <c r="E73" i="55"/>
  <c r="I73" i="55"/>
  <c r="C74" i="55"/>
  <c r="G74" i="55"/>
  <c r="E74" i="55"/>
  <c r="I74" i="55"/>
  <c r="E75" i="55"/>
  <c r="I75" i="55"/>
  <c r="C75" i="55"/>
  <c r="G75" i="55"/>
  <c r="C76" i="55"/>
  <c r="G76" i="55"/>
  <c r="E76" i="55"/>
  <c r="I76" i="55"/>
  <c r="C77" i="55"/>
  <c r="G77" i="55"/>
  <c r="E77" i="55"/>
  <c r="I77" i="55"/>
  <c r="C78" i="55"/>
  <c r="G78" i="55"/>
  <c r="E78" i="55"/>
  <c r="I78" i="55"/>
  <c r="C79" i="55"/>
  <c r="G79" i="55"/>
  <c r="E79" i="55"/>
  <c r="I79" i="55"/>
  <c r="C80" i="55"/>
  <c r="G80" i="55"/>
  <c r="E80" i="55"/>
  <c r="I80" i="55"/>
  <c r="C81" i="55"/>
  <c r="G81" i="55"/>
  <c r="E81" i="55"/>
  <c r="I81" i="55"/>
  <c r="I82" i="55"/>
  <c r="C82" i="55"/>
  <c r="G82" i="55"/>
  <c r="E82" i="55"/>
  <c r="C83" i="55"/>
  <c r="G83" i="55"/>
  <c r="E83" i="55"/>
  <c r="I83" i="55"/>
  <c r="C84" i="55"/>
  <c r="G84" i="55"/>
  <c r="E84" i="55"/>
  <c r="I84" i="55"/>
  <c r="C85" i="55"/>
  <c r="G85" i="55"/>
  <c r="E85" i="55"/>
  <c r="I85" i="55"/>
  <c r="E86" i="55"/>
  <c r="I86" i="55"/>
  <c r="C86" i="55"/>
  <c r="G86" i="55"/>
  <c r="C87" i="55"/>
  <c r="G87" i="55"/>
  <c r="E87" i="55"/>
  <c r="I87" i="55"/>
  <c r="E88" i="55"/>
  <c r="I88" i="55"/>
  <c r="C88" i="55"/>
  <c r="G88" i="55"/>
  <c r="C89" i="55"/>
  <c r="G89" i="55"/>
  <c r="E89" i="55"/>
  <c r="I89" i="55"/>
  <c r="C90" i="55"/>
  <c r="G90" i="55"/>
  <c r="E90" i="55"/>
  <c r="I90" i="55"/>
  <c r="C91" i="55"/>
  <c r="G91" i="55"/>
  <c r="E91" i="55"/>
  <c r="I91" i="55"/>
  <c r="C92" i="55"/>
  <c r="G92" i="55"/>
  <c r="E92" i="55"/>
  <c r="I92" i="55"/>
  <c r="C93" i="55"/>
  <c r="G93" i="55"/>
  <c r="J96" i="55"/>
  <c r="K96" i="55"/>
  <c r="E94" i="55"/>
  <c r="I94" i="55"/>
  <c r="E100" i="55"/>
  <c r="I100" i="55"/>
  <c r="C100" i="55"/>
  <c r="G100" i="55"/>
  <c r="C101" i="55"/>
  <c r="G101" i="55"/>
  <c r="E101" i="55"/>
  <c r="I101" i="55"/>
  <c r="E102" i="55"/>
  <c r="I102" i="55"/>
  <c r="C102" i="55"/>
  <c r="G102" i="55"/>
  <c r="C103" i="55"/>
  <c r="G103" i="55"/>
  <c r="E103" i="55"/>
  <c r="I103" i="55"/>
  <c r="C104" i="55"/>
  <c r="G104" i="55"/>
  <c r="E104" i="55"/>
  <c r="I104" i="55"/>
  <c r="E105" i="55"/>
  <c r="I105" i="55"/>
  <c r="C105" i="55"/>
  <c r="G105" i="55"/>
  <c r="C106" i="55"/>
  <c r="G106" i="55"/>
  <c r="E106" i="55"/>
  <c r="I106" i="55"/>
  <c r="C107" i="55"/>
  <c r="G107" i="55"/>
  <c r="E107" i="55"/>
  <c r="I107" i="55"/>
  <c r="C108" i="55"/>
  <c r="G108" i="55"/>
  <c r="E108" i="55"/>
  <c r="I108" i="55"/>
  <c r="E109" i="55"/>
  <c r="I109" i="55"/>
  <c r="C109" i="55"/>
  <c r="G109" i="55"/>
  <c r="E110" i="55"/>
  <c r="I110" i="55"/>
  <c r="C110" i="55"/>
  <c r="G110" i="55"/>
  <c r="C111" i="55"/>
  <c r="G111" i="55"/>
  <c r="E111" i="55"/>
  <c r="I111" i="55"/>
  <c r="E112" i="55"/>
  <c r="I112" i="55"/>
  <c r="C112" i="55"/>
  <c r="G112" i="55"/>
  <c r="E113" i="55"/>
  <c r="I113" i="55"/>
  <c r="C113" i="55"/>
  <c r="G113" i="55"/>
  <c r="C114" i="55"/>
  <c r="G114" i="55"/>
  <c r="E114" i="55"/>
  <c r="I114" i="55"/>
  <c r="E115" i="55"/>
  <c r="I115" i="55"/>
  <c r="C115" i="55"/>
  <c r="G115" i="55"/>
  <c r="C116" i="55"/>
  <c r="G116" i="55"/>
  <c r="E116" i="55"/>
  <c r="I116" i="55"/>
  <c r="C117" i="55"/>
  <c r="G117" i="55"/>
  <c r="J120" i="55"/>
  <c r="K120" i="55"/>
  <c r="E118" i="55"/>
  <c r="I118" i="55"/>
  <c r="F125" i="55"/>
  <c r="C128" i="55"/>
  <c r="G128" i="55"/>
  <c r="E128" i="55"/>
  <c r="I128" i="55"/>
  <c r="C129" i="55"/>
  <c r="G129" i="55"/>
  <c r="E129" i="55"/>
  <c r="I129" i="55"/>
  <c r="E130" i="55"/>
  <c r="I130" i="55"/>
  <c r="C130" i="55"/>
  <c r="G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I136" i="55"/>
  <c r="C137" i="55"/>
  <c r="G137" i="55"/>
  <c r="E137" i="55"/>
  <c r="I137" i="55"/>
  <c r="C138" i="55"/>
  <c r="G138" i="55"/>
  <c r="E138" i="55"/>
  <c r="I138" i="55"/>
  <c r="E139" i="55"/>
  <c r="I139" i="55"/>
  <c r="C139" i="55"/>
  <c r="G139" i="55"/>
  <c r="C140" i="55"/>
  <c r="G140" i="55"/>
  <c r="E140" i="55"/>
  <c r="I140" i="55"/>
  <c r="C141" i="55"/>
  <c r="G141" i="55"/>
  <c r="E141" i="55"/>
  <c r="I141" i="55"/>
  <c r="C142" i="55"/>
  <c r="G142" i="55"/>
  <c r="E142" i="55"/>
  <c r="I142" i="55"/>
  <c r="C143" i="55"/>
  <c r="G143" i="55"/>
  <c r="E143" i="55"/>
  <c r="I143" i="55"/>
  <c r="E144" i="55"/>
  <c r="I144" i="55"/>
  <c r="C144" i="55"/>
  <c r="G144" i="55"/>
  <c r="C145" i="55"/>
  <c r="G145" i="55"/>
  <c r="E145" i="55"/>
  <c r="I145" i="55"/>
  <c r="C146" i="55"/>
  <c r="G146" i="55"/>
  <c r="E146" i="55"/>
  <c r="I146" i="55"/>
  <c r="E147" i="55"/>
  <c r="I147" i="55"/>
  <c r="C147" i="55"/>
  <c r="G147" i="55"/>
  <c r="C148" i="55"/>
  <c r="G148" i="55"/>
  <c r="E148" i="55"/>
  <c r="I148" i="55"/>
  <c r="C149" i="55"/>
  <c r="G149" i="55"/>
  <c r="E149" i="55"/>
  <c r="I149" i="55"/>
  <c r="J152" i="55"/>
  <c r="K152" i="55"/>
  <c r="C156" i="55"/>
  <c r="G156" i="55"/>
  <c r="E156" i="55"/>
  <c r="I156" i="55"/>
  <c r="C157" i="55"/>
  <c r="G157" i="55"/>
  <c r="E157" i="55"/>
  <c r="I157" i="55"/>
  <c r="C158" i="55"/>
  <c r="G158" i="55"/>
  <c r="E158" i="55"/>
  <c r="I158" i="55"/>
  <c r="C159" i="55"/>
  <c r="G159" i="55"/>
  <c r="E159" i="55"/>
  <c r="I159" i="55"/>
  <c r="C160" i="55"/>
  <c r="G160" i="55"/>
  <c r="E160" i="55"/>
  <c r="I160" i="55"/>
  <c r="C161" i="55"/>
  <c r="G161" i="55"/>
  <c r="E161" i="55"/>
  <c r="I161" i="55"/>
  <c r="C162" i="55"/>
  <c r="G162" i="55"/>
  <c r="E162" i="55"/>
  <c r="I162" i="55"/>
  <c r="C163" i="55"/>
  <c r="G163" i="55"/>
  <c r="E163" i="55"/>
  <c r="I163" i="55"/>
  <c r="C164" i="55"/>
  <c r="G164" i="55"/>
  <c r="E164" i="55"/>
  <c r="I164" i="55"/>
  <c r="C165" i="55"/>
  <c r="G165" i="55"/>
  <c r="E165" i="55"/>
  <c r="I165" i="55"/>
  <c r="C166" i="55"/>
  <c r="G166" i="55"/>
  <c r="E166" i="55"/>
  <c r="I166" i="55"/>
  <c r="E167" i="55"/>
  <c r="I167" i="55"/>
  <c r="C167" i="55"/>
  <c r="G167" i="55"/>
  <c r="C168" i="55"/>
  <c r="G168" i="55"/>
  <c r="E168" i="55"/>
  <c r="I168" i="55"/>
  <c r="C169" i="55"/>
  <c r="G169" i="55"/>
  <c r="E169" i="55"/>
  <c r="I169" i="55"/>
  <c r="C170" i="55"/>
  <c r="G170" i="55"/>
  <c r="E170" i="55"/>
  <c r="I170" i="55"/>
  <c r="E171" i="55"/>
  <c r="I171" i="55"/>
  <c r="C171" i="55"/>
  <c r="G171" i="55"/>
  <c r="C172" i="55"/>
  <c r="G172" i="55"/>
  <c r="E172" i="55"/>
  <c r="I172" i="55"/>
  <c r="C173" i="55"/>
  <c r="G173" i="55"/>
  <c r="J176" i="55"/>
  <c r="K176" i="55"/>
  <c r="E174" i="55"/>
  <c r="I174" i="55"/>
  <c r="F181" i="55"/>
  <c r="J186" i="55"/>
  <c r="K186" i="55"/>
  <c r="E184" i="55"/>
  <c r="I184" i="55"/>
  <c r="C190" i="55"/>
  <c r="G190" i="55"/>
  <c r="E190" i="55"/>
  <c r="I190" i="55"/>
  <c r="C191" i="55"/>
  <c r="G191" i="55"/>
  <c r="E191" i="55"/>
  <c r="I191" i="55"/>
  <c r="C192" i="55"/>
  <c r="G192" i="55"/>
  <c r="E192" i="55"/>
  <c r="I192" i="55"/>
  <c r="C193" i="55"/>
  <c r="G193" i="55"/>
  <c r="E193" i="55"/>
  <c r="I193" i="55"/>
  <c r="C194" i="55"/>
  <c r="G194" i="55"/>
  <c r="E194" i="55"/>
  <c r="I194" i="55"/>
  <c r="C195" i="55"/>
  <c r="G195" i="55"/>
  <c r="E195" i="55"/>
  <c r="I195" i="55"/>
  <c r="C196" i="55"/>
  <c r="G196" i="55"/>
  <c r="E196" i="55"/>
  <c r="I196" i="55"/>
  <c r="I197" i="55"/>
  <c r="C197" i="55"/>
  <c r="G197" i="55"/>
  <c r="C198" i="55"/>
  <c r="G198" i="55"/>
  <c r="J201" i="55"/>
  <c r="E198" i="55"/>
  <c r="K201" i="55"/>
  <c r="E199" i="55"/>
  <c r="I199" i="55"/>
  <c r="E244" i="48"/>
  <c r="I244" i="48"/>
  <c r="E257" i="48"/>
  <c r="I257" i="48"/>
  <c r="E222" i="48"/>
  <c r="I222" i="48"/>
  <c r="E241" i="48"/>
  <c r="I241" i="48"/>
  <c r="E208" i="48"/>
  <c r="I208" i="48"/>
  <c r="E219" i="48"/>
  <c r="I219" i="48"/>
  <c r="D206" i="48"/>
  <c r="H206" i="48" s="1"/>
  <c r="E192" i="48"/>
  <c r="I192" i="48"/>
  <c r="E201" i="48"/>
  <c r="I201" i="48"/>
  <c r="E178" i="48"/>
  <c r="I178" i="48"/>
  <c r="E189" i="48"/>
  <c r="I189" i="48"/>
  <c r="C156" i="48"/>
  <c r="G156" i="48"/>
  <c r="C171" i="48"/>
  <c r="G171" i="48"/>
  <c r="C151" i="48"/>
  <c r="G151" i="48"/>
  <c r="C132" i="48"/>
  <c r="G132" i="48"/>
  <c r="C144" i="48"/>
  <c r="G144" i="48"/>
  <c r="C125" i="48"/>
  <c r="G125" i="48"/>
  <c r="C129" i="48"/>
  <c r="G129" i="48"/>
  <c r="E99" i="48"/>
  <c r="I99" i="48"/>
  <c r="E118" i="48"/>
  <c r="I118" i="48"/>
  <c r="E85" i="48"/>
  <c r="I85" i="48"/>
  <c r="E96" i="48"/>
  <c r="I96" i="48"/>
  <c r="C66" i="48"/>
  <c r="G66" i="48"/>
  <c r="C78" i="48"/>
  <c r="G78" i="48"/>
  <c r="C45" i="48"/>
  <c r="G45" i="48"/>
  <c r="C63" i="48"/>
  <c r="G63" i="48"/>
  <c r="E34" i="48"/>
  <c r="I34" i="48"/>
  <c r="E38" i="48"/>
  <c r="I38" i="48"/>
  <c r="E18" i="48"/>
  <c r="I18" i="48"/>
  <c r="E31" i="48"/>
  <c r="I31" i="48"/>
  <c r="D16" i="48"/>
  <c r="H16" i="48" s="1"/>
  <c r="E7" i="48"/>
  <c r="I7" i="48"/>
  <c r="E11" i="48"/>
  <c r="I11" i="48"/>
  <c r="C244" i="48"/>
  <c r="G244" i="48"/>
  <c r="C257" i="48"/>
  <c r="G257" i="48"/>
  <c r="C222" i="48"/>
  <c r="G222" i="48"/>
  <c r="C241" i="48"/>
  <c r="G241" i="48"/>
  <c r="C208" i="48"/>
  <c r="G208" i="48"/>
  <c r="C219" i="48"/>
  <c r="G219" i="48"/>
  <c r="C192" i="48"/>
  <c r="G192" i="48"/>
  <c r="C201" i="48"/>
  <c r="G201" i="48"/>
  <c r="C178" i="48"/>
  <c r="G178" i="48"/>
  <c r="C189" i="48"/>
  <c r="G189" i="48"/>
  <c r="E156" i="48"/>
  <c r="I156" i="48"/>
  <c r="E171" i="48"/>
  <c r="I171" i="48"/>
  <c r="E151" i="48"/>
  <c r="I151" i="48"/>
  <c r="E153" i="48"/>
  <c r="I153" i="48"/>
  <c r="E132" i="48"/>
  <c r="I132" i="48"/>
  <c r="E144" i="48"/>
  <c r="I144" i="48"/>
  <c r="E125" i="48"/>
  <c r="I125" i="48"/>
  <c r="E129" i="48"/>
  <c r="I129" i="48"/>
  <c r="C99" i="48"/>
  <c r="G99" i="48"/>
  <c r="C118" i="48"/>
  <c r="G118" i="48"/>
  <c r="C85" i="48"/>
  <c r="G85" i="48"/>
  <c r="C96" i="48"/>
  <c r="G96" i="48"/>
  <c r="E66" i="48"/>
  <c r="I66" i="48"/>
  <c r="E78" i="48"/>
  <c r="I78" i="48"/>
  <c r="E45" i="48"/>
  <c r="I45" i="48"/>
  <c r="E63" i="48"/>
  <c r="I63" i="48"/>
  <c r="C34" i="48"/>
  <c r="G34" i="48"/>
  <c r="C38" i="48"/>
  <c r="G38" i="48"/>
  <c r="C18" i="48"/>
  <c r="G18" i="48"/>
  <c r="C31" i="48"/>
  <c r="G31" i="48"/>
  <c r="C7" i="48"/>
  <c r="G7" i="48"/>
  <c r="C11" i="48"/>
  <c r="G11" i="48"/>
  <c r="F5" i="48"/>
  <c r="C8" i="48"/>
  <c r="G8" i="48"/>
  <c r="E8" i="48"/>
  <c r="K11" i="48"/>
  <c r="J11" i="48"/>
  <c r="I9" i="48"/>
  <c r="C19" i="48"/>
  <c r="G19" i="48"/>
  <c r="E19" i="48"/>
  <c r="I19" i="48"/>
  <c r="C20" i="48"/>
  <c r="G20" i="48"/>
  <c r="E20" i="48"/>
  <c r="I20" i="48"/>
  <c r="E21" i="48"/>
  <c r="I21" i="48"/>
  <c r="C21" i="48"/>
  <c r="G21" i="48"/>
  <c r="E22" i="48"/>
  <c r="I22" i="48"/>
  <c r="C22" i="48"/>
  <c r="G22" i="48"/>
  <c r="C23" i="48"/>
  <c r="G23" i="48"/>
  <c r="E23" i="48"/>
  <c r="I23" i="48"/>
  <c r="C24" i="48"/>
  <c r="G24" i="48"/>
  <c r="E24" i="48"/>
  <c r="I24" i="48"/>
  <c r="C25" i="48"/>
  <c r="G25" i="48"/>
  <c r="E25" i="48"/>
  <c r="I25" i="48"/>
  <c r="C26" i="48"/>
  <c r="G26" i="48"/>
  <c r="E26" i="48"/>
  <c r="I26" i="48"/>
  <c r="C27" i="48"/>
  <c r="G27" i="48"/>
  <c r="E27" i="48"/>
  <c r="I27" i="48"/>
  <c r="C28" i="48"/>
  <c r="G28" i="48"/>
  <c r="J31" i="48"/>
  <c r="K31" i="48"/>
  <c r="E29" i="48"/>
  <c r="I29" i="48"/>
  <c r="C35" i="48"/>
  <c r="G35" i="48"/>
  <c r="J38" i="48"/>
  <c r="K38" i="48"/>
  <c r="E36" i="48"/>
  <c r="I36" i="48"/>
  <c r="F43" i="48"/>
  <c r="C46" i="48"/>
  <c r="G46" i="48"/>
  <c r="E46" i="48"/>
  <c r="I46" i="48"/>
  <c r="C47" i="48"/>
  <c r="G47" i="48"/>
  <c r="E47" i="48"/>
  <c r="I47" i="48"/>
  <c r="E48" i="48"/>
  <c r="I48" i="48"/>
  <c r="C48" i="48"/>
  <c r="G48" i="48"/>
  <c r="C49" i="48"/>
  <c r="G49" i="48"/>
  <c r="E49" i="48"/>
  <c r="I49" i="48"/>
  <c r="C50" i="48"/>
  <c r="G50" i="48"/>
  <c r="E50" i="48"/>
  <c r="I50" i="48"/>
  <c r="C51" i="48"/>
  <c r="G51" i="48"/>
  <c r="E51" i="48"/>
  <c r="I51" i="48"/>
  <c r="E52" i="48"/>
  <c r="I52" i="48"/>
  <c r="C52" i="48"/>
  <c r="G52" i="48"/>
  <c r="E53" i="48"/>
  <c r="I53" i="48"/>
  <c r="C53" i="48"/>
  <c r="G53" i="48"/>
  <c r="C54" i="48"/>
  <c r="G54" i="48"/>
  <c r="E54" i="48"/>
  <c r="I54" i="48"/>
  <c r="C55" i="48"/>
  <c r="G55" i="48"/>
  <c r="E55" i="48"/>
  <c r="I55" i="48"/>
  <c r="C56" i="48"/>
  <c r="G56" i="48"/>
  <c r="E56" i="48"/>
  <c r="I56" i="48"/>
  <c r="E57" i="48"/>
  <c r="I57" i="48"/>
  <c r="C57" i="48"/>
  <c r="G57" i="48"/>
  <c r="C58" i="48"/>
  <c r="G58" i="48"/>
  <c r="E58" i="48"/>
  <c r="I58" i="48"/>
  <c r="E59" i="48"/>
  <c r="C59" i="48"/>
  <c r="G59" i="48"/>
  <c r="C60" i="48"/>
  <c r="G60" i="48"/>
  <c r="K63" i="48"/>
  <c r="I60" i="48"/>
  <c r="J63" i="48"/>
  <c r="E61" i="48"/>
  <c r="I61" i="48"/>
  <c r="C67" i="48"/>
  <c r="G67" i="48"/>
  <c r="E67" i="48"/>
  <c r="I67" i="48"/>
  <c r="C68" i="48"/>
  <c r="G68" i="48"/>
  <c r="E68" i="48"/>
  <c r="I68" i="48"/>
  <c r="C69" i="48"/>
  <c r="G69" i="48"/>
  <c r="E69" i="48"/>
  <c r="I69" i="48"/>
  <c r="C70" i="48"/>
  <c r="G70" i="48"/>
  <c r="E70" i="48"/>
  <c r="I70" i="48"/>
  <c r="C71" i="48"/>
  <c r="G71" i="48"/>
  <c r="E71" i="48"/>
  <c r="I71" i="48"/>
  <c r="C72" i="48"/>
  <c r="G72" i="48"/>
  <c r="E72" i="48"/>
  <c r="I72" i="48"/>
  <c r="C73" i="48"/>
  <c r="G73" i="48"/>
  <c r="E73" i="48"/>
  <c r="I73" i="48"/>
  <c r="C74" i="48"/>
  <c r="G74" i="48"/>
  <c r="C75" i="48"/>
  <c r="G75" i="48"/>
  <c r="J78" i="48"/>
  <c r="K78" i="48"/>
  <c r="E75" i="48"/>
  <c r="I75" i="48"/>
  <c r="E76" i="48"/>
  <c r="I76" i="48"/>
  <c r="F83" i="48"/>
  <c r="C86" i="48"/>
  <c r="G86" i="48"/>
  <c r="E86" i="48"/>
  <c r="I86" i="48"/>
  <c r="E87" i="48"/>
  <c r="I87" i="48"/>
  <c r="C87" i="48"/>
  <c r="G87" i="48"/>
  <c r="C88" i="48"/>
  <c r="G88" i="48"/>
  <c r="E88" i="48"/>
  <c r="I88" i="48"/>
  <c r="C89" i="48"/>
  <c r="G89" i="48"/>
  <c r="E89" i="48"/>
  <c r="I89" i="48"/>
  <c r="C90" i="48"/>
  <c r="G90" i="48"/>
  <c r="E90" i="48"/>
  <c r="I90" i="48"/>
  <c r="C91" i="48"/>
  <c r="G91" i="48"/>
  <c r="E91" i="48"/>
  <c r="I91" i="48"/>
  <c r="C92" i="48"/>
  <c r="G92" i="48"/>
  <c r="E92" i="48"/>
  <c r="I92" i="48"/>
  <c r="C93" i="48"/>
  <c r="G93" i="48"/>
  <c r="J96" i="48"/>
  <c r="K96" i="48"/>
  <c r="E94" i="48"/>
  <c r="I94" i="48"/>
  <c r="C100" i="48"/>
  <c r="G100" i="48"/>
  <c r="E100" i="48"/>
  <c r="I100" i="48"/>
  <c r="C101" i="48"/>
  <c r="G101" i="48"/>
  <c r="E101" i="48"/>
  <c r="I101" i="48"/>
  <c r="C102" i="48"/>
  <c r="G102" i="48"/>
  <c r="E102" i="48"/>
  <c r="I102" i="48"/>
  <c r="C103" i="48"/>
  <c r="G103" i="48"/>
  <c r="E103" i="48"/>
  <c r="I103" i="48"/>
  <c r="C104" i="48"/>
  <c r="G104" i="48"/>
  <c r="E104" i="48"/>
  <c r="I104" i="48"/>
  <c r="C105" i="48"/>
  <c r="G105" i="48"/>
  <c r="E105" i="48"/>
  <c r="I105" i="48"/>
  <c r="C106" i="48"/>
  <c r="G106" i="48"/>
  <c r="E106" i="48"/>
  <c r="I106" i="48"/>
  <c r="C107" i="48"/>
  <c r="G107" i="48"/>
  <c r="E107" i="48"/>
  <c r="I107" i="48"/>
  <c r="E108" i="48"/>
  <c r="I108" i="48"/>
  <c r="C108" i="48"/>
  <c r="G108" i="48"/>
  <c r="C109" i="48"/>
  <c r="G109" i="48"/>
  <c r="E109" i="48"/>
  <c r="I109" i="48"/>
  <c r="E110" i="48"/>
  <c r="I110" i="48"/>
  <c r="C110" i="48"/>
  <c r="G110" i="48"/>
  <c r="C111" i="48"/>
  <c r="G111" i="48"/>
  <c r="E111" i="48"/>
  <c r="I111" i="48"/>
  <c r="C112" i="48"/>
  <c r="G112" i="48"/>
  <c r="E112" i="48"/>
  <c r="I112" i="48"/>
  <c r="C113" i="48"/>
  <c r="G113" i="48"/>
  <c r="E113" i="48"/>
  <c r="I113" i="48"/>
  <c r="C114" i="48"/>
  <c r="G114" i="48"/>
  <c r="E114" i="48"/>
  <c r="I114" i="48"/>
  <c r="C115" i="48"/>
  <c r="G115" i="48"/>
  <c r="J118" i="48"/>
  <c r="K118" i="48"/>
  <c r="E116" i="48"/>
  <c r="I116" i="48"/>
  <c r="F123" i="48"/>
  <c r="C126" i="48"/>
  <c r="G126" i="48"/>
  <c r="J129" i="48"/>
  <c r="K129" i="48"/>
  <c r="E127" i="48"/>
  <c r="I127" i="48"/>
  <c r="C133" i="48"/>
  <c r="G133" i="48"/>
  <c r="E133" i="48"/>
  <c r="I133" i="48"/>
  <c r="C134" i="48"/>
  <c r="G134" i="48"/>
  <c r="E134" i="48"/>
  <c r="I134" i="48"/>
  <c r="C135" i="48"/>
  <c r="G135" i="48"/>
  <c r="E135" i="48"/>
  <c r="I135" i="48"/>
  <c r="C136" i="48"/>
  <c r="G136" i="48"/>
  <c r="E136" i="48"/>
  <c r="I136" i="48"/>
  <c r="C137" i="48"/>
  <c r="G137" i="48"/>
  <c r="E137" i="48"/>
  <c r="I137" i="48"/>
  <c r="C138" i="48"/>
  <c r="G138" i="48"/>
  <c r="E138" i="48"/>
  <c r="I138" i="48"/>
  <c r="C139" i="48"/>
  <c r="G139" i="48"/>
  <c r="E139" i="48"/>
  <c r="I139" i="48"/>
  <c r="C140" i="48"/>
  <c r="G140" i="48"/>
  <c r="K144" i="48"/>
  <c r="J144" i="48"/>
  <c r="C141" i="48"/>
  <c r="G141" i="48"/>
  <c r="E141" i="48"/>
  <c r="I141" i="48"/>
  <c r="E142" i="48"/>
  <c r="I142" i="48"/>
  <c r="C157" i="48"/>
  <c r="G157" i="48"/>
  <c r="E157" i="48"/>
  <c r="I157" i="48"/>
  <c r="C158" i="48"/>
  <c r="G158" i="48"/>
  <c r="E158" i="48"/>
  <c r="I158" i="48"/>
  <c r="C159" i="48"/>
  <c r="G159" i="48"/>
  <c r="E159" i="48"/>
  <c r="I159" i="48"/>
  <c r="C160" i="48"/>
  <c r="G160" i="48"/>
  <c r="E160" i="48"/>
  <c r="I160" i="48"/>
  <c r="C161" i="48"/>
  <c r="G161" i="48"/>
  <c r="E161" i="48"/>
  <c r="I161" i="48"/>
  <c r="C162" i="48"/>
  <c r="G162" i="48"/>
  <c r="E162" i="48"/>
  <c r="I162" i="48"/>
  <c r="C163" i="48"/>
  <c r="G163" i="48"/>
  <c r="E163" i="48"/>
  <c r="I163" i="48"/>
  <c r="C164" i="48"/>
  <c r="G164" i="48"/>
  <c r="E164" i="48"/>
  <c r="I164" i="48"/>
  <c r="C165" i="48"/>
  <c r="G165" i="48"/>
  <c r="E165" i="48"/>
  <c r="I165" i="48"/>
  <c r="C166" i="48"/>
  <c r="G166" i="48"/>
  <c r="I166" i="48"/>
  <c r="J171" i="48"/>
  <c r="E167" i="48"/>
  <c r="I167" i="48"/>
  <c r="C167" i="48"/>
  <c r="G167" i="48"/>
  <c r="C168" i="48"/>
  <c r="G168" i="48"/>
  <c r="E168" i="48"/>
  <c r="K171" i="48"/>
  <c r="E169" i="48"/>
  <c r="I169" i="48"/>
  <c r="F176" i="48"/>
  <c r="E179" i="48"/>
  <c r="I179" i="48"/>
  <c r="C179" i="48"/>
  <c r="G179" i="48"/>
  <c r="E180" i="48"/>
  <c r="I180" i="48"/>
  <c r="C180" i="48"/>
  <c r="G180" i="48"/>
  <c r="E181" i="48"/>
  <c r="I181" i="48"/>
  <c r="C181" i="48"/>
  <c r="G181" i="48"/>
  <c r="E182" i="48"/>
  <c r="I182" i="48"/>
  <c r="C182" i="48"/>
  <c r="G182" i="48"/>
  <c r="C183" i="48"/>
  <c r="G183" i="48"/>
  <c r="E183" i="48"/>
  <c r="I183" i="48"/>
  <c r="C184" i="48"/>
  <c r="G184" i="48"/>
  <c r="E184" i="48"/>
  <c r="I184" i="48"/>
  <c r="I185" i="48"/>
  <c r="C185" i="48"/>
  <c r="G185" i="48"/>
  <c r="C186" i="48"/>
  <c r="G186" i="48"/>
  <c r="J189" i="48"/>
  <c r="E186" i="48"/>
  <c r="K189" i="48"/>
  <c r="E187" i="48"/>
  <c r="I187" i="48"/>
  <c r="E193" i="48"/>
  <c r="I193" i="48"/>
  <c r="C193" i="48"/>
  <c r="G193" i="48"/>
  <c r="C194" i="48"/>
  <c r="G194" i="48"/>
  <c r="E194" i="48"/>
  <c r="I194" i="48"/>
  <c r="C195" i="48"/>
  <c r="G195" i="48"/>
  <c r="E195" i="48"/>
  <c r="I195" i="48"/>
  <c r="C196" i="48"/>
  <c r="G196" i="48"/>
  <c r="E196" i="48"/>
  <c r="I196" i="48"/>
  <c r="C197" i="48"/>
  <c r="G197" i="48"/>
  <c r="I197" i="48"/>
  <c r="C198" i="48"/>
  <c r="G198" i="48"/>
  <c r="J201" i="48"/>
  <c r="E198" i="48"/>
  <c r="K201" i="48"/>
  <c r="E199" i="48"/>
  <c r="I199" i="48"/>
  <c r="C209" i="48"/>
  <c r="G209" i="48"/>
  <c r="E209" i="48"/>
  <c r="I209" i="48"/>
  <c r="E210" i="48"/>
  <c r="I210" i="48"/>
  <c r="C210" i="48"/>
  <c r="G210" i="48"/>
  <c r="E211" i="48"/>
  <c r="I211" i="48"/>
  <c r="C211" i="48"/>
  <c r="G211" i="48"/>
  <c r="E212" i="48"/>
  <c r="I212" i="48"/>
  <c r="C212" i="48"/>
  <c r="G212" i="48"/>
  <c r="C213" i="48"/>
  <c r="G213" i="48"/>
  <c r="I213" i="48"/>
  <c r="C214" i="48"/>
  <c r="G214" i="48"/>
  <c r="J219" i="48"/>
  <c r="E214" i="48"/>
  <c r="I214" i="48"/>
  <c r="C215" i="48"/>
  <c r="G215" i="48"/>
  <c r="E215" i="48"/>
  <c r="I215" i="48"/>
  <c r="C216" i="48"/>
  <c r="G216" i="48"/>
  <c r="E216" i="48"/>
  <c r="K219" i="48"/>
  <c r="E217" i="48"/>
  <c r="I217" i="48"/>
  <c r="E223" i="48"/>
  <c r="I223" i="48"/>
  <c r="C223" i="48"/>
  <c r="G223" i="48"/>
  <c r="E224" i="48"/>
  <c r="I224" i="48"/>
  <c r="C224" i="48"/>
  <c r="G224" i="48"/>
  <c r="C225" i="48"/>
  <c r="G225" i="48"/>
  <c r="E225" i="48"/>
  <c r="I225" i="48"/>
  <c r="C226" i="48"/>
  <c r="G226" i="48"/>
  <c r="E226" i="48"/>
  <c r="I226" i="48"/>
  <c r="C227" i="48"/>
  <c r="G227" i="48"/>
  <c r="E227" i="48"/>
  <c r="I227" i="48"/>
  <c r="C228" i="48"/>
  <c r="G228" i="48"/>
  <c r="E228" i="48"/>
  <c r="I228" i="48"/>
  <c r="E229" i="48"/>
  <c r="I229" i="48"/>
  <c r="C229" i="48"/>
  <c r="G229" i="48"/>
  <c r="C230" i="48"/>
  <c r="G230" i="48"/>
  <c r="E230" i="48"/>
  <c r="I230" i="48"/>
  <c r="C231" i="48"/>
  <c r="G231" i="48"/>
  <c r="E231" i="48"/>
  <c r="I231" i="48"/>
  <c r="E232" i="48"/>
  <c r="I232" i="48"/>
  <c r="C232" i="48"/>
  <c r="G232" i="48"/>
  <c r="C233" i="48"/>
  <c r="G233" i="48"/>
  <c r="E233" i="48"/>
  <c r="I233" i="48"/>
  <c r="C234" i="48"/>
  <c r="G234" i="48"/>
  <c r="E234" i="48"/>
  <c r="I234" i="48"/>
  <c r="E235" i="48"/>
  <c r="I235" i="48"/>
  <c r="C235" i="48"/>
  <c r="G235" i="48"/>
  <c r="C236" i="48"/>
  <c r="G236" i="48"/>
  <c r="E236" i="48"/>
  <c r="I236" i="48"/>
  <c r="C237" i="48"/>
  <c r="G237" i="48"/>
  <c r="E237" i="48"/>
  <c r="I237" i="48"/>
  <c r="C238" i="48"/>
  <c r="G238" i="48"/>
  <c r="K241" i="48"/>
  <c r="J241" i="48"/>
  <c r="E239" i="48"/>
  <c r="I239" i="48"/>
  <c r="E245" i="48"/>
  <c r="I245" i="48"/>
  <c r="C245" i="48"/>
  <c r="G245" i="48"/>
  <c r="E246" i="48"/>
  <c r="I246" i="48"/>
  <c r="C246" i="48"/>
  <c r="G246" i="48"/>
  <c r="C247" i="48"/>
  <c r="G247" i="48"/>
  <c r="E247" i="48"/>
  <c r="I247" i="48"/>
  <c r="C248" i="48"/>
  <c r="G248" i="48"/>
  <c r="E248" i="48"/>
  <c r="I248" i="48"/>
  <c r="C249" i="48"/>
  <c r="G249" i="48"/>
  <c r="E249" i="48"/>
  <c r="I249" i="48"/>
  <c r="C250" i="48"/>
  <c r="G250" i="48"/>
  <c r="E250" i="48"/>
  <c r="I250" i="48"/>
  <c r="C251" i="48"/>
  <c r="G251" i="48"/>
  <c r="E251" i="48"/>
  <c r="I251" i="48"/>
  <c r="E252" i="48"/>
  <c r="I252" i="48"/>
  <c r="C252" i="48"/>
  <c r="G252" i="48"/>
  <c r="C253" i="48"/>
  <c r="G253" i="48"/>
  <c r="E253" i="48"/>
  <c r="I253" i="48"/>
  <c r="C254" i="48"/>
  <c r="G254" i="48"/>
  <c r="K257" i="48"/>
  <c r="J257" i="48"/>
  <c r="E255" i="48"/>
  <c r="I255" i="48"/>
  <c r="E42" i="47"/>
  <c r="D42" i="47"/>
  <c r="C42" i="47"/>
  <c r="B42" i="47"/>
  <c r="H40" i="47"/>
  <c r="J40" i="47" s="1"/>
  <c r="G40" i="47"/>
  <c r="I40" i="47" s="1"/>
  <c r="H33" i="47"/>
  <c r="J33" i="47" s="1"/>
  <c r="G33" i="47"/>
  <c r="I33" i="47" s="1"/>
  <c r="E30" i="47"/>
  <c r="D30" i="47"/>
  <c r="C30" i="47"/>
  <c r="B30" i="47"/>
  <c r="H28" i="47"/>
  <c r="J28" i="47" s="1"/>
  <c r="G28" i="47"/>
  <c r="I28" i="47" s="1"/>
  <c r="C13" i="51"/>
  <c r="E13" i="51" s="1"/>
  <c r="F24" i="51"/>
  <c r="D24" i="51"/>
  <c r="I15" i="51"/>
  <c r="I24" i="51" s="1"/>
  <c r="H15" i="51"/>
  <c r="H24" i="51" s="1"/>
  <c r="E24" i="51"/>
  <c r="C24" i="51"/>
  <c r="B33" i="46"/>
  <c r="E33" i="46"/>
  <c r="D33" i="46"/>
  <c r="C33" i="46"/>
  <c r="K261" i="48"/>
  <c r="J261" i="48"/>
  <c r="C11" i="44"/>
  <c r="C45" i="44"/>
  <c r="D11" i="44"/>
  <c r="D45" i="44"/>
  <c r="E11" i="44"/>
  <c r="E45" i="44"/>
  <c r="H45" i="44" s="1"/>
  <c r="B11" i="44"/>
  <c r="B45" i="44"/>
  <c r="G45" i="44" s="1"/>
  <c r="E11" i="45"/>
  <c r="D11" i="45"/>
  <c r="C11" i="45"/>
  <c r="B11" i="45"/>
  <c r="E617" i="49"/>
  <c r="D617" i="49"/>
  <c r="C617" i="49"/>
  <c r="B617" i="49"/>
  <c r="B5" i="49"/>
  <c r="C5" i="49" s="1"/>
  <c r="E5" i="49" s="1"/>
  <c r="B5" i="47"/>
  <c r="C5" i="47" s="1"/>
  <c r="E5" i="47" s="1"/>
  <c r="E77" i="26"/>
  <c r="C77" i="26"/>
  <c r="H6" i="26"/>
  <c r="H77" i="26" s="1"/>
  <c r="G6" i="26"/>
  <c r="G77" i="26" s="1"/>
  <c r="D77" i="26"/>
  <c r="B77" i="26"/>
  <c r="B5" i="26"/>
  <c r="C5" i="26" s="1"/>
  <c r="E5" i="26" s="1"/>
  <c r="H26" i="46"/>
  <c r="G26" i="46"/>
  <c r="I26" i="46" s="1"/>
  <c r="J26" i="46"/>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7" i="33" s="1"/>
  <c r="G6" i="33"/>
  <c r="G77" i="33" s="1"/>
  <c r="E77" i="33"/>
  <c r="D77" i="33"/>
  <c r="C77" i="33"/>
  <c r="B77" i="33"/>
  <c r="D5" i="26"/>
  <c r="D5" i="49"/>
  <c r="D13" i="51" l="1"/>
  <c r="F13" i="51" s="1"/>
  <c r="G617" i="49"/>
  <c r="I617" i="49" s="1"/>
  <c r="H617" i="49"/>
  <c r="J617" i="49" s="1"/>
  <c r="D46" i="44"/>
  <c r="H11" i="44"/>
  <c r="I45" i="44"/>
  <c r="B46" i="44"/>
  <c r="C46" i="44"/>
  <c r="E46" i="44"/>
  <c r="C5" i="44"/>
  <c r="E5" i="44" s="1"/>
  <c r="H30" i="47"/>
  <c r="J30" i="47" s="1"/>
  <c r="G30" i="47"/>
  <c r="I30" i="47" s="1"/>
  <c r="G42" i="47"/>
  <c r="I42" i="47" s="1"/>
  <c r="H42" i="47"/>
  <c r="J42" i="47" s="1"/>
  <c r="D5" i="47"/>
  <c r="H33" i="46"/>
  <c r="J33" i="46" s="1"/>
  <c r="G33" i="46"/>
  <c r="I33" i="46" s="1"/>
  <c r="D5" i="46"/>
  <c r="D5" i="33"/>
  <c r="J6" i="26"/>
  <c r="I77" i="26"/>
  <c r="J77" i="26"/>
  <c r="I6" i="26"/>
  <c r="C39" i="45"/>
  <c r="C40" i="45"/>
  <c r="C41" i="45"/>
  <c r="C42" i="45"/>
  <c r="E39" i="45"/>
  <c r="E40" i="45"/>
  <c r="E41" i="45"/>
  <c r="E42" i="45"/>
  <c r="D50" i="45"/>
  <c r="D51" i="45"/>
  <c r="D52" i="45"/>
  <c r="D53" i="45"/>
  <c r="D54" i="45"/>
  <c r="D55" i="45"/>
  <c r="D56" i="45"/>
  <c r="D57" i="45"/>
  <c r="D58" i="45"/>
  <c r="D59" i="45"/>
  <c r="D60" i="45"/>
  <c r="D61" i="45"/>
  <c r="D62" i="45"/>
  <c r="D63" i="45"/>
  <c r="D64" i="45"/>
  <c r="D65" i="45"/>
  <c r="D46" i="45"/>
  <c r="D47" i="45"/>
  <c r="D48" i="45"/>
  <c r="D49" i="45"/>
  <c r="E46" i="45"/>
  <c r="E47" i="45"/>
  <c r="H47" i="45" s="1"/>
  <c r="E48" i="45"/>
  <c r="E49" i="45"/>
  <c r="H49" i="45" s="1"/>
  <c r="E50" i="45"/>
  <c r="E51" i="45"/>
  <c r="H51" i="45" s="1"/>
  <c r="E52" i="45"/>
  <c r="E53" i="45"/>
  <c r="H53" i="45" s="1"/>
  <c r="E54" i="45"/>
  <c r="H54" i="45" s="1"/>
  <c r="E55" i="45"/>
  <c r="E56" i="45"/>
  <c r="E57" i="45"/>
  <c r="E58" i="45"/>
  <c r="E59" i="45"/>
  <c r="E60" i="45"/>
  <c r="E61" i="45"/>
  <c r="H61" i="45" s="1"/>
  <c r="E62" i="45"/>
  <c r="E63" i="45"/>
  <c r="E64" i="45"/>
  <c r="H64" i="45" s="1"/>
  <c r="E65" i="45"/>
  <c r="B50" i="45"/>
  <c r="B51" i="45"/>
  <c r="B52" i="45"/>
  <c r="B53" i="45"/>
  <c r="B54" i="45"/>
  <c r="B55" i="45"/>
  <c r="B56" i="45"/>
  <c r="B57" i="45"/>
  <c r="B58" i="45"/>
  <c r="B59" i="45"/>
  <c r="B60" i="45"/>
  <c r="B61" i="45"/>
  <c r="B62" i="45"/>
  <c r="B63" i="45"/>
  <c r="B64" i="45"/>
  <c r="B65" i="45"/>
  <c r="B46" i="45"/>
  <c r="B47" i="45"/>
  <c r="B48" i="45"/>
  <c r="B49"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D42" i="45"/>
  <c r="H42" i="45" s="1"/>
  <c r="H34" i="45"/>
  <c r="J34" i="45" s="1"/>
  <c r="G34" i="45"/>
  <c r="I34" i="45" s="1"/>
  <c r="H11" i="45"/>
  <c r="J11" i="45" s="1"/>
  <c r="G11" i="45"/>
  <c r="I11" i="45" s="1"/>
  <c r="J15" i="51"/>
  <c r="K15" i="51"/>
  <c r="J24" i="51"/>
  <c r="K24" i="51"/>
  <c r="G11" i="44"/>
  <c r="C6" i="45"/>
  <c r="J45" i="44"/>
  <c r="B38" i="45"/>
  <c r="I11" i="44"/>
  <c r="H46" i="44" l="1"/>
  <c r="J46" i="44"/>
  <c r="G46" i="44"/>
  <c r="I46" i="44" s="1"/>
  <c r="G39" i="45"/>
  <c r="B43" i="45"/>
  <c r="G62" i="45"/>
  <c r="G49" i="45"/>
  <c r="G47" i="45"/>
  <c r="G65" i="45"/>
  <c r="G63" i="45"/>
  <c r="G61" i="45"/>
  <c r="G59" i="45"/>
  <c r="G57" i="45"/>
  <c r="G55" i="45"/>
  <c r="G53" i="45"/>
  <c r="G51" i="45"/>
  <c r="H65" i="45"/>
  <c r="H63" i="45"/>
  <c r="H59" i="45"/>
  <c r="H57" i="45"/>
  <c r="H55" i="45"/>
  <c r="D43" i="45"/>
  <c r="H39" i="45"/>
  <c r="C66" i="45"/>
  <c r="G48" i="45"/>
  <c r="G46" i="45"/>
  <c r="B66" i="45"/>
  <c r="G64" i="45"/>
  <c r="G60" i="45"/>
  <c r="G58" i="45"/>
  <c r="G56" i="45"/>
  <c r="G54" i="45"/>
  <c r="G52" i="45"/>
  <c r="G50" i="45"/>
  <c r="E66" i="45"/>
  <c r="H48" i="45"/>
  <c r="D66" i="45"/>
  <c r="H46" i="45"/>
  <c r="H62" i="45"/>
  <c r="H60" i="45"/>
  <c r="H58" i="45"/>
  <c r="H56" i="45"/>
  <c r="H52" i="45"/>
  <c r="H50" i="45"/>
  <c r="H41" i="45"/>
  <c r="E43" i="45"/>
  <c r="C43" i="45"/>
  <c r="C38" i="45"/>
  <c r="E6" i="45"/>
  <c r="E38" i="45" s="1"/>
  <c r="H66" i="45" l="1"/>
  <c r="G66" i="45"/>
  <c r="G43" i="45"/>
  <c r="H43" i="45"/>
</calcChain>
</file>

<file path=xl/sharedStrings.xml><?xml version="1.0" encoding="utf-8"?>
<sst xmlns="http://schemas.openxmlformats.org/spreadsheetml/2006/main" count="1999" uniqueCount="727">
  <si>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</si>
  <si>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</si>
  <si>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</si>
  <si>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</si>
  <si>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</si>
  <si>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</si>
  <si>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</si>
  <si>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</si>
  <si>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</si>
  <si>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</si>
  <si>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</si>
  <si>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</si>
  <si>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</si>
  <si>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</si>
  <si>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</si>
  <si>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</si>
  <si>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</si>
  <si>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</si>
  <si>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</si>
  <si>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</si>
  <si>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</si>
  <si>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</si>
  <si>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</si>
  <si>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</si>
  <si>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</si>
  <si>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</si>
  <si>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</si>
  <si>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</si>
  <si>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</si>
  <si>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</si>
  <si>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</si>
  <si>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</si>
  <si>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</si>
  <si>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</si>
  <si>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</si>
  <si>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</si>
  <si>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</si>
  <si>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</si>
  <si>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</si>
  <si>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</si>
  <si>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</si>
  <si>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</si>
  <si>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</si>
  <si>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</si>
  <si>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</si>
  <si>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</si>
  <si>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</si>
  <si>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</si>
  <si>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</si>
  <si>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</si>
  <si>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</si>
  <si>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</si>
  <si>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</si>
  <si>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</si>
  <si>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</si>
  <si>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</si>
  <si>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</si>
  <si>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</si>
  <si>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</si>
  <si>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</si>
  <si>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</si>
  <si>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</si>
  <si>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</si>
  <si>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</si>
  <si>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</si>
  <si>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</si>
  <si>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</si>
  <si>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</si>
  <si>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</si>
  <si>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</si>
  <si>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</si>
  <si>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</si>
  <si>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</si>
  <si>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</si>
  <si>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</si>
  <si>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</si>
  <si>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</si>
  <si>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</si>
  <si>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</si>
  <si>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</si>
  <si>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</si>
  <si>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</si>
  <si>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</si>
  <si>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</si>
  <si>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</si>
  <si>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</si>
  <si>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</si>
  <si>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</si>
  <si>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</si>
  <si>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</si>
  <si>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</si>
  <si>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</si>
  <si>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</si>
  <si>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</si>
  <si>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</si>
  <si>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</si>
  <si>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</si>
  <si>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</si>
  <si>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</si>
  <si>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</si>
  <si>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</si>
  <si>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NSW REPORT</t>
  </si>
  <si>
    <t>DECEMBER 2022</t>
  </si>
  <si>
    <t>AUSTRALIAN CAPITAL TERRITORY</t>
  </si>
  <si>
    <t>NEW SOUTH WALES</t>
  </si>
  <si>
    <t>NORTHERN TERRITORY</t>
  </si>
  <si>
    <t>QUEENSLAND</t>
  </si>
  <si>
    <t>SOUTH AUSTRALIA</t>
  </si>
  <si>
    <t>TASMANIA</t>
  </si>
  <si>
    <t>VICTORIA</t>
  </si>
  <si>
    <t>WESTERN AUSTRALIA</t>
  </si>
  <si>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</si>
  <si>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</si>
  <si>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</si>
  <si>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</si>
  <si>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</si>
  <si>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</si>
  <si>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</si>
  <si>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</si>
  <si>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</si>
  <si>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</si>
  <si>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</si>
  <si>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</si>
  <si>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</si>
  <si>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</si>
  <si>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</si>
  <si>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</si>
  <si>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</si>
  <si>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</si>
  <si>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</si>
  <si>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</si>
  <si>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</si>
  <si>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</si>
  <si>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</si>
  <si>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</si>
  <si>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</si>
  <si>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</si>
  <si>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</si>
  <si>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</si>
  <si>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</si>
  <si>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</si>
  <si>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</si>
  <si>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</si>
  <si>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</si>
  <si>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</si>
  <si>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</si>
  <si>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</si>
  <si>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</si>
  <si>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</si>
  <si>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</si>
  <si>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</si>
  <si>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</si>
  <si>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</si>
  <si>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</si>
  <si>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</si>
  <si>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</si>
  <si>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</si>
  <si>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</si>
  <si>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</si>
  <si>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</si>
  <si>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</si>
  <si>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</si>
  <si>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</si>
  <si>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</si>
  <si>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</si>
  <si>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</si>
  <si>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</si>
  <si>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</si>
  <si>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</si>
  <si>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</si>
  <si>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</si>
  <si>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</si>
  <si>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</si>
  <si>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</si>
  <si>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</si>
  <si>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</si>
  <si>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</si>
  <si>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</si>
  <si>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</si>
  <si>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</si>
  <si>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</si>
  <si>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</si>
  <si>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</si>
  <si>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</si>
  <si>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</si>
  <si>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</si>
  <si>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</si>
  <si>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</si>
  <si>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</si>
  <si>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</si>
  <si>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</si>
  <si>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</si>
  <si>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</si>
  <si>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</si>
  <si>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</si>
  <si>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</si>
  <si>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</si>
  <si>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</si>
  <si>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</si>
  <si>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</si>
  <si>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</si>
  <si>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</si>
  <si>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</si>
  <si>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</si>
  <si>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</si>
  <si>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</si>
  <si>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</si>
  <si>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</si>
  <si>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</si>
  <si>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</si>
  <si>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</si>
  <si>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</si>
  <si>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</si>
  <si>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</si>
  <si>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</si>
  <si>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</si>
  <si>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</si>
  <si>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</si>
  <si>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</si>
  <si>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</si>
  <si>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</si>
  <si>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</si>
  <si>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</si>
  <si>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</si>
  <si>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</si>
  <si>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</si>
  <si>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</si>
  <si>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</si>
  <si>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</si>
  <si>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</si>
  <si>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</si>
  <si>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</si>
  <si>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</si>
  <si>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</si>
  <si>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</si>
  <si>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</si>
  <si>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</si>
  <si>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</si>
  <si>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</si>
  <si>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</si>
  <si>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CUPRA Born</t>
  </si>
  <si>
    <t>CUPRA Leon</t>
  </si>
  <si>
    <t>Lexus CT200H</t>
  </si>
  <si>
    <t>Mercedes-Benz A-Class</t>
  </si>
  <si>
    <t>Mercedes-Benz B-Class</t>
  </si>
  <si>
    <t>MINI Clubman</t>
  </si>
  <si>
    <t>Nissan Leaf</t>
  </si>
  <si>
    <t>Ford Mondeo</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</si>
  <si>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</si>
  <si>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</si>
  <si>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</si>
  <si>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</si>
  <si>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</si>
  <si>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</si>
  <si>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</si>
  <si>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</si>
  <si>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</si>
  <si>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</si>
  <si>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</si>
  <si>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</si>
  <si>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</si>
  <si>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</si>
  <si>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</si>
  <si>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</si>
  <si>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</si>
  <si>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</si>
  <si>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</si>
  <si>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</si>
  <si>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</si>
  <si>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</si>
  <si>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</si>
  <si>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</si>
  <si>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</si>
  <si>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</si>
  <si>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</si>
  <si>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</si>
  <si>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</si>
  <si>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</si>
  <si>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</si>
  <si>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</si>
  <si>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</si>
  <si>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</si>
  <si>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</si>
  <si>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</si>
  <si>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</si>
  <si>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</si>
  <si>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</si>
  <si>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Porsche Taycan</t>
  </si>
  <si>
    <t>Toyota Mirai</t>
  </si>
  <si>
    <t>Chrysler 300</t>
  </si>
  <si>
    <t>Audi A8</t>
  </si>
  <si>
    <t>Bentley Sedan</t>
  </si>
  <si>
    <t>BMW 6 Series GT</t>
  </si>
  <si>
    <t>BMW 7 Series</t>
  </si>
  <si>
    <t>BMW 8 Series Gran Coupe</t>
  </si>
  <si>
    <t>BMW i7</t>
  </si>
  <si>
    <t>Jaguar XJ Series</t>
  </si>
  <si>
    <t>Lexus LS</t>
  </si>
  <si>
    <t>Maserati Quattroporte</t>
  </si>
  <si>
    <t>Mercedes-AMG GT 4D</t>
  </si>
  <si>
    <t>Mercedes-Benz EQS</t>
  </si>
  <si>
    <t>Mercedes-Benz S-Class</t>
  </si>
  <si>
    <t>Porsche Panamera</t>
  </si>
  <si>
    <t>Rolls-Royce Sedan</t>
  </si>
  <si>
    <t>Honda Odyssey</t>
  </si>
  <si>
    <t>Hyundai iMAX</t>
  </si>
  <si>
    <t>Hyundai Staria</t>
  </si>
  <si>
    <t>Kia Carnival</t>
  </si>
  <si>
    <t>LDV G10 Wagon</t>
  </si>
  <si>
    <t>LDV Mifa</t>
  </si>
  <si>
    <t>Toyota Tarago</t>
  </si>
  <si>
    <t>Volkswagen Caddy</t>
  </si>
  <si>
    <t>Volkswagen Caravelle</t>
  </si>
  <si>
    <t>Volkswagen Multivan</t>
  </si>
  <si>
    <t>LDV Mifa9</t>
  </si>
  <si>
    <t>Mercedes-Benz EQV</t>
  </si>
  <si>
    <t>Mercedes-Benz Marco Polo</t>
  </si>
  <si>
    <t>Mercedes-Benz Valente</t>
  </si>
  <si>
    <t>Mercedes-Benz V-Class</t>
  </si>
  <si>
    <t>Mercedes-Benz Vito/eVito Tour</t>
  </si>
  <si>
    <t>Toyota Granvia</t>
  </si>
  <si>
    <t>Volkswagen California</t>
  </si>
  <si>
    <t>Audi A3 Convertible</t>
  </si>
  <si>
    <t>BMW 2 Series Coupe/Conv</t>
  </si>
  <si>
    <t>Ford Mustang</t>
  </si>
  <si>
    <t>Hyundai Veloster</t>
  </si>
  <si>
    <t>Mazda MX5</t>
  </si>
  <si>
    <t>MINI Cabrio</t>
  </si>
  <si>
    <t>Nissan 370Z</t>
  </si>
  <si>
    <t>Nissan Z</t>
  </si>
  <si>
    <t>Subaru BRZ</t>
  </si>
  <si>
    <t>Toyota GR86 / 86</t>
  </si>
  <si>
    <t>Alfa Romeo 4C</t>
  </si>
  <si>
    <t>Alpine A110</t>
  </si>
  <si>
    <t>Audi A5</t>
  </si>
  <si>
    <t>Audi TT</t>
  </si>
  <si>
    <t>BMW 4 Series Coupe/Conv</t>
  </si>
  <si>
    <t>BMW Z4</t>
  </si>
  <si>
    <t>Chevrolet Corvette Stingray</t>
  </si>
  <si>
    <t>Jaguar F-Type</t>
  </si>
  <si>
    <t>Lexus LC</t>
  </si>
  <si>
    <t>Lexus RC</t>
  </si>
  <si>
    <t>Lotus Elise</t>
  </si>
  <si>
    <t>Lotus Evora</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</si>
  <si>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</si>
  <si>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</si>
  <si>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</si>
  <si>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</si>
  <si>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</si>
  <si>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</si>
  <si>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</si>
  <si>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</si>
  <si>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</si>
  <si>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</si>
  <si>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</si>
  <si>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</si>
  <si>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</si>
  <si>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</si>
  <si>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</si>
  <si>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</si>
  <si>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</si>
  <si>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</si>
  <si>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Citroen C3 Aircross</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</si>
  <si>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</si>
  <si>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</si>
  <si>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</si>
  <si>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</si>
  <si>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</si>
  <si>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</si>
  <si>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</si>
  <si>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</si>
  <si>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</si>
  <si>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</si>
  <si>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</si>
  <si>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</si>
  <si>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</si>
  <si>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</si>
  <si>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</si>
  <si>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</si>
  <si>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</si>
  <si>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</si>
  <si>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</si>
  <si>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</si>
  <si>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</si>
  <si>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</si>
  <si>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</si>
  <si>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</si>
  <si>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</si>
  <si>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</si>
  <si>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</si>
  <si>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</si>
  <si>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</si>
  <si>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</si>
  <si>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</si>
  <si>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</si>
  <si>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</si>
  <si>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</si>
  <si>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</si>
  <si>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</si>
  <si>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</si>
  <si>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Jaguar E-Pace</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</si>
  <si>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</si>
  <si>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</si>
  <si>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</si>
  <si>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</si>
  <si>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</si>
  <si>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</si>
  <si>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</si>
  <si>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</si>
  <si>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</si>
  <si>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</si>
  <si>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</si>
  <si>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</si>
  <si>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</si>
  <si>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</si>
  <si>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</si>
  <si>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</si>
  <si>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</si>
  <si>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</si>
  <si>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</si>
  <si>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</si>
  <si>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</si>
  <si>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</si>
  <si>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</si>
  <si>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</si>
  <si>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</si>
  <si>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</si>
  <si>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</si>
  <si>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</si>
  <si>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</si>
  <si>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</si>
  <si>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</si>
  <si>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</si>
  <si>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</si>
  <si>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CUPRA Ateca</t>
  </si>
  <si>
    <t>Genesis GV60</t>
  </si>
  <si>
    <t>Genesis GV70</t>
  </si>
  <si>
    <t>Hyundai Ioniq 5</t>
  </si>
  <si>
    <t>Hyundai Nexo</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</si>
  <si>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</si>
  <si>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</si>
  <si>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</si>
  <si>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</si>
  <si>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</si>
  <si>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</si>
  <si>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</si>
  <si>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</si>
  <si>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</si>
  <si>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</si>
  <si>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</si>
  <si>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Endura</t>
  </si>
  <si>
    <t>Ford Everest</t>
  </si>
  <si>
    <t>GWM Haval H9</t>
  </si>
  <si>
    <t>GWM Tank 300</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</si>
  <si>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</si>
  <si>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</si>
  <si>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</si>
  <si>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</si>
  <si>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</si>
  <si>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</si>
  <si>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</si>
  <si>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</si>
  <si>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</si>
  <si>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</si>
  <si>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</si>
  <si>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</si>
  <si>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</si>
  <si>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</si>
  <si>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</si>
  <si>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</si>
  <si>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</si>
  <si>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</si>
  <si>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</si>
  <si>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</si>
  <si>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</si>
  <si>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</si>
  <si>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</si>
  <si>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</si>
  <si>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</si>
  <si>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</si>
  <si>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</si>
  <si>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</si>
  <si>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</si>
  <si>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</si>
  <si>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</si>
  <si>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</si>
  <si>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</si>
  <si>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</si>
  <si>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</si>
  <si>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</si>
  <si>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</si>
  <si>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</si>
  <si>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</si>
  <si>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</si>
  <si>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</si>
  <si>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</si>
  <si>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</si>
  <si>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</si>
  <si>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</si>
  <si>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</si>
  <si>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</si>
  <si>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</si>
  <si>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</si>
  <si>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</si>
  <si>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</si>
  <si>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</si>
  <si>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</si>
  <si>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</si>
  <si>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</si>
  <si>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</si>
  <si>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</si>
  <si>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</si>
  <si>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</si>
  <si>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</si>
  <si>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</si>
  <si>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</si>
  <si>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</si>
  <si>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</si>
  <si>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</si>
  <si>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</si>
  <si>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</si>
  <si>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</si>
  <si>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</si>
  <si>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</si>
  <si>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</si>
  <si>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</si>
  <si>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</si>
  <si>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</si>
  <si>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</si>
  <si>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</si>
  <si>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</si>
  <si>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</si>
  <si>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</si>
  <si>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LDV T60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</si>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</sst>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101</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102</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103</v>
      </c>
      <c r="C15" s="109">
        <v>1254</v>
      </c>
      <c r="D15" s="110">
        <v>1259</v>
      </c>
      <c r="E15" s="109">
        <v>16228</v>
      </c>
      <c r="F15" s="110">
        <v>16002</v>
      </c>
      <c r="G15" s="111"/>
      <c r="H15" s="109">
        <f t="shared" ref="H15:H22" si="0">C15-D15</f>
        <v>-5</v>
      </c>
      <c r="I15" s="110">
        <f t="shared" ref="I15:I22" si="1">E15-F15</f>
        <v>226</v>
      </c>
      <c r="J15" s="112">
        <f t="shared" ref="J15:J22" si="2">IF(D15=0, "-", IF(H15/D15&lt;10, H15/D15, "&gt;999%"))</f>
        <v>-3.9714058776806989E-3</v>
      </c>
      <c r="K15" s="113">
        <f t="shared" ref="K15:K22" si="3">IF(F15=0, "-", IF(I15/F15&lt;10, I15/F15, "&gt;999%"))</f>
        <v>1.412323459567554E-2</v>
      </c>
      <c r="L15" s="99"/>
    </row>
    <row r="16" spans="1:12" ht="15" x14ac:dyDescent="0.25">
      <c r="A16" s="99"/>
      <c r="B16" s="108" t="s">
        <v>104</v>
      </c>
      <c r="C16" s="109">
        <v>25798</v>
      </c>
      <c r="D16" s="110">
        <v>24733</v>
      </c>
      <c r="E16" s="109">
        <v>338012</v>
      </c>
      <c r="F16" s="110">
        <v>328185</v>
      </c>
      <c r="G16" s="111"/>
      <c r="H16" s="109">
        <f t="shared" si="0"/>
        <v>1065</v>
      </c>
      <c r="I16" s="110">
        <f t="shared" si="1"/>
        <v>9827</v>
      </c>
      <c r="J16" s="112">
        <f t="shared" si="2"/>
        <v>4.3059879513200984E-2</v>
      </c>
      <c r="K16" s="113">
        <f t="shared" si="3"/>
        <v>2.9943477002300531E-2</v>
      </c>
      <c r="L16" s="99"/>
    </row>
    <row r="17" spans="1:12" ht="15" x14ac:dyDescent="0.25">
      <c r="A17" s="99"/>
      <c r="B17" s="108" t="s">
        <v>105</v>
      </c>
      <c r="C17" s="109">
        <v>707</v>
      </c>
      <c r="D17" s="110">
        <v>669</v>
      </c>
      <c r="E17" s="109">
        <v>9849</v>
      </c>
      <c r="F17" s="110">
        <v>9833</v>
      </c>
      <c r="G17" s="111"/>
      <c r="H17" s="109">
        <f t="shared" si="0"/>
        <v>38</v>
      </c>
      <c r="I17" s="110">
        <f t="shared" si="1"/>
        <v>16</v>
      </c>
      <c r="J17" s="112">
        <f t="shared" si="2"/>
        <v>5.6801195814648729E-2</v>
      </c>
      <c r="K17" s="113">
        <f t="shared" si="3"/>
        <v>1.6271738025017796E-3</v>
      </c>
      <c r="L17" s="99"/>
    </row>
    <row r="18" spans="1:12" ht="15" x14ac:dyDescent="0.25">
      <c r="A18" s="99"/>
      <c r="B18" s="108" t="s">
        <v>106</v>
      </c>
      <c r="C18" s="109">
        <v>20204</v>
      </c>
      <c r="D18" s="110">
        <v>16458</v>
      </c>
      <c r="E18" s="109">
        <v>235591</v>
      </c>
      <c r="F18" s="110">
        <v>229775</v>
      </c>
      <c r="G18" s="111"/>
      <c r="H18" s="109">
        <f t="shared" si="0"/>
        <v>3746</v>
      </c>
      <c r="I18" s="110">
        <f t="shared" si="1"/>
        <v>5816</v>
      </c>
      <c r="J18" s="112">
        <f t="shared" si="2"/>
        <v>0.22760967310730343</v>
      </c>
      <c r="K18" s="113">
        <f t="shared" si="3"/>
        <v>2.5311717984985313E-2</v>
      </c>
      <c r="L18" s="99"/>
    </row>
    <row r="19" spans="1:12" ht="15" x14ac:dyDescent="0.25">
      <c r="A19" s="99"/>
      <c r="B19" s="108" t="s">
        <v>107</v>
      </c>
      <c r="C19" s="109">
        <v>5649</v>
      </c>
      <c r="D19" s="110">
        <v>4889</v>
      </c>
      <c r="E19" s="109">
        <v>69373</v>
      </c>
      <c r="F19" s="110">
        <v>68605</v>
      </c>
      <c r="G19" s="111"/>
      <c r="H19" s="109">
        <f t="shared" si="0"/>
        <v>760</v>
      </c>
      <c r="I19" s="110">
        <f t="shared" si="1"/>
        <v>768</v>
      </c>
      <c r="J19" s="112">
        <f t="shared" si="2"/>
        <v>0.15545101247698917</v>
      </c>
      <c r="K19" s="113">
        <f t="shared" si="3"/>
        <v>1.1194519349901611E-2</v>
      </c>
      <c r="L19" s="99"/>
    </row>
    <row r="20" spans="1:12" ht="15" x14ac:dyDescent="0.25">
      <c r="A20" s="99"/>
      <c r="B20" s="108" t="s">
        <v>108</v>
      </c>
      <c r="C20" s="109">
        <v>1668</v>
      </c>
      <c r="D20" s="110">
        <v>1453</v>
      </c>
      <c r="E20" s="109">
        <v>19157</v>
      </c>
      <c r="F20" s="110">
        <v>18564</v>
      </c>
      <c r="G20" s="111"/>
      <c r="H20" s="109">
        <f t="shared" si="0"/>
        <v>215</v>
      </c>
      <c r="I20" s="110">
        <f t="shared" si="1"/>
        <v>593</v>
      </c>
      <c r="J20" s="112">
        <f t="shared" si="2"/>
        <v>0.14796971782518925</v>
      </c>
      <c r="K20" s="113">
        <f t="shared" si="3"/>
        <v>3.1943546649429E-2</v>
      </c>
      <c r="L20" s="99"/>
    </row>
    <row r="21" spans="1:12" ht="15" x14ac:dyDescent="0.25">
      <c r="A21" s="99"/>
      <c r="B21" s="108" t="s">
        <v>109</v>
      </c>
      <c r="C21" s="109">
        <v>24005</v>
      </c>
      <c r="D21" s="110">
        <v>21249</v>
      </c>
      <c r="E21" s="109">
        <v>287314</v>
      </c>
      <c r="F21" s="110">
        <v>272733</v>
      </c>
      <c r="G21" s="111"/>
      <c r="H21" s="109">
        <f t="shared" si="0"/>
        <v>2756</v>
      </c>
      <c r="I21" s="110">
        <f t="shared" si="1"/>
        <v>14581</v>
      </c>
      <c r="J21" s="112">
        <f t="shared" si="2"/>
        <v>0.12970022118687938</v>
      </c>
      <c r="K21" s="113">
        <f t="shared" si="3"/>
        <v>5.3462543953243652E-2</v>
      </c>
      <c r="L21" s="99"/>
    </row>
    <row r="22" spans="1:12" ht="15" x14ac:dyDescent="0.25">
      <c r="A22" s="99"/>
      <c r="B22" s="108" t="s">
        <v>110</v>
      </c>
      <c r="C22" s="109">
        <v>8635</v>
      </c>
      <c r="D22" s="110">
        <v>7692</v>
      </c>
      <c r="E22" s="109">
        <v>105905</v>
      </c>
      <c r="F22" s="110">
        <v>106134</v>
      </c>
      <c r="G22" s="111"/>
      <c r="H22" s="109">
        <f t="shared" si="0"/>
        <v>943</v>
      </c>
      <c r="I22" s="110">
        <f t="shared" si="1"/>
        <v>-229</v>
      </c>
      <c r="J22" s="112">
        <f t="shared" si="2"/>
        <v>0.12259490379615184</v>
      </c>
      <c r="K22" s="113">
        <f t="shared" si="3"/>
        <v>-2.1576497635065108E-3</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87920</v>
      </c>
      <c r="D24" s="121">
        <f>SUM(D15:D23)</f>
        <v>78402</v>
      </c>
      <c r="E24" s="120">
        <f>SUM(E15:E23)</f>
        <v>1081429</v>
      </c>
      <c r="F24" s="121">
        <f>SUM(F15:F23)</f>
        <v>1049831</v>
      </c>
      <c r="G24" s="122"/>
      <c r="H24" s="120">
        <f>SUM(H15:H23)</f>
        <v>9518</v>
      </c>
      <c r="I24" s="121">
        <f>SUM(I15:I23)</f>
        <v>31598</v>
      </c>
      <c r="J24" s="123">
        <f>IF(D24=0, 0, H24/D24)</f>
        <v>0.12139996428662535</v>
      </c>
      <c r="K24" s="124">
        <f>IF(F24=0, 0, I24/F24)</f>
        <v>3.0098177706697555E-2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726</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9"/>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164" t="s">
        <v>122</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122</v>
      </c>
      <c r="B6" s="61" t="s">
        <v>12</v>
      </c>
      <c r="C6" s="62" t="s">
        <v>13</v>
      </c>
      <c r="D6" s="61" t="s">
        <v>12</v>
      </c>
      <c r="E6" s="63" t="s">
        <v>13</v>
      </c>
      <c r="F6" s="62" t="s">
        <v>12</v>
      </c>
      <c r="G6" s="62" t="s">
        <v>13</v>
      </c>
      <c r="H6" s="61" t="s">
        <v>12</v>
      </c>
      <c r="I6" s="63" t="s">
        <v>13</v>
      </c>
      <c r="J6" s="61"/>
      <c r="K6" s="63"/>
    </row>
    <row r="7" spans="1:11" x14ac:dyDescent="0.25">
      <c r="A7" s="7" t="s">
        <v>362</v>
      </c>
      <c r="B7" s="65">
        <v>0</v>
      </c>
      <c r="C7" s="34">
        <f>IF(B19=0, "-", B7/B19)</f>
        <v>0</v>
      </c>
      <c r="D7" s="65">
        <v>0</v>
      </c>
      <c r="E7" s="9">
        <f>IF(D19=0, "-", D7/D19)</f>
        <v>0</v>
      </c>
      <c r="F7" s="81">
        <v>0</v>
      </c>
      <c r="G7" s="34">
        <f>IF(F19=0, "-", F7/F19)</f>
        <v>0</v>
      </c>
      <c r="H7" s="65">
        <v>2</v>
      </c>
      <c r="I7" s="9">
        <f>IF(H19=0, "-", H7/H19)</f>
        <v>1.3140604467805518E-4</v>
      </c>
      <c r="J7" s="8" t="str">
        <f t="shared" ref="J7:J17" si="0">IF(D7=0, "-", IF((B7-D7)/D7&lt;10, (B7-D7)/D7, "&gt;999%"))</f>
        <v>-</v>
      </c>
      <c r="K7" s="9">
        <f t="shared" ref="K7:K17" si="1">IF(H7=0, "-", IF((F7-H7)/H7&lt;10, (F7-H7)/H7, "&gt;999%"))</f>
        <v>-1</v>
      </c>
    </row>
    <row r="8" spans="1:11" x14ac:dyDescent="0.25">
      <c r="A8" s="7" t="s">
        <v>363</v>
      </c>
      <c r="B8" s="65">
        <v>42</v>
      </c>
      <c r="C8" s="34">
        <f>IF(B19=0, "-", B8/B19)</f>
        <v>3.3707865168539325E-2</v>
      </c>
      <c r="D8" s="65">
        <v>52</v>
      </c>
      <c r="E8" s="9">
        <f>IF(D19=0, "-", D8/D19)</f>
        <v>4.3807919123841618E-2</v>
      </c>
      <c r="F8" s="81">
        <v>597</v>
      </c>
      <c r="G8" s="34">
        <f>IF(F19=0, "-", F8/F19)</f>
        <v>3.6386908027061619E-2</v>
      </c>
      <c r="H8" s="65">
        <v>725</v>
      </c>
      <c r="I8" s="9">
        <f>IF(H19=0, "-", H8/H19)</f>
        <v>4.7634691195795005E-2</v>
      </c>
      <c r="J8" s="8">
        <f t="shared" si="0"/>
        <v>-0.19230769230769232</v>
      </c>
      <c r="K8" s="9">
        <f t="shared" si="1"/>
        <v>-0.17655172413793102</v>
      </c>
    </row>
    <row r="9" spans="1:11" x14ac:dyDescent="0.25">
      <c r="A9" s="7" t="s">
        <v>364</v>
      </c>
      <c r="B9" s="65">
        <v>9</v>
      </c>
      <c r="C9" s="34">
        <f>IF(B19=0, "-", B9/B19)</f>
        <v>7.2231139646869984E-3</v>
      </c>
      <c r="D9" s="65">
        <v>128</v>
      </c>
      <c r="E9" s="9">
        <f>IF(D19=0, "-", D9/D19)</f>
        <v>0.10783487784330244</v>
      </c>
      <c r="F9" s="81">
        <v>1868</v>
      </c>
      <c r="G9" s="34">
        <f>IF(F19=0, "-", F9/F19)</f>
        <v>0.1138538428719449</v>
      </c>
      <c r="H9" s="65">
        <v>1456</v>
      </c>
      <c r="I9" s="9">
        <f>IF(H19=0, "-", H9/H19)</f>
        <v>9.5663600525624184E-2</v>
      </c>
      <c r="J9" s="8">
        <f t="shared" si="0"/>
        <v>-0.9296875</v>
      </c>
      <c r="K9" s="9">
        <f t="shared" si="1"/>
        <v>0.28296703296703296</v>
      </c>
    </row>
    <row r="10" spans="1:11" x14ac:dyDescent="0.25">
      <c r="A10" s="7" t="s">
        <v>365</v>
      </c>
      <c r="B10" s="65">
        <v>88</v>
      </c>
      <c r="C10" s="34">
        <f>IF(B19=0, "-", B10/B19)</f>
        <v>7.0626003210272875E-2</v>
      </c>
      <c r="D10" s="65">
        <v>184</v>
      </c>
      <c r="E10" s="9">
        <f>IF(D19=0, "-", D10/D19)</f>
        <v>0.15501263689974726</v>
      </c>
      <c r="F10" s="81">
        <v>2821</v>
      </c>
      <c r="G10" s="34">
        <f>IF(F19=0, "-", F10/F19)</f>
        <v>0.17193880660693606</v>
      </c>
      <c r="H10" s="65">
        <v>2173</v>
      </c>
      <c r="I10" s="9">
        <f>IF(H19=0, "-", H10/H19)</f>
        <v>0.14277266754270695</v>
      </c>
      <c r="J10" s="8">
        <f t="shared" si="0"/>
        <v>-0.52173913043478259</v>
      </c>
      <c r="K10" s="9">
        <f t="shared" si="1"/>
        <v>0.29820524620340544</v>
      </c>
    </row>
    <row r="11" spans="1:11" x14ac:dyDescent="0.25">
      <c r="A11" s="7" t="s">
        <v>366</v>
      </c>
      <c r="B11" s="65">
        <v>598</v>
      </c>
      <c r="C11" s="34">
        <f>IF(B19=0, "-", B11/B19)</f>
        <v>0.4799357945425361</v>
      </c>
      <c r="D11" s="65">
        <v>229</v>
      </c>
      <c r="E11" s="9">
        <f>IF(D19=0, "-", D11/D19)</f>
        <v>0.19292333614153329</v>
      </c>
      <c r="F11" s="81">
        <v>3911</v>
      </c>
      <c r="G11" s="34">
        <f>IF(F19=0, "-", F11/F19)</f>
        <v>0.23837386481379899</v>
      </c>
      <c r="H11" s="65">
        <v>4149</v>
      </c>
      <c r="I11" s="9">
        <f>IF(H19=0, "-", H11/H19)</f>
        <v>0.27260183968462548</v>
      </c>
      <c r="J11" s="8">
        <f t="shared" si="0"/>
        <v>1.6113537117903931</v>
      </c>
      <c r="K11" s="9">
        <f t="shared" si="1"/>
        <v>-5.7363220053024827E-2</v>
      </c>
    </row>
    <row r="12" spans="1:11" x14ac:dyDescent="0.25">
      <c r="A12" s="7" t="s">
        <v>367</v>
      </c>
      <c r="B12" s="65">
        <v>2</v>
      </c>
      <c r="C12" s="34">
        <f>IF(B19=0, "-", B12/B19)</f>
        <v>1.6051364365971107E-3</v>
      </c>
      <c r="D12" s="65">
        <v>57</v>
      </c>
      <c r="E12" s="9">
        <f>IF(D19=0, "-", D12/D19)</f>
        <v>4.8020219039595621E-2</v>
      </c>
      <c r="F12" s="81">
        <v>319</v>
      </c>
      <c r="G12" s="34">
        <f>IF(F19=0, "-", F12/F19)</f>
        <v>1.9442920704577316E-2</v>
      </c>
      <c r="H12" s="65">
        <v>585</v>
      </c>
      <c r="I12" s="9">
        <f>IF(H19=0, "-", H12/H19)</f>
        <v>3.8436268068331142E-2</v>
      </c>
      <c r="J12" s="8">
        <f t="shared" si="0"/>
        <v>-0.96491228070175439</v>
      </c>
      <c r="K12" s="9">
        <f t="shared" si="1"/>
        <v>-0.4547008547008547</v>
      </c>
    </row>
    <row r="13" spans="1:11" x14ac:dyDescent="0.25">
      <c r="A13" s="7" t="s">
        <v>368</v>
      </c>
      <c r="B13" s="65">
        <v>20</v>
      </c>
      <c r="C13" s="34">
        <f>IF(B19=0, "-", B13/B19)</f>
        <v>1.6051364365971106E-2</v>
      </c>
      <c r="D13" s="65">
        <v>6</v>
      </c>
      <c r="E13" s="9">
        <f>IF(D19=0, "-", D13/D19)</f>
        <v>5.054759898904802E-3</v>
      </c>
      <c r="F13" s="81">
        <v>339</v>
      </c>
      <c r="G13" s="34">
        <f>IF(F19=0, "-", F13/F19)</f>
        <v>2.0661912598281221E-2</v>
      </c>
      <c r="H13" s="65">
        <v>91</v>
      </c>
      <c r="I13" s="9">
        <f>IF(H19=0, "-", H13/H19)</f>
        <v>5.9789750328515115E-3</v>
      </c>
      <c r="J13" s="8">
        <f t="shared" si="0"/>
        <v>2.3333333333333335</v>
      </c>
      <c r="K13" s="9">
        <f t="shared" si="1"/>
        <v>2.7252747252747254</v>
      </c>
    </row>
    <row r="14" spans="1:11" x14ac:dyDescent="0.25">
      <c r="A14" s="7" t="s">
        <v>369</v>
      </c>
      <c r="B14" s="65">
        <v>49</v>
      </c>
      <c r="C14" s="34">
        <f>IF(B19=0, "-", B14/B19)</f>
        <v>3.9325842696629212E-2</v>
      </c>
      <c r="D14" s="65">
        <v>66</v>
      </c>
      <c r="E14" s="9">
        <f>IF(D19=0, "-", D14/D19)</f>
        <v>5.560235888795282E-2</v>
      </c>
      <c r="F14" s="81">
        <v>576</v>
      </c>
      <c r="G14" s="34">
        <f>IF(F19=0, "-", F14/F19)</f>
        <v>3.510696653867252E-2</v>
      </c>
      <c r="H14" s="65">
        <v>540</v>
      </c>
      <c r="I14" s="9">
        <f>IF(H19=0, "-", H14/H19)</f>
        <v>3.5479632063074903E-2</v>
      </c>
      <c r="J14" s="8">
        <f t="shared" si="0"/>
        <v>-0.25757575757575757</v>
      </c>
      <c r="K14" s="9">
        <f t="shared" si="1"/>
        <v>6.6666666666666666E-2</v>
      </c>
    </row>
    <row r="15" spans="1:11" x14ac:dyDescent="0.25">
      <c r="A15" s="7" t="s">
        <v>370</v>
      </c>
      <c r="B15" s="65">
        <v>77</v>
      </c>
      <c r="C15" s="34">
        <f>IF(B19=0, "-", B15/B19)</f>
        <v>6.1797752808988762E-2</v>
      </c>
      <c r="D15" s="65">
        <v>167</v>
      </c>
      <c r="E15" s="9">
        <f>IF(D19=0, "-", D15/D19)</f>
        <v>0.14069081718618365</v>
      </c>
      <c r="F15" s="81">
        <v>1388</v>
      </c>
      <c r="G15" s="34">
        <f>IF(F19=0, "-", F15/F19)</f>
        <v>8.4598037423051137E-2</v>
      </c>
      <c r="H15" s="65">
        <v>928</v>
      </c>
      <c r="I15" s="9">
        <f>IF(H19=0, "-", H15/H19)</f>
        <v>6.0972404730617609E-2</v>
      </c>
      <c r="J15" s="8">
        <f t="shared" si="0"/>
        <v>-0.53892215568862278</v>
      </c>
      <c r="K15" s="9">
        <f t="shared" si="1"/>
        <v>0.49568965517241381</v>
      </c>
    </row>
    <row r="16" spans="1:11" x14ac:dyDescent="0.25">
      <c r="A16" s="7" t="s">
        <v>371</v>
      </c>
      <c r="B16" s="65">
        <v>252</v>
      </c>
      <c r="C16" s="34">
        <f>IF(B19=0, "-", B16/B19)</f>
        <v>0.20224719101123595</v>
      </c>
      <c r="D16" s="65">
        <v>164</v>
      </c>
      <c r="E16" s="9">
        <f>IF(D19=0, "-", D16/D19)</f>
        <v>0.13816343723673125</v>
      </c>
      <c r="F16" s="81">
        <v>2699</v>
      </c>
      <c r="G16" s="34">
        <f>IF(F19=0, "-", F16/F19)</f>
        <v>0.16450295605534224</v>
      </c>
      <c r="H16" s="65">
        <v>2609</v>
      </c>
      <c r="I16" s="9">
        <f>IF(H19=0, "-", H16/H19)</f>
        <v>0.17141918528252301</v>
      </c>
      <c r="J16" s="8">
        <f t="shared" si="0"/>
        <v>0.53658536585365857</v>
      </c>
      <c r="K16" s="9">
        <f t="shared" si="1"/>
        <v>3.4495975469528553E-2</v>
      </c>
    </row>
    <row r="17" spans="1:11" x14ac:dyDescent="0.25">
      <c r="A17" s="7" t="s">
        <v>372</v>
      </c>
      <c r="B17" s="65">
        <v>109</v>
      </c>
      <c r="C17" s="34">
        <f>IF(B19=0, "-", B17/B19)</f>
        <v>8.7479935794542538E-2</v>
      </c>
      <c r="D17" s="65">
        <v>134</v>
      </c>
      <c r="E17" s="9">
        <f>IF(D19=0, "-", D17/D19)</f>
        <v>0.11288963774220724</v>
      </c>
      <c r="F17" s="81">
        <v>1889</v>
      </c>
      <c r="G17" s="34">
        <f>IF(F19=0, "-", F17/F19)</f>
        <v>0.115133784360334</v>
      </c>
      <c r="H17" s="65">
        <v>1962</v>
      </c>
      <c r="I17" s="9">
        <f>IF(H19=0, "-", H17/H19)</f>
        <v>0.12890932982917214</v>
      </c>
      <c r="J17" s="8">
        <f t="shared" si="0"/>
        <v>-0.18656716417910449</v>
      </c>
      <c r="K17" s="9">
        <f t="shared" si="1"/>
        <v>-3.7206931702344549E-2</v>
      </c>
    </row>
    <row r="18" spans="1:11" x14ac:dyDescent="0.25">
      <c r="A18" s="2"/>
      <c r="B18" s="68"/>
      <c r="C18" s="33"/>
      <c r="D18" s="68"/>
      <c r="E18" s="6"/>
      <c r="F18" s="82"/>
      <c r="G18" s="33"/>
      <c r="H18" s="68"/>
      <c r="I18" s="6"/>
      <c r="J18" s="5"/>
      <c r="K18" s="6"/>
    </row>
    <row r="19" spans="1:11" s="43" customFormat="1" x14ac:dyDescent="0.25">
      <c r="A19" s="162" t="s">
        <v>640</v>
      </c>
      <c r="B19" s="71">
        <f>SUM(B7:B18)</f>
        <v>1246</v>
      </c>
      <c r="C19" s="40">
        <f>B19/25798</f>
        <v>4.8298317699046439E-2</v>
      </c>
      <c r="D19" s="71">
        <f>SUM(D7:D18)</f>
        <v>1187</v>
      </c>
      <c r="E19" s="41">
        <f>D19/24733</f>
        <v>4.7992560546638093E-2</v>
      </c>
      <c r="F19" s="77">
        <f>SUM(F7:F18)</f>
        <v>16407</v>
      </c>
      <c r="G19" s="42">
        <f>F19/338012</f>
        <v>4.8539696815497677E-2</v>
      </c>
      <c r="H19" s="71">
        <f>SUM(H7:H18)</f>
        <v>15220</v>
      </c>
      <c r="I19" s="41">
        <f>H19/328185</f>
        <v>4.6376281670399318E-2</v>
      </c>
      <c r="J19" s="37">
        <f>IF(D19=0, "-", IF((B19-D19)/D19&lt;10, (B19-D19)/D19, "&gt;999%"))</f>
        <v>4.9705139005897223E-2</v>
      </c>
      <c r="K19" s="38">
        <f>IF(H19=0, "-", IF((F19-H19)/H19&lt;10, (F19-H19)/H19, "&gt;999%"))</f>
        <v>7.7989487516425759E-2</v>
      </c>
    </row>
    <row r="20" spans="1:11" x14ac:dyDescent="0.25">
      <c r="B20" s="83"/>
      <c r="D20" s="83"/>
      <c r="F20" s="83"/>
      <c r="H20" s="83"/>
    </row>
    <row r="21" spans="1:11" s="43" customFormat="1" x14ac:dyDescent="0.25">
      <c r="A21" s="162" t="s">
        <v>640</v>
      </c>
      <c r="B21" s="71">
        <v>1246</v>
      </c>
      <c r="C21" s="40">
        <f>B21/25798</f>
        <v>4.8298317699046439E-2</v>
      </c>
      <c r="D21" s="71">
        <v>1187</v>
      </c>
      <c r="E21" s="41">
        <f>D21/24733</f>
        <v>4.7992560546638093E-2</v>
      </c>
      <c r="F21" s="77">
        <v>16407</v>
      </c>
      <c r="G21" s="42">
        <f>F21/338012</f>
        <v>4.8539696815497677E-2</v>
      </c>
      <c r="H21" s="71">
        <v>15220</v>
      </c>
      <c r="I21" s="41">
        <f>H21/328185</f>
        <v>4.6376281670399318E-2</v>
      </c>
      <c r="J21" s="37">
        <f>IF(D21=0, "-", IF((B21-D21)/D21&lt;10, (B21-D21)/D21, "&gt;999%"))</f>
        <v>4.9705139005897223E-2</v>
      </c>
      <c r="K21" s="38">
        <f>IF(H21=0, "-", IF((F21-H21)/H21&lt;10, (F21-H21)/H21, "&gt;999%"))</f>
        <v>7.7989487516425759E-2</v>
      </c>
    </row>
    <row r="22" spans="1:11" x14ac:dyDescent="0.25">
      <c r="B22" s="83"/>
      <c r="D22" s="83"/>
      <c r="F22" s="83"/>
      <c r="H22" s="83"/>
    </row>
    <row r="23" spans="1:11" ht="15.6" x14ac:dyDescent="0.3">
      <c r="A23" s="164" t="s">
        <v>123</v>
      </c>
      <c r="B23" s="196" t="s">
        <v>1</v>
      </c>
      <c r="C23" s="200"/>
      <c r="D23" s="200"/>
      <c r="E23" s="197"/>
      <c r="F23" s="196" t="s">
        <v>14</v>
      </c>
      <c r="G23" s="200"/>
      <c r="H23" s="200"/>
      <c r="I23" s="197"/>
      <c r="J23" s="196" t="s">
        <v>15</v>
      </c>
      <c r="K23" s="197"/>
    </row>
    <row r="24" spans="1:11" x14ac:dyDescent="0.25">
      <c r="A24" s="22"/>
      <c r="B24" s="196">
        <f>VALUE(RIGHT($B$2, 4))</f>
        <v>2022</v>
      </c>
      <c r="C24" s="197"/>
      <c r="D24" s="196">
        <f>B24-1</f>
        <v>2021</v>
      </c>
      <c r="E24" s="204"/>
      <c r="F24" s="196">
        <f>B24</f>
        <v>2022</v>
      </c>
      <c r="G24" s="204"/>
      <c r="H24" s="196">
        <f>D24</f>
        <v>2021</v>
      </c>
      <c r="I24" s="204"/>
      <c r="J24" s="140" t="s">
        <v>4</v>
      </c>
      <c r="K24" s="141" t="s">
        <v>2</v>
      </c>
    </row>
    <row r="25" spans="1:11" x14ac:dyDescent="0.25">
      <c r="A25" s="163" t="s">
        <v>153</v>
      </c>
      <c r="B25" s="61" t="s">
        <v>12</v>
      </c>
      <c r="C25" s="62" t="s">
        <v>13</v>
      </c>
      <c r="D25" s="61" t="s">
        <v>12</v>
      </c>
      <c r="E25" s="63" t="s">
        <v>13</v>
      </c>
      <c r="F25" s="62" t="s">
        <v>12</v>
      </c>
      <c r="G25" s="62" t="s">
        <v>13</v>
      </c>
      <c r="H25" s="61" t="s">
        <v>12</v>
      </c>
      <c r="I25" s="63" t="s">
        <v>13</v>
      </c>
      <c r="J25" s="61"/>
      <c r="K25" s="63"/>
    </row>
    <row r="26" spans="1:11" x14ac:dyDescent="0.25">
      <c r="A26" s="7" t="s">
        <v>373</v>
      </c>
      <c r="B26" s="65">
        <v>1</v>
      </c>
      <c r="C26" s="34">
        <f>IF(B50=0, "-", B26/B50)</f>
        <v>2.9673590504451037E-4</v>
      </c>
      <c r="D26" s="65">
        <v>6</v>
      </c>
      <c r="E26" s="9">
        <f>IF(D50=0, "-", D26/D50)</f>
        <v>1.9563090968373002E-3</v>
      </c>
      <c r="F26" s="81">
        <v>30</v>
      </c>
      <c r="G26" s="34">
        <f>IF(F50=0, "-", F26/F50)</f>
        <v>7.7411363988233472E-4</v>
      </c>
      <c r="H26" s="65">
        <v>20</v>
      </c>
      <c r="I26" s="9">
        <f>IF(H50=0, "-", H26/H50)</f>
        <v>5.3022269353128319E-4</v>
      </c>
      <c r="J26" s="8">
        <f t="shared" ref="J26:J48" si="2">IF(D26=0, "-", IF((B26-D26)/D26&lt;10, (B26-D26)/D26, "&gt;999%"))</f>
        <v>-0.83333333333333337</v>
      </c>
      <c r="K26" s="9">
        <f t="shared" ref="K26:K48" si="3">IF(H26=0, "-", IF((F26-H26)/H26&lt;10, (F26-H26)/H26, "&gt;999%"))</f>
        <v>0.5</v>
      </c>
    </row>
    <row r="27" spans="1:11" x14ac:dyDescent="0.25">
      <c r="A27" s="7" t="s">
        <v>374</v>
      </c>
      <c r="B27" s="65">
        <v>0</v>
      </c>
      <c r="C27" s="34">
        <f>IF(B50=0, "-", B27/B50)</f>
        <v>0</v>
      </c>
      <c r="D27" s="65">
        <v>0</v>
      </c>
      <c r="E27" s="9">
        <f>IF(D50=0, "-", D27/D50)</f>
        <v>0</v>
      </c>
      <c r="F27" s="81">
        <v>1</v>
      </c>
      <c r="G27" s="34">
        <f>IF(F50=0, "-", F27/F50)</f>
        <v>2.5803787996077823E-5</v>
      </c>
      <c r="H27" s="65">
        <v>621</v>
      </c>
      <c r="I27" s="9">
        <f>IF(H50=0, "-", H27/H50)</f>
        <v>1.6463414634146342E-2</v>
      </c>
      <c r="J27" s="8" t="str">
        <f t="shared" si="2"/>
        <v>-</v>
      </c>
      <c r="K27" s="9">
        <f t="shared" si="3"/>
        <v>-0.99838969404186795</v>
      </c>
    </row>
    <row r="28" spans="1:11" x14ac:dyDescent="0.25">
      <c r="A28" s="7" t="s">
        <v>375</v>
      </c>
      <c r="B28" s="65">
        <v>270</v>
      </c>
      <c r="C28" s="34">
        <f>IF(B50=0, "-", B28/B50)</f>
        <v>8.0118694362017809E-2</v>
      </c>
      <c r="D28" s="65">
        <v>120</v>
      </c>
      <c r="E28" s="9">
        <f>IF(D50=0, "-", D28/D50)</f>
        <v>3.9126181936746003E-2</v>
      </c>
      <c r="F28" s="81">
        <v>2144</v>
      </c>
      <c r="G28" s="34">
        <f>IF(F50=0, "-", F28/F50)</f>
        <v>5.5323321463590855E-2</v>
      </c>
      <c r="H28" s="65">
        <v>885</v>
      </c>
      <c r="I28" s="9">
        <f>IF(H50=0, "-", H28/H50)</f>
        <v>2.346235418875928E-2</v>
      </c>
      <c r="J28" s="8">
        <f t="shared" si="2"/>
        <v>1.25</v>
      </c>
      <c r="K28" s="9">
        <f t="shared" si="3"/>
        <v>1.4225988700564971</v>
      </c>
    </row>
    <row r="29" spans="1:11" x14ac:dyDescent="0.25">
      <c r="A29" s="7" t="s">
        <v>376</v>
      </c>
      <c r="B29" s="65">
        <v>63</v>
      </c>
      <c r="C29" s="34">
        <f>IF(B50=0, "-", B29/B50)</f>
        <v>1.8694362017804153E-2</v>
      </c>
      <c r="D29" s="65">
        <v>129</v>
      </c>
      <c r="E29" s="9">
        <f>IF(D50=0, "-", D29/D50)</f>
        <v>4.2060645582001954E-2</v>
      </c>
      <c r="F29" s="81">
        <v>1419</v>
      </c>
      <c r="G29" s="34">
        <f>IF(F50=0, "-", F29/F50)</f>
        <v>3.6615575166434433E-2</v>
      </c>
      <c r="H29" s="65">
        <v>1692</v>
      </c>
      <c r="I29" s="9">
        <f>IF(H50=0, "-", H29/H50)</f>
        <v>4.4856839872746551E-2</v>
      </c>
      <c r="J29" s="8">
        <f t="shared" si="2"/>
        <v>-0.51162790697674421</v>
      </c>
      <c r="K29" s="9">
        <f t="shared" si="3"/>
        <v>-0.16134751773049646</v>
      </c>
    </row>
    <row r="30" spans="1:11" x14ac:dyDescent="0.25">
      <c r="A30" s="7" t="s">
        <v>377</v>
      </c>
      <c r="B30" s="65">
        <v>123</v>
      </c>
      <c r="C30" s="34">
        <f>IF(B50=0, "-", B30/B50)</f>
        <v>3.649851632047478E-2</v>
      </c>
      <c r="D30" s="65">
        <v>158</v>
      </c>
      <c r="E30" s="9">
        <f>IF(D50=0, "-", D30/D50)</f>
        <v>5.1516139550048905E-2</v>
      </c>
      <c r="F30" s="81">
        <v>3271</v>
      </c>
      <c r="G30" s="34">
        <f>IF(F50=0, "-", F30/F50)</f>
        <v>8.4404190535170565E-2</v>
      </c>
      <c r="H30" s="65">
        <v>3311</v>
      </c>
      <c r="I30" s="9">
        <f>IF(H50=0, "-", H30/H50)</f>
        <v>8.7778366914103928E-2</v>
      </c>
      <c r="J30" s="8">
        <f t="shared" si="2"/>
        <v>-0.22151898734177214</v>
      </c>
      <c r="K30" s="9">
        <f t="shared" si="3"/>
        <v>-1.2080942313500454E-2</v>
      </c>
    </row>
    <row r="31" spans="1:11" x14ac:dyDescent="0.25">
      <c r="A31" s="7" t="s">
        <v>378</v>
      </c>
      <c r="B31" s="65">
        <v>26</v>
      </c>
      <c r="C31" s="34">
        <f>IF(B50=0, "-", B31/B50)</f>
        <v>7.71513353115727E-3</v>
      </c>
      <c r="D31" s="65">
        <v>49</v>
      </c>
      <c r="E31" s="9">
        <f>IF(D50=0, "-", D31/D50)</f>
        <v>1.5976524290837953E-2</v>
      </c>
      <c r="F31" s="81">
        <v>535</v>
      </c>
      <c r="G31" s="34">
        <f>IF(F50=0, "-", F31/F50)</f>
        <v>1.3805026577901636E-2</v>
      </c>
      <c r="H31" s="65">
        <v>314</v>
      </c>
      <c r="I31" s="9">
        <f>IF(H50=0, "-", H31/H50)</f>
        <v>8.3244962884411449E-3</v>
      </c>
      <c r="J31" s="8">
        <f t="shared" si="2"/>
        <v>-0.46938775510204084</v>
      </c>
      <c r="K31" s="9">
        <f t="shared" si="3"/>
        <v>0.70382165605095537</v>
      </c>
    </row>
    <row r="32" spans="1:11" x14ac:dyDescent="0.25">
      <c r="A32" s="7" t="s">
        <v>379</v>
      </c>
      <c r="B32" s="65">
        <v>93</v>
      </c>
      <c r="C32" s="34">
        <f>IF(B50=0, "-", B32/B50)</f>
        <v>2.7596439169139467E-2</v>
      </c>
      <c r="D32" s="65">
        <v>57</v>
      </c>
      <c r="E32" s="9">
        <f>IF(D50=0, "-", D32/D50)</f>
        <v>1.8584936419954352E-2</v>
      </c>
      <c r="F32" s="81">
        <v>749</v>
      </c>
      <c r="G32" s="34">
        <f>IF(F50=0, "-", F32/F50)</f>
        <v>1.932703720906229E-2</v>
      </c>
      <c r="H32" s="65">
        <v>369</v>
      </c>
      <c r="I32" s="9">
        <f>IF(H50=0, "-", H32/H50)</f>
        <v>9.7826086956521747E-3</v>
      </c>
      <c r="J32" s="8">
        <f t="shared" si="2"/>
        <v>0.63157894736842102</v>
      </c>
      <c r="K32" s="9">
        <f t="shared" si="3"/>
        <v>1.0298102981029811</v>
      </c>
    </row>
    <row r="33" spans="1:11" x14ac:dyDescent="0.25">
      <c r="A33" s="7" t="s">
        <v>380</v>
      </c>
      <c r="B33" s="65">
        <v>113</v>
      </c>
      <c r="C33" s="34">
        <f>IF(B50=0, "-", B33/B50)</f>
        <v>3.3531157270029671E-2</v>
      </c>
      <c r="D33" s="65">
        <v>301</v>
      </c>
      <c r="E33" s="9">
        <f>IF(D50=0, "-", D33/D50)</f>
        <v>9.814150635800456E-2</v>
      </c>
      <c r="F33" s="81">
        <v>3074</v>
      </c>
      <c r="G33" s="34">
        <f>IF(F50=0, "-", F33/F50)</f>
        <v>7.9320844299943238E-2</v>
      </c>
      <c r="H33" s="65">
        <v>3028</v>
      </c>
      <c r="I33" s="9">
        <f>IF(H50=0, "-", H33/H50)</f>
        <v>8.0275715800636263E-2</v>
      </c>
      <c r="J33" s="8">
        <f t="shared" si="2"/>
        <v>-0.62458471760797341</v>
      </c>
      <c r="K33" s="9">
        <f t="shared" si="3"/>
        <v>1.5191545574636724E-2</v>
      </c>
    </row>
    <row r="34" spans="1:11" x14ac:dyDescent="0.25">
      <c r="A34" s="7" t="s">
        <v>381</v>
      </c>
      <c r="B34" s="65">
        <v>292</v>
      </c>
      <c r="C34" s="34">
        <f>IF(B50=0, "-", B34/B50)</f>
        <v>8.6646884272997035E-2</v>
      </c>
      <c r="D34" s="65">
        <v>241</v>
      </c>
      <c r="E34" s="9">
        <f>IF(D50=0, "-", D34/D50)</f>
        <v>7.8578415389631562E-2</v>
      </c>
      <c r="F34" s="81">
        <v>4259</v>
      </c>
      <c r="G34" s="34">
        <f>IF(F50=0, "-", F34/F50)</f>
        <v>0.10989833307529545</v>
      </c>
      <c r="H34" s="65">
        <v>4047</v>
      </c>
      <c r="I34" s="9">
        <f>IF(H50=0, "-", H34/H50)</f>
        <v>0.10729056203605514</v>
      </c>
      <c r="J34" s="8">
        <f t="shared" si="2"/>
        <v>0.21161825726141079</v>
      </c>
      <c r="K34" s="9">
        <f t="shared" si="3"/>
        <v>5.238448233259204E-2</v>
      </c>
    </row>
    <row r="35" spans="1:11" x14ac:dyDescent="0.25">
      <c r="A35" s="7" t="s">
        <v>382</v>
      </c>
      <c r="B35" s="65">
        <v>3</v>
      </c>
      <c r="C35" s="34">
        <f>IF(B50=0, "-", B35/B50)</f>
        <v>8.9020771513353112E-4</v>
      </c>
      <c r="D35" s="65">
        <v>28</v>
      </c>
      <c r="E35" s="9">
        <f>IF(D50=0, "-", D35/D50)</f>
        <v>9.1294424519074019E-3</v>
      </c>
      <c r="F35" s="81">
        <v>173</v>
      </c>
      <c r="G35" s="34">
        <f>IF(F50=0, "-", F35/F50)</f>
        <v>4.464055323321464E-3</v>
      </c>
      <c r="H35" s="65">
        <v>286</v>
      </c>
      <c r="I35" s="9">
        <f>IF(H50=0, "-", H35/H50)</f>
        <v>7.5821845174973493E-3</v>
      </c>
      <c r="J35" s="8">
        <f t="shared" si="2"/>
        <v>-0.8928571428571429</v>
      </c>
      <c r="K35" s="9">
        <f t="shared" si="3"/>
        <v>-0.3951048951048951</v>
      </c>
    </row>
    <row r="36" spans="1:11" x14ac:dyDescent="0.25">
      <c r="A36" s="7" t="s">
        <v>383</v>
      </c>
      <c r="B36" s="65">
        <v>1042</v>
      </c>
      <c r="C36" s="34">
        <f>IF(B50=0, "-", B36/B50)</f>
        <v>0.30919881305637981</v>
      </c>
      <c r="D36" s="65">
        <v>765</v>
      </c>
      <c r="E36" s="9">
        <f>IF(D50=0, "-", D36/D50)</f>
        <v>0.2494294098467558</v>
      </c>
      <c r="F36" s="81">
        <v>7269</v>
      </c>
      <c r="G36" s="34">
        <f>IF(F50=0, "-", F36/F50)</f>
        <v>0.18756773494348972</v>
      </c>
      <c r="H36" s="65">
        <v>6241</v>
      </c>
      <c r="I36" s="9">
        <f>IF(H50=0, "-", H36/H50)</f>
        <v>0.16545599151643689</v>
      </c>
      <c r="J36" s="8">
        <f t="shared" si="2"/>
        <v>0.36209150326797385</v>
      </c>
      <c r="K36" s="9">
        <f t="shared" si="3"/>
        <v>0.16471719275757091</v>
      </c>
    </row>
    <row r="37" spans="1:11" x14ac:dyDescent="0.25">
      <c r="A37" s="7" t="s">
        <v>384</v>
      </c>
      <c r="B37" s="65">
        <v>201</v>
      </c>
      <c r="C37" s="34">
        <f>IF(B50=0, "-", B37/B50)</f>
        <v>5.964391691394659E-2</v>
      </c>
      <c r="D37" s="65">
        <v>377</v>
      </c>
      <c r="E37" s="9">
        <f>IF(D50=0, "-", D37/D50)</f>
        <v>0.12292142158461036</v>
      </c>
      <c r="F37" s="81">
        <v>3625</v>
      </c>
      <c r="G37" s="34">
        <f>IF(F50=0, "-", F37/F50)</f>
        <v>9.3538731485782109E-2</v>
      </c>
      <c r="H37" s="65">
        <v>4168</v>
      </c>
      <c r="I37" s="9">
        <f>IF(H50=0, "-", H37/H50)</f>
        <v>0.1104984093319194</v>
      </c>
      <c r="J37" s="8">
        <f t="shared" si="2"/>
        <v>-0.46684350132625996</v>
      </c>
      <c r="K37" s="9">
        <f t="shared" si="3"/>
        <v>-0.13027831094049905</v>
      </c>
    </row>
    <row r="38" spans="1:11" x14ac:dyDescent="0.25">
      <c r="A38" s="7" t="s">
        <v>385</v>
      </c>
      <c r="B38" s="65">
        <v>147</v>
      </c>
      <c r="C38" s="34">
        <f>IF(B50=0, "-", B38/B50)</f>
        <v>4.3620178041543028E-2</v>
      </c>
      <c r="D38" s="65">
        <v>174</v>
      </c>
      <c r="E38" s="9">
        <f>IF(D50=0, "-", D38/D50)</f>
        <v>5.673296380828171E-2</v>
      </c>
      <c r="F38" s="81">
        <v>1769</v>
      </c>
      <c r="G38" s="34">
        <f>IF(F50=0, "-", F38/F50)</f>
        <v>4.5646900965061674E-2</v>
      </c>
      <c r="H38" s="65">
        <v>1615</v>
      </c>
      <c r="I38" s="9">
        <f>IF(H50=0, "-", H38/H50)</f>
        <v>4.281548250265111E-2</v>
      </c>
      <c r="J38" s="8">
        <f t="shared" si="2"/>
        <v>-0.15517241379310345</v>
      </c>
      <c r="K38" s="9">
        <f t="shared" si="3"/>
        <v>9.535603715170278E-2</v>
      </c>
    </row>
    <row r="39" spans="1:11" x14ac:dyDescent="0.25">
      <c r="A39" s="7" t="s">
        <v>386</v>
      </c>
      <c r="B39" s="65">
        <v>74</v>
      </c>
      <c r="C39" s="34">
        <f>IF(B50=0, "-", B39/B50)</f>
        <v>2.195845697329377E-2</v>
      </c>
      <c r="D39" s="65">
        <v>1</v>
      </c>
      <c r="E39" s="9">
        <f>IF(D50=0, "-", D39/D50)</f>
        <v>3.2605151613955004E-4</v>
      </c>
      <c r="F39" s="81">
        <v>190</v>
      </c>
      <c r="G39" s="34">
        <f>IF(F50=0, "-", F39/F50)</f>
        <v>4.9027197192547866E-3</v>
      </c>
      <c r="H39" s="65">
        <v>1613</v>
      </c>
      <c r="I39" s="9">
        <f>IF(H50=0, "-", H39/H50)</f>
        <v>4.2762460233297987E-2</v>
      </c>
      <c r="J39" s="8" t="str">
        <f t="shared" si="2"/>
        <v>&gt;999%</v>
      </c>
      <c r="K39" s="9">
        <f t="shared" si="3"/>
        <v>-0.88220706757594547</v>
      </c>
    </row>
    <row r="40" spans="1:11" x14ac:dyDescent="0.25">
      <c r="A40" s="7" t="s">
        <v>387</v>
      </c>
      <c r="B40" s="65">
        <v>8</v>
      </c>
      <c r="C40" s="34">
        <f>IF(B50=0, "-", B40/B50)</f>
        <v>2.373887240356083E-3</v>
      </c>
      <c r="D40" s="65">
        <v>88</v>
      </c>
      <c r="E40" s="9">
        <f>IF(D50=0, "-", D40/D50)</f>
        <v>2.8692533420280403E-2</v>
      </c>
      <c r="F40" s="81">
        <v>141</v>
      </c>
      <c r="G40" s="34">
        <f>IF(F50=0, "-", F40/F50)</f>
        <v>3.6383341074469732E-3</v>
      </c>
      <c r="H40" s="65">
        <v>290</v>
      </c>
      <c r="I40" s="9">
        <f>IF(H50=0, "-", H40/H50)</f>
        <v>7.6882290562036056E-3</v>
      </c>
      <c r="J40" s="8">
        <f t="shared" si="2"/>
        <v>-0.90909090909090906</v>
      </c>
      <c r="K40" s="9">
        <f t="shared" si="3"/>
        <v>-0.51379310344827589</v>
      </c>
    </row>
    <row r="41" spans="1:11" x14ac:dyDescent="0.25">
      <c r="A41" s="7" t="s">
        <v>388</v>
      </c>
      <c r="B41" s="65">
        <v>23</v>
      </c>
      <c r="C41" s="34">
        <f>IF(B50=0, "-", B41/B50)</f>
        <v>6.8249258160237389E-3</v>
      </c>
      <c r="D41" s="65">
        <v>10</v>
      </c>
      <c r="E41" s="9">
        <f>IF(D50=0, "-", D41/D50)</f>
        <v>3.2605151613955006E-3</v>
      </c>
      <c r="F41" s="81">
        <v>384</v>
      </c>
      <c r="G41" s="34">
        <f>IF(F50=0, "-", F41/F50)</f>
        <v>9.9086545904938841E-3</v>
      </c>
      <c r="H41" s="65">
        <v>71</v>
      </c>
      <c r="I41" s="9">
        <f>IF(H50=0, "-", H41/H50)</f>
        <v>1.8822905620360551E-3</v>
      </c>
      <c r="J41" s="8">
        <f t="shared" si="2"/>
        <v>1.3</v>
      </c>
      <c r="K41" s="9">
        <f t="shared" si="3"/>
        <v>4.408450704225352</v>
      </c>
    </row>
    <row r="42" spans="1:11" x14ac:dyDescent="0.25">
      <c r="A42" s="7" t="s">
        <v>389</v>
      </c>
      <c r="B42" s="65">
        <v>32</v>
      </c>
      <c r="C42" s="34">
        <f>IF(B50=0, "-", B42/B50)</f>
        <v>9.495548961424332E-3</v>
      </c>
      <c r="D42" s="65">
        <v>48</v>
      </c>
      <c r="E42" s="9">
        <f>IF(D50=0, "-", D42/D50)</f>
        <v>1.5650472774698401E-2</v>
      </c>
      <c r="F42" s="81">
        <v>533</v>
      </c>
      <c r="G42" s="34">
        <f>IF(F50=0, "-", F42/F50)</f>
        <v>1.3753419001909481E-2</v>
      </c>
      <c r="H42" s="65">
        <v>658</v>
      </c>
      <c r="I42" s="9">
        <f>IF(H50=0, "-", H42/H50)</f>
        <v>1.7444326617179214E-2</v>
      </c>
      <c r="J42" s="8">
        <f t="shared" si="2"/>
        <v>-0.33333333333333331</v>
      </c>
      <c r="K42" s="9">
        <f t="shared" si="3"/>
        <v>-0.1899696048632219</v>
      </c>
    </row>
    <row r="43" spans="1:11" x14ac:dyDescent="0.25">
      <c r="A43" s="7" t="s">
        <v>390</v>
      </c>
      <c r="B43" s="65">
        <v>325</v>
      </c>
      <c r="C43" s="34">
        <f>IF(B50=0, "-", B43/B50)</f>
        <v>9.6439169139465875E-2</v>
      </c>
      <c r="D43" s="65">
        <v>166</v>
      </c>
      <c r="E43" s="9">
        <f>IF(D50=0, "-", D43/D50)</f>
        <v>5.4124551679165307E-2</v>
      </c>
      <c r="F43" s="81">
        <v>3258</v>
      </c>
      <c r="G43" s="34">
        <f>IF(F50=0, "-", F43/F50)</f>
        <v>8.4068741291221549E-2</v>
      </c>
      <c r="H43" s="65">
        <v>3423</v>
      </c>
      <c r="I43" s="9">
        <f>IF(H50=0, "-", H43/H50)</f>
        <v>9.0747613997879104E-2</v>
      </c>
      <c r="J43" s="8">
        <f t="shared" si="2"/>
        <v>0.95783132530120485</v>
      </c>
      <c r="K43" s="9">
        <f t="shared" si="3"/>
        <v>-4.8203330411919369E-2</v>
      </c>
    </row>
    <row r="44" spans="1:11" x14ac:dyDescent="0.25">
      <c r="A44" s="7" t="s">
        <v>391</v>
      </c>
      <c r="B44" s="65">
        <v>3</v>
      </c>
      <c r="C44" s="34">
        <f>IF(B50=0, "-", B44/B50)</f>
        <v>8.9020771513353112E-4</v>
      </c>
      <c r="D44" s="65">
        <v>16</v>
      </c>
      <c r="E44" s="9">
        <f>IF(D50=0, "-", D44/D50)</f>
        <v>5.2168242582328007E-3</v>
      </c>
      <c r="F44" s="81">
        <v>71</v>
      </c>
      <c r="G44" s="34">
        <f>IF(F50=0, "-", F44/F50)</f>
        <v>1.8320689477215255E-3</v>
      </c>
      <c r="H44" s="65">
        <v>122</v>
      </c>
      <c r="I44" s="9">
        <f>IF(H50=0, "-", H44/H50)</f>
        <v>3.2343584305408271E-3</v>
      </c>
      <c r="J44" s="8">
        <f t="shared" si="2"/>
        <v>-0.8125</v>
      </c>
      <c r="K44" s="9">
        <f t="shared" si="3"/>
        <v>-0.41803278688524592</v>
      </c>
    </row>
    <row r="45" spans="1:11" x14ac:dyDescent="0.25">
      <c r="A45" s="7" t="s">
        <v>392</v>
      </c>
      <c r="B45" s="65">
        <v>64</v>
      </c>
      <c r="C45" s="34">
        <f>IF(B50=0, "-", B45/B50)</f>
        <v>1.8991097922848664E-2</v>
      </c>
      <c r="D45" s="65">
        <v>66</v>
      </c>
      <c r="E45" s="9">
        <f>IF(D50=0, "-", D45/D50)</f>
        <v>2.1519400065210303E-2</v>
      </c>
      <c r="F45" s="81">
        <v>1085</v>
      </c>
      <c r="G45" s="34">
        <f>IF(F50=0, "-", F45/F50)</f>
        <v>2.7997109975744439E-2</v>
      </c>
      <c r="H45" s="65">
        <v>1021</v>
      </c>
      <c r="I45" s="9">
        <f>IF(H50=0, "-", H45/H50)</f>
        <v>2.7067868504772004E-2</v>
      </c>
      <c r="J45" s="8">
        <f t="shared" si="2"/>
        <v>-3.0303030303030304E-2</v>
      </c>
      <c r="K45" s="9">
        <f t="shared" si="3"/>
        <v>6.2683643486777671E-2</v>
      </c>
    </row>
    <row r="46" spans="1:11" x14ac:dyDescent="0.25">
      <c r="A46" s="7" t="s">
        <v>393</v>
      </c>
      <c r="B46" s="65">
        <v>155</v>
      </c>
      <c r="C46" s="34">
        <f>IF(B50=0, "-", B46/B50)</f>
        <v>4.5994065281899109E-2</v>
      </c>
      <c r="D46" s="65">
        <v>175</v>
      </c>
      <c r="E46" s="9">
        <f>IF(D50=0, "-", D46/D50)</f>
        <v>5.7059015324421258E-2</v>
      </c>
      <c r="F46" s="81">
        <v>2692</v>
      </c>
      <c r="G46" s="34">
        <f>IF(F50=0, "-", F46/F50)</f>
        <v>6.9463797285441498E-2</v>
      </c>
      <c r="H46" s="65">
        <v>2313</v>
      </c>
      <c r="I46" s="9">
        <f>IF(H50=0, "-", H46/H50)</f>
        <v>6.1320254506892893E-2</v>
      </c>
      <c r="J46" s="8">
        <f t="shared" si="2"/>
        <v>-0.11428571428571428</v>
      </c>
      <c r="K46" s="9">
        <f t="shared" si="3"/>
        <v>0.16385646346735841</v>
      </c>
    </row>
    <row r="47" spans="1:11" x14ac:dyDescent="0.25">
      <c r="A47" s="7" t="s">
        <v>394</v>
      </c>
      <c r="B47" s="65">
        <v>212</v>
      </c>
      <c r="C47" s="34">
        <f>IF(B50=0, "-", B47/B50)</f>
        <v>6.2908011869436203E-2</v>
      </c>
      <c r="D47" s="65">
        <v>0</v>
      </c>
      <c r="E47" s="9">
        <f>IF(D50=0, "-", D47/D50)</f>
        <v>0</v>
      </c>
      <c r="F47" s="81">
        <v>807</v>
      </c>
      <c r="G47" s="34">
        <f>IF(F50=0, "-", F47/F50)</f>
        <v>2.0823656912834804E-2</v>
      </c>
      <c r="H47" s="65">
        <v>0</v>
      </c>
      <c r="I47" s="9">
        <f>IF(H50=0, "-", H47/H50)</f>
        <v>0</v>
      </c>
      <c r="J47" s="8" t="str">
        <f t="shared" si="2"/>
        <v>-</v>
      </c>
      <c r="K47" s="9" t="str">
        <f t="shared" si="3"/>
        <v>-</v>
      </c>
    </row>
    <row r="48" spans="1:11" x14ac:dyDescent="0.25">
      <c r="A48" s="7" t="s">
        <v>395</v>
      </c>
      <c r="B48" s="65">
        <v>100</v>
      </c>
      <c r="C48" s="34">
        <f>IF(B50=0, "-", B48/B50)</f>
        <v>2.967359050445104E-2</v>
      </c>
      <c r="D48" s="65">
        <v>92</v>
      </c>
      <c r="E48" s="9">
        <f>IF(D50=0, "-", D48/D50)</f>
        <v>2.9996739484838605E-2</v>
      </c>
      <c r="F48" s="81">
        <v>1275</v>
      </c>
      <c r="G48" s="34">
        <f>IF(F50=0, "-", F48/F50)</f>
        <v>3.2899829694999223E-2</v>
      </c>
      <c r="H48" s="65">
        <v>1612</v>
      </c>
      <c r="I48" s="9">
        <f>IF(H50=0, "-", H48/H50)</f>
        <v>4.2735949098621419E-2</v>
      </c>
      <c r="J48" s="8">
        <f t="shared" si="2"/>
        <v>8.6956521739130432E-2</v>
      </c>
      <c r="K48" s="9">
        <f t="shared" si="3"/>
        <v>-0.20905707196029777</v>
      </c>
    </row>
    <row r="49" spans="1:11" x14ac:dyDescent="0.25">
      <c r="A49" s="2"/>
      <c r="B49" s="68"/>
      <c r="C49" s="33"/>
      <c r="D49" s="68"/>
      <c r="E49" s="6"/>
      <c r="F49" s="82"/>
      <c r="G49" s="33"/>
      <c r="H49" s="68"/>
      <c r="I49" s="6"/>
      <c r="J49" s="5"/>
      <c r="K49" s="6"/>
    </row>
    <row r="50" spans="1:11" s="43" customFormat="1" x14ac:dyDescent="0.25">
      <c r="A50" s="162" t="s">
        <v>639</v>
      </c>
      <c r="B50" s="71">
        <f>SUM(B26:B49)</f>
        <v>3370</v>
      </c>
      <c r="C50" s="40">
        <f>B50/25798</f>
        <v>0.13063028141716412</v>
      </c>
      <c r="D50" s="71">
        <f>SUM(D26:D49)</f>
        <v>3067</v>
      </c>
      <c r="E50" s="41">
        <f>D50/24733</f>
        <v>0.12400436663566894</v>
      </c>
      <c r="F50" s="77">
        <f>SUM(F26:F49)</f>
        <v>38754</v>
      </c>
      <c r="G50" s="42">
        <f>F50/338012</f>
        <v>0.11465273422245364</v>
      </c>
      <c r="H50" s="71">
        <f>SUM(H26:H49)</f>
        <v>37720</v>
      </c>
      <c r="I50" s="41">
        <f>H50/328185</f>
        <v>0.11493517375870317</v>
      </c>
      <c r="J50" s="37">
        <f>IF(D50=0, "-", IF((B50-D50)/D50&lt;10, (B50-D50)/D50, "&gt;999%"))</f>
        <v>9.8793609390283671E-2</v>
      </c>
      <c r="K50" s="38">
        <f>IF(H50=0, "-", IF((F50-H50)/H50&lt;10, (F50-H50)/H50, "&gt;999%"))</f>
        <v>2.7412513255567338E-2</v>
      </c>
    </row>
    <row r="51" spans="1:11" x14ac:dyDescent="0.25">
      <c r="B51" s="83"/>
      <c r="D51" s="83"/>
      <c r="F51" s="83"/>
      <c r="H51" s="83"/>
    </row>
    <row r="52" spans="1:11" x14ac:dyDescent="0.25">
      <c r="A52" s="163" t="s">
        <v>154</v>
      </c>
      <c r="B52" s="61" t="s">
        <v>12</v>
      </c>
      <c r="C52" s="62" t="s">
        <v>13</v>
      </c>
      <c r="D52" s="61" t="s">
        <v>12</v>
      </c>
      <c r="E52" s="63" t="s">
        <v>13</v>
      </c>
      <c r="F52" s="62" t="s">
        <v>12</v>
      </c>
      <c r="G52" s="62" t="s">
        <v>13</v>
      </c>
      <c r="H52" s="61" t="s">
        <v>12</v>
      </c>
      <c r="I52" s="63" t="s">
        <v>13</v>
      </c>
      <c r="J52" s="61"/>
      <c r="K52" s="63"/>
    </row>
    <row r="53" spans="1:11" x14ac:dyDescent="0.25">
      <c r="A53" s="7" t="s">
        <v>396</v>
      </c>
      <c r="B53" s="65">
        <v>14</v>
      </c>
      <c r="C53" s="34">
        <f>IF(B65=0, "-", B53/B65)</f>
        <v>2.4866785079928951E-2</v>
      </c>
      <c r="D53" s="65">
        <v>19</v>
      </c>
      <c r="E53" s="9">
        <f>IF(D65=0, "-", D53/D65)</f>
        <v>4.2316258351893093E-2</v>
      </c>
      <c r="F53" s="81">
        <v>301</v>
      </c>
      <c r="G53" s="34">
        <f>IF(F65=0, "-", F53/F65)</f>
        <v>3.9310434896173439E-2</v>
      </c>
      <c r="H53" s="65">
        <v>653</v>
      </c>
      <c r="I53" s="9">
        <f>IF(H65=0, "-", H53/H65)</f>
        <v>8.2647766105556256E-2</v>
      </c>
      <c r="J53" s="8">
        <f t="shared" ref="J53:J63" si="4">IF(D53=0, "-", IF((B53-D53)/D53&lt;10, (B53-D53)/D53, "&gt;999%"))</f>
        <v>-0.26315789473684209</v>
      </c>
      <c r="K53" s="9">
        <f t="shared" ref="K53:K63" si="5">IF(H53=0, "-", IF((F53-H53)/H53&lt;10, (F53-H53)/H53, "&gt;999%"))</f>
        <v>-0.53905053598774888</v>
      </c>
    </row>
    <row r="54" spans="1:11" x14ac:dyDescent="0.25">
      <c r="A54" s="7" t="s">
        <v>397</v>
      </c>
      <c r="B54" s="65">
        <v>196</v>
      </c>
      <c r="C54" s="34">
        <f>IF(B65=0, "-", B54/B65)</f>
        <v>0.34813499111900531</v>
      </c>
      <c r="D54" s="65">
        <v>118</v>
      </c>
      <c r="E54" s="9">
        <f>IF(D65=0, "-", D54/D65)</f>
        <v>0.26280623608017817</v>
      </c>
      <c r="F54" s="81">
        <v>2147</v>
      </c>
      <c r="G54" s="34">
        <f>IF(F65=0, "-", F54/F65)</f>
        <v>0.28039702233250619</v>
      </c>
      <c r="H54" s="65">
        <v>2329</v>
      </c>
      <c r="I54" s="9">
        <f>IF(H65=0, "-", H54/H65)</f>
        <v>0.2947728135679028</v>
      </c>
      <c r="J54" s="8">
        <f t="shared" si="4"/>
        <v>0.66101694915254239</v>
      </c>
      <c r="K54" s="9">
        <f t="shared" si="5"/>
        <v>-7.8145126663804201E-2</v>
      </c>
    </row>
    <row r="55" spans="1:11" x14ac:dyDescent="0.25">
      <c r="A55" s="7" t="s">
        <v>398</v>
      </c>
      <c r="B55" s="65">
        <v>10</v>
      </c>
      <c r="C55" s="34">
        <f>IF(B65=0, "-", B55/B65)</f>
        <v>1.7761989342806393E-2</v>
      </c>
      <c r="D55" s="65">
        <v>70</v>
      </c>
      <c r="E55" s="9">
        <f>IF(D65=0, "-", D55/D65)</f>
        <v>0.15590200445434299</v>
      </c>
      <c r="F55" s="81">
        <v>871</v>
      </c>
      <c r="G55" s="34">
        <f>IF(F65=0, "-", F55/F65)</f>
        <v>0.11375212224108659</v>
      </c>
      <c r="H55" s="65">
        <v>988</v>
      </c>
      <c r="I55" s="9">
        <f>IF(H65=0, "-", H55/H65)</f>
        <v>0.12504746234653841</v>
      </c>
      <c r="J55" s="8">
        <f t="shared" si="4"/>
        <v>-0.8571428571428571</v>
      </c>
      <c r="K55" s="9">
        <f t="shared" si="5"/>
        <v>-0.11842105263157894</v>
      </c>
    </row>
    <row r="56" spans="1:11" x14ac:dyDescent="0.25">
      <c r="A56" s="7" t="s">
        <v>399</v>
      </c>
      <c r="B56" s="65">
        <v>16</v>
      </c>
      <c r="C56" s="34">
        <f>IF(B65=0, "-", B56/B65)</f>
        <v>2.8419182948490232E-2</v>
      </c>
      <c r="D56" s="65">
        <v>11</v>
      </c>
      <c r="E56" s="9">
        <f>IF(D65=0, "-", D56/D65)</f>
        <v>2.4498886414253896E-2</v>
      </c>
      <c r="F56" s="81">
        <v>225</v>
      </c>
      <c r="G56" s="34">
        <f>IF(F65=0, "-", F56/F65)</f>
        <v>2.9384876583518349E-2</v>
      </c>
      <c r="H56" s="65">
        <v>199</v>
      </c>
      <c r="I56" s="9">
        <f>IF(H65=0, "-", H56/H65)</f>
        <v>2.5186685229717756E-2</v>
      </c>
      <c r="J56" s="8">
        <f t="shared" si="4"/>
        <v>0.45454545454545453</v>
      </c>
      <c r="K56" s="9">
        <f t="shared" si="5"/>
        <v>0.1306532663316583</v>
      </c>
    </row>
    <row r="57" spans="1:11" x14ac:dyDescent="0.25">
      <c r="A57" s="7" t="s">
        <v>400</v>
      </c>
      <c r="B57" s="65">
        <v>1</v>
      </c>
      <c r="C57" s="34">
        <f>IF(B65=0, "-", B57/B65)</f>
        <v>1.7761989342806395E-3</v>
      </c>
      <c r="D57" s="65">
        <v>11</v>
      </c>
      <c r="E57" s="9">
        <f>IF(D65=0, "-", D57/D65)</f>
        <v>2.4498886414253896E-2</v>
      </c>
      <c r="F57" s="81">
        <v>88</v>
      </c>
      <c r="G57" s="34">
        <f>IF(F65=0, "-", F57/F65)</f>
        <v>1.1492751730442731E-2</v>
      </c>
      <c r="H57" s="65">
        <v>194</v>
      </c>
      <c r="I57" s="9">
        <f>IF(H65=0, "-", H57/H65)</f>
        <v>2.4553853942538919E-2</v>
      </c>
      <c r="J57" s="8">
        <f t="shared" si="4"/>
        <v>-0.90909090909090906</v>
      </c>
      <c r="K57" s="9">
        <f t="shared" si="5"/>
        <v>-0.54639175257731953</v>
      </c>
    </row>
    <row r="58" spans="1:11" x14ac:dyDescent="0.25">
      <c r="A58" s="7" t="s">
        <v>401</v>
      </c>
      <c r="B58" s="65">
        <v>25</v>
      </c>
      <c r="C58" s="34">
        <f>IF(B65=0, "-", B58/B65)</f>
        <v>4.4404973357015987E-2</v>
      </c>
      <c r="D58" s="65">
        <v>68</v>
      </c>
      <c r="E58" s="9">
        <f>IF(D65=0, "-", D58/D65)</f>
        <v>0.15144766146993319</v>
      </c>
      <c r="F58" s="81">
        <v>485</v>
      </c>
      <c r="G58" s="34">
        <f>IF(F65=0, "-", F58/F65)</f>
        <v>6.3340733968917332E-2</v>
      </c>
      <c r="H58" s="65">
        <v>728</v>
      </c>
      <c r="I58" s="9">
        <f>IF(H65=0, "-", H58/H65)</f>
        <v>9.2140235413238833E-2</v>
      </c>
      <c r="J58" s="8">
        <f t="shared" si="4"/>
        <v>-0.63235294117647056</v>
      </c>
      <c r="K58" s="9">
        <f t="shared" si="5"/>
        <v>-0.33379120879120877</v>
      </c>
    </row>
    <row r="59" spans="1:11" x14ac:dyDescent="0.25">
      <c r="A59" s="7" t="s">
        <v>402</v>
      </c>
      <c r="B59" s="65">
        <v>4</v>
      </c>
      <c r="C59" s="34">
        <f>IF(B65=0, "-", B59/B65)</f>
        <v>7.104795737122558E-3</v>
      </c>
      <c r="D59" s="65">
        <v>9</v>
      </c>
      <c r="E59" s="9">
        <f>IF(D65=0, "-", D59/D65)</f>
        <v>2.0044543429844099E-2</v>
      </c>
      <c r="F59" s="81">
        <v>163</v>
      </c>
      <c r="G59" s="34">
        <f>IF(F65=0, "-", F59/F65)</f>
        <v>2.1287710591615515E-2</v>
      </c>
      <c r="H59" s="65">
        <v>98</v>
      </c>
      <c r="I59" s="9">
        <f>IF(H65=0, "-", H59/H65)</f>
        <v>1.2403493228705226E-2</v>
      </c>
      <c r="J59" s="8">
        <f t="shared" si="4"/>
        <v>-0.55555555555555558</v>
      </c>
      <c r="K59" s="9">
        <f t="shared" si="5"/>
        <v>0.66326530612244894</v>
      </c>
    </row>
    <row r="60" spans="1:11" x14ac:dyDescent="0.25">
      <c r="A60" s="7" t="s">
        <v>403</v>
      </c>
      <c r="B60" s="65">
        <v>27</v>
      </c>
      <c r="C60" s="34">
        <f>IF(B65=0, "-", B60/B65)</f>
        <v>4.7957371225577264E-2</v>
      </c>
      <c r="D60" s="65">
        <v>52</v>
      </c>
      <c r="E60" s="9">
        <f>IF(D65=0, "-", D60/D65)</f>
        <v>0.11581291759465479</v>
      </c>
      <c r="F60" s="81">
        <v>952</v>
      </c>
      <c r="G60" s="34">
        <f>IF(F65=0, "-", F60/F65)</f>
        <v>0.12433067781115319</v>
      </c>
      <c r="H60" s="65">
        <v>855</v>
      </c>
      <c r="I60" s="9">
        <f>IF(H65=0, "-", H60/H65)</f>
        <v>0.10821415010758131</v>
      </c>
      <c r="J60" s="8">
        <f t="shared" si="4"/>
        <v>-0.48076923076923078</v>
      </c>
      <c r="K60" s="9">
        <f t="shared" si="5"/>
        <v>0.11345029239766082</v>
      </c>
    </row>
    <row r="61" spans="1:11" x14ac:dyDescent="0.25">
      <c r="A61" s="7" t="s">
        <v>404</v>
      </c>
      <c r="B61" s="65">
        <v>13</v>
      </c>
      <c r="C61" s="34">
        <f>IF(B65=0, "-", B61/B65)</f>
        <v>2.3090586145648313E-2</v>
      </c>
      <c r="D61" s="65">
        <v>11</v>
      </c>
      <c r="E61" s="9">
        <f>IF(D65=0, "-", D61/D65)</f>
        <v>2.4498886414253896E-2</v>
      </c>
      <c r="F61" s="81">
        <v>324</v>
      </c>
      <c r="G61" s="34">
        <f>IF(F65=0, "-", F61/F65)</f>
        <v>4.231422228026642E-2</v>
      </c>
      <c r="H61" s="65">
        <v>403</v>
      </c>
      <c r="I61" s="9">
        <f>IF(H65=0, "-", H61/H65)</f>
        <v>5.1006201746614355E-2</v>
      </c>
      <c r="J61" s="8">
        <f t="shared" si="4"/>
        <v>0.18181818181818182</v>
      </c>
      <c r="K61" s="9">
        <f t="shared" si="5"/>
        <v>-0.19602977667493796</v>
      </c>
    </row>
    <row r="62" spans="1:11" x14ac:dyDescent="0.25">
      <c r="A62" s="7" t="s">
        <v>405</v>
      </c>
      <c r="B62" s="65">
        <v>70</v>
      </c>
      <c r="C62" s="34">
        <f>IF(B65=0, "-", B62/B65)</f>
        <v>0.12433392539964476</v>
      </c>
      <c r="D62" s="65">
        <v>0</v>
      </c>
      <c r="E62" s="9">
        <f>IF(D65=0, "-", D62/D65)</f>
        <v>0</v>
      </c>
      <c r="F62" s="81">
        <v>195</v>
      </c>
      <c r="G62" s="34">
        <f>IF(F65=0, "-", F62/F65)</f>
        <v>2.5466893039049237E-2</v>
      </c>
      <c r="H62" s="65">
        <v>0</v>
      </c>
      <c r="I62" s="9">
        <f>IF(H65=0, "-", H62/H65)</f>
        <v>0</v>
      </c>
      <c r="J62" s="8" t="str">
        <f t="shared" si="4"/>
        <v>-</v>
      </c>
      <c r="K62" s="9" t="str">
        <f t="shared" si="5"/>
        <v>-</v>
      </c>
    </row>
    <row r="63" spans="1:11" x14ac:dyDescent="0.25">
      <c r="A63" s="7" t="s">
        <v>406</v>
      </c>
      <c r="B63" s="65">
        <v>187</v>
      </c>
      <c r="C63" s="34">
        <f>IF(B65=0, "-", B63/B65)</f>
        <v>0.3321492007104796</v>
      </c>
      <c r="D63" s="65">
        <v>80</v>
      </c>
      <c r="E63" s="9">
        <f>IF(D65=0, "-", D63/D65)</f>
        <v>0.17817371937639198</v>
      </c>
      <c r="F63" s="81">
        <v>1906</v>
      </c>
      <c r="G63" s="34">
        <f>IF(F65=0, "-", F63/F65)</f>
        <v>0.24892255452527098</v>
      </c>
      <c r="H63" s="65">
        <v>1454</v>
      </c>
      <c r="I63" s="9">
        <f>IF(H65=0, "-", H63/H65)</f>
        <v>0.18402733831160611</v>
      </c>
      <c r="J63" s="8">
        <f t="shared" si="4"/>
        <v>1.3374999999999999</v>
      </c>
      <c r="K63" s="9">
        <f t="shared" si="5"/>
        <v>0.3108665749656121</v>
      </c>
    </row>
    <row r="64" spans="1:11" x14ac:dyDescent="0.25">
      <c r="A64" s="2"/>
      <c r="B64" s="68"/>
      <c r="C64" s="33"/>
      <c r="D64" s="68"/>
      <c r="E64" s="6"/>
      <c r="F64" s="82"/>
      <c r="G64" s="33"/>
      <c r="H64" s="68"/>
      <c r="I64" s="6"/>
      <c r="J64" s="5"/>
      <c r="K64" s="6"/>
    </row>
    <row r="65" spans="1:11" s="43" customFormat="1" x14ac:dyDescent="0.25">
      <c r="A65" s="162" t="s">
        <v>638</v>
      </c>
      <c r="B65" s="71">
        <f>SUM(B53:B64)</f>
        <v>563</v>
      </c>
      <c r="C65" s="40">
        <f>B65/25798</f>
        <v>2.1823397162570743E-2</v>
      </c>
      <c r="D65" s="71">
        <f>SUM(D53:D64)</f>
        <v>449</v>
      </c>
      <c r="E65" s="41">
        <f>D65/24733</f>
        <v>1.8153883475518537E-2</v>
      </c>
      <c r="F65" s="77">
        <f>SUM(F53:F64)</f>
        <v>7657</v>
      </c>
      <c r="G65" s="42">
        <f>F65/338012</f>
        <v>2.2653041903837733E-2</v>
      </c>
      <c r="H65" s="71">
        <f>SUM(H53:H64)</f>
        <v>7901</v>
      </c>
      <c r="I65" s="41">
        <f>H65/328185</f>
        <v>2.4074835839541724E-2</v>
      </c>
      <c r="J65" s="37">
        <f>IF(D65=0, "-", IF((B65-D65)/D65&lt;10, (B65-D65)/D65, "&gt;999%"))</f>
        <v>0.25389755011135856</v>
      </c>
      <c r="K65" s="38">
        <f>IF(H65=0, "-", IF((F65-H65)/H65&lt;10, (F65-H65)/H65, "&gt;999%"))</f>
        <v>-3.0882166814327299E-2</v>
      </c>
    </row>
    <row r="66" spans="1:11" x14ac:dyDescent="0.25">
      <c r="B66" s="83"/>
      <c r="D66" s="83"/>
      <c r="F66" s="83"/>
      <c r="H66" s="83"/>
    </row>
    <row r="67" spans="1:11" s="43" customFormat="1" x14ac:dyDescent="0.25">
      <c r="A67" s="162" t="s">
        <v>637</v>
      </c>
      <c r="B67" s="71">
        <v>3933</v>
      </c>
      <c r="C67" s="40">
        <f>B67/25798</f>
        <v>0.15245367857973485</v>
      </c>
      <c r="D67" s="71">
        <v>3516</v>
      </c>
      <c r="E67" s="41">
        <f>D67/24733</f>
        <v>0.14215825011118749</v>
      </c>
      <c r="F67" s="77">
        <v>46411</v>
      </c>
      <c r="G67" s="42">
        <f>F67/338012</f>
        <v>0.13730577612629138</v>
      </c>
      <c r="H67" s="71">
        <v>45621</v>
      </c>
      <c r="I67" s="41">
        <f>H67/328185</f>
        <v>0.13901000959824489</v>
      </c>
      <c r="J67" s="37">
        <f>IF(D67=0, "-", IF((B67-D67)/D67&lt;10, (B67-D67)/D67, "&gt;999%"))</f>
        <v>0.11860068259385666</v>
      </c>
      <c r="K67" s="38">
        <f>IF(H67=0, "-", IF((F67-H67)/H67&lt;10, (F67-H67)/H67, "&gt;999%"))</f>
        <v>1.7316586659652352E-2</v>
      </c>
    </row>
    <row r="68" spans="1:11" x14ac:dyDescent="0.25">
      <c r="B68" s="83"/>
      <c r="D68" s="83"/>
      <c r="F68" s="83"/>
      <c r="H68" s="83"/>
    </row>
    <row r="69" spans="1:11" ht="15.6" x14ac:dyDescent="0.3">
      <c r="A69" s="164" t="s">
        <v>124</v>
      </c>
      <c r="B69" s="196" t="s">
        <v>1</v>
      </c>
      <c r="C69" s="200"/>
      <c r="D69" s="200"/>
      <c r="E69" s="197"/>
      <c r="F69" s="196" t="s">
        <v>14</v>
      </c>
      <c r="G69" s="200"/>
      <c r="H69" s="200"/>
      <c r="I69" s="197"/>
      <c r="J69" s="196" t="s">
        <v>15</v>
      </c>
      <c r="K69" s="197"/>
    </row>
    <row r="70" spans="1:11" x14ac:dyDescent="0.25">
      <c r="A70" s="22"/>
      <c r="B70" s="196">
        <f>VALUE(RIGHT($B$2, 4))</f>
        <v>2022</v>
      </c>
      <c r="C70" s="197"/>
      <c r="D70" s="196">
        <f>B70-1</f>
        <v>2021</v>
      </c>
      <c r="E70" s="204"/>
      <c r="F70" s="196">
        <f>B70</f>
        <v>2022</v>
      </c>
      <c r="G70" s="204"/>
      <c r="H70" s="196">
        <f>D70</f>
        <v>2021</v>
      </c>
      <c r="I70" s="204"/>
      <c r="J70" s="140" t="s">
        <v>4</v>
      </c>
      <c r="K70" s="141" t="s">
        <v>2</v>
      </c>
    </row>
    <row r="71" spans="1:11" x14ac:dyDescent="0.25">
      <c r="A71" s="163" t="s">
        <v>155</v>
      </c>
      <c r="B71" s="61" t="s">
        <v>12</v>
      </c>
      <c r="C71" s="62" t="s">
        <v>13</v>
      </c>
      <c r="D71" s="61" t="s">
        <v>12</v>
      </c>
      <c r="E71" s="63" t="s">
        <v>13</v>
      </c>
      <c r="F71" s="62" t="s">
        <v>12</v>
      </c>
      <c r="G71" s="62" t="s">
        <v>13</v>
      </c>
      <c r="H71" s="61" t="s">
        <v>12</v>
      </c>
      <c r="I71" s="63" t="s">
        <v>13</v>
      </c>
      <c r="J71" s="61"/>
      <c r="K71" s="63"/>
    </row>
    <row r="72" spans="1:11" x14ac:dyDescent="0.25">
      <c r="A72" s="7" t="s">
        <v>407</v>
      </c>
      <c r="B72" s="65">
        <v>424</v>
      </c>
      <c r="C72" s="34">
        <f>IF(B96=0, "-", B72/B96)</f>
        <v>8.3943773510195996E-2</v>
      </c>
      <c r="D72" s="65">
        <v>0</v>
      </c>
      <c r="E72" s="9">
        <f>IF(D96=0, "-", D72/D96)</f>
        <v>0</v>
      </c>
      <c r="F72" s="81">
        <v>677</v>
      </c>
      <c r="G72" s="34">
        <f>IF(F96=0, "-", F72/F96)</f>
        <v>1.2140884473297227E-2</v>
      </c>
      <c r="H72" s="65">
        <v>0</v>
      </c>
      <c r="I72" s="9">
        <f>IF(H96=0, "-", H72/H96)</f>
        <v>0</v>
      </c>
      <c r="J72" s="8" t="str">
        <f t="shared" ref="J72:J94" si="6">IF(D72=0, "-", IF((B72-D72)/D72&lt;10, (B72-D72)/D72, "&gt;999%"))</f>
        <v>-</v>
      </c>
      <c r="K72" s="9" t="str">
        <f t="shared" ref="K72:K94" si="7">IF(H72=0, "-", IF((F72-H72)/H72&lt;10, (F72-H72)/H72, "&gt;999%"))</f>
        <v>-</v>
      </c>
    </row>
    <row r="73" spans="1:11" x14ac:dyDescent="0.25">
      <c r="A73" s="7" t="s">
        <v>408</v>
      </c>
      <c r="B73" s="65">
        <v>1</v>
      </c>
      <c r="C73" s="34">
        <f>IF(B96=0, "-", B73/B96)</f>
        <v>1.9798059790140566E-4</v>
      </c>
      <c r="D73" s="65">
        <v>10</v>
      </c>
      <c r="E73" s="9">
        <f>IF(D96=0, "-", D73/D96)</f>
        <v>2.555583950932788E-3</v>
      </c>
      <c r="F73" s="81">
        <v>16</v>
      </c>
      <c r="G73" s="34">
        <f>IF(F96=0, "-", F73/F96)</f>
        <v>2.869337541695061E-4</v>
      </c>
      <c r="H73" s="65">
        <v>30</v>
      </c>
      <c r="I73" s="9">
        <f>IF(H96=0, "-", H73/H96)</f>
        <v>6.3123343012245928E-4</v>
      </c>
      <c r="J73" s="8">
        <f t="shared" si="6"/>
        <v>-0.9</v>
      </c>
      <c r="K73" s="9">
        <f t="shared" si="7"/>
        <v>-0.46666666666666667</v>
      </c>
    </row>
    <row r="74" spans="1:11" x14ac:dyDescent="0.25">
      <c r="A74" s="7" t="s">
        <v>409</v>
      </c>
      <c r="B74" s="65">
        <v>46</v>
      </c>
      <c r="C74" s="34">
        <f>IF(B96=0, "-", B74/B96)</f>
        <v>9.1071075034646603E-3</v>
      </c>
      <c r="D74" s="65">
        <v>0</v>
      </c>
      <c r="E74" s="9">
        <f>IF(D96=0, "-", D74/D96)</f>
        <v>0</v>
      </c>
      <c r="F74" s="81">
        <v>218</v>
      </c>
      <c r="G74" s="34">
        <f>IF(F96=0, "-", F74/F96)</f>
        <v>3.9094724005595211E-3</v>
      </c>
      <c r="H74" s="65">
        <v>0</v>
      </c>
      <c r="I74" s="9">
        <f>IF(H96=0, "-", H74/H96)</f>
        <v>0</v>
      </c>
      <c r="J74" s="8" t="str">
        <f t="shared" si="6"/>
        <v>-</v>
      </c>
      <c r="K74" s="9" t="str">
        <f t="shared" si="7"/>
        <v>-</v>
      </c>
    </row>
    <row r="75" spans="1:11" x14ac:dyDescent="0.25">
      <c r="A75" s="7" t="s">
        <v>410</v>
      </c>
      <c r="B75" s="65">
        <v>37</v>
      </c>
      <c r="C75" s="34">
        <f>IF(B96=0, "-", B75/B96)</f>
        <v>7.3252821223520094E-3</v>
      </c>
      <c r="D75" s="65">
        <v>78</v>
      </c>
      <c r="E75" s="9">
        <f>IF(D96=0, "-", D75/D96)</f>
        <v>1.9933554817275746E-2</v>
      </c>
      <c r="F75" s="81">
        <v>569</v>
      </c>
      <c r="G75" s="34">
        <f>IF(F96=0, "-", F75/F96)</f>
        <v>1.020408163265306E-2</v>
      </c>
      <c r="H75" s="65">
        <v>453</v>
      </c>
      <c r="I75" s="9">
        <f>IF(H96=0, "-", H75/H96)</f>
        <v>9.5316247948491351E-3</v>
      </c>
      <c r="J75" s="8">
        <f t="shared" si="6"/>
        <v>-0.52564102564102566</v>
      </c>
      <c r="K75" s="9">
        <f t="shared" si="7"/>
        <v>0.25607064017660042</v>
      </c>
    </row>
    <row r="76" spans="1:11" x14ac:dyDescent="0.25">
      <c r="A76" s="7" t="s">
        <v>411</v>
      </c>
      <c r="B76" s="65">
        <v>261</v>
      </c>
      <c r="C76" s="34">
        <f>IF(B96=0, "-", B76/B96)</f>
        <v>5.1672936052266881E-2</v>
      </c>
      <c r="D76" s="65">
        <v>90</v>
      </c>
      <c r="E76" s="9">
        <f>IF(D96=0, "-", D76/D96)</f>
        <v>2.3000255558395095E-2</v>
      </c>
      <c r="F76" s="81">
        <v>1825</v>
      </c>
      <c r="G76" s="34">
        <f>IF(F96=0, "-", F76/F96)</f>
        <v>3.272838133495929E-2</v>
      </c>
      <c r="H76" s="65">
        <v>966</v>
      </c>
      <c r="I76" s="9">
        <f>IF(H96=0, "-", H76/H96)</f>
        <v>2.0325716449943187E-2</v>
      </c>
      <c r="J76" s="8">
        <f t="shared" si="6"/>
        <v>1.9</v>
      </c>
      <c r="K76" s="9">
        <f t="shared" si="7"/>
        <v>0.88923395445134579</v>
      </c>
    </row>
    <row r="77" spans="1:11" x14ac:dyDescent="0.25">
      <c r="A77" s="7" t="s">
        <v>412</v>
      </c>
      <c r="B77" s="65">
        <v>87</v>
      </c>
      <c r="C77" s="34">
        <f>IF(B96=0, "-", B77/B96)</f>
        <v>1.7224312017422291E-2</v>
      </c>
      <c r="D77" s="65">
        <v>0</v>
      </c>
      <c r="E77" s="9">
        <f>IF(D96=0, "-", D77/D96)</f>
        <v>0</v>
      </c>
      <c r="F77" s="81">
        <v>587</v>
      </c>
      <c r="G77" s="34">
        <f>IF(F96=0, "-", F77/F96)</f>
        <v>1.0526882106093755E-2</v>
      </c>
      <c r="H77" s="65">
        <v>0</v>
      </c>
      <c r="I77" s="9">
        <f>IF(H96=0, "-", H77/H96)</f>
        <v>0</v>
      </c>
      <c r="J77" s="8" t="str">
        <f t="shared" si="6"/>
        <v>-</v>
      </c>
      <c r="K77" s="9" t="str">
        <f t="shared" si="7"/>
        <v>-</v>
      </c>
    </row>
    <row r="78" spans="1:11" x14ac:dyDescent="0.25">
      <c r="A78" s="7" t="s">
        <v>413</v>
      </c>
      <c r="B78" s="65">
        <v>176</v>
      </c>
      <c r="C78" s="34">
        <f>IF(B96=0, "-", B78/B96)</f>
        <v>3.4844585230647394E-2</v>
      </c>
      <c r="D78" s="65">
        <v>210</v>
      </c>
      <c r="E78" s="9">
        <f>IF(D96=0, "-", D78/D96)</f>
        <v>5.3667262969588549E-2</v>
      </c>
      <c r="F78" s="81">
        <v>2379</v>
      </c>
      <c r="G78" s="34">
        <f>IF(F96=0, "-", F78/F96)</f>
        <v>4.2663462573078438E-2</v>
      </c>
      <c r="H78" s="65">
        <v>2009</v>
      </c>
      <c r="I78" s="9">
        <f>IF(H96=0, "-", H78/H96)</f>
        <v>4.2271598703867354E-2</v>
      </c>
      <c r="J78" s="8">
        <f t="shared" si="6"/>
        <v>-0.16190476190476191</v>
      </c>
      <c r="K78" s="9">
        <f t="shared" si="7"/>
        <v>0.18417122946739672</v>
      </c>
    </row>
    <row r="79" spans="1:11" x14ac:dyDescent="0.25">
      <c r="A79" s="7" t="s">
        <v>414</v>
      </c>
      <c r="B79" s="65">
        <v>546</v>
      </c>
      <c r="C79" s="34">
        <f>IF(B96=0, "-", B79/B96)</f>
        <v>0.10809740645416749</v>
      </c>
      <c r="D79" s="65">
        <v>286</v>
      </c>
      <c r="E79" s="9">
        <f>IF(D96=0, "-", D79/D96)</f>
        <v>7.3089700996677748E-2</v>
      </c>
      <c r="F79" s="81">
        <v>5745</v>
      </c>
      <c r="G79" s="34">
        <f>IF(F96=0, "-", F79/F96)</f>
        <v>0.10302715110648829</v>
      </c>
      <c r="H79" s="65">
        <v>4182</v>
      </c>
      <c r="I79" s="9">
        <f>IF(H96=0, "-", H79/H96)</f>
        <v>8.7993940159070819E-2</v>
      </c>
      <c r="J79" s="8">
        <f t="shared" si="6"/>
        <v>0.90909090909090906</v>
      </c>
      <c r="K79" s="9">
        <f t="shared" si="7"/>
        <v>0.37374461979913914</v>
      </c>
    </row>
    <row r="80" spans="1:11" x14ac:dyDescent="0.25">
      <c r="A80" s="7" t="s">
        <v>415</v>
      </c>
      <c r="B80" s="65">
        <v>1</v>
      </c>
      <c r="C80" s="34">
        <f>IF(B96=0, "-", B80/B96)</f>
        <v>1.9798059790140566E-4</v>
      </c>
      <c r="D80" s="65">
        <v>4</v>
      </c>
      <c r="E80" s="9">
        <f>IF(D96=0, "-", D80/D96)</f>
        <v>1.0222335803731152E-3</v>
      </c>
      <c r="F80" s="81">
        <v>83</v>
      </c>
      <c r="G80" s="34">
        <f>IF(F96=0, "-", F80/F96)</f>
        <v>1.4884688497543129E-3</v>
      </c>
      <c r="H80" s="65">
        <v>124</v>
      </c>
      <c r="I80" s="9">
        <f>IF(H96=0, "-", H80/H96)</f>
        <v>2.6090981778394986E-3</v>
      </c>
      <c r="J80" s="8">
        <f t="shared" si="6"/>
        <v>-0.75</v>
      </c>
      <c r="K80" s="9">
        <f t="shared" si="7"/>
        <v>-0.33064516129032256</v>
      </c>
    </row>
    <row r="81" spans="1:11" x14ac:dyDescent="0.25">
      <c r="A81" s="7" t="s">
        <v>416</v>
      </c>
      <c r="B81" s="65">
        <v>430</v>
      </c>
      <c r="C81" s="34">
        <f>IF(B96=0, "-", B81/B96)</f>
        <v>8.5131657097604438E-2</v>
      </c>
      <c r="D81" s="65">
        <v>281</v>
      </c>
      <c r="E81" s="9">
        <f>IF(D96=0, "-", D81/D96)</f>
        <v>7.1811909021211345E-2</v>
      </c>
      <c r="F81" s="81">
        <v>6268</v>
      </c>
      <c r="G81" s="34">
        <f>IF(F96=0, "-", F81/F96)</f>
        <v>0.11240629819590402</v>
      </c>
      <c r="H81" s="65">
        <v>2503</v>
      </c>
      <c r="I81" s="9">
        <f>IF(H96=0, "-", H81/H96)</f>
        <v>5.2665909186550522E-2</v>
      </c>
      <c r="J81" s="8">
        <f t="shared" si="6"/>
        <v>0.53024911032028466</v>
      </c>
      <c r="K81" s="9">
        <f t="shared" si="7"/>
        <v>1.5041949660407512</v>
      </c>
    </row>
    <row r="82" spans="1:11" x14ac:dyDescent="0.25">
      <c r="A82" s="7" t="s">
        <v>417</v>
      </c>
      <c r="B82" s="65">
        <v>480</v>
      </c>
      <c r="C82" s="34">
        <f>IF(B96=0, "-", B82/B96)</f>
        <v>9.5030686992674723E-2</v>
      </c>
      <c r="D82" s="65">
        <v>534</v>
      </c>
      <c r="E82" s="9">
        <f>IF(D96=0, "-", D82/D96)</f>
        <v>0.13646818297981089</v>
      </c>
      <c r="F82" s="81">
        <v>8307</v>
      </c>
      <c r="G82" s="34">
        <f>IF(F96=0, "-", F82/F96)</f>
        <v>0.14897241849288045</v>
      </c>
      <c r="H82" s="65">
        <v>7703</v>
      </c>
      <c r="I82" s="9">
        <f>IF(H96=0, "-", H82/H96)</f>
        <v>0.16207970374111014</v>
      </c>
      <c r="J82" s="8">
        <f t="shared" si="6"/>
        <v>-0.10112359550561797</v>
      </c>
      <c r="K82" s="9">
        <f t="shared" si="7"/>
        <v>7.8411008697909901E-2</v>
      </c>
    </row>
    <row r="83" spans="1:11" x14ac:dyDescent="0.25">
      <c r="A83" s="7" t="s">
        <v>418</v>
      </c>
      <c r="B83" s="65">
        <v>223</v>
      </c>
      <c r="C83" s="34">
        <f>IF(B96=0, "-", B83/B96)</f>
        <v>4.4149673332013466E-2</v>
      </c>
      <c r="D83" s="65">
        <v>189</v>
      </c>
      <c r="E83" s="9">
        <f>IF(D96=0, "-", D83/D96)</f>
        <v>4.8300536672629693E-2</v>
      </c>
      <c r="F83" s="81">
        <v>3194</v>
      </c>
      <c r="G83" s="34">
        <f>IF(F96=0, "-", F83/F96)</f>
        <v>5.7279150676087659E-2</v>
      </c>
      <c r="H83" s="65">
        <v>2570</v>
      </c>
      <c r="I83" s="9">
        <f>IF(H96=0, "-", H83/H96)</f>
        <v>5.4075663847157347E-2</v>
      </c>
      <c r="J83" s="8">
        <f t="shared" si="6"/>
        <v>0.17989417989417988</v>
      </c>
      <c r="K83" s="9">
        <f t="shared" si="7"/>
        <v>0.24280155642023346</v>
      </c>
    </row>
    <row r="84" spans="1:11" x14ac:dyDescent="0.25">
      <c r="A84" s="7" t="s">
        <v>419</v>
      </c>
      <c r="B84" s="65">
        <v>682</v>
      </c>
      <c r="C84" s="34">
        <f>IF(B96=0, "-", B84/B96)</f>
        <v>0.13502276776875866</v>
      </c>
      <c r="D84" s="65">
        <v>361</v>
      </c>
      <c r="E84" s="9">
        <f>IF(D96=0, "-", D84/D96)</f>
        <v>9.2256580628673646E-2</v>
      </c>
      <c r="F84" s="81">
        <v>5910</v>
      </c>
      <c r="G84" s="34">
        <f>IF(F96=0, "-", F84/F96)</f>
        <v>0.10598615544636132</v>
      </c>
      <c r="H84" s="65">
        <v>3968</v>
      </c>
      <c r="I84" s="9">
        <f>IF(H96=0, "-", H84/H96)</f>
        <v>8.3491141690863954E-2</v>
      </c>
      <c r="J84" s="8">
        <f t="shared" si="6"/>
        <v>0.88919667590027696</v>
      </c>
      <c r="K84" s="9">
        <f t="shared" si="7"/>
        <v>0.48941532258064518</v>
      </c>
    </row>
    <row r="85" spans="1:11" x14ac:dyDescent="0.25">
      <c r="A85" s="7" t="s">
        <v>420</v>
      </c>
      <c r="B85" s="65">
        <v>225</v>
      </c>
      <c r="C85" s="34">
        <f>IF(B96=0, "-", B85/B96)</f>
        <v>4.4545634527816277E-2</v>
      </c>
      <c r="D85" s="65">
        <v>248</v>
      </c>
      <c r="E85" s="9">
        <f>IF(D96=0, "-", D85/D96)</f>
        <v>6.3378481983133145E-2</v>
      </c>
      <c r="F85" s="81">
        <v>2171</v>
      </c>
      <c r="G85" s="34">
        <f>IF(F96=0, "-", F85/F96)</f>
        <v>3.8933323768874858E-2</v>
      </c>
      <c r="H85" s="65">
        <v>3589</v>
      </c>
      <c r="I85" s="9">
        <f>IF(H96=0, "-", H85/H96)</f>
        <v>7.5516559356983551E-2</v>
      </c>
      <c r="J85" s="8">
        <f t="shared" si="6"/>
        <v>-9.2741935483870969E-2</v>
      </c>
      <c r="K85" s="9">
        <f t="shared" si="7"/>
        <v>-0.39509612705488995</v>
      </c>
    </row>
    <row r="86" spans="1:11" x14ac:dyDescent="0.25">
      <c r="A86" s="7" t="s">
        <v>421</v>
      </c>
      <c r="B86" s="65">
        <v>14</v>
      </c>
      <c r="C86" s="34">
        <f>IF(B96=0, "-", B86/B96)</f>
        <v>2.7717283706196793E-3</v>
      </c>
      <c r="D86" s="65">
        <v>24</v>
      </c>
      <c r="E86" s="9">
        <f>IF(D96=0, "-", D86/D96)</f>
        <v>6.1334014822386918E-3</v>
      </c>
      <c r="F86" s="81">
        <v>243</v>
      </c>
      <c r="G86" s="34">
        <f>IF(F96=0, "-", F86/F96)</f>
        <v>4.3578063914493743E-3</v>
      </c>
      <c r="H86" s="65">
        <v>643</v>
      </c>
      <c r="I86" s="9">
        <f>IF(H96=0, "-", H86/H96)</f>
        <v>1.3529436518958044E-2</v>
      </c>
      <c r="J86" s="8">
        <f t="shared" si="6"/>
        <v>-0.41666666666666669</v>
      </c>
      <c r="K86" s="9">
        <f t="shared" si="7"/>
        <v>-0.62208398133748055</v>
      </c>
    </row>
    <row r="87" spans="1:11" x14ac:dyDescent="0.25">
      <c r="A87" s="7" t="s">
        <v>422</v>
      </c>
      <c r="B87" s="65">
        <v>7</v>
      </c>
      <c r="C87" s="34">
        <f>IF(B96=0, "-", B87/B96)</f>
        <v>1.3858641853098396E-3</v>
      </c>
      <c r="D87" s="65">
        <v>7</v>
      </c>
      <c r="E87" s="9">
        <f>IF(D96=0, "-", D87/D96)</f>
        <v>1.7889087656529517E-3</v>
      </c>
      <c r="F87" s="81">
        <v>56</v>
      </c>
      <c r="G87" s="34">
        <f>IF(F96=0, "-", F87/F96)</f>
        <v>1.0042681395932714E-3</v>
      </c>
      <c r="H87" s="65">
        <v>72</v>
      </c>
      <c r="I87" s="9">
        <f>IF(H96=0, "-", H87/H96)</f>
        <v>1.5149602322939023E-3</v>
      </c>
      <c r="J87" s="8">
        <f t="shared" si="6"/>
        <v>0</v>
      </c>
      <c r="K87" s="9">
        <f t="shared" si="7"/>
        <v>-0.22222222222222221</v>
      </c>
    </row>
    <row r="88" spans="1:11" x14ac:dyDescent="0.25">
      <c r="A88" s="7" t="s">
        <v>423</v>
      </c>
      <c r="B88" s="65">
        <v>28</v>
      </c>
      <c r="C88" s="34">
        <f>IF(B96=0, "-", B88/B96)</f>
        <v>5.5434567412393585E-3</v>
      </c>
      <c r="D88" s="65">
        <v>19</v>
      </c>
      <c r="E88" s="9">
        <f>IF(D96=0, "-", D88/D96)</f>
        <v>4.8556095067722972E-3</v>
      </c>
      <c r="F88" s="81">
        <v>901</v>
      </c>
      <c r="G88" s="34">
        <f>IF(F96=0, "-", F88/F96)</f>
        <v>1.6157957031670313E-2</v>
      </c>
      <c r="H88" s="65">
        <v>477</v>
      </c>
      <c r="I88" s="9">
        <f>IF(H96=0, "-", H88/H96)</f>
        <v>1.0036611538947103E-2</v>
      </c>
      <c r="J88" s="8">
        <f t="shared" si="6"/>
        <v>0.47368421052631576</v>
      </c>
      <c r="K88" s="9">
        <f t="shared" si="7"/>
        <v>0.88888888888888884</v>
      </c>
    </row>
    <row r="89" spans="1:11" x14ac:dyDescent="0.25">
      <c r="A89" s="7" t="s">
        <v>424</v>
      </c>
      <c r="B89" s="65">
        <v>31</v>
      </c>
      <c r="C89" s="34">
        <f>IF(B96=0, "-", B89/B96)</f>
        <v>6.1373985349435752E-3</v>
      </c>
      <c r="D89" s="65">
        <v>24</v>
      </c>
      <c r="E89" s="9">
        <f>IF(D96=0, "-", D89/D96)</f>
        <v>6.1334014822386918E-3</v>
      </c>
      <c r="F89" s="81">
        <v>349</v>
      </c>
      <c r="G89" s="34">
        <f>IF(F96=0, "-", F89/F96)</f>
        <v>6.2587425128223517E-3</v>
      </c>
      <c r="H89" s="65">
        <v>496</v>
      </c>
      <c r="I89" s="9">
        <f>IF(H96=0, "-", H89/H96)</f>
        <v>1.0436392711357994E-2</v>
      </c>
      <c r="J89" s="8">
        <f t="shared" si="6"/>
        <v>0.29166666666666669</v>
      </c>
      <c r="K89" s="9">
        <f t="shared" si="7"/>
        <v>-0.2963709677419355</v>
      </c>
    </row>
    <row r="90" spans="1:11" x14ac:dyDescent="0.25">
      <c r="A90" s="7" t="s">
        <v>425</v>
      </c>
      <c r="B90" s="65">
        <v>4</v>
      </c>
      <c r="C90" s="34">
        <f>IF(B96=0, "-", B90/B96)</f>
        <v>7.9192239160562263E-4</v>
      </c>
      <c r="D90" s="65">
        <v>4</v>
      </c>
      <c r="E90" s="9">
        <f>IF(D96=0, "-", D90/D96)</f>
        <v>1.0222335803731152E-3</v>
      </c>
      <c r="F90" s="81">
        <v>99</v>
      </c>
      <c r="G90" s="34">
        <f>IF(F96=0, "-", F90/F96)</f>
        <v>1.7754026039238191E-3</v>
      </c>
      <c r="H90" s="65">
        <v>73</v>
      </c>
      <c r="I90" s="9">
        <f>IF(H96=0, "-", H90/H96)</f>
        <v>1.5360013466313176E-3</v>
      </c>
      <c r="J90" s="8">
        <f t="shared" si="6"/>
        <v>0</v>
      </c>
      <c r="K90" s="9">
        <f t="shared" si="7"/>
        <v>0.35616438356164382</v>
      </c>
    </row>
    <row r="91" spans="1:11" x14ac:dyDescent="0.25">
      <c r="A91" s="7" t="s">
        <v>426</v>
      </c>
      <c r="B91" s="65">
        <v>492</v>
      </c>
      <c r="C91" s="34">
        <f>IF(B96=0, "-", B91/B96)</f>
        <v>9.740645416749158E-2</v>
      </c>
      <c r="D91" s="65">
        <v>475</v>
      </c>
      <c r="E91" s="9">
        <f>IF(D96=0, "-", D91/D96)</f>
        <v>0.12139023766930744</v>
      </c>
      <c r="F91" s="81">
        <v>3467</v>
      </c>
      <c r="G91" s="34">
        <f>IF(F96=0, "-", F91/F96)</f>
        <v>6.2174957856604859E-2</v>
      </c>
      <c r="H91" s="65">
        <v>4151</v>
      </c>
      <c r="I91" s="9">
        <f>IF(H96=0, "-", H91/H96)</f>
        <v>8.7341665614610944E-2</v>
      </c>
      <c r="J91" s="8">
        <f t="shared" si="6"/>
        <v>3.5789473684210524E-2</v>
      </c>
      <c r="K91" s="9">
        <f t="shared" si="7"/>
        <v>-0.16477957118766562</v>
      </c>
    </row>
    <row r="92" spans="1:11" x14ac:dyDescent="0.25">
      <c r="A92" s="7" t="s">
        <v>427</v>
      </c>
      <c r="B92" s="65">
        <v>768</v>
      </c>
      <c r="C92" s="34">
        <f>IF(B96=0, "-", B92/B96)</f>
        <v>0.15204909918827955</v>
      </c>
      <c r="D92" s="65">
        <v>984</v>
      </c>
      <c r="E92" s="9">
        <f>IF(D96=0, "-", D92/D96)</f>
        <v>0.25146946077178634</v>
      </c>
      <c r="F92" s="81">
        <v>11807</v>
      </c>
      <c r="G92" s="34">
        <f>IF(F96=0, "-", F92/F96)</f>
        <v>0.21173917721745991</v>
      </c>
      <c r="H92" s="65">
        <v>12089</v>
      </c>
      <c r="I92" s="9">
        <f>IF(H96=0, "-", H92/H96)</f>
        <v>0.25436603122501367</v>
      </c>
      <c r="J92" s="8">
        <f t="shared" si="6"/>
        <v>-0.21951219512195122</v>
      </c>
      <c r="K92" s="9">
        <f t="shared" si="7"/>
        <v>-2.3326991479857721E-2</v>
      </c>
    </row>
    <row r="93" spans="1:11" x14ac:dyDescent="0.25">
      <c r="A93" s="7" t="s">
        <v>428</v>
      </c>
      <c r="B93" s="65">
        <v>0</v>
      </c>
      <c r="C93" s="34">
        <f>IF(B96=0, "-", B93/B96)</f>
        <v>0</v>
      </c>
      <c r="D93" s="65">
        <v>0</v>
      </c>
      <c r="E93" s="9">
        <f>IF(D96=0, "-", D93/D96)</f>
        <v>0</v>
      </c>
      <c r="F93" s="81">
        <v>0</v>
      </c>
      <c r="G93" s="34">
        <f>IF(F96=0, "-", F93/F96)</f>
        <v>0</v>
      </c>
      <c r="H93" s="65">
        <v>1</v>
      </c>
      <c r="I93" s="9">
        <f>IF(H96=0, "-", H93/H96)</f>
        <v>2.1041114337415309E-5</v>
      </c>
      <c r="J93" s="8" t="str">
        <f t="shared" si="6"/>
        <v>-</v>
      </c>
      <c r="K93" s="9">
        <f t="shared" si="7"/>
        <v>-1</v>
      </c>
    </row>
    <row r="94" spans="1:11" x14ac:dyDescent="0.25">
      <c r="A94" s="7" t="s">
        <v>429</v>
      </c>
      <c r="B94" s="65">
        <v>88</v>
      </c>
      <c r="C94" s="34">
        <f>IF(B96=0, "-", B94/B96)</f>
        <v>1.7422292615323697E-2</v>
      </c>
      <c r="D94" s="65">
        <v>85</v>
      </c>
      <c r="E94" s="9">
        <f>IF(D96=0, "-", D94/D96)</f>
        <v>2.1722463582928699E-2</v>
      </c>
      <c r="F94" s="81">
        <v>891</v>
      </c>
      <c r="G94" s="34">
        <f>IF(F96=0, "-", F94/F96)</f>
        <v>1.5978623435314372E-2</v>
      </c>
      <c r="H94" s="65">
        <v>1427</v>
      </c>
      <c r="I94" s="9">
        <f>IF(H96=0, "-", H94/H96)</f>
        <v>3.0025670159491646E-2</v>
      </c>
      <c r="J94" s="8">
        <f t="shared" si="6"/>
        <v>3.5294117647058823E-2</v>
      </c>
      <c r="K94" s="9">
        <f t="shared" si="7"/>
        <v>-0.37561317449194115</v>
      </c>
    </row>
    <row r="95" spans="1:11" x14ac:dyDescent="0.25">
      <c r="A95" s="2"/>
      <c r="B95" s="68"/>
      <c r="C95" s="33"/>
      <c r="D95" s="68"/>
      <c r="E95" s="6"/>
      <c r="F95" s="82"/>
      <c r="G95" s="33"/>
      <c r="H95" s="68"/>
      <c r="I95" s="6"/>
      <c r="J95" s="5"/>
      <c r="K95" s="6"/>
    </row>
    <row r="96" spans="1:11" s="43" customFormat="1" x14ac:dyDescent="0.25">
      <c r="A96" s="162" t="s">
        <v>636</v>
      </c>
      <c r="B96" s="71">
        <f>SUM(B72:B95)</f>
        <v>5051</v>
      </c>
      <c r="C96" s="40">
        <f>B96/25798</f>
        <v>0.195790371346616</v>
      </c>
      <c r="D96" s="71">
        <f>SUM(D72:D95)</f>
        <v>3913</v>
      </c>
      <c r="E96" s="41">
        <f>D96/24733</f>
        <v>0.15820967937573283</v>
      </c>
      <c r="F96" s="77">
        <f>SUM(F72:F95)</f>
        <v>55762</v>
      </c>
      <c r="G96" s="42">
        <f>F96/338012</f>
        <v>0.16497047442102647</v>
      </c>
      <c r="H96" s="71">
        <f>SUM(H72:H95)</f>
        <v>47526</v>
      </c>
      <c r="I96" s="41">
        <f>H96/328185</f>
        <v>0.14481466246172128</v>
      </c>
      <c r="J96" s="37">
        <f>IF(D96=0, "-", IF((B96-D96)/D96&lt;10, (B96-D96)/D96, "&gt;999%"))</f>
        <v>0.29082545361615131</v>
      </c>
      <c r="K96" s="38">
        <f>IF(H96=0, "-", IF((F96-H96)/H96&lt;10, (F96-H96)/H96, "&gt;999%"))</f>
        <v>0.17329461768295248</v>
      </c>
    </row>
    <row r="97" spans="1:11" x14ac:dyDescent="0.25">
      <c r="B97" s="83"/>
      <c r="D97" s="83"/>
      <c r="F97" s="83"/>
      <c r="H97" s="83"/>
    </row>
    <row r="98" spans="1:11" x14ac:dyDescent="0.25">
      <c r="A98" s="163" t="s">
        <v>156</v>
      </c>
      <c r="B98" s="61" t="s">
        <v>12</v>
      </c>
      <c r="C98" s="62" t="s">
        <v>13</v>
      </c>
      <c r="D98" s="61" t="s">
        <v>12</v>
      </c>
      <c r="E98" s="63" t="s">
        <v>13</v>
      </c>
      <c r="F98" s="62" t="s">
        <v>12</v>
      </c>
      <c r="G98" s="62" t="s">
        <v>13</v>
      </c>
      <c r="H98" s="61" t="s">
        <v>12</v>
      </c>
      <c r="I98" s="63" t="s">
        <v>13</v>
      </c>
      <c r="J98" s="61"/>
      <c r="K98" s="63"/>
    </row>
    <row r="99" spans="1:11" x14ac:dyDescent="0.25">
      <c r="A99" s="7" t="s">
        <v>430</v>
      </c>
      <c r="B99" s="65">
        <v>2</v>
      </c>
      <c r="C99" s="34">
        <f>IF(B120=0, "-", B99/B120)</f>
        <v>2.8653295128939827E-3</v>
      </c>
      <c r="D99" s="65">
        <v>4</v>
      </c>
      <c r="E99" s="9">
        <f>IF(D120=0, "-", D99/D120)</f>
        <v>4.1797283176593526E-3</v>
      </c>
      <c r="F99" s="81">
        <v>69</v>
      </c>
      <c r="G99" s="34">
        <f>IF(F120=0, "-", F99/F120)</f>
        <v>5.1569506726457399E-3</v>
      </c>
      <c r="H99" s="65">
        <v>42</v>
      </c>
      <c r="I99" s="9">
        <f>IF(H120=0, "-", H99/H120)</f>
        <v>3.9440323035026762E-3</v>
      </c>
      <c r="J99" s="8">
        <f t="shared" ref="J99:J118" si="8">IF(D99=0, "-", IF((B99-D99)/D99&lt;10, (B99-D99)/D99, "&gt;999%"))</f>
        <v>-0.5</v>
      </c>
      <c r="K99" s="9">
        <f t="shared" ref="K99:K118" si="9">IF(H99=0, "-", IF((F99-H99)/H99&lt;10, (F99-H99)/H99, "&gt;999%"))</f>
        <v>0.6428571428571429</v>
      </c>
    </row>
    <row r="100" spans="1:11" x14ac:dyDescent="0.25">
      <c r="A100" s="7" t="s">
        <v>431</v>
      </c>
      <c r="B100" s="65">
        <v>83</v>
      </c>
      <c r="C100" s="34">
        <f>IF(B120=0, "-", B100/B120)</f>
        <v>0.11891117478510028</v>
      </c>
      <c r="D100" s="65">
        <v>126</v>
      </c>
      <c r="E100" s="9">
        <f>IF(D120=0, "-", D100/D120)</f>
        <v>0.13166144200626959</v>
      </c>
      <c r="F100" s="81">
        <v>1386</v>
      </c>
      <c r="G100" s="34">
        <f>IF(F120=0, "-", F100/F120)</f>
        <v>0.10358744394618834</v>
      </c>
      <c r="H100" s="65">
        <v>1538</v>
      </c>
      <c r="I100" s="9">
        <f>IF(H120=0, "-", H100/H120)</f>
        <v>0.14442670673302657</v>
      </c>
      <c r="J100" s="8">
        <f t="shared" si="8"/>
        <v>-0.34126984126984128</v>
      </c>
      <c r="K100" s="9">
        <f t="shared" si="9"/>
        <v>-9.8829648894668401E-2</v>
      </c>
    </row>
    <row r="101" spans="1:11" x14ac:dyDescent="0.25">
      <c r="A101" s="7" t="s">
        <v>432</v>
      </c>
      <c r="B101" s="65">
        <v>53</v>
      </c>
      <c r="C101" s="34">
        <f>IF(B120=0, "-", B101/B120)</f>
        <v>7.5931232091690545E-2</v>
      </c>
      <c r="D101" s="65">
        <v>133</v>
      </c>
      <c r="E101" s="9">
        <f>IF(D120=0, "-", D101/D120)</f>
        <v>0.13897596656217345</v>
      </c>
      <c r="F101" s="81">
        <v>1470</v>
      </c>
      <c r="G101" s="34">
        <f>IF(F120=0, "-", F101/F120)</f>
        <v>0.10986547085201794</v>
      </c>
      <c r="H101" s="65">
        <v>1401</v>
      </c>
      <c r="I101" s="9">
        <f>IF(H120=0, "-", H101/H120)</f>
        <v>0.13156164898112499</v>
      </c>
      <c r="J101" s="8">
        <f t="shared" si="8"/>
        <v>-0.60150375939849621</v>
      </c>
      <c r="K101" s="9">
        <f t="shared" si="9"/>
        <v>4.9250535331905779E-2</v>
      </c>
    </row>
    <row r="102" spans="1:11" x14ac:dyDescent="0.25">
      <c r="A102" s="7" t="s">
        <v>433</v>
      </c>
      <c r="B102" s="65">
        <v>5</v>
      </c>
      <c r="C102" s="34">
        <f>IF(B120=0, "-", B102/B120)</f>
        <v>7.1633237822349575E-3</v>
      </c>
      <c r="D102" s="65">
        <v>39</v>
      </c>
      <c r="E102" s="9">
        <f>IF(D120=0, "-", D102/D120)</f>
        <v>4.0752351097178681E-2</v>
      </c>
      <c r="F102" s="81">
        <v>299</v>
      </c>
      <c r="G102" s="34">
        <f>IF(F120=0, "-", F102/F120)</f>
        <v>2.234678624813154E-2</v>
      </c>
      <c r="H102" s="65">
        <v>311</v>
      </c>
      <c r="I102" s="9">
        <f>IF(H120=0, "-", H102/H120)</f>
        <v>2.9204620152126961E-2</v>
      </c>
      <c r="J102" s="8">
        <f t="shared" si="8"/>
        <v>-0.87179487179487181</v>
      </c>
      <c r="K102" s="9">
        <f t="shared" si="9"/>
        <v>-3.8585209003215437E-2</v>
      </c>
    </row>
    <row r="103" spans="1:11" x14ac:dyDescent="0.25">
      <c r="A103" s="7" t="s">
        <v>434</v>
      </c>
      <c r="B103" s="65">
        <v>9</v>
      </c>
      <c r="C103" s="34">
        <f>IF(B120=0, "-", B103/B120)</f>
        <v>1.2893982808022923E-2</v>
      </c>
      <c r="D103" s="65">
        <v>0</v>
      </c>
      <c r="E103" s="9">
        <f>IF(D120=0, "-", D103/D120)</f>
        <v>0</v>
      </c>
      <c r="F103" s="81">
        <v>64</v>
      </c>
      <c r="G103" s="34">
        <f>IF(F120=0, "-", F103/F120)</f>
        <v>4.7832585949177881E-3</v>
      </c>
      <c r="H103" s="65">
        <v>0</v>
      </c>
      <c r="I103" s="9">
        <f>IF(H120=0, "-", H103/H120)</f>
        <v>0</v>
      </c>
      <c r="J103" s="8" t="str">
        <f t="shared" si="8"/>
        <v>-</v>
      </c>
      <c r="K103" s="9" t="str">
        <f t="shared" si="9"/>
        <v>-</v>
      </c>
    </row>
    <row r="104" spans="1:11" x14ac:dyDescent="0.25">
      <c r="A104" s="7" t="s">
        <v>435</v>
      </c>
      <c r="B104" s="65">
        <v>8</v>
      </c>
      <c r="C104" s="34">
        <f>IF(B120=0, "-", B104/B120)</f>
        <v>1.1461318051575931E-2</v>
      </c>
      <c r="D104" s="65">
        <v>0</v>
      </c>
      <c r="E104" s="9">
        <f>IF(D120=0, "-", D104/D120)</f>
        <v>0</v>
      </c>
      <c r="F104" s="81">
        <v>60</v>
      </c>
      <c r="G104" s="34">
        <f>IF(F120=0, "-", F104/F120)</f>
        <v>4.4843049327354259E-3</v>
      </c>
      <c r="H104" s="65">
        <v>0</v>
      </c>
      <c r="I104" s="9">
        <f>IF(H120=0, "-", H104/H120)</f>
        <v>0</v>
      </c>
      <c r="J104" s="8" t="str">
        <f t="shared" si="8"/>
        <v>-</v>
      </c>
      <c r="K104" s="9" t="str">
        <f t="shared" si="9"/>
        <v>-</v>
      </c>
    </row>
    <row r="105" spans="1:11" x14ac:dyDescent="0.25">
      <c r="A105" s="7" t="s">
        <v>436</v>
      </c>
      <c r="B105" s="65">
        <v>8</v>
      </c>
      <c r="C105" s="34">
        <f>IF(B120=0, "-", B105/B120)</f>
        <v>1.1461318051575931E-2</v>
      </c>
      <c r="D105" s="65">
        <v>61</v>
      </c>
      <c r="E105" s="9">
        <f>IF(D120=0, "-", D105/D120)</f>
        <v>6.3740856844305124E-2</v>
      </c>
      <c r="F105" s="81">
        <v>204</v>
      </c>
      <c r="G105" s="34">
        <f>IF(F120=0, "-", F105/F120)</f>
        <v>1.5246636771300448E-2</v>
      </c>
      <c r="H105" s="65">
        <v>185</v>
      </c>
      <c r="I105" s="9">
        <f>IF(H120=0, "-", H105/H120)</f>
        <v>1.7372523241618931E-2</v>
      </c>
      <c r="J105" s="8">
        <f t="shared" si="8"/>
        <v>-0.86885245901639341</v>
      </c>
      <c r="K105" s="9">
        <f t="shared" si="9"/>
        <v>0.10270270270270271</v>
      </c>
    </row>
    <row r="106" spans="1:11" x14ac:dyDescent="0.25">
      <c r="A106" s="7" t="s">
        <v>437</v>
      </c>
      <c r="B106" s="65">
        <v>27</v>
      </c>
      <c r="C106" s="34">
        <f>IF(B120=0, "-", B106/B120)</f>
        <v>3.8681948424068767E-2</v>
      </c>
      <c r="D106" s="65">
        <v>24</v>
      </c>
      <c r="E106" s="9">
        <f>IF(D120=0, "-", D106/D120)</f>
        <v>2.5078369905956112E-2</v>
      </c>
      <c r="F106" s="81">
        <v>225</v>
      </c>
      <c r="G106" s="34">
        <f>IF(F120=0, "-", F106/F120)</f>
        <v>1.6816143497757848E-2</v>
      </c>
      <c r="H106" s="65">
        <v>68</v>
      </c>
      <c r="I106" s="9">
        <f>IF(H120=0, "-", H106/H120)</f>
        <v>6.3855761104329046E-3</v>
      </c>
      <c r="J106" s="8">
        <f t="shared" si="8"/>
        <v>0.125</v>
      </c>
      <c r="K106" s="9">
        <f t="shared" si="9"/>
        <v>2.3088235294117645</v>
      </c>
    </row>
    <row r="107" spans="1:11" x14ac:dyDescent="0.25">
      <c r="A107" s="7" t="s">
        <v>438</v>
      </c>
      <c r="B107" s="65">
        <v>0</v>
      </c>
      <c r="C107" s="34">
        <f>IF(B120=0, "-", B107/B120)</f>
        <v>0</v>
      </c>
      <c r="D107" s="65">
        <v>0</v>
      </c>
      <c r="E107" s="9">
        <f>IF(D120=0, "-", D107/D120)</f>
        <v>0</v>
      </c>
      <c r="F107" s="81">
        <v>1</v>
      </c>
      <c r="G107" s="34">
        <f>IF(F120=0, "-", F107/F120)</f>
        <v>7.4738415545590439E-5</v>
      </c>
      <c r="H107" s="65">
        <v>26</v>
      </c>
      <c r="I107" s="9">
        <f>IF(H120=0, "-", H107/H120)</f>
        <v>2.4415438069302284E-3</v>
      </c>
      <c r="J107" s="8" t="str">
        <f t="shared" si="8"/>
        <v>-</v>
      </c>
      <c r="K107" s="9">
        <f t="shared" si="9"/>
        <v>-0.96153846153846156</v>
      </c>
    </row>
    <row r="108" spans="1:11" x14ac:dyDescent="0.25">
      <c r="A108" s="7" t="s">
        <v>439</v>
      </c>
      <c r="B108" s="65">
        <v>10</v>
      </c>
      <c r="C108" s="34">
        <f>IF(B120=0, "-", B108/B120)</f>
        <v>1.4326647564469915E-2</v>
      </c>
      <c r="D108" s="65">
        <v>7</v>
      </c>
      <c r="E108" s="9">
        <f>IF(D120=0, "-", D108/D120)</f>
        <v>7.3145245559038665E-3</v>
      </c>
      <c r="F108" s="81">
        <v>213</v>
      </c>
      <c r="G108" s="34">
        <f>IF(F120=0, "-", F108/F120)</f>
        <v>1.5919282511210761E-2</v>
      </c>
      <c r="H108" s="65">
        <v>325</v>
      </c>
      <c r="I108" s="9">
        <f>IF(H120=0, "-", H108/H120)</f>
        <v>3.0519297586627851E-2</v>
      </c>
      <c r="J108" s="8">
        <f t="shared" si="8"/>
        <v>0.42857142857142855</v>
      </c>
      <c r="K108" s="9">
        <f t="shared" si="9"/>
        <v>-0.3446153846153846</v>
      </c>
    </row>
    <row r="109" spans="1:11" x14ac:dyDescent="0.25">
      <c r="A109" s="7" t="s">
        <v>440</v>
      </c>
      <c r="B109" s="65">
        <v>3</v>
      </c>
      <c r="C109" s="34">
        <f>IF(B120=0, "-", B109/B120)</f>
        <v>4.2979942693409743E-3</v>
      </c>
      <c r="D109" s="65">
        <v>1</v>
      </c>
      <c r="E109" s="9">
        <f>IF(D120=0, "-", D109/D120)</f>
        <v>1.0449320794148381E-3</v>
      </c>
      <c r="F109" s="81">
        <v>249</v>
      </c>
      <c r="G109" s="34">
        <f>IF(F120=0, "-", F109/F120)</f>
        <v>1.8609865470852017E-2</v>
      </c>
      <c r="H109" s="65">
        <v>409</v>
      </c>
      <c r="I109" s="9">
        <f>IF(H120=0, "-", H109/H120)</f>
        <v>3.8407362193633207E-2</v>
      </c>
      <c r="J109" s="8">
        <f t="shared" si="8"/>
        <v>2</v>
      </c>
      <c r="K109" s="9">
        <f t="shared" si="9"/>
        <v>-0.39119804400977998</v>
      </c>
    </row>
    <row r="110" spans="1:11" x14ac:dyDescent="0.25">
      <c r="A110" s="7" t="s">
        <v>441</v>
      </c>
      <c r="B110" s="65">
        <v>153</v>
      </c>
      <c r="C110" s="34">
        <f>IF(B120=0, "-", B110/B120)</f>
        <v>0.21919770773638969</v>
      </c>
      <c r="D110" s="65">
        <v>69</v>
      </c>
      <c r="E110" s="9">
        <f>IF(D120=0, "-", D110/D120)</f>
        <v>7.2100313479623826E-2</v>
      </c>
      <c r="F110" s="81">
        <v>1385</v>
      </c>
      <c r="G110" s="34">
        <f>IF(F120=0, "-", F110/F120)</f>
        <v>0.10351270553064275</v>
      </c>
      <c r="H110" s="65">
        <v>1274</v>
      </c>
      <c r="I110" s="9">
        <f>IF(H120=0, "-", H110/H120)</f>
        <v>0.11963564653958118</v>
      </c>
      <c r="J110" s="8">
        <f t="shared" si="8"/>
        <v>1.2173913043478262</v>
      </c>
      <c r="K110" s="9">
        <f t="shared" si="9"/>
        <v>8.7127158555729986E-2</v>
      </c>
    </row>
    <row r="111" spans="1:11" x14ac:dyDescent="0.25">
      <c r="A111" s="7" t="s">
        <v>442</v>
      </c>
      <c r="B111" s="65">
        <v>0</v>
      </c>
      <c r="C111" s="34">
        <f>IF(B120=0, "-", B111/B120)</f>
        <v>0</v>
      </c>
      <c r="D111" s="65">
        <v>0</v>
      </c>
      <c r="E111" s="9">
        <f>IF(D120=0, "-", D111/D120)</f>
        <v>0</v>
      </c>
      <c r="F111" s="81">
        <v>39</v>
      </c>
      <c r="G111" s="34">
        <f>IF(F120=0, "-", F111/F120)</f>
        <v>2.9147982062780269E-3</v>
      </c>
      <c r="H111" s="65">
        <v>0</v>
      </c>
      <c r="I111" s="9">
        <f>IF(H120=0, "-", H111/H120)</f>
        <v>0</v>
      </c>
      <c r="J111" s="8" t="str">
        <f t="shared" si="8"/>
        <v>-</v>
      </c>
      <c r="K111" s="9" t="str">
        <f t="shared" si="9"/>
        <v>-</v>
      </c>
    </row>
    <row r="112" spans="1:11" x14ac:dyDescent="0.25">
      <c r="A112" s="7" t="s">
        <v>443</v>
      </c>
      <c r="B112" s="65">
        <v>5</v>
      </c>
      <c r="C112" s="34">
        <f>IF(B120=0, "-", B112/B120)</f>
        <v>7.1633237822349575E-3</v>
      </c>
      <c r="D112" s="65">
        <v>14</v>
      </c>
      <c r="E112" s="9">
        <f>IF(D120=0, "-", D112/D120)</f>
        <v>1.4629049111807733E-2</v>
      </c>
      <c r="F112" s="81">
        <v>102</v>
      </c>
      <c r="G112" s="34">
        <f>IF(F120=0, "-", F112/F120)</f>
        <v>7.623318385650224E-3</v>
      </c>
      <c r="H112" s="65">
        <v>75</v>
      </c>
      <c r="I112" s="9">
        <f>IF(H120=0, "-", H112/H120)</f>
        <v>7.0429148276833506E-3</v>
      </c>
      <c r="J112" s="8">
        <f t="shared" si="8"/>
        <v>-0.6428571428571429</v>
      </c>
      <c r="K112" s="9">
        <f t="shared" si="9"/>
        <v>0.36</v>
      </c>
    </row>
    <row r="113" spans="1:11" x14ac:dyDescent="0.25">
      <c r="A113" s="7" t="s">
        <v>444</v>
      </c>
      <c r="B113" s="65">
        <v>42</v>
      </c>
      <c r="C113" s="34">
        <f>IF(B120=0, "-", B113/B120)</f>
        <v>6.0171919770773637E-2</v>
      </c>
      <c r="D113" s="65">
        <v>65</v>
      </c>
      <c r="E113" s="9">
        <f>IF(D120=0, "-", D113/D120)</f>
        <v>6.7920585161964475E-2</v>
      </c>
      <c r="F113" s="81">
        <v>589</v>
      </c>
      <c r="G113" s="34">
        <f>IF(F120=0, "-", F113/F120)</f>
        <v>4.4020926756352767E-2</v>
      </c>
      <c r="H113" s="65">
        <v>1180</v>
      </c>
      <c r="I113" s="9">
        <f>IF(H120=0, "-", H113/H120)</f>
        <v>0.11080852662221805</v>
      </c>
      <c r="J113" s="8">
        <f t="shared" si="8"/>
        <v>-0.35384615384615387</v>
      </c>
      <c r="K113" s="9">
        <f t="shared" si="9"/>
        <v>-0.50084745762711869</v>
      </c>
    </row>
    <row r="114" spans="1:11" x14ac:dyDescent="0.25">
      <c r="A114" s="7" t="s">
        <v>445</v>
      </c>
      <c r="B114" s="65">
        <v>26</v>
      </c>
      <c r="C114" s="34">
        <f>IF(B120=0, "-", B114/B120)</f>
        <v>3.7249283667621778E-2</v>
      </c>
      <c r="D114" s="65">
        <v>9</v>
      </c>
      <c r="E114" s="9">
        <f>IF(D120=0, "-", D114/D120)</f>
        <v>9.4043887147335428E-3</v>
      </c>
      <c r="F114" s="81">
        <v>489</v>
      </c>
      <c r="G114" s="34">
        <f>IF(F120=0, "-", F114/F120)</f>
        <v>3.6547085201793721E-2</v>
      </c>
      <c r="H114" s="65">
        <v>264</v>
      </c>
      <c r="I114" s="9">
        <f>IF(H120=0, "-", H114/H120)</f>
        <v>2.4791060193445395E-2</v>
      </c>
      <c r="J114" s="8">
        <f t="shared" si="8"/>
        <v>1.8888888888888888</v>
      </c>
      <c r="K114" s="9">
        <f t="shared" si="9"/>
        <v>0.85227272727272729</v>
      </c>
    </row>
    <row r="115" spans="1:11" x14ac:dyDescent="0.25">
      <c r="A115" s="7" t="s">
        <v>446</v>
      </c>
      <c r="B115" s="65">
        <v>66</v>
      </c>
      <c r="C115" s="34">
        <f>IF(B120=0, "-", B115/B120)</f>
        <v>9.4555873925501438E-2</v>
      </c>
      <c r="D115" s="65">
        <v>150</v>
      </c>
      <c r="E115" s="9">
        <f>IF(D120=0, "-", D115/D120)</f>
        <v>0.15673981191222572</v>
      </c>
      <c r="F115" s="81">
        <v>1267</v>
      </c>
      <c r="G115" s="34">
        <f>IF(F120=0, "-", F115/F120)</f>
        <v>9.4693572496263076E-2</v>
      </c>
      <c r="H115" s="65">
        <v>1112</v>
      </c>
      <c r="I115" s="9">
        <f>IF(H120=0, "-", H115/H120)</f>
        <v>0.10442295051178514</v>
      </c>
      <c r="J115" s="8">
        <f t="shared" si="8"/>
        <v>-0.56000000000000005</v>
      </c>
      <c r="K115" s="9">
        <f t="shared" si="9"/>
        <v>0.13938848920863309</v>
      </c>
    </row>
    <row r="116" spans="1:11" x14ac:dyDescent="0.25">
      <c r="A116" s="7" t="s">
        <v>447</v>
      </c>
      <c r="B116" s="65">
        <v>66</v>
      </c>
      <c r="C116" s="34">
        <f>IF(B120=0, "-", B116/B120)</f>
        <v>9.4555873925501438E-2</v>
      </c>
      <c r="D116" s="65">
        <v>112</v>
      </c>
      <c r="E116" s="9">
        <f>IF(D120=0, "-", D116/D120)</f>
        <v>0.11703239289446186</v>
      </c>
      <c r="F116" s="81">
        <v>999</v>
      </c>
      <c r="G116" s="34">
        <f>IF(F120=0, "-", F116/F120)</f>
        <v>7.4663677130044848E-2</v>
      </c>
      <c r="H116" s="65">
        <v>830</v>
      </c>
      <c r="I116" s="9">
        <f>IF(H120=0, "-", H116/H120)</f>
        <v>7.7941590759695742E-2</v>
      </c>
      <c r="J116" s="8">
        <f t="shared" si="8"/>
        <v>-0.4107142857142857</v>
      </c>
      <c r="K116" s="9">
        <f t="shared" si="9"/>
        <v>0.20361445783132531</v>
      </c>
    </row>
    <row r="117" spans="1:11" x14ac:dyDescent="0.25">
      <c r="A117" s="7" t="s">
        <v>448</v>
      </c>
      <c r="B117" s="65">
        <v>73</v>
      </c>
      <c r="C117" s="34">
        <f>IF(B120=0, "-", B117/B120)</f>
        <v>0.10458452722063037</v>
      </c>
      <c r="D117" s="65">
        <v>0</v>
      </c>
      <c r="E117" s="9">
        <f>IF(D120=0, "-", D117/D120)</f>
        <v>0</v>
      </c>
      <c r="F117" s="81">
        <v>2901</v>
      </c>
      <c r="G117" s="34">
        <f>IF(F120=0, "-", F117/F120)</f>
        <v>0.21681614349775785</v>
      </c>
      <c r="H117" s="65">
        <v>0</v>
      </c>
      <c r="I117" s="9">
        <f>IF(H120=0, "-", H117/H120)</f>
        <v>0</v>
      </c>
      <c r="J117" s="8" t="str">
        <f t="shared" si="8"/>
        <v>-</v>
      </c>
      <c r="K117" s="9" t="str">
        <f t="shared" si="9"/>
        <v>-</v>
      </c>
    </row>
    <row r="118" spans="1:11" x14ac:dyDescent="0.25">
      <c r="A118" s="7" t="s">
        <v>449</v>
      </c>
      <c r="B118" s="65">
        <v>59</v>
      </c>
      <c r="C118" s="34">
        <f>IF(B120=0, "-", B118/B120)</f>
        <v>8.452722063037249E-2</v>
      </c>
      <c r="D118" s="65">
        <v>143</v>
      </c>
      <c r="E118" s="9">
        <f>IF(D120=0, "-", D118/D120)</f>
        <v>0.14942528735632185</v>
      </c>
      <c r="F118" s="81">
        <v>1369</v>
      </c>
      <c r="G118" s="34">
        <f>IF(F120=0, "-", F118/F120)</f>
        <v>0.1023168908819133</v>
      </c>
      <c r="H118" s="65">
        <v>1609</v>
      </c>
      <c r="I118" s="9">
        <f>IF(H120=0, "-", H118/H120)</f>
        <v>0.15109399943656682</v>
      </c>
      <c r="J118" s="8">
        <f t="shared" si="8"/>
        <v>-0.58741258741258739</v>
      </c>
      <c r="K118" s="9">
        <f t="shared" si="9"/>
        <v>-0.14916096954630206</v>
      </c>
    </row>
    <row r="119" spans="1:11" x14ac:dyDescent="0.25">
      <c r="A119" s="2"/>
      <c r="B119" s="68"/>
      <c r="C119" s="33"/>
      <c r="D119" s="68"/>
      <c r="E119" s="6"/>
      <c r="F119" s="82"/>
      <c r="G119" s="33"/>
      <c r="H119" s="68"/>
      <c r="I119" s="6"/>
      <c r="J119" s="5"/>
      <c r="K119" s="6"/>
    </row>
    <row r="120" spans="1:11" s="43" customFormat="1" x14ac:dyDescent="0.25">
      <c r="A120" s="162" t="s">
        <v>635</v>
      </c>
      <c r="B120" s="71">
        <f>SUM(B99:B119)</f>
        <v>698</v>
      </c>
      <c r="C120" s="40">
        <f>B120/25798</f>
        <v>2.7056360958213815E-2</v>
      </c>
      <c r="D120" s="71">
        <f>SUM(D99:D119)</f>
        <v>957</v>
      </c>
      <c r="E120" s="41">
        <f>D120/24733</f>
        <v>3.869324384425666E-2</v>
      </c>
      <c r="F120" s="77">
        <f>SUM(F99:F119)</f>
        <v>13380</v>
      </c>
      <c r="G120" s="42">
        <f>F120/338012</f>
        <v>3.9584393453486862E-2</v>
      </c>
      <c r="H120" s="71">
        <f>SUM(H99:H119)</f>
        <v>10649</v>
      </c>
      <c r="I120" s="41">
        <f>H120/328185</f>
        <v>3.2448161859926564E-2</v>
      </c>
      <c r="J120" s="37">
        <f>IF(D120=0, "-", IF((B120-D120)/D120&lt;10, (B120-D120)/D120, "&gt;999%"))</f>
        <v>-0.27063740856844304</v>
      </c>
      <c r="K120" s="38">
        <f>IF(H120=0, "-", IF((F120-H120)/H120&lt;10, (F120-H120)/H120, "&gt;999%"))</f>
        <v>0.25645600525870976</v>
      </c>
    </row>
    <row r="121" spans="1:11" x14ac:dyDescent="0.25">
      <c r="B121" s="83"/>
      <c r="D121" s="83"/>
      <c r="F121" s="83"/>
      <c r="H121" s="83"/>
    </row>
    <row r="122" spans="1:11" s="43" customFormat="1" x14ac:dyDescent="0.25">
      <c r="A122" s="162" t="s">
        <v>634</v>
      </c>
      <c r="B122" s="71">
        <v>5749</v>
      </c>
      <c r="C122" s="40">
        <f>B122/25798</f>
        <v>0.22284673230482982</v>
      </c>
      <c r="D122" s="71">
        <v>4870</v>
      </c>
      <c r="E122" s="41">
        <f>D122/24733</f>
        <v>0.19690292321998948</v>
      </c>
      <c r="F122" s="77">
        <v>69142</v>
      </c>
      <c r="G122" s="42">
        <f>F122/338012</f>
        <v>0.20455486787451332</v>
      </c>
      <c r="H122" s="71">
        <v>58175</v>
      </c>
      <c r="I122" s="41">
        <f>H122/328185</f>
        <v>0.17726282432164786</v>
      </c>
      <c r="J122" s="37">
        <f>IF(D122=0, "-", IF((B122-D122)/D122&lt;10, (B122-D122)/D122, "&gt;999%"))</f>
        <v>0.18049281314168378</v>
      </c>
      <c r="K122" s="38">
        <f>IF(H122=0, "-", IF((F122-H122)/H122&lt;10, (F122-H122)/H122, "&gt;999%"))</f>
        <v>0.18851740438332618</v>
      </c>
    </row>
    <row r="123" spans="1:11" x14ac:dyDescent="0.25">
      <c r="B123" s="83"/>
      <c r="D123" s="83"/>
      <c r="F123" s="83"/>
      <c r="H123" s="83"/>
    </row>
    <row r="124" spans="1:11" ht="15.6" x14ac:dyDescent="0.3">
      <c r="A124" s="164" t="s">
        <v>125</v>
      </c>
      <c r="B124" s="196" t="s">
        <v>1</v>
      </c>
      <c r="C124" s="200"/>
      <c r="D124" s="200"/>
      <c r="E124" s="197"/>
      <c r="F124" s="196" t="s">
        <v>14</v>
      </c>
      <c r="G124" s="200"/>
      <c r="H124" s="200"/>
      <c r="I124" s="197"/>
      <c r="J124" s="196" t="s">
        <v>15</v>
      </c>
      <c r="K124" s="197"/>
    </row>
    <row r="125" spans="1:11" x14ac:dyDescent="0.25">
      <c r="A125" s="22"/>
      <c r="B125" s="196">
        <f>VALUE(RIGHT($B$2, 4))</f>
        <v>2022</v>
      </c>
      <c r="C125" s="197"/>
      <c r="D125" s="196">
        <f>B125-1</f>
        <v>2021</v>
      </c>
      <c r="E125" s="204"/>
      <c r="F125" s="196">
        <f>B125</f>
        <v>2022</v>
      </c>
      <c r="G125" s="204"/>
      <c r="H125" s="196">
        <f>D125</f>
        <v>2021</v>
      </c>
      <c r="I125" s="204"/>
      <c r="J125" s="140" t="s">
        <v>4</v>
      </c>
      <c r="K125" s="141" t="s">
        <v>2</v>
      </c>
    </row>
    <row r="126" spans="1:11" x14ac:dyDescent="0.25">
      <c r="A126" s="163" t="s">
        <v>157</v>
      </c>
      <c r="B126" s="61" t="s">
        <v>12</v>
      </c>
      <c r="C126" s="62" t="s">
        <v>13</v>
      </c>
      <c r="D126" s="61" t="s">
        <v>12</v>
      </c>
      <c r="E126" s="63" t="s">
        <v>13</v>
      </c>
      <c r="F126" s="62" t="s">
        <v>12</v>
      </c>
      <c r="G126" s="62" t="s">
        <v>13</v>
      </c>
      <c r="H126" s="61" t="s">
        <v>12</v>
      </c>
      <c r="I126" s="63" t="s">
        <v>13</v>
      </c>
      <c r="J126" s="61"/>
      <c r="K126" s="63"/>
    </row>
    <row r="127" spans="1:11" x14ac:dyDescent="0.25">
      <c r="A127" s="7" t="s">
        <v>450</v>
      </c>
      <c r="B127" s="65">
        <v>0</v>
      </c>
      <c r="C127" s="34">
        <f>IF(B152=0, "-", B127/B152)</f>
        <v>0</v>
      </c>
      <c r="D127" s="65">
        <v>0</v>
      </c>
      <c r="E127" s="9">
        <f>IF(D152=0, "-", D127/D152)</f>
        <v>0</v>
      </c>
      <c r="F127" s="81">
        <v>0</v>
      </c>
      <c r="G127" s="34">
        <f>IF(F152=0, "-", F127/F152)</f>
        <v>0</v>
      </c>
      <c r="H127" s="65">
        <v>2</v>
      </c>
      <c r="I127" s="9">
        <f>IF(H152=0, "-", H127/H152)</f>
        <v>5.9154096421177164E-5</v>
      </c>
      <c r="J127" s="8" t="str">
        <f t="shared" ref="J127:J150" si="10">IF(D127=0, "-", IF((B127-D127)/D127&lt;10, (B127-D127)/D127, "&gt;999%"))</f>
        <v>-</v>
      </c>
      <c r="K127" s="9">
        <f t="shared" ref="K127:K150" si="11">IF(H127=0, "-", IF((F127-H127)/H127&lt;10, (F127-H127)/H127, "&gt;999%"))</f>
        <v>-1</v>
      </c>
    </row>
    <row r="128" spans="1:11" x14ac:dyDescent="0.25">
      <c r="A128" s="7" t="s">
        <v>451</v>
      </c>
      <c r="B128" s="65">
        <v>229</v>
      </c>
      <c r="C128" s="34">
        <f>IF(B152=0, "-", B128/B152)</f>
        <v>8.2582041110710422E-2</v>
      </c>
      <c r="D128" s="65">
        <v>154</v>
      </c>
      <c r="E128" s="9">
        <f>IF(D152=0, "-", D128/D152)</f>
        <v>6.1971830985915494E-2</v>
      </c>
      <c r="F128" s="81">
        <v>2523</v>
      </c>
      <c r="G128" s="34">
        <f>IF(F152=0, "-", F128/F152)</f>
        <v>7.1102468718295564E-2</v>
      </c>
      <c r="H128" s="65">
        <v>2052</v>
      </c>
      <c r="I128" s="9">
        <f>IF(H152=0, "-", H128/H152)</f>
        <v>6.0692102928127774E-2</v>
      </c>
      <c r="J128" s="8">
        <f t="shared" si="10"/>
        <v>0.48701298701298701</v>
      </c>
      <c r="K128" s="9">
        <f t="shared" si="11"/>
        <v>0.22953216374269006</v>
      </c>
    </row>
    <row r="129" spans="1:11" x14ac:dyDescent="0.25">
      <c r="A129" s="7" t="s">
        <v>452</v>
      </c>
      <c r="B129" s="65">
        <v>0</v>
      </c>
      <c r="C129" s="34">
        <f>IF(B152=0, "-", B129/B152)</f>
        <v>0</v>
      </c>
      <c r="D129" s="65">
        <v>1</v>
      </c>
      <c r="E129" s="9">
        <f>IF(D152=0, "-", D129/D152)</f>
        <v>4.0241448692152917E-4</v>
      </c>
      <c r="F129" s="81">
        <v>0</v>
      </c>
      <c r="G129" s="34">
        <f>IF(F152=0, "-", F129/F152)</f>
        <v>0</v>
      </c>
      <c r="H129" s="65">
        <v>113</v>
      </c>
      <c r="I129" s="9">
        <f>IF(H152=0, "-", H129/H152)</f>
        <v>3.3422064477965099E-3</v>
      </c>
      <c r="J129" s="8">
        <f t="shared" si="10"/>
        <v>-1</v>
      </c>
      <c r="K129" s="9">
        <f t="shared" si="11"/>
        <v>-1</v>
      </c>
    </row>
    <row r="130" spans="1:11" x14ac:dyDescent="0.25">
      <c r="A130" s="7" t="s">
        <v>453</v>
      </c>
      <c r="B130" s="65">
        <v>1</v>
      </c>
      <c r="C130" s="34">
        <f>IF(B152=0, "-", B130/B152)</f>
        <v>3.6062026685899749E-4</v>
      </c>
      <c r="D130" s="65">
        <v>0</v>
      </c>
      <c r="E130" s="9">
        <f>IF(D152=0, "-", D130/D152)</f>
        <v>0</v>
      </c>
      <c r="F130" s="81">
        <v>1</v>
      </c>
      <c r="G130" s="34">
        <f>IF(F152=0, "-", F130/F152)</f>
        <v>2.8181715702851991E-5</v>
      </c>
      <c r="H130" s="65">
        <v>0</v>
      </c>
      <c r="I130" s="9">
        <f>IF(H152=0, "-", H130/H152)</f>
        <v>0</v>
      </c>
      <c r="J130" s="8" t="str">
        <f t="shared" si="10"/>
        <v>-</v>
      </c>
      <c r="K130" s="9" t="str">
        <f t="shared" si="11"/>
        <v>-</v>
      </c>
    </row>
    <row r="131" spans="1:11" x14ac:dyDescent="0.25">
      <c r="A131" s="7" t="s">
        <v>454</v>
      </c>
      <c r="B131" s="65">
        <v>101</v>
      </c>
      <c r="C131" s="34">
        <f>IF(B152=0, "-", B131/B152)</f>
        <v>3.6422646952758743E-2</v>
      </c>
      <c r="D131" s="65">
        <v>185</v>
      </c>
      <c r="E131" s="9">
        <f>IF(D152=0, "-", D131/D152)</f>
        <v>7.4446680080482899E-2</v>
      </c>
      <c r="F131" s="81">
        <v>1334</v>
      </c>
      <c r="G131" s="34">
        <f>IF(F152=0, "-", F131/F152)</f>
        <v>3.7594408747604557E-2</v>
      </c>
      <c r="H131" s="65">
        <v>1280</v>
      </c>
      <c r="I131" s="9">
        <f>IF(H152=0, "-", H131/H152)</f>
        <v>3.7858621709553383E-2</v>
      </c>
      <c r="J131" s="8">
        <f t="shared" si="10"/>
        <v>-0.45405405405405408</v>
      </c>
      <c r="K131" s="9">
        <f t="shared" si="11"/>
        <v>4.2187500000000003E-2</v>
      </c>
    </row>
    <row r="132" spans="1:11" x14ac:dyDescent="0.25">
      <c r="A132" s="7" t="s">
        <v>455</v>
      </c>
      <c r="B132" s="65">
        <v>166</v>
      </c>
      <c r="C132" s="34">
        <f>IF(B152=0, "-", B132/B152)</f>
        <v>5.9862964298593578E-2</v>
      </c>
      <c r="D132" s="65">
        <v>111</v>
      </c>
      <c r="E132" s="9">
        <f>IF(D152=0, "-", D132/D152)</f>
        <v>4.4668008048289735E-2</v>
      </c>
      <c r="F132" s="81">
        <v>1449</v>
      </c>
      <c r="G132" s="34">
        <f>IF(F152=0, "-", F132/F152)</f>
        <v>4.0835306053432531E-2</v>
      </c>
      <c r="H132" s="65">
        <v>1620</v>
      </c>
      <c r="I132" s="9">
        <f>IF(H152=0, "-", H132/H152)</f>
        <v>4.7914818101153507E-2</v>
      </c>
      <c r="J132" s="8">
        <f t="shared" si="10"/>
        <v>0.49549549549549549</v>
      </c>
      <c r="K132" s="9">
        <f t="shared" si="11"/>
        <v>-0.10555555555555556</v>
      </c>
    </row>
    <row r="133" spans="1:11" x14ac:dyDescent="0.25">
      <c r="A133" s="7" t="s">
        <v>456</v>
      </c>
      <c r="B133" s="65">
        <v>269</v>
      </c>
      <c r="C133" s="34">
        <f>IF(B152=0, "-", B133/B152)</f>
        <v>9.7006851785070319E-2</v>
      </c>
      <c r="D133" s="65">
        <v>220</v>
      </c>
      <c r="E133" s="9">
        <f>IF(D152=0, "-", D133/D152)</f>
        <v>8.8531187122736416E-2</v>
      </c>
      <c r="F133" s="81">
        <v>2878</v>
      </c>
      <c r="G133" s="34">
        <f>IF(F152=0, "-", F133/F152)</f>
        <v>8.1106977792808024E-2</v>
      </c>
      <c r="H133" s="65">
        <v>2908</v>
      </c>
      <c r="I133" s="9">
        <f>IF(H152=0, "-", H133/H152)</f>
        <v>8.6010056196391599E-2</v>
      </c>
      <c r="J133" s="8">
        <f t="shared" si="10"/>
        <v>0.22272727272727272</v>
      </c>
      <c r="K133" s="9">
        <f t="shared" si="11"/>
        <v>-1.0316368638239339E-2</v>
      </c>
    </row>
    <row r="134" spans="1:11" x14ac:dyDescent="0.25">
      <c r="A134" s="7" t="s">
        <v>457</v>
      </c>
      <c r="B134" s="65">
        <v>41</v>
      </c>
      <c r="C134" s="34">
        <f>IF(B152=0, "-", B134/B152)</f>
        <v>1.4785430941218897E-2</v>
      </c>
      <c r="D134" s="65">
        <v>69</v>
      </c>
      <c r="E134" s="9">
        <f>IF(D152=0, "-", D134/D152)</f>
        <v>2.7766599597585512E-2</v>
      </c>
      <c r="F134" s="81">
        <v>531</v>
      </c>
      <c r="G134" s="34">
        <f>IF(F152=0, "-", F134/F152)</f>
        <v>1.4964491038214407E-2</v>
      </c>
      <c r="H134" s="65">
        <v>894</v>
      </c>
      <c r="I134" s="9">
        <f>IF(H152=0, "-", H134/H152)</f>
        <v>2.6441881100266195E-2</v>
      </c>
      <c r="J134" s="8">
        <f t="shared" si="10"/>
        <v>-0.40579710144927539</v>
      </c>
      <c r="K134" s="9">
        <f t="shared" si="11"/>
        <v>-0.40604026845637586</v>
      </c>
    </row>
    <row r="135" spans="1:11" x14ac:dyDescent="0.25">
      <c r="A135" s="7" t="s">
        <v>458</v>
      </c>
      <c r="B135" s="65">
        <v>31</v>
      </c>
      <c r="C135" s="34">
        <f>IF(B152=0, "-", B135/B152)</f>
        <v>1.1179228272628922E-2</v>
      </c>
      <c r="D135" s="65">
        <v>19</v>
      </c>
      <c r="E135" s="9">
        <f>IF(D152=0, "-", D135/D152)</f>
        <v>7.6458752515090539E-3</v>
      </c>
      <c r="F135" s="81">
        <v>397</v>
      </c>
      <c r="G135" s="34">
        <f>IF(F152=0, "-", F135/F152)</f>
        <v>1.1188141134032241E-2</v>
      </c>
      <c r="H135" s="65">
        <v>616</v>
      </c>
      <c r="I135" s="9">
        <f>IF(H152=0, "-", H135/H152)</f>
        <v>1.8219461697722567E-2</v>
      </c>
      <c r="J135" s="8">
        <f t="shared" si="10"/>
        <v>0.63157894736842102</v>
      </c>
      <c r="K135" s="9">
        <f t="shared" si="11"/>
        <v>-0.35551948051948051</v>
      </c>
    </row>
    <row r="136" spans="1:11" x14ac:dyDescent="0.25">
      <c r="A136" s="7" t="s">
        <v>459</v>
      </c>
      <c r="B136" s="65">
        <v>371</v>
      </c>
      <c r="C136" s="34">
        <f>IF(B152=0, "-", B136/B152)</f>
        <v>0.13379011900468807</v>
      </c>
      <c r="D136" s="65">
        <v>155</v>
      </c>
      <c r="E136" s="9">
        <f>IF(D152=0, "-", D136/D152)</f>
        <v>6.2374245472837021E-2</v>
      </c>
      <c r="F136" s="81">
        <v>2647</v>
      </c>
      <c r="G136" s="34">
        <f>IF(F152=0, "-", F136/F152)</f>
        <v>7.4597001465449217E-2</v>
      </c>
      <c r="H136" s="65">
        <v>1830</v>
      </c>
      <c r="I136" s="9">
        <f>IF(H152=0, "-", H136/H152)</f>
        <v>5.4125998225377107E-2</v>
      </c>
      <c r="J136" s="8">
        <f t="shared" si="10"/>
        <v>1.3935483870967742</v>
      </c>
      <c r="K136" s="9">
        <f t="shared" si="11"/>
        <v>0.44644808743169401</v>
      </c>
    </row>
    <row r="137" spans="1:11" x14ac:dyDescent="0.25">
      <c r="A137" s="7" t="s">
        <v>460</v>
      </c>
      <c r="B137" s="65">
        <v>58</v>
      </c>
      <c r="C137" s="34">
        <f>IF(B152=0, "-", B137/B152)</f>
        <v>2.0915975477821855E-2</v>
      </c>
      <c r="D137" s="65">
        <v>107</v>
      </c>
      <c r="E137" s="9">
        <f>IF(D152=0, "-", D137/D152)</f>
        <v>4.3058350100603625E-2</v>
      </c>
      <c r="F137" s="81">
        <v>997</v>
      </c>
      <c r="G137" s="34">
        <f>IF(F152=0, "-", F137/F152)</f>
        <v>2.8097170555743435E-2</v>
      </c>
      <c r="H137" s="65">
        <v>680</v>
      </c>
      <c r="I137" s="9">
        <f>IF(H152=0, "-", H137/H152)</f>
        <v>2.0112392783200237E-2</v>
      </c>
      <c r="J137" s="8">
        <f t="shared" si="10"/>
        <v>-0.45794392523364486</v>
      </c>
      <c r="K137" s="9">
        <f t="shared" si="11"/>
        <v>0.4661764705882353</v>
      </c>
    </row>
    <row r="138" spans="1:11" x14ac:dyDescent="0.25">
      <c r="A138" s="7" t="s">
        <v>461</v>
      </c>
      <c r="B138" s="65">
        <v>144</v>
      </c>
      <c r="C138" s="34">
        <f>IF(B152=0, "-", B138/B152)</f>
        <v>5.1929318427695638E-2</v>
      </c>
      <c r="D138" s="65">
        <v>75</v>
      </c>
      <c r="E138" s="9">
        <f>IF(D152=0, "-", D138/D152)</f>
        <v>3.0181086519114688E-2</v>
      </c>
      <c r="F138" s="81">
        <v>1654</v>
      </c>
      <c r="G138" s="34">
        <f>IF(F152=0, "-", F138/F152)</f>
        <v>4.6612557772517188E-2</v>
      </c>
      <c r="H138" s="65">
        <v>1788</v>
      </c>
      <c r="I138" s="9">
        <f>IF(H152=0, "-", H138/H152)</f>
        <v>5.288376220053239E-2</v>
      </c>
      <c r="J138" s="8">
        <f t="shared" si="10"/>
        <v>0.92</v>
      </c>
      <c r="K138" s="9">
        <f t="shared" si="11"/>
        <v>-7.4944071588366884E-2</v>
      </c>
    </row>
    <row r="139" spans="1:11" x14ac:dyDescent="0.25">
      <c r="A139" s="7" t="s">
        <v>462</v>
      </c>
      <c r="B139" s="65">
        <v>62</v>
      </c>
      <c r="C139" s="34">
        <f>IF(B152=0, "-", B139/B152)</f>
        <v>2.2358456545257845E-2</v>
      </c>
      <c r="D139" s="65">
        <v>196</v>
      </c>
      <c r="E139" s="9">
        <f>IF(D152=0, "-", D139/D152)</f>
        <v>7.8873239436619724E-2</v>
      </c>
      <c r="F139" s="81">
        <v>2156</v>
      </c>
      <c r="G139" s="34">
        <f>IF(F152=0, "-", F139/F152)</f>
        <v>6.0759779055348892E-2</v>
      </c>
      <c r="H139" s="65">
        <v>2204</v>
      </c>
      <c r="I139" s="9">
        <f>IF(H152=0, "-", H139/H152)</f>
        <v>6.5187814256137233E-2</v>
      </c>
      <c r="J139" s="8">
        <f t="shared" si="10"/>
        <v>-0.68367346938775508</v>
      </c>
      <c r="K139" s="9">
        <f t="shared" si="11"/>
        <v>-2.1778584392014518E-2</v>
      </c>
    </row>
    <row r="140" spans="1:11" x14ac:dyDescent="0.25">
      <c r="A140" s="7" t="s">
        <v>463</v>
      </c>
      <c r="B140" s="65">
        <v>13</v>
      </c>
      <c r="C140" s="34">
        <f>IF(B152=0, "-", B140/B152)</f>
        <v>4.6880634691669676E-3</v>
      </c>
      <c r="D140" s="65">
        <v>10</v>
      </c>
      <c r="E140" s="9">
        <f>IF(D152=0, "-", D140/D152)</f>
        <v>4.0241448692152921E-3</v>
      </c>
      <c r="F140" s="81">
        <v>130</v>
      </c>
      <c r="G140" s="34">
        <f>IF(F152=0, "-", F140/F152)</f>
        <v>3.6636230413707588E-3</v>
      </c>
      <c r="H140" s="65">
        <v>600</v>
      </c>
      <c r="I140" s="9">
        <f>IF(H152=0, "-", H140/H152)</f>
        <v>1.774622892635315E-2</v>
      </c>
      <c r="J140" s="8">
        <f t="shared" si="10"/>
        <v>0.3</v>
      </c>
      <c r="K140" s="9">
        <f t="shared" si="11"/>
        <v>-0.78333333333333333</v>
      </c>
    </row>
    <row r="141" spans="1:11" x14ac:dyDescent="0.25">
      <c r="A141" s="7" t="s">
        <v>464</v>
      </c>
      <c r="B141" s="65">
        <v>175</v>
      </c>
      <c r="C141" s="34">
        <f>IF(B152=0, "-", B141/B152)</f>
        <v>6.3108546700324564E-2</v>
      </c>
      <c r="D141" s="65">
        <v>19</v>
      </c>
      <c r="E141" s="9">
        <f>IF(D152=0, "-", D141/D152)</f>
        <v>7.6458752515090539E-3</v>
      </c>
      <c r="F141" s="81">
        <v>2501</v>
      </c>
      <c r="G141" s="34">
        <f>IF(F152=0, "-", F141/F152)</f>
        <v>7.048247097283282E-2</v>
      </c>
      <c r="H141" s="65">
        <v>1694</v>
      </c>
      <c r="I141" s="9">
        <f>IF(H152=0, "-", H141/H152)</f>
        <v>5.0103519668737058E-2</v>
      </c>
      <c r="J141" s="8">
        <f t="shared" si="10"/>
        <v>8.2105263157894743</v>
      </c>
      <c r="K141" s="9">
        <f t="shared" si="11"/>
        <v>0.47638724911452185</v>
      </c>
    </row>
    <row r="142" spans="1:11" x14ac:dyDescent="0.25">
      <c r="A142" s="7" t="s">
        <v>465</v>
      </c>
      <c r="B142" s="65">
        <v>11</v>
      </c>
      <c r="C142" s="34">
        <f>IF(B152=0, "-", B142/B152)</f>
        <v>3.9668229354489718E-3</v>
      </c>
      <c r="D142" s="65">
        <v>0</v>
      </c>
      <c r="E142" s="9">
        <f>IF(D152=0, "-", D142/D152)</f>
        <v>0</v>
      </c>
      <c r="F142" s="81">
        <v>44</v>
      </c>
      <c r="G142" s="34">
        <f>IF(F152=0, "-", F142/F152)</f>
        <v>1.2399954909254876E-3</v>
      </c>
      <c r="H142" s="65">
        <v>30</v>
      </c>
      <c r="I142" s="9">
        <f>IF(H152=0, "-", H142/H152)</f>
        <v>8.8731144631765753E-4</v>
      </c>
      <c r="J142" s="8" t="str">
        <f t="shared" si="10"/>
        <v>-</v>
      </c>
      <c r="K142" s="9">
        <f t="shared" si="11"/>
        <v>0.46666666666666667</v>
      </c>
    </row>
    <row r="143" spans="1:11" x14ac:dyDescent="0.25">
      <c r="A143" s="7" t="s">
        <v>466</v>
      </c>
      <c r="B143" s="65">
        <v>41</v>
      </c>
      <c r="C143" s="34">
        <f>IF(B152=0, "-", B143/B152)</f>
        <v>1.4785430941218897E-2</v>
      </c>
      <c r="D143" s="65">
        <v>7</v>
      </c>
      <c r="E143" s="9">
        <f>IF(D152=0, "-", D143/D152)</f>
        <v>2.8169014084507044E-3</v>
      </c>
      <c r="F143" s="81">
        <v>487</v>
      </c>
      <c r="G143" s="34">
        <f>IF(F152=0, "-", F143/F152)</f>
        <v>1.3724495547288919E-2</v>
      </c>
      <c r="H143" s="65">
        <v>631</v>
      </c>
      <c r="I143" s="9">
        <f>IF(H152=0, "-", H143/H152)</f>
        <v>1.8663117420881396E-2</v>
      </c>
      <c r="J143" s="8">
        <f t="shared" si="10"/>
        <v>4.8571428571428568</v>
      </c>
      <c r="K143" s="9">
        <f t="shared" si="11"/>
        <v>-0.22820919175911253</v>
      </c>
    </row>
    <row r="144" spans="1:11" x14ac:dyDescent="0.25">
      <c r="A144" s="7" t="s">
        <v>467</v>
      </c>
      <c r="B144" s="65">
        <v>28</v>
      </c>
      <c r="C144" s="34">
        <f>IF(B152=0, "-", B144/B152)</f>
        <v>1.009736747205193E-2</v>
      </c>
      <c r="D144" s="65">
        <v>13</v>
      </c>
      <c r="E144" s="9">
        <f>IF(D152=0, "-", D144/D152)</f>
        <v>5.2313883299798794E-3</v>
      </c>
      <c r="F144" s="81">
        <v>301</v>
      </c>
      <c r="G144" s="34">
        <f>IF(F152=0, "-", F144/F152)</f>
        <v>8.4826964265584497E-3</v>
      </c>
      <c r="H144" s="65">
        <v>159</v>
      </c>
      <c r="I144" s="9">
        <f>IF(H152=0, "-", H144/H152)</f>
        <v>4.7027506654835844E-3</v>
      </c>
      <c r="J144" s="8">
        <f t="shared" si="10"/>
        <v>1.1538461538461537</v>
      </c>
      <c r="K144" s="9">
        <f t="shared" si="11"/>
        <v>0.89308176100628933</v>
      </c>
    </row>
    <row r="145" spans="1:11" x14ac:dyDescent="0.25">
      <c r="A145" s="7" t="s">
        <v>468</v>
      </c>
      <c r="B145" s="65">
        <v>223</v>
      </c>
      <c r="C145" s="34">
        <f>IF(B152=0, "-", B145/B152)</f>
        <v>8.0418319509556441E-2</v>
      </c>
      <c r="D145" s="65">
        <v>259</v>
      </c>
      <c r="E145" s="9">
        <f>IF(D152=0, "-", D145/D152)</f>
        <v>0.10422535211267606</v>
      </c>
      <c r="F145" s="81">
        <v>3050</v>
      </c>
      <c r="G145" s="34">
        <f>IF(F152=0, "-", F145/F152)</f>
        <v>8.5954232893698565E-2</v>
      </c>
      <c r="H145" s="65">
        <v>3863</v>
      </c>
      <c r="I145" s="9">
        <f>IF(H152=0, "-", H145/H152)</f>
        <v>0.11425613723750369</v>
      </c>
      <c r="J145" s="8">
        <f t="shared" si="10"/>
        <v>-0.138996138996139</v>
      </c>
      <c r="K145" s="9">
        <f t="shared" si="11"/>
        <v>-0.21045819311415997</v>
      </c>
    </row>
    <row r="146" spans="1:11" x14ac:dyDescent="0.25">
      <c r="A146" s="7" t="s">
        <v>469</v>
      </c>
      <c r="B146" s="65">
        <v>66</v>
      </c>
      <c r="C146" s="34">
        <f>IF(B152=0, "-", B146/B152)</f>
        <v>2.3800937612693834E-2</v>
      </c>
      <c r="D146" s="65">
        <v>47</v>
      </c>
      <c r="E146" s="9">
        <f>IF(D152=0, "-", D146/D152)</f>
        <v>1.8913480885311872E-2</v>
      </c>
      <c r="F146" s="81">
        <v>1239</v>
      </c>
      <c r="G146" s="34">
        <f>IF(F152=0, "-", F146/F152)</f>
        <v>3.4917145755833615E-2</v>
      </c>
      <c r="H146" s="65">
        <v>1082</v>
      </c>
      <c r="I146" s="9">
        <f>IF(H152=0, "-", H146/H152)</f>
        <v>3.2002366163856849E-2</v>
      </c>
      <c r="J146" s="8">
        <f t="shared" si="10"/>
        <v>0.40425531914893614</v>
      </c>
      <c r="K146" s="9">
        <f t="shared" si="11"/>
        <v>0.14510166358595195</v>
      </c>
    </row>
    <row r="147" spans="1:11" x14ac:dyDescent="0.25">
      <c r="A147" s="7" t="s">
        <v>470</v>
      </c>
      <c r="B147" s="65">
        <v>324</v>
      </c>
      <c r="C147" s="34">
        <f>IF(B152=0, "-", B147/B152)</f>
        <v>0.11684096646231518</v>
      </c>
      <c r="D147" s="65">
        <v>274</v>
      </c>
      <c r="E147" s="9">
        <f>IF(D152=0, "-", D147/D152)</f>
        <v>0.11026156941649899</v>
      </c>
      <c r="F147" s="81">
        <v>4468</v>
      </c>
      <c r="G147" s="34">
        <f>IF(F152=0, "-", F147/F152)</f>
        <v>0.1259159057603427</v>
      </c>
      <c r="H147" s="65">
        <v>3093</v>
      </c>
      <c r="I147" s="9">
        <f>IF(H152=0, "-", H147/H152)</f>
        <v>9.148181011535049E-2</v>
      </c>
      <c r="J147" s="8">
        <f t="shared" si="10"/>
        <v>0.18248175182481752</v>
      </c>
      <c r="K147" s="9">
        <f t="shared" si="11"/>
        <v>0.44455221467830586</v>
      </c>
    </row>
    <row r="148" spans="1:11" x14ac:dyDescent="0.25">
      <c r="A148" s="7" t="s">
        <v>471</v>
      </c>
      <c r="B148" s="65">
        <v>211</v>
      </c>
      <c r="C148" s="34">
        <f>IF(B152=0, "-", B148/B152)</f>
        <v>7.6090876307248465E-2</v>
      </c>
      <c r="D148" s="65">
        <v>530</v>
      </c>
      <c r="E148" s="9">
        <f>IF(D152=0, "-", D148/D152)</f>
        <v>0.21327967806841047</v>
      </c>
      <c r="F148" s="81">
        <v>5347</v>
      </c>
      <c r="G148" s="34">
        <f>IF(F152=0, "-", F148/F152)</f>
        <v>0.15068763386314959</v>
      </c>
      <c r="H148" s="65">
        <v>5225</v>
      </c>
      <c r="I148" s="9">
        <f>IF(H152=0, "-", H148/H152)</f>
        <v>0.15454007690032534</v>
      </c>
      <c r="J148" s="8">
        <f t="shared" si="10"/>
        <v>-0.60188679245283017</v>
      </c>
      <c r="K148" s="9">
        <f t="shared" si="11"/>
        <v>2.3349282296650717E-2</v>
      </c>
    </row>
    <row r="149" spans="1:11" x14ac:dyDescent="0.25">
      <c r="A149" s="7" t="s">
        <v>472</v>
      </c>
      <c r="B149" s="65">
        <v>2</v>
      </c>
      <c r="C149" s="34">
        <f>IF(B152=0, "-", B149/B152)</f>
        <v>7.2124053371799498E-4</v>
      </c>
      <c r="D149" s="65">
        <v>5</v>
      </c>
      <c r="E149" s="9">
        <f>IF(D152=0, "-", D149/D152)</f>
        <v>2.012072434607646E-3</v>
      </c>
      <c r="F149" s="81">
        <v>53</v>
      </c>
      <c r="G149" s="34">
        <f>IF(F152=0, "-", F149/F152)</f>
        <v>1.4936309322511555E-3</v>
      </c>
      <c r="H149" s="65">
        <v>99</v>
      </c>
      <c r="I149" s="9">
        <f>IF(H152=0, "-", H149/H152)</f>
        <v>2.9281277728482697E-3</v>
      </c>
      <c r="J149" s="8">
        <f t="shared" si="10"/>
        <v>-0.6</v>
      </c>
      <c r="K149" s="9">
        <f t="shared" si="11"/>
        <v>-0.46464646464646464</v>
      </c>
    </row>
    <row r="150" spans="1:11" x14ac:dyDescent="0.25">
      <c r="A150" s="7" t="s">
        <v>473</v>
      </c>
      <c r="B150" s="65">
        <v>206</v>
      </c>
      <c r="C150" s="34">
        <f>IF(B152=0, "-", B150/B152)</f>
        <v>7.4287774972953483E-2</v>
      </c>
      <c r="D150" s="65">
        <v>29</v>
      </c>
      <c r="E150" s="9">
        <f>IF(D152=0, "-", D150/D152)</f>
        <v>1.1670020120724347E-2</v>
      </c>
      <c r="F150" s="81">
        <v>1297</v>
      </c>
      <c r="G150" s="34">
        <f>IF(F152=0, "-", F150/F152)</f>
        <v>3.6551685266599028E-2</v>
      </c>
      <c r="H150" s="65">
        <v>1347</v>
      </c>
      <c r="I150" s="9">
        <f>IF(H152=0, "-", H150/H152)</f>
        <v>3.9840283939662824E-2</v>
      </c>
      <c r="J150" s="8">
        <f t="shared" si="10"/>
        <v>6.1034482758620694</v>
      </c>
      <c r="K150" s="9">
        <f t="shared" si="11"/>
        <v>-3.711952487008166E-2</v>
      </c>
    </row>
    <row r="151" spans="1:11" x14ac:dyDescent="0.25">
      <c r="A151" s="2"/>
      <c r="B151" s="68"/>
      <c r="C151" s="33"/>
      <c r="D151" s="68"/>
      <c r="E151" s="6"/>
      <c r="F151" s="82"/>
      <c r="G151" s="33"/>
      <c r="H151" s="68"/>
      <c r="I151" s="6"/>
      <c r="J151" s="5"/>
      <c r="K151" s="6"/>
    </row>
    <row r="152" spans="1:11" s="43" customFormat="1" x14ac:dyDescent="0.25">
      <c r="A152" s="162" t="s">
        <v>633</v>
      </c>
      <c r="B152" s="71">
        <f>SUM(B127:B151)</f>
        <v>2773</v>
      </c>
      <c r="C152" s="40">
        <f>B152/25798</f>
        <v>0.10748895263198698</v>
      </c>
      <c r="D152" s="71">
        <f>SUM(D127:D151)</f>
        <v>2485</v>
      </c>
      <c r="E152" s="41">
        <f>D152/24733</f>
        <v>0.10047305219746896</v>
      </c>
      <c r="F152" s="77">
        <f>SUM(F127:F151)</f>
        <v>35484</v>
      </c>
      <c r="G152" s="42">
        <f>F152/338012</f>
        <v>0.10497852147261044</v>
      </c>
      <c r="H152" s="71">
        <f>SUM(H127:H151)</f>
        <v>33810</v>
      </c>
      <c r="I152" s="41">
        <f>H152/328185</f>
        <v>0.10302116184469126</v>
      </c>
      <c r="J152" s="37">
        <f>IF(D152=0, "-", IF((B152-D152)/D152&lt;10, (B152-D152)/D152, "&gt;999%"))</f>
        <v>0.11589537223340041</v>
      </c>
      <c r="K152" s="38">
        <f>IF(H152=0, "-", IF((F152-H152)/H152&lt;10, (F152-H152)/H152, "&gt;999%"))</f>
        <v>4.951197870452529E-2</v>
      </c>
    </row>
    <row r="153" spans="1:11" x14ac:dyDescent="0.25">
      <c r="B153" s="83"/>
      <c r="D153" s="83"/>
      <c r="F153" s="83"/>
      <c r="H153" s="83"/>
    </row>
    <row r="154" spans="1:11" x14ac:dyDescent="0.25">
      <c r="A154" s="163" t="s">
        <v>158</v>
      </c>
      <c r="B154" s="61" t="s">
        <v>12</v>
      </c>
      <c r="C154" s="62" t="s">
        <v>13</v>
      </c>
      <c r="D154" s="61" t="s">
        <v>12</v>
      </c>
      <c r="E154" s="63" t="s">
        <v>13</v>
      </c>
      <c r="F154" s="62" t="s">
        <v>12</v>
      </c>
      <c r="G154" s="62" t="s">
        <v>13</v>
      </c>
      <c r="H154" s="61" t="s">
        <v>12</v>
      </c>
      <c r="I154" s="63" t="s">
        <v>13</v>
      </c>
      <c r="J154" s="61"/>
      <c r="K154" s="63"/>
    </row>
    <row r="155" spans="1:11" x14ac:dyDescent="0.25">
      <c r="A155" s="7" t="s">
        <v>474</v>
      </c>
      <c r="B155" s="65">
        <v>3</v>
      </c>
      <c r="C155" s="34">
        <f>IF(B176=0, "-", B155/B176)</f>
        <v>6.2761506276150627E-3</v>
      </c>
      <c r="D155" s="65">
        <v>4</v>
      </c>
      <c r="E155" s="9">
        <f>IF(D176=0, "-", D155/D176)</f>
        <v>6.7681895093062603E-3</v>
      </c>
      <c r="F155" s="81">
        <v>59</v>
      </c>
      <c r="G155" s="34">
        <f>IF(F176=0, "-", F155/F176)</f>
        <v>8.3227535618563969E-3</v>
      </c>
      <c r="H155" s="65">
        <v>42</v>
      </c>
      <c r="I155" s="9">
        <f>IF(H176=0, "-", H155/H176)</f>
        <v>5.425655600051673E-3</v>
      </c>
      <c r="J155" s="8">
        <f t="shared" ref="J155:J174" si="12">IF(D155=0, "-", IF((B155-D155)/D155&lt;10, (B155-D155)/D155, "&gt;999%"))</f>
        <v>-0.25</v>
      </c>
      <c r="K155" s="9">
        <f t="shared" ref="K155:K174" si="13">IF(H155=0, "-", IF((F155-H155)/H155&lt;10, (F155-H155)/H155, "&gt;999%"))</f>
        <v>0.40476190476190477</v>
      </c>
    </row>
    <row r="156" spans="1:11" x14ac:dyDescent="0.25">
      <c r="A156" s="7" t="s">
        <v>475</v>
      </c>
      <c r="B156" s="65">
        <v>78</v>
      </c>
      <c r="C156" s="34">
        <f>IF(B176=0, "-", B156/B176)</f>
        <v>0.16317991631799164</v>
      </c>
      <c r="D156" s="65">
        <v>59</v>
      </c>
      <c r="E156" s="9">
        <f>IF(D176=0, "-", D156/D176)</f>
        <v>9.9830795262267347E-2</v>
      </c>
      <c r="F156" s="81">
        <v>593</v>
      </c>
      <c r="G156" s="34">
        <f>IF(F176=0, "-", F156/F176)</f>
        <v>8.3650726477641421E-2</v>
      </c>
      <c r="H156" s="65">
        <v>766</v>
      </c>
      <c r="I156" s="9">
        <f>IF(H176=0, "-", H156/H176)</f>
        <v>9.8953623562847176E-2</v>
      </c>
      <c r="J156" s="8">
        <f t="shared" si="12"/>
        <v>0.32203389830508472</v>
      </c>
      <c r="K156" s="9">
        <f t="shared" si="13"/>
        <v>-0.2258485639686684</v>
      </c>
    </row>
    <row r="157" spans="1:11" x14ac:dyDescent="0.25">
      <c r="A157" s="7" t="s">
        <v>476</v>
      </c>
      <c r="B157" s="65">
        <v>12</v>
      </c>
      <c r="C157" s="34">
        <f>IF(B176=0, "-", B157/B176)</f>
        <v>2.5104602510460251E-2</v>
      </c>
      <c r="D157" s="65">
        <v>10</v>
      </c>
      <c r="E157" s="9">
        <f>IF(D176=0, "-", D157/D176)</f>
        <v>1.6920473773265651E-2</v>
      </c>
      <c r="F157" s="81">
        <v>151</v>
      </c>
      <c r="G157" s="34">
        <f>IF(F176=0, "-", F157/F176)</f>
        <v>2.1300606573564678E-2</v>
      </c>
      <c r="H157" s="65">
        <v>10</v>
      </c>
      <c r="I157" s="9">
        <f>IF(H176=0, "-", H157/H176)</f>
        <v>1.291822761917065E-3</v>
      </c>
      <c r="J157" s="8">
        <f t="shared" si="12"/>
        <v>0.2</v>
      </c>
      <c r="K157" s="9" t="str">
        <f t="shared" si="13"/>
        <v>&gt;999%</v>
      </c>
    </row>
    <row r="158" spans="1:11" x14ac:dyDescent="0.25">
      <c r="A158" s="7" t="s">
        <v>477</v>
      </c>
      <c r="B158" s="65">
        <v>54</v>
      </c>
      <c r="C158" s="34">
        <f>IF(B176=0, "-", B158/B176)</f>
        <v>0.11297071129707113</v>
      </c>
      <c r="D158" s="65">
        <v>70</v>
      </c>
      <c r="E158" s="9">
        <f>IF(D176=0, "-", D158/D176)</f>
        <v>0.11844331641285956</v>
      </c>
      <c r="F158" s="81">
        <v>1078</v>
      </c>
      <c r="G158" s="34">
        <f>IF(F176=0, "-", F158/F176)</f>
        <v>0.15206658202849485</v>
      </c>
      <c r="H158" s="65">
        <v>1061</v>
      </c>
      <c r="I158" s="9">
        <f>IF(H176=0, "-", H158/H176)</f>
        <v>0.1370623950394006</v>
      </c>
      <c r="J158" s="8">
        <f t="shared" si="12"/>
        <v>-0.22857142857142856</v>
      </c>
      <c r="K158" s="9">
        <f t="shared" si="13"/>
        <v>1.6022620169651274E-2</v>
      </c>
    </row>
    <row r="159" spans="1:11" x14ac:dyDescent="0.25">
      <c r="A159" s="7" t="s">
        <v>478</v>
      </c>
      <c r="B159" s="65">
        <v>7</v>
      </c>
      <c r="C159" s="34">
        <f>IF(B176=0, "-", B159/B176)</f>
        <v>1.4644351464435146E-2</v>
      </c>
      <c r="D159" s="65">
        <v>17</v>
      </c>
      <c r="E159" s="9">
        <f>IF(D176=0, "-", D159/D176)</f>
        <v>2.8764805414551606E-2</v>
      </c>
      <c r="F159" s="81">
        <v>280</v>
      </c>
      <c r="G159" s="34">
        <f>IF(F176=0, "-", F159/F176)</f>
        <v>3.9497813513894767E-2</v>
      </c>
      <c r="H159" s="65">
        <v>207</v>
      </c>
      <c r="I159" s="9">
        <f>IF(H176=0, "-", H159/H176)</f>
        <v>2.6740731171683244E-2</v>
      </c>
      <c r="J159" s="8">
        <f t="shared" si="12"/>
        <v>-0.58823529411764708</v>
      </c>
      <c r="K159" s="9">
        <f t="shared" si="13"/>
        <v>0.35265700483091789</v>
      </c>
    </row>
    <row r="160" spans="1:11" x14ac:dyDescent="0.25">
      <c r="A160" s="7" t="s">
        <v>479</v>
      </c>
      <c r="B160" s="65">
        <v>10</v>
      </c>
      <c r="C160" s="34">
        <f>IF(B176=0, "-", B160/B176)</f>
        <v>2.0920502092050208E-2</v>
      </c>
      <c r="D160" s="65">
        <v>14</v>
      </c>
      <c r="E160" s="9">
        <f>IF(D176=0, "-", D160/D176)</f>
        <v>2.3688663282571912E-2</v>
      </c>
      <c r="F160" s="81">
        <v>147</v>
      </c>
      <c r="G160" s="34">
        <f>IF(F176=0, "-", F160/F176)</f>
        <v>2.0736352094794751E-2</v>
      </c>
      <c r="H160" s="65">
        <v>190</v>
      </c>
      <c r="I160" s="9">
        <f>IF(H176=0, "-", H160/H176)</f>
        <v>2.4544632476424234E-2</v>
      </c>
      <c r="J160" s="8">
        <f t="shared" si="12"/>
        <v>-0.2857142857142857</v>
      </c>
      <c r="K160" s="9">
        <f t="shared" si="13"/>
        <v>-0.22631578947368422</v>
      </c>
    </row>
    <row r="161" spans="1:11" x14ac:dyDescent="0.25">
      <c r="A161" s="7" t="s">
        <v>480</v>
      </c>
      <c r="B161" s="65">
        <v>0</v>
      </c>
      <c r="C161" s="34">
        <f>IF(B176=0, "-", B161/B176)</f>
        <v>0</v>
      </c>
      <c r="D161" s="65">
        <v>1</v>
      </c>
      <c r="E161" s="9">
        <f>IF(D176=0, "-", D161/D176)</f>
        <v>1.6920473773265651E-3</v>
      </c>
      <c r="F161" s="81">
        <v>116</v>
      </c>
      <c r="G161" s="34">
        <f>IF(F176=0, "-", F161/F176)</f>
        <v>1.6363379884327831E-2</v>
      </c>
      <c r="H161" s="65">
        <v>167</v>
      </c>
      <c r="I161" s="9">
        <f>IF(H176=0, "-", H161/H176)</f>
        <v>2.1573440124014985E-2</v>
      </c>
      <c r="J161" s="8">
        <f t="shared" si="12"/>
        <v>-1</v>
      </c>
      <c r="K161" s="9">
        <f t="shared" si="13"/>
        <v>-0.30538922155688625</v>
      </c>
    </row>
    <row r="162" spans="1:11" x14ac:dyDescent="0.25">
      <c r="A162" s="7" t="s">
        <v>481</v>
      </c>
      <c r="B162" s="65">
        <v>0</v>
      </c>
      <c r="C162" s="34">
        <f>IF(B176=0, "-", B162/B176)</f>
        <v>0</v>
      </c>
      <c r="D162" s="65">
        <v>0</v>
      </c>
      <c r="E162" s="9">
        <f>IF(D176=0, "-", D162/D176)</f>
        <v>0</v>
      </c>
      <c r="F162" s="81">
        <v>9</v>
      </c>
      <c r="G162" s="34">
        <f>IF(F176=0, "-", F162/F176)</f>
        <v>1.2695725772323319E-3</v>
      </c>
      <c r="H162" s="65">
        <v>16</v>
      </c>
      <c r="I162" s="9">
        <f>IF(H176=0, "-", H162/H176)</f>
        <v>2.0669164190673041E-3</v>
      </c>
      <c r="J162" s="8" t="str">
        <f t="shared" si="12"/>
        <v>-</v>
      </c>
      <c r="K162" s="9">
        <f t="shared" si="13"/>
        <v>-0.4375</v>
      </c>
    </row>
    <row r="163" spans="1:11" x14ac:dyDescent="0.25">
      <c r="A163" s="7" t="s">
        <v>482</v>
      </c>
      <c r="B163" s="65">
        <v>5</v>
      </c>
      <c r="C163" s="34">
        <f>IF(B176=0, "-", B163/B176)</f>
        <v>1.0460251046025104E-2</v>
      </c>
      <c r="D163" s="65">
        <v>0</v>
      </c>
      <c r="E163" s="9">
        <f>IF(D176=0, "-", D163/D176)</f>
        <v>0</v>
      </c>
      <c r="F163" s="81">
        <v>179</v>
      </c>
      <c r="G163" s="34">
        <f>IF(F176=0, "-", F163/F176)</f>
        <v>2.5250387924954154E-2</v>
      </c>
      <c r="H163" s="65">
        <v>0</v>
      </c>
      <c r="I163" s="9">
        <f>IF(H176=0, "-", H163/H176)</f>
        <v>0</v>
      </c>
      <c r="J163" s="8" t="str">
        <f t="shared" si="12"/>
        <v>-</v>
      </c>
      <c r="K163" s="9" t="str">
        <f t="shared" si="13"/>
        <v>-</v>
      </c>
    </row>
    <row r="164" spans="1:11" x14ac:dyDescent="0.25">
      <c r="A164" s="7" t="s">
        <v>483</v>
      </c>
      <c r="B164" s="65">
        <v>14</v>
      </c>
      <c r="C164" s="34">
        <f>IF(B176=0, "-", B164/B176)</f>
        <v>2.9288702928870293E-2</v>
      </c>
      <c r="D164" s="65">
        <v>31</v>
      </c>
      <c r="E164" s="9">
        <f>IF(D176=0, "-", D164/D176)</f>
        <v>5.2453468697123522E-2</v>
      </c>
      <c r="F164" s="81">
        <v>577</v>
      </c>
      <c r="G164" s="34">
        <f>IF(F176=0, "-", F164/F176)</f>
        <v>8.1393708562561715E-2</v>
      </c>
      <c r="H164" s="65">
        <v>621</v>
      </c>
      <c r="I164" s="9">
        <f>IF(H176=0, "-", H164/H176)</f>
        <v>8.0222193515049736E-2</v>
      </c>
      <c r="J164" s="8">
        <f t="shared" si="12"/>
        <v>-0.54838709677419351</v>
      </c>
      <c r="K164" s="9">
        <f t="shared" si="13"/>
        <v>-7.0853462157809979E-2</v>
      </c>
    </row>
    <row r="165" spans="1:11" x14ac:dyDescent="0.25">
      <c r="A165" s="7" t="s">
        <v>484</v>
      </c>
      <c r="B165" s="65">
        <v>38</v>
      </c>
      <c r="C165" s="34">
        <f>IF(B176=0, "-", B165/B176)</f>
        <v>7.9497907949790794E-2</v>
      </c>
      <c r="D165" s="65">
        <v>11</v>
      </c>
      <c r="E165" s="9">
        <f>IF(D176=0, "-", D165/D176)</f>
        <v>1.8612521150592216E-2</v>
      </c>
      <c r="F165" s="81">
        <v>307</v>
      </c>
      <c r="G165" s="34">
        <f>IF(F176=0, "-", F165/F176)</f>
        <v>4.3306531245591764E-2</v>
      </c>
      <c r="H165" s="65">
        <v>574</v>
      </c>
      <c r="I165" s="9">
        <f>IF(H176=0, "-", H165/H176)</f>
        <v>7.4150626534039532E-2</v>
      </c>
      <c r="J165" s="8">
        <f t="shared" si="12"/>
        <v>2.4545454545454546</v>
      </c>
      <c r="K165" s="9">
        <f t="shared" si="13"/>
        <v>-0.46515679442508712</v>
      </c>
    </row>
    <row r="166" spans="1:11" x14ac:dyDescent="0.25">
      <c r="A166" s="7" t="s">
        <v>485</v>
      </c>
      <c r="B166" s="65">
        <v>0</v>
      </c>
      <c r="C166" s="34">
        <f>IF(B176=0, "-", B166/B176)</f>
        <v>0</v>
      </c>
      <c r="D166" s="65">
        <v>4</v>
      </c>
      <c r="E166" s="9">
        <f>IF(D176=0, "-", D166/D176)</f>
        <v>6.7681895093062603E-3</v>
      </c>
      <c r="F166" s="81">
        <v>121</v>
      </c>
      <c r="G166" s="34">
        <f>IF(F176=0, "-", F166/F176)</f>
        <v>1.7068697982790239E-2</v>
      </c>
      <c r="H166" s="65">
        <v>223</v>
      </c>
      <c r="I166" s="9">
        <f>IF(H176=0, "-", H166/H176)</f>
        <v>2.8807647590750548E-2</v>
      </c>
      <c r="J166" s="8">
        <f t="shared" si="12"/>
        <v>-1</v>
      </c>
      <c r="K166" s="9">
        <f t="shared" si="13"/>
        <v>-0.45739910313901344</v>
      </c>
    </row>
    <row r="167" spans="1:11" x14ac:dyDescent="0.25">
      <c r="A167" s="7" t="s">
        <v>486</v>
      </c>
      <c r="B167" s="65">
        <v>3</v>
      </c>
      <c r="C167" s="34">
        <f>IF(B176=0, "-", B167/B176)</f>
        <v>6.2761506276150627E-3</v>
      </c>
      <c r="D167" s="65">
        <v>62</v>
      </c>
      <c r="E167" s="9">
        <f>IF(D176=0, "-", D167/D176)</f>
        <v>0.10490693739424704</v>
      </c>
      <c r="F167" s="81">
        <v>575</v>
      </c>
      <c r="G167" s="34">
        <f>IF(F176=0, "-", F167/F176)</f>
        <v>8.1111581323176751E-2</v>
      </c>
      <c r="H167" s="65">
        <v>759</v>
      </c>
      <c r="I167" s="9">
        <f>IF(H176=0, "-", H167/H176)</f>
        <v>9.8049347629505235E-2</v>
      </c>
      <c r="J167" s="8">
        <f t="shared" si="12"/>
        <v>-0.95161290322580649</v>
      </c>
      <c r="K167" s="9">
        <f t="shared" si="13"/>
        <v>-0.24242424242424243</v>
      </c>
    </row>
    <row r="168" spans="1:11" x14ac:dyDescent="0.25">
      <c r="A168" s="7" t="s">
        <v>487</v>
      </c>
      <c r="B168" s="65">
        <v>11</v>
      </c>
      <c r="C168" s="34">
        <f>IF(B176=0, "-", B168/B176)</f>
        <v>2.3012552301255231E-2</v>
      </c>
      <c r="D168" s="65">
        <v>13</v>
      </c>
      <c r="E168" s="9">
        <f>IF(D176=0, "-", D168/D176)</f>
        <v>2.1996615905245348E-2</v>
      </c>
      <c r="F168" s="81">
        <v>160</v>
      </c>
      <c r="G168" s="34">
        <f>IF(F176=0, "-", F168/F176)</f>
        <v>2.257017915079701E-2</v>
      </c>
      <c r="H168" s="65">
        <v>145</v>
      </c>
      <c r="I168" s="9">
        <f>IF(H176=0, "-", H168/H176)</f>
        <v>1.8731430047797443E-2</v>
      </c>
      <c r="J168" s="8">
        <f t="shared" si="12"/>
        <v>-0.15384615384615385</v>
      </c>
      <c r="K168" s="9">
        <f t="shared" si="13"/>
        <v>0.10344827586206896</v>
      </c>
    </row>
    <row r="169" spans="1:11" x14ac:dyDescent="0.25">
      <c r="A169" s="7" t="s">
        <v>488</v>
      </c>
      <c r="B169" s="65">
        <v>26</v>
      </c>
      <c r="C169" s="34">
        <f>IF(B176=0, "-", B169/B176)</f>
        <v>5.4393305439330547E-2</v>
      </c>
      <c r="D169" s="65">
        <v>59</v>
      </c>
      <c r="E169" s="9">
        <f>IF(D176=0, "-", D169/D176)</f>
        <v>9.9830795262267347E-2</v>
      </c>
      <c r="F169" s="81">
        <v>282</v>
      </c>
      <c r="G169" s="34">
        <f>IF(F176=0, "-", F169/F176)</f>
        <v>3.977994075327973E-2</v>
      </c>
      <c r="H169" s="65">
        <v>422</v>
      </c>
      <c r="I169" s="9">
        <f>IF(H176=0, "-", H169/H176)</f>
        <v>5.4514920552900144E-2</v>
      </c>
      <c r="J169" s="8">
        <f t="shared" si="12"/>
        <v>-0.55932203389830504</v>
      </c>
      <c r="K169" s="9">
        <f t="shared" si="13"/>
        <v>-0.33175355450236965</v>
      </c>
    </row>
    <row r="170" spans="1:11" x14ac:dyDescent="0.25">
      <c r="A170" s="7" t="s">
        <v>489</v>
      </c>
      <c r="B170" s="65">
        <v>90</v>
      </c>
      <c r="C170" s="34">
        <f>IF(B176=0, "-", B170/B176)</f>
        <v>0.18828451882845187</v>
      </c>
      <c r="D170" s="65">
        <v>156</v>
      </c>
      <c r="E170" s="9">
        <f>IF(D176=0, "-", D170/D176)</f>
        <v>0.26395939086294418</v>
      </c>
      <c r="F170" s="81">
        <v>905</v>
      </c>
      <c r="G170" s="34">
        <f>IF(F176=0, "-", F170/F176)</f>
        <v>0.12766257582169557</v>
      </c>
      <c r="H170" s="65">
        <v>1232</v>
      </c>
      <c r="I170" s="9">
        <f>IF(H176=0, "-", H170/H176)</f>
        <v>0.15915256426818242</v>
      </c>
      <c r="J170" s="8">
        <f t="shared" si="12"/>
        <v>-0.42307692307692307</v>
      </c>
      <c r="K170" s="9">
        <f t="shared" si="13"/>
        <v>-0.26542207792207795</v>
      </c>
    </row>
    <row r="171" spans="1:11" x14ac:dyDescent="0.25">
      <c r="A171" s="7" t="s">
        <v>490</v>
      </c>
      <c r="B171" s="65">
        <v>31</v>
      </c>
      <c r="C171" s="34">
        <f>IF(B176=0, "-", B171/B176)</f>
        <v>6.4853556485355651E-2</v>
      </c>
      <c r="D171" s="65">
        <v>19</v>
      </c>
      <c r="E171" s="9">
        <f>IF(D176=0, "-", D171/D176)</f>
        <v>3.2148900169204735E-2</v>
      </c>
      <c r="F171" s="81">
        <v>263</v>
      </c>
      <c r="G171" s="34">
        <f>IF(F176=0, "-", F171/F176)</f>
        <v>3.7099731979122585E-2</v>
      </c>
      <c r="H171" s="65">
        <v>162</v>
      </c>
      <c r="I171" s="9">
        <f>IF(H176=0, "-", H171/H176)</f>
        <v>2.0927528743056454E-2</v>
      </c>
      <c r="J171" s="8">
        <f t="shared" si="12"/>
        <v>0.63157894736842102</v>
      </c>
      <c r="K171" s="9">
        <f t="shared" si="13"/>
        <v>0.62345679012345678</v>
      </c>
    </row>
    <row r="172" spans="1:11" x14ac:dyDescent="0.25">
      <c r="A172" s="7" t="s">
        <v>491</v>
      </c>
      <c r="B172" s="65">
        <v>36</v>
      </c>
      <c r="C172" s="34">
        <f>IF(B176=0, "-", B172/B176)</f>
        <v>7.5313807531380755E-2</v>
      </c>
      <c r="D172" s="65">
        <v>16</v>
      </c>
      <c r="E172" s="9">
        <f>IF(D176=0, "-", D172/D176)</f>
        <v>2.7072758037225041E-2</v>
      </c>
      <c r="F172" s="81">
        <v>317</v>
      </c>
      <c r="G172" s="34">
        <f>IF(F176=0, "-", F172/F176)</f>
        <v>4.4717167442516574E-2</v>
      </c>
      <c r="H172" s="65">
        <v>132</v>
      </c>
      <c r="I172" s="9">
        <f>IF(H176=0, "-", H172/H176)</f>
        <v>1.7052060457305257E-2</v>
      </c>
      <c r="J172" s="8">
        <f t="shared" si="12"/>
        <v>1.25</v>
      </c>
      <c r="K172" s="9">
        <f t="shared" si="13"/>
        <v>1.4015151515151516</v>
      </c>
    </row>
    <row r="173" spans="1:11" x14ac:dyDescent="0.25">
      <c r="A173" s="7" t="s">
        <v>492</v>
      </c>
      <c r="B173" s="65">
        <v>52</v>
      </c>
      <c r="C173" s="34">
        <f>IF(B176=0, "-", B173/B176)</f>
        <v>0.10878661087866109</v>
      </c>
      <c r="D173" s="65">
        <v>21</v>
      </c>
      <c r="E173" s="9">
        <f>IF(D176=0, "-", D173/D176)</f>
        <v>3.553299492385787E-2</v>
      </c>
      <c r="F173" s="81">
        <v>411</v>
      </c>
      <c r="G173" s="34">
        <f>IF(F176=0, "-", F173/F176)</f>
        <v>5.7977147693609815E-2</v>
      </c>
      <c r="H173" s="65">
        <v>407</v>
      </c>
      <c r="I173" s="9">
        <f>IF(H176=0, "-", H173/H176)</f>
        <v>5.2577186410024547E-2</v>
      </c>
      <c r="J173" s="8">
        <f t="shared" si="12"/>
        <v>1.4761904761904763</v>
      </c>
      <c r="K173" s="9">
        <f t="shared" si="13"/>
        <v>9.8280098280098278E-3</v>
      </c>
    </row>
    <row r="174" spans="1:11" x14ac:dyDescent="0.25">
      <c r="A174" s="7" t="s">
        <v>493</v>
      </c>
      <c r="B174" s="65">
        <v>8</v>
      </c>
      <c r="C174" s="34">
        <f>IF(B176=0, "-", B174/B176)</f>
        <v>1.6736401673640166E-2</v>
      </c>
      <c r="D174" s="65">
        <v>24</v>
      </c>
      <c r="E174" s="9">
        <f>IF(D176=0, "-", D174/D176)</f>
        <v>4.060913705583756E-2</v>
      </c>
      <c r="F174" s="81">
        <v>559</v>
      </c>
      <c r="G174" s="34">
        <f>IF(F176=0, "-", F174/F176)</f>
        <v>7.8854563408097059E-2</v>
      </c>
      <c r="H174" s="65">
        <v>605</v>
      </c>
      <c r="I174" s="9">
        <f>IF(H176=0, "-", H174/H176)</f>
        <v>7.8155277095982426E-2</v>
      </c>
      <c r="J174" s="8">
        <f t="shared" si="12"/>
        <v>-0.66666666666666663</v>
      </c>
      <c r="K174" s="9">
        <f t="shared" si="13"/>
        <v>-7.6033057851239663E-2</v>
      </c>
    </row>
    <row r="175" spans="1:11" x14ac:dyDescent="0.25">
      <c r="A175" s="2"/>
      <c r="B175" s="68"/>
      <c r="C175" s="33"/>
      <c r="D175" s="68"/>
      <c r="E175" s="6"/>
      <c r="F175" s="82"/>
      <c r="G175" s="33"/>
      <c r="H175" s="68"/>
      <c r="I175" s="6"/>
      <c r="J175" s="5"/>
      <c r="K175" s="6"/>
    </row>
    <row r="176" spans="1:11" s="43" customFormat="1" x14ac:dyDescent="0.25">
      <c r="A176" s="162" t="s">
        <v>632</v>
      </c>
      <c r="B176" s="71">
        <f>SUM(B155:B175)</f>
        <v>478</v>
      </c>
      <c r="C176" s="40">
        <f>B176/25798</f>
        <v>1.8528568106054733E-2</v>
      </c>
      <c r="D176" s="71">
        <f>SUM(D155:D175)</f>
        <v>591</v>
      </c>
      <c r="E176" s="41">
        <f>D176/24733</f>
        <v>2.3895200743945338E-2</v>
      </c>
      <c r="F176" s="77">
        <f>SUM(F155:F175)</f>
        <v>7089</v>
      </c>
      <c r="G176" s="42">
        <f>F176/338012</f>
        <v>2.0972628190715121E-2</v>
      </c>
      <c r="H176" s="71">
        <f>SUM(H155:H175)</f>
        <v>7741</v>
      </c>
      <c r="I176" s="41">
        <f>H176/328185</f>
        <v>2.3587305940247116E-2</v>
      </c>
      <c r="J176" s="37">
        <f>IF(D176=0, "-", IF((B176-D176)/D176&lt;10, (B176-D176)/D176, "&gt;999%"))</f>
        <v>-0.19120135363790186</v>
      </c>
      <c r="K176" s="38">
        <f>IF(H176=0, "-", IF((F176-H176)/H176&lt;10, (F176-H176)/H176, "&gt;999%"))</f>
        <v>-8.4226844076992644E-2</v>
      </c>
    </row>
    <row r="177" spans="1:11" x14ac:dyDescent="0.25">
      <c r="B177" s="83"/>
      <c r="D177" s="83"/>
      <c r="F177" s="83"/>
      <c r="H177" s="83"/>
    </row>
    <row r="178" spans="1:11" s="43" customFormat="1" x14ac:dyDescent="0.25">
      <c r="A178" s="162" t="s">
        <v>631</v>
      </c>
      <c r="B178" s="71">
        <v>3251</v>
      </c>
      <c r="C178" s="40">
        <f>B178/25798</f>
        <v>0.12601752073804171</v>
      </c>
      <c r="D178" s="71">
        <v>3076</v>
      </c>
      <c r="E178" s="41">
        <f>D178/24733</f>
        <v>0.12436825294141431</v>
      </c>
      <c r="F178" s="77">
        <v>42573</v>
      </c>
      <c r="G178" s="42">
        <f>F178/338012</f>
        <v>0.12595114966332557</v>
      </c>
      <c r="H178" s="71">
        <v>41551</v>
      </c>
      <c r="I178" s="41">
        <f>H178/328185</f>
        <v>0.12660846778493837</v>
      </c>
      <c r="J178" s="37">
        <f>IF(D178=0, "-", IF((B178-D178)/D178&lt;10, (B178-D178)/D178, "&gt;999%"))</f>
        <v>5.6892067620286084E-2</v>
      </c>
      <c r="K178" s="38">
        <f>IF(H178=0, "-", IF((F178-H178)/H178&lt;10, (F178-H178)/H178, "&gt;999%"))</f>
        <v>2.4596279271257009E-2</v>
      </c>
    </row>
    <row r="179" spans="1:11" x14ac:dyDescent="0.25">
      <c r="B179" s="83"/>
      <c r="D179" s="83"/>
      <c r="F179" s="83"/>
      <c r="H179" s="83"/>
    </row>
    <row r="180" spans="1:11" ht="15.6" x14ac:dyDescent="0.3">
      <c r="A180" s="164" t="s">
        <v>126</v>
      </c>
      <c r="B180" s="196" t="s">
        <v>1</v>
      </c>
      <c r="C180" s="200"/>
      <c r="D180" s="200"/>
      <c r="E180" s="197"/>
      <c r="F180" s="196" t="s">
        <v>14</v>
      </c>
      <c r="G180" s="200"/>
      <c r="H180" s="200"/>
      <c r="I180" s="197"/>
      <c r="J180" s="196" t="s">
        <v>15</v>
      </c>
      <c r="K180" s="197"/>
    </row>
    <row r="181" spans="1:11" x14ac:dyDescent="0.25">
      <c r="A181" s="22"/>
      <c r="B181" s="196">
        <f>VALUE(RIGHT($B$2, 4))</f>
        <v>2022</v>
      </c>
      <c r="C181" s="197"/>
      <c r="D181" s="196">
        <f>B181-1</f>
        <v>2021</v>
      </c>
      <c r="E181" s="204"/>
      <c r="F181" s="196">
        <f>B181</f>
        <v>2022</v>
      </c>
      <c r="G181" s="204"/>
      <c r="H181" s="196">
        <f>D181</f>
        <v>2021</v>
      </c>
      <c r="I181" s="204"/>
      <c r="J181" s="140" t="s">
        <v>4</v>
      </c>
      <c r="K181" s="141" t="s">
        <v>2</v>
      </c>
    </row>
    <row r="182" spans="1:11" x14ac:dyDescent="0.25">
      <c r="A182" s="163" t="s">
        <v>159</v>
      </c>
      <c r="B182" s="61" t="s">
        <v>12</v>
      </c>
      <c r="C182" s="62" t="s">
        <v>13</v>
      </c>
      <c r="D182" s="61" t="s">
        <v>12</v>
      </c>
      <c r="E182" s="63" t="s">
        <v>13</v>
      </c>
      <c r="F182" s="62" t="s">
        <v>12</v>
      </c>
      <c r="G182" s="62" t="s">
        <v>13</v>
      </c>
      <c r="H182" s="61" t="s">
        <v>12</v>
      </c>
      <c r="I182" s="63" t="s">
        <v>13</v>
      </c>
      <c r="J182" s="61"/>
      <c r="K182" s="63"/>
    </row>
    <row r="183" spans="1:11" x14ac:dyDescent="0.25">
      <c r="A183" s="7" t="s">
        <v>494</v>
      </c>
      <c r="B183" s="65">
        <v>214</v>
      </c>
      <c r="C183" s="34">
        <f>IF(B186=0, "-", B183/B186)</f>
        <v>0.3380726698262243</v>
      </c>
      <c r="D183" s="65">
        <v>4</v>
      </c>
      <c r="E183" s="9">
        <f>IF(D186=0, "-", D183/D186)</f>
        <v>2.0408163265306121E-2</v>
      </c>
      <c r="F183" s="81">
        <v>1430</v>
      </c>
      <c r="G183" s="34">
        <f>IF(F186=0, "-", F183/F186)</f>
        <v>0.27165653495440728</v>
      </c>
      <c r="H183" s="65">
        <v>796</v>
      </c>
      <c r="I183" s="9">
        <f>IF(H186=0, "-", H183/H186)</f>
        <v>0.17563989408649602</v>
      </c>
      <c r="J183" s="8" t="str">
        <f>IF(D183=0, "-", IF((B183-D183)/D183&lt;10, (B183-D183)/D183, "&gt;999%"))</f>
        <v>&gt;999%</v>
      </c>
      <c r="K183" s="9">
        <f>IF(H183=0, "-", IF((F183-H183)/H183&lt;10, (F183-H183)/H183, "&gt;999%"))</f>
        <v>0.79648241206030146</v>
      </c>
    </row>
    <row r="184" spans="1:11" x14ac:dyDescent="0.25">
      <c r="A184" s="7" t="s">
        <v>495</v>
      </c>
      <c r="B184" s="65">
        <v>419</v>
      </c>
      <c r="C184" s="34">
        <f>IF(B186=0, "-", B184/B186)</f>
        <v>0.6619273301737757</v>
      </c>
      <c r="D184" s="65">
        <v>192</v>
      </c>
      <c r="E184" s="9">
        <f>IF(D186=0, "-", D184/D186)</f>
        <v>0.97959183673469385</v>
      </c>
      <c r="F184" s="81">
        <v>3834</v>
      </c>
      <c r="G184" s="34">
        <f>IF(F186=0, "-", F184/F186)</f>
        <v>0.72834346504559266</v>
      </c>
      <c r="H184" s="65">
        <v>3736</v>
      </c>
      <c r="I184" s="9">
        <f>IF(H186=0, "-", H184/H186)</f>
        <v>0.82436010591350395</v>
      </c>
      <c r="J184" s="8">
        <f>IF(D184=0, "-", IF((B184-D184)/D184&lt;10, (B184-D184)/D184, "&gt;999%"))</f>
        <v>1.1822916666666667</v>
      </c>
      <c r="K184" s="9">
        <f>IF(H184=0, "-", IF((F184-H184)/H184&lt;10, (F184-H184)/H184, "&gt;999%"))</f>
        <v>2.6231263383297645E-2</v>
      </c>
    </row>
    <row r="185" spans="1:11" x14ac:dyDescent="0.25">
      <c r="A185" s="2"/>
      <c r="B185" s="68"/>
      <c r="C185" s="33"/>
      <c r="D185" s="68"/>
      <c r="E185" s="6"/>
      <c r="F185" s="82"/>
      <c r="G185" s="33"/>
      <c r="H185" s="68"/>
      <c r="I185" s="6"/>
      <c r="J185" s="5"/>
      <c r="K185" s="6"/>
    </row>
    <row r="186" spans="1:11" s="43" customFormat="1" x14ac:dyDescent="0.25">
      <c r="A186" s="162" t="s">
        <v>630</v>
      </c>
      <c r="B186" s="71">
        <f>SUM(B183:B185)</f>
        <v>633</v>
      </c>
      <c r="C186" s="40">
        <f>B186/25798</f>
        <v>2.453678579734863E-2</v>
      </c>
      <c r="D186" s="71">
        <f>SUM(D183:D185)</f>
        <v>196</v>
      </c>
      <c r="E186" s="41">
        <f>D186/24733</f>
        <v>7.9246351028989612E-3</v>
      </c>
      <c r="F186" s="77">
        <f>SUM(F183:F185)</f>
        <v>5264</v>
      </c>
      <c r="G186" s="42">
        <f>F186/338012</f>
        <v>1.5573411594854621E-2</v>
      </c>
      <c r="H186" s="71">
        <f>SUM(H183:H185)</f>
        <v>4532</v>
      </c>
      <c r="I186" s="41">
        <f>H186/328185</f>
        <v>1.3809284397519692E-2</v>
      </c>
      <c r="J186" s="37">
        <f>IF(D186=0, "-", IF((B186-D186)/D186&lt;10, (B186-D186)/D186, "&gt;999%"))</f>
        <v>2.2295918367346941</v>
      </c>
      <c r="K186" s="38">
        <f>IF(H186=0, "-", IF((F186-H186)/H186&lt;10, (F186-H186)/H186, "&gt;999%"))</f>
        <v>0.1615180935569285</v>
      </c>
    </row>
    <row r="187" spans="1:11" x14ac:dyDescent="0.25">
      <c r="B187" s="83"/>
      <c r="D187" s="83"/>
      <c r="F187" s="83"/>
      <c r="H187" s="83"/>
    </row>
    <row r="188" spans="1:11" x14ac:dyDescent="0.25">
      <c r="A188" s="163" t="s">
        <v>160</v>
      </c>
      <c r="B188" s="61" t="s">
        <v>12</v>
      </c>
      <c r="C188" s="62" t="s">
        <v>13</v>
      </c>
      <c r="D188" s="61" t="s">
        <v>12</v>
      </c>
      <c r="E188" s="63" t="s">
        <v>13</v>
      </c>
      <c r="F188" s="62" t="s">
        <v>12</v>
      </c>
      <c r="G188" s="62" t="s">
        <v>13</v>
      </c>
      <c r="H188" s="61" t="s">
        <v>12</v>
      </c>
      <c r="I188" s="63" t="s">
        <v>13</v>
      </c>
      <c r="J188" s="61"/>
      <c r="K188" s="63"/>
    </row>
    <row r="189" spans="1:11" x14ac:dyDescent="0.25">
      <c r="A189" s="7" t="s">
        <v>496</v>
      </c>
      <c r="B189" s="65">
        <v>1</v>
      </c>
      <c r="C189" s="34">
        <f>IF(B201=0, "-", B189/B201)</f>
        <v>1.4084507042253521E-2</v>
      </c>
      <c r="D189" s="65">
        <v>1</v>
      </c>
      <c r="E189" s="9">
        <f>IF(D201=0, "-", D189/D201)</f>
        <v>1.2500000000000001E-2</v>
      </c>
      <c r="F189" s="81">
        <v>19</v>
      </c>
      <c r="G189" s="34">
        <f>IF(F201=0, "-", F189/F201)</f>
        <v>1.5409570154095702E-2</v>
      </c>
      <c r="H189" s="65">
        <v>22</v>
      </c>
      <c r="I189" s="9">
        <f>IF(H201=0, "-", H189/H201)</f>
        <v>1.3741411617738912E-2</v>
      </c>
      <c r="J189" s="8">
        <f t="shared" ref="J189:J199" si="14">IF(D189=0, "-", IF((B189-D189)/D189&lt;10, (B189-D189)/D189, "&gt;999%"))</f>
        <v>0</v>
      </c>
      <c r="K189" s="9">
        <f t="shared" ref="K189:K199" si="15">IF(H189=0, "-", IF((F189-H189)/H189&lt;10, (F189-H189)/H189, "&gt;999%"))</f>
        <v>-0.13636363636363635</v>
      </c>
    </row>
    <row r="190" spans="1:11" x14ac:dyDescent="0.25">
      <c r="A190" s="7" t="s">
        <v>497</v>
      </c>
      <c r="B190" s="65">
        <v>8</v>
      </c>
      <c r="C190" s="34">
        <f>IF(B201=0, "-", B190/B201)</f>
        <v>0.11267605633802817</v>
      </c>
      <c r="D190" s="65">
        <v>5</v>
      </c>
      <c r="E190" s="9">
        <f>IF(D201=0, "-", D190/D201)</f>
        <v>6.25E-2</v>
      </c>
      <c r="F190" s="81">
        <v>194</v>
      </c>
      <c r="G190" s="34">
        <f>IF(F201=0, "-", F190/F201)</f>
        <v>0.15733982157339821</v>
      </c>
      <c r="H190" s="65">
        <v>176</v>
      </c>
      <c r="I190" s="9">
        <f>IF(H201=0, "-", H190/H201)</f>
        <v>0.1099312929419113</v>
      </c>
      <c r="J190" s="8">
        <f t="shared" si="14"/>
        <v>0.6</v>
      </c>
      <c r="K190" s="9">
        <f t="shared" si="15"/>
        <v>0.10227272727272728</v>
      </c>
    </row>
    <row r="191" spans="1:11" x14ac:dyDescent="0.25">
      <c r="A191" s="7" t="s">
        <v>498</v>
      </c>
      <c r="B191" s="65">
        <v>5</v>
      </c>
      <c r="C191" s="34">
        <f>IF(B201=0, "-", B191/B201)</f>
        <v>7.0422535211267609E-2</v>
      </c>
      <c r="D191" s="65">
        <v>0</v>
      </c>
      <c r="E191" s="9">
        <f>IF(D201=0, "-", D191/D201)</f>
        <v>0</v>
      </c>
      <c r="F191" s="81">
        <v>40</v>
      </c>
      <c r="G191" s="34">
        <f>IF(F201=0, "-", F191/F201)</f>
        <v>3.2441200324412001E-2</v>
      </c>
      <c r="H191" s="65">
        <v>37</v>
      </c>
      <c r="I191" s="9">
        <f>IF(H201=0, "-", H191/H201)</f>
        <v>2.3110555902560899E-2</v>
      </c>
      <c r="J191" s="8" t="str">
        <f t="shared" si="14"/>
        <v>-</v>
      </c>
      <c r="K191" s="9">
        <f t="shared" si="15"/>
        <v>8.1081081081081086E-2</v>
      </c>
    </row>
    <row r="192" spans="1:11" x14ac:dyDescent="0.25">
      <c r="A192" s="7" t="s">
        <v>499</v>
      </c>
      <c r="B192" s="65">
        <v>26</v>
      </c>
      <c r="C192" s="34">
        <f>IF(B201=0, "-", B192/B201)</f>
        <v>0.36619718309859156</v>
      </c>
      <c r="D192" s="65">
        <v>23</v>
      </c>
      <c r="E192" s="9">
        <f>IF(D201=0, "-", D192/D201)</f>
        <v>0.28749999999999998</v>
      </c>
      <c r="F192" s="81">
        <v>305</v>
      </c>
      <c r="G192" s="34">
        <f>IF(F201=0, "-", F192/F201)</f>
        <v>0.24736415247364152</v>
      </c>
      <c r="H192" s="65">
        <v>322</v>
      </c>
      <c r="I192" s="9">
        <f>IF(H201=0, "-", H192/H201)</f>
        <v>0.20112429731417863</v>
      </c>
      <c r="J192" s="8">
        <f t="shared" si="14"/>
        <v>0.13043478260869565</v>
      </c>
      <c r="K192" s="9">
        <f t="shared" si="15"/>
        <v>-5.2795031055900624E-2</v>
      </c>
    </row>
    <row r="193" spans="1:11" x14ac:dyDescent="0.25">
      <c r="A193" s="7" t="s">
        <v>500</v>
      </c>
      <c r="B193" s="65">
        <v>0</v>
      </c>
      <c r="C193" s="34">
        <f>IF(B201=0, "-", B193/B201)</f>
        <v>0</v>
      </c>
      <c r="D193" s="65">
        <v>0</v>
      </c>
      <c r="E193" s="9">
        <f>IF(D201=0, "-", D193/D201)</f>
        <v>0</v>
      </c>
      <c r="F193" s="81">
        <v>20</v>
      </c>
      <c r="G193" s="34">
        <f>IF(F201=0, "-", F193/F201)</f>
        <v>1.6220600162206E-2</v>
      </c>
      <c r="H193" s="65">
        <v>14</v>
      </c>
      <c r="I193" s="9">
        <f>IF(H201=0, "-", H193/H201)</f>
        <v>8.7445346658338533E-3</v>
      </c>
      <c r="J193" s="8" t="str">
        <f t="shared" si="14"/>
        <v>-</v>
      </c>
      <c r="K193" s="9">
        <f t="shared" si="15"/>
        <v>0.42857142857142855</v>
      </c>
    </row>
    <row r="194" spans="1:11" x14ac:dyDescent="0.25">
      <c r="A194" s="7" t="s">
        <v>501</v>
      </c>
      <c r="B194" s="65">
        <v>1</v>
      </c>
      <c r="C194" s="34">
        <f>IF(B201=0, "-", B194/B201)</f>
        <v>1.4084507042253521E-2</v>
      </c>
      <c r="D194" s="65">
        <v>9</v>
      </c>
      <c r="E194" s="9">
        <f>IF(D201=0, "-", D194/D201)</f>
        <v>0.1125</v>
      </c>
      <c r="F194" s="81">
        <v>48</v>
      </c>
      <c r="G194" s="34">
        <f>IF(F201=0, "-", F194/F201)</f>
        <v>3.8929440389294405E-2</v>
      </c>
      <c r="H194" s="65">
        <v>217</v>
      </c>
      <c r="I194" s="9">
        <f>IF(H201=0, "-", H194/H201)</f>
        <v>0.13554028732042472</v>
      </c>
      <c r="J194" s="8">
        <f t="shared" si="14"/>
        <v>-0.88888888888888884</v>
      </c>
      <c r="K194" s="9">
        <f t="shared" si="15"/>
        <v>-0.77880184331797231</v>
      </c>
    </row>
    <row r="195" spans="1:11" x14ac:dyDescent="0.25">
      <c r="A195" s="7" t="s">
        <v>502</v>
      </c>
      <c r="B195" s="65">
        <v>11</v>
      </c>
      <c r="C195" s="34">
        <f>IF(B201=0, "-", B195/B201)</f>
        <v>0.15492957746478872</v>
      </c>
      <c r="D195" s="65">
        <v>2</v>
      </c>
      <c r="E195" s="9">
        <f>IF(D201=0, "-", D195/D201)</f>
        <v>2.5000000000000001E-2</v>
      </c>
      <c r="F195" s="81">
        <v>71</v>
      </c>
      <c r="G195" s="34">
        <f>IF(F201=0, "-", F195/F201)</f>
        <v>5.7583130575831303E-2</v>
      </c>
      <c r="H195" s="65">
        <v>71</v>
      </c>
      <c r="I195" s="9">
        <f>IF(H201=0, "-", H195/H201)</f>
        <v>4.4347282948157402E-2</v>
      </c>
      <c r="J195" s="8">
        <f t="shared" si="14"/>
        <v>4.5</v>
      </c>
      <c r="K195" s="9">
        <f t="shared" si="15"/>
        <v>0</v>
      </c>
    </row>
    <row r="196" spans="1:11" x14ac:dyDescent="0.25">
      <c r="A196" s="7" t="s">
        <v>503</v>
      </c>
      <c r="B196" s="65">
        <v>5</v>
      </c>
      <c r="C196" s="34">
        <f>IF(B201=0, "-", B196/B201)</f>
        <v>7.0422535211267609E-2</v>
      </c>
      <c r="D196" s="65">
        <v>1</v>
      </c>
      <c r="E196" s="9">
        <f>IF(D201=0, "-", D196/D201)</f>
        <v>1.2500000000000001E-2</v>
      </c>
      <c r="F196" s="81">
        <v>113</v>
      </c>
      <c r="G196" s="34">
        <f>IF(F201=0, "-", F196/F201)</f>
        <v>9.1646390916463913E-2</v>
      </c>
      <c r="H196" s="65">
        <v>109</v>
      </c>
      <c r="I196" s="9">
        <f>IF(H201=0, "-", H196/H201)</f>
        <v>6.808244846970643E-2</v>
      </c>
      <c r="J196" s="8">
        <f t="shared" si="14"/>
        <v>4</v>
      </c>
      <c r="K196" s="9">
        <f t="shared" si="15"/>
        <v>3.669724770642202E-2</v>
      </c>
    </row>
    <row r="197" spans="1:11" x14ac:dyDescent="0.25">
      <c r="A197" s="7" t="s">
        <v>504</v>
      </c>
      <c r="B197" s="65">
        <v>0</v>
      </c>
      <c r="C197" s="34">
        <f>IF(B201=0, "-", B197/B201)</f>
        <v>0</v>
      </c>
      <c r="D197" s="65">
        <v>3</v>
      </c>
      <c r="E197" s="9">
        <f>IF(D201=0, "-", D197/D201)</f>
        <v>3.7499999999999999E-2</v>
      </c>
      <c r="F197" s="81">
        <v>153</v>
      </c>
      <c r="G197" s="34">
        <f>IF(F201=0, "-", F197/F201)</f>
        <v>0.12408759124087591</v>
      </c>
      <c r="H197" s="65">
        <v>234</v>
      </c>
      <c r="I197" s="9">
        <f>IF(H201=0, "-", H197/H201)</f>
        <v>0.14615865084322299</v>
      </c>
      <c r="J197" s="8">
        <f t="shared" si="14"/>
        <v>-1</v>
      </c>
      <c r="K197" s="9">
        <f t="shared" si="15"/>
        <v>-0.34615384615384615</v>
      </c>
    </row>
    <row r="198" spans="1:11" x14ac:dyDescent="0.25">
      <c r="A198" s="7" t="s">
        <v>505</v>
      </c>
      <c r="B198" s="65">
        <v>13</v>
      </c>
      <c r="C198" s="34">
        <f>IF(B201=0, "-", B198/B201)</f>
        <v>0.18309859154929578</v>
      </c>
      <c r="D198" s="65">
        <v>36</v>
      </c>
      <c r="E198" s="9">
        <f>IF(D201=0, "-", D198/D201)</f>
        <v>0.45</v>
      </c>
      <c r="F198" s="81">
        <v>257</v>
      </c>
      <c r="G198" s="34">
        <f>IF(F201=0, "-", F198/F201)</f>
        <v>0.20843471208434713</v>
      </c>
      <c r="H198" s="65">
        <v>393</v>
      </c>
      <c r="I198" s="9">
        <f>IF(H201=0, "-", H198/H201)</f>
        <v>0.24547158026233604</v>
      </c>
      <c r="J198" s="8">
        <f t="shared" si="14"/>
        <v>-0.63888888888888884</v>
      </c>
      <c r="K198" s="9">
        <f t="shared" si="15"/>
        <v>-0.34605597964376589</v>
      </c>
    </row>
    <row r="199" spans="1:11" x14ac:dyDescent="0.25">
      <c r="A199" s="7" t="s">
        <v>506</v>
      </c>
      <c r="B199" s="65">
        <v>1</v>
      </c>
      <c r="C199" s="34">
        <f>IF(B201=0, "-", B199/B201)</f>
        <v>1.4084507042253521E-2</v>
      </c>
      <c r="D199" s="65">
        <v>0</v>
      </c>
      <c r="E199" s="9">
        <f>IF(D201=0, "-", D199/D201)</f>
        <v>0</v>
      </c>
      <c r="F199" s="81">
        <v>13</v>
      </c>
      <c r="G199" s="34">
        <f>IF(F201=0, "-", F199/F201)</f>
        <v>1.0543390105433901E-2</v>
      </c>
      <c r="H199" s="65">
        <v>6</v>
      </c>
      <c r="I199" s="9">
        <f>IF(H201=0, "-", H199/H201)</f>
        <v>3.7476577139287947E-3</v>
      </c>
      <c r="J199" s="8" t="str">
        <f t="shared" si="14"/>
        <v>-</v>
      </c>
      <c r="K199" s="9">
        <f t="shared" si="15"/>
        <v>1.1666666666666667</v>
      </c>
    </row>
    <row r="200" spans="1:11" x14ac:dyDescent="0.25">
      <c r="A200" s="2"/>
      <c r="B200" s="68"/>
      <c r="C200" s="33"/>
      <c r="D200" s="68"/>
      <c r="E200" s="6"/>
      <c r="F200" s="82"/>
      <c r="G200" s="33"/>
      <c r="H200" s="68"/>
      <c r="I200" s="6"/>
      <c r="J200" s="5"/>
      <c r="K200" s="6"/>
    </row>
    <row r="201" spans="1:11" s="43" customFormat="1" x14ac:dyDescent="0.25">
      <c r="A201" s="162" t="s">
        <v>629</v>
      </c>
      <c r="B201" s="71">
        <f>SUM(B189:B200)</f>
        <v>71</v>
      </c>
      <c r="C201" s="40">
        <f>B201/25798</f>
        <v>2.752151329560431E-3</v>
      </c>
      <c r="D201" s="71">
        <f>SUM(D189:D200)</f>
        <v>80</v>
      </c>
      <c r="E201" s="41">
        <f>D201/24733</f>
        <v>3.2345449399587595E-3</v>
      </c>
      <c r="F201" s="77">
        <f>SUM(F189:F200)</f>
        <v>1233</v>
      </c>
      <c r="G201" s="42">
        <f>F201/338012</f>
        <v>3.6477994864087667E-3</v>
      </c>
      <c r="H201" s="71">
        <f>SUM(H189:H200)</f>
        <v>1601</v>
      </c>
      <c r="I201" s="41">
        <f>H201/328185</f>
        <v>4.878346054816643E-3</v>
      </c>
      <c r="J201" s="37">
        <f>IF(D201=0, "-", IF((B201-D201)/D201&lt;10, (B201-D201)/D201, "&gt;999%"))</f>
        <v>-0.1125</v>
      </c>
      <c r="K201" s="38">
        <f>IF(H201=0, "-", IF((F201-H201)/H201&lt;10, (F201-H201)/H201, "&gt;999%"))</f>
        <v>-0.22985633978763273</v>
      </c>
    </row>
    <row r="202" spans="1:11" x14ac:dyDescent="0.25">
      <c r="B202" s="83"/>
      <c r="D202" s="83"/>
      <c r="F202" s="83"/>
      <c r="H202" s="83"/>
    </row>
    <row r="203" spans="1:11" s="43" customFormat="1" x14ac:dyDescent="0.25">
      <c r="A203" s="162" t="s">
        <v>628</v>
      </c>
      <c r="B203" s="71">
        <v>704</v>
      </c>
      <c r="C203" s="40">
        <f>B203/25798</f>
        <v>2.7288937126909062E-2</v>
      </c>
      <c r="D203" s="71">
        <v>276</v>
      </c>
      <c r="E203" s="41">
        <f>D203/24733</f>
        <v>1.115918004285772E-2</v>
      </c>
      <c r="F203" s="77">
        <v>6497</v>
      </c>
      <c r="G203" s="42">
        <f>F203/338012</f>
        <v>1.9221211081263387E-2</v>
      </c>
      <c r="H203" s="71">
        <v>6133</v>
      </c>
      <c r="I203" s="41">
        <f>H203/328185</f>
        <v>1.8687630452336335E-2</v>
      </c>
      <c r="J203" s="37">
        <f>IF(D203=0, "-", IF((B203-D203)/D203&lt;10, (B203-D203)/D203, "&gt;999%"))</f>
        <v>1.5507246376811594</v>
      </c>
      <c r="K203" s="38">
        <f>IF(H203=0, "-", IF((F203-H203)/H203&lt;10, (F203-H203)/H203, "&gt;999%"))</f>
        <v>5.9351051687591715E-2</v>
      </c>
    </row>
    <row r="204" spans="1:11" x14ac:dyDescent="0.25">
      <c r="B204" s="83"/>
      <c r="D204" s="83"/>
      <c r="F204" s="83"/>
      <c r="H204" s="83"/>
    </row>
    <row r="205" spans="1:11" x14ac:dyDescent="0.25">
      <c r="A205" s="27" t="s">
        <v>626</v>
      </c>
      <c r="B205" s="71">
        <f>B209-B207</f>
        <v>13073</v>
      </c>
      <c r="C205" s="40">
        <f>B205/25798</f>
        <v>0.50674470889216217</v>
      </c>
      <c r="D205" s="71">
        <f>D209-D207</f>
        <v>10848</v>
      </c>
      <c r="E205" s="41">
        <f>D205/24733</f>
        <v>0.43860429385840777</v>
      </c>
      <c r="F205" s="77">
        <f>F209-F207</f>
        <v>151671</v>
      </c>
      <c r="G205" s="42">
        <f>F205/338012</f>
        <v>0.44871483852644284</v>
      </c>
      <c r="H205" s="71">
        <f>H209-H207</f>
        <v>138808</v>
      </c>
      <c r="I205" s="41">
        <f>H205/328185</f>
        <v>0.42295656413303473</v>
      </c>
      <c r="J205" s="37">
        <f>IF(D205=0, "-", IF((B205-D205)/D205&lt;10, (B205-D205)/D205, "&gt;999%"))</f>
        <v>0.20510693215339232</v>
      </c>
      <c r="K205" s="38">
        <f>IF(H205=0, "-", IF((F205-H205)/H205&lt;10, (F205-H205)/H205, "&gt;999%"))</f>
        <v>9.2667569592530696E-2</v>
      </c>
    </row>
    <row r="206" spans="1:11" x14ac:dyDescent="0.25">
      <c r="A206" s="27"/>
      <c r="B206" s="71"/>
      <c r="C206" s="40"/>
      <c r="D206" s="71"/>
      <c r="E206" s="41"/>
      <c r="F206" s="77"/>
      <c r="G206" s="42"/>
      <c r="H206" s="71"/>
      <c r="I206" s="41"/>
      <c r="J206" s="37"/>
      <c r="K206" s="38"/>
    </row>
    <row r="207" spans="1:11" x14ac:dyDescent="0.25">
      <c r="A207" s="27" t="s">
        <v>627</v>
      </c>
      <c r="B207" s="71">
        <v>1810</v>
      </c>
      <c r="C207" s="40">
        <f>B207/25798</f>
        <v>7.0160477556399717E-2</v>
      </c>
      <c r="D207" s="71">
        <v>2077</v>
      </c>
      <c r="E207" s="41">
        <f>D207/24733</f>
        <v>8.39768730036793E-2</v>
      </c>
      <c r="F207" s="77">
        <v>29359</v>
      </c>
      <c r="G207" s="42">
        <f>F207/338012</f>
        <v>8.6857863034448479E-2</v>
      </c>
      <c r="H207" s="71">
        <v>27892</v>
      </c>
      <c r="I207" s="41">
        <f>H207/328185</f>
        <v>8.4988649694532042E-2</v>
      </c>
      <c r="J207" s="37">
        <f>IF(D207=0, "-", IF((B207-D207)/D207&lt;10, (B207-D207)/D207, "&gt;999%"))</f>
        <v>-0.12855079441502168</v>
      </c>
      <c r="K207" s="38">
        <f>IF(H207=0, "-", IF((F207-H207)/H207&lt;10, (F207-H207)/H207, "&gt;999%"))</f>
        <v>5.2595726373153594E-2</v>
      </c>
    </row>
    <row r="208" spans="1:11" x14ac:dyDescent="0.25">
      <c r="A208" s="27"/>
      <c r="B208" s="71"/>
      <c r="C208" s="40"/>
      <c r="D208" s="71"/>
      <c r="E208" s="41"/>
      <c r="F208" s="77"/>
      <c r="G208" s="42"/>
      <c r="H208" s="71"/>
      <c r="I208" s="41"/>
      <c r="J208" s="37"/>
      <c r="K208" s="38"/>
    </row>
    <row r="209" spans="1:11" x14ac:dyDescent="0.25">
      <c r="A209" s="27" t="s">
        <v>625</v>
      </c>
      <c r="B209" s="71">
        <v>14883</v>
      </c>
      <c r="C209" s="40">
        <f>B209/25798</f>
        <v>0.57690518644856192</v>
      </c>
      <c r="D209" s="71">
        <v>12925</v>
      </c>
      <c r="E209" s="41">
        <f>D209/24733</f>
        <v>0.52258116686208711</v>
      </c>
      <c r="F209" s="77">
        <v>181030</v>
      </c>
      <c r="G209" s="42">
        <f>F209/338012</f>
        <v>0.53557270156089132</v>
      </c>
      <c r="H209" s="71">
        <v>166700</v>
      </c>
      <c r="I209" s="41">
        <f>H209/328185</f>
        <v>0.50794521382756674</v>
      </c>
      <c r="J209" s="37">
        <f>IF(D209=0, "-", IF((B209-D209)/D209&lt;10, (B209-D209)/D209, "&gt;999%"))</f>
        <v>0.15148936170212765</v>
      </c>
      <c r="K209" s="38">
        <f>IF(H209=0, "-", IF((F209-H209)/H209&lt;10, (F209-H209)/H209, "&gt;999%"))</f>
        <v>8.5962807438512298E-2</v>
      </c>
    </row>
  </sheetData>
  <mergeCells count="37">
    <mergeCell ref="B1:K1"/>
    <mergeCell ref="B2:K2"/>
    <mergeCell ref="B180:E180"/>
    <mergeCell ref="F180:I180"/>
    <mergeCell ref="J180:K180"/>
    <mergeCell ref="B181:C181"/>
    <mergeCell ref="D181:E181"/>
    <mergeCell ref="F181:G181"/>
    <mergeCell ref="H181:I181"/>
    <mergeCell ref="B124:E124"/>
    <mergeCell ref="F124:I124"/>
    <mergeCell ref="J124:K124"/>
    <mergeCell ref="B125:C125"/>
    <mergeCell ref="D125:E125"/>
    <mergeCell ref="F125:G125"/>
    <mergeCell ref="H125:I125"/>
    <mergeCell ref="B69:E69"/>
    <mergeCell ref="F69:I69"/>
    <mergeCell ref="J69:K69"/>
    <mergeCell ref="B70:C70"/>
    <mergeCell ref="D70:E70"/>
    <mergeCell ref="F70:G70"/>
    <mergeCell ref="H70:I70"/>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23" max="16383" man="1"/>
    <brk id="17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653</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2</v>
      </c>
      <c r="C7" s="39">
        <f>IF(B48=0, "-", B7/B48)</f>
        <v>1.3438150910434723E-4</v>
      </c>
      <c r="D7" s="65">
        <v>4</v>
      </c>
      <c r="E7" s="21">
        <f>IF(D48=0, "-", D7/D48)</f>
        <v>3.0947775628626691E-4</v>
      </c>
      <c r="F7" s="81">
        <v>69</v>
      </c>
      <c r="G7" s="39">
        <f>IF(F48=0, "-", F7/F48)</f>
        <v>3.8115229519969065E-4</v>
      </c>
      <c r="H7" s="65">
        <v>42</v>
      </c>
      <c r="I7" s="21">
        <f>IF(H48=0, "-", H7/H48)</f>
        <v>2.519496100779844E-4</v>
      </c>
      <c r="J7" s="20">
        <f t="shared" ref="J7:J46" si="0">IF(D7=0, "-", IF((B7-D7)/D7&lt;10, (B7-D7)/D7, "&gt;999%"))</f>
        <v>-0.5</v>
      </c>
      <c r="K7" s="21">
        <f t="shared" ref="K7:K46" si="1">IF(H7=0, "-", IF((F7-H7)/H7&lt;10, (F7-H7)/H7, "&gt;999%"))</f>
        <v>0.6428571428571429</v>
      </c>
    </row>
    <row r="8" spans="1:11" x14ac:dyDescent="0.25">
      <c r="A8" s="7" t="s">
        <v>33</v>
      </c>
      <c r="B8" s="65">
        <v>1</v>
      </c>
      <c r="C8" s="39">
        <f>IF(B48=0, "-", B8/B48)</f>
        <v>6.7190754552173617E-5</v>
      </c>
      <c r="D8" s="65">
        <v>1</v>
      </c>
      <c r="E8" s="21">
        <f>IF(D48=0, "-", D8/D48)</f>
        <v>7.7369439071566727E-5</v>
      </c>
      <c r="F8" s="81">
        <v>19</v>
      </c>
      <c r="G8" s="39">
        <f>IF(F48=0, "-", F8/F48)</f>
        <v>1.0495497983759597E-4</v>
      </c>
      <c r="H8" s="65">
        <v>22</v>
      </c>
      <c r="I8" s="21">
        <f>IF(H48=0, "-", H8/H48)</f>
        <v>1.319736052789442E-4</v>
      </c>
      <c r="J8" s="20">
        <f t="shared" si="0"/>
        <v>0</v>
      </c>
      <c r="K8" s="21">
        <f t="shared" si="1"/>
        <v>-0.13636363636363635</v>
      </c>
    </row>
    <row r="9" spans="1:11" x14ac:dyDescent="0.25">
      <c r="A9" s="7" t="s">
        <v>34</v>
      </c>
      <c r="B9" s="65">
        <v>382</v>
      </c>
      <c r="C9" s="39">
        <f>IF(B48=0, "-", B9/B48)</f>
        <v>2.5666868238930322E-2</v>
      </c>
      <c r="D9" s="65">
        <v>331</v>
      </c>
      <c r="E9" s="21">
        <f>IF(D48=0, "-", D9/D48)</f>
        <v>2.5609284332688588E-2</v>
      </c>
      <c r="F9" s="81">
        <v>4680</v>
      </c>
      <c r="G9" s="39">
        <f>IF(F48=0, "-", F9/F48)</f>
        <v>2.5852068717892061E-2</v>
      </c>
      <c r="H9" s="65">
        <v>5504</v>
      </c>
      <c r="I9" s="21">
        <f>IF(H48=0, "-", H9/H48)</f>
        <v>3.3017396520695859E-2</v>
      </c>
      <c r="J9" s="20">
        <f t="shared" si="0"/>
        <v>0.15407854984894259</v>
      </c>
      <c r="K9" s="21">
        <f t="shared" si="1"/>
        <v>-0.14970930232558138</v>
      </c>
    </row>
    <row r="10" spans="1:11" x14ac:dyDescent="0.25">
      <c r="A10" s="7" t="s">
        <v>35</v>
      </c>
      <c r="B10" s="65">
        <v>5</v>
      </c>
      <c r="C10" s="39">
        <f>IF(B48=0, "-", B10/B48)</f>
        <v>3.359537727608681E-4</v>
      </c>
      <c r="D10" s="65">
        <v>0</v>
      </c>
      <c r="E10" s="21">
        <f>IF(D48=0, "-", D10/D48)</f>
        <v>0</v>
      </c>
      <c r="F10" s="81">
        <v>40</v>
      </c>
      <c r="G10" s="39">
        <f>IF(F48=0, "-", F10/F48)</f>
        <v>2.2095785228967574E-4</v>
      </c>
      <c r="H10" s="65">
        <v>37</v>
      </c>
      <c r="I10" s="21">
        <f>IF(H48=0, "-", H10/H48)</f>
        <v>2.2195560887822437E-4</v>
      </c>
      <c r="J10" s="20" t="str">
        <f t="shared" si="0"/>
        <v>-</v>
      </c>
      <c r="K10" s="21">
        <f t="shared" si="1"/>
        <v>8.1081081081081086E-2</v>
      </c>
    </row>
    <row r="11" spans="1:11" x14ac:dyDescent="0.25">
      <c r="A11" s="7" t="s">
        <v>36</v>
      </c>
      <c r="B11" s="65">
        <v>183</v>
      </c>
      <c r="C11" s="39">
        <f>IF(B48=0, "-", B11/B48)</f>
        <v>1.2295908083047773E-2</v>
      </c>
      <c r="D11" s="65">
        <v>373</v>
      </c>
      <c r="E11" s="21">
        <f>IF(D48=0, "-", D11/D48)</f>
        <v>2.885880077369439E-2</v>
      </c>
      <c r="F11" s="81">
        <v>4679</v>
      </c>
      <c r="G11" s="39">
        <f>IF(F48=0, "-", F11/F48)</f>
        <v>2.5846544771584819E-2</v>
      </c>
      <c r="H11" s="65">
        <v>4499</v>
      </c>
      <c r="I11" s="21">
        <f>IF(H48=0, "-", H11/H48)</f>
        <v>2.698860227954409E-2</v>
      </c>
      <c r="J11" s="20">
        <f t="shared" si="0"/>
        <v>-0.5093833780160858</v>
      </c>
      <c r="K11" s="21">
        <f t="shared" si="1"/>
        <v>4.0008890864636583E-2</v>
      </c>
    </row>
    <row r="12" spans="1:11" x14ac:dyDescent="0.25">
      <c r="A12" s="7" t="s">
        <v>37</v>
      </c>
      <c r="B12" s="65">
        <v>424</v>
      </c>
      <c r="C12" s="39">
        <f>IF(B48=0, "-", B12/B48)</f>
        <v>2.8488879930121617E-2</v>
      </c>
      <c r="D12" s="65">
        <v>0</v>
      </c>
      <c r="E12" s="21">
        <f>IF(D48=0, "-", D12/D48)</f>
        <v>0</v>
      </c>
      <c r="F12" s="81">
        <v>677</v>
      </c>
      <c r="G12" s="39">
        <f>IF(F48=0, "-", F12/F48)</f>
        <v>3.7397116500027618E-3</v>
      </c>
      <c r="H12" s="65">
        <v>0</v>
      </c>
      <c r="I12" s="21">
        <f>IF(H48=0, "-", H12/H48)</f>
        <v>0</v>
      </c>
      <c r="J12" s="20" t="str">
        <f t="shared" si="0"/>
        <v>-</v>
      </c>
      <c r="K12" s="21" t="str">
        <f t="shared" si="1"/>
        <v>-</v>
      </c>
    </row>
    <row r="13" spans="1:11" x14ac:dyDescent="0.25">
      <c r="A13" s="7" t="s">
        <v>40</v>
      </c>
      <c r="B13" s="65">
        <v>2</v>
      </c>
      <c r="C13" s="39">
        <f>IF(B48=0, "-", B13/B48)</f>
        <v>1.3438150910434723E-4</v>
      </c>
      <c r="D13" s="65">
        <v>16</v>
      </c>
      <c r="E13" s="21">
        <f>IF(D48=0, "-", D13/D48)</f>
        <v>1.2379110251450676E-3</v>
      </c>
      <c r="F13" s="81">
        <v>46</v>
      </c>
      <c r="G13" s="39">
        <f>IF(F48=0, "-", F13/F48)</f>
        <v>2.5410153013312708E-4</v>
      </c>
      <c r="H13" s="65">
        <v>52</v>
      </c>
      <c r="I13" s="21">
        <f>IF(H48=0, "-", H13/H48)</f>
        <v>3.1193761247750451E-4</v>
      </c>
      <c r="J13" s="20">
        <f t="shared" si="0"/>
        <v>-0.875</v>
      </c>
      <c r="K13" s="21">
        <f t="shared" si="1"/>
        <v>-0.11538461538461539</v>
      </c>
    </row>
    <row r="14" spans="1:11" x14ac:dyDescent="0.25">
      <c r="A14" s="7" t="s">
        <v>41</v>
      </c>
      <c r="B14" s="65">
        <v>55</v>
      </c>
      <c r="C14" s="39">
        <f>IF(B48=0, "-", B14/B48)</f>
        <v>3.6954915003695491E-3</v>
      </c>
      <c r="D14" s="65">
        <v>0</v>
      </c>
      <c r="E14" s="21">
        <f>IF(D48=0, "-", D14/D48)</f>
        <v>0</v>
      </c>
      <c r="F14" s="81">
        <v>282</v>
      </c>
      <c r="G14" s="39">
        <f>IF(F48=0, "-", F14/F48)</f>
        <v>1.5577528586422139E-3</v>
      </c>
      <c r="H14" s="65">
        <v>0</v>
      </c>
      <c r="I14" s="21">
        <f>IF(H48=0, "-", H14/H48)</f>
        <v>0</v>
      </c>
      <c r="J14" s="20" t="str">
        <f t="shared" si="0"/>
        <v>-</v>
      </c>
      <c r="K14" s="21" t="str">
        <f t="shared" si="1"/>
        <v>-</v>
      </c>
    </row>
    <row r="15" spans="1:11" x14ac:dyDescent="0.25">
      <c r="A15" s="7" t="s">
        <v>47</v>
      </c>
      <c r="B15" s="65">
        <v>308</v>
      </c>
      <c r="C15" s="39">
        <f>IF(B48=0, "-", B15/B48)</f>
        <v>2.0694752402069475E-2</v>
      </c>
      <c r="D15" s="65">
        <v>284</v>
      </c>
      <c r="E15" s="21">
        <f>IF(D48=0, "-", D15/D48)</f>
        <v>2.1972920696324953E-2</v>
      </c>
      <c r="F15" s="81">
        <v>3689</v>
      </c>
      <c r="G15" s="39">
        <f>IF(F48=0, "-", F15/F48)</f>
        <v>2.0377837927415345E-2</v>
      </c>
      <c r="H15" s="65">
        <v>3232</v>
      </c>
      <c r="I15" s="21">
        <f>IF(H48=0, "-", H15/H48)</f>
        <v>1.9388122375524897E-2</v>
      </c>
      <c r="J15" s="20">
        <f t="shared" si="0"/>
        <v>8.4507042253521125E-2</v>
      </c>
      <c r="K15" s="21">
        <f t="shared" si="1"/>
        <v>0.14139851485148514</v>
      </c>
    </row>
    <row r="16" spans="1:11" x14ac:dyDescent="0.25">
      <c r="A16" s="7" t="s">
        <v>50</v>
      </c>
      <c r="B16" s="65">
        <v>26</v>
      </c>
      <c r="C16" s="39">
        <f>IF(B48=0, "-", B16/B48)</f>
        <v>1.7469596183565142E-3</v>
      </c>
      <c r="D16" s="65">
        <v>75</v>
      </c>
      <c r="E16" s="21">
        <f>IF(D48=0, "-", D16/D48)</f>
        <v>5.8027079303675051E-3</v>
      </c>
      <c r="F16" s="81">
        <v>411</v>
      </c>
      <c r="G16" s="39">
        <f>IF(F48=0, "-", F16/F48)</f>
        <v>2.2703419322764183E-3</v>
      </c>
      <c r="H16" s="65">
        <v>375</v>
      </c>
      <c r="I16" s="21">
        <f>IF(H48=0, "-", H16/H48)</f>
        <v>2.2495500899820035E-3</v>
      </c>
      <c r="J16" s="20">
        <f t="shared" si="0"/>
        <v>-0.65333333333333332</v>
      </c>
      <c r="K16" s="21">
        <f t="shared" si="1"/>
        <v>9.6000000000000002E-2</v>
      </c>
    </row>
    <row r="17" spans="1:11" x14ac:dyDescent="0.25">
      <c r="A17" s="7" t="s">
        <v>51</v>
      </c>
      <c r="B17" s="65">
        <v>619</v>
      </c>
      <c r="C17" s="39">
        <f>IF(B48=0, "-", B17/B48)</f>
        <v>4.1591077067795475E-2</v>
      </c>
      <c r="D17" s="65">
        <v>211</v>
      </c>
      <c r="E17" s="21">
        <f>IF(D48=0, "-", D17/D48)</f>
        <v>1.6324951644100579E-2</v>
      </c>
      <c r="F17" s="81">
        <v>4558</v>
      </c>
      <c r="G17" s="39">
        <f>IF(F48=0, "-", F17/F48)</f>
        <v>2.517814726840855E-2</v>
      </c>
      <c r="H17" s="65">
        <v>2585</v>
      </c>
      <c r="I17" s="21">
        <f>IF(H48=0, "-", H17/H48)</f>
        <v>1.5506898620275945E-2</v>
      </c>
      <c r="J17" s="20">
        <f t="shared" si="0"/>
        <v>1.933649289099526</v>
      </c>
      <c r="K17" s="21">
        <f t="shared" si="1"/>
        <v>0.7632495164410058</v>
      </c>
    </row>
    <row r="18" spans="1:11" x14ac:dyDescent="0.25">
      <c r="A18" s="7" t="s">
        <v>53</v>
      </c>
      <c r="B18" s="65">
        <v>239</v>
      </c>
      <c r="C18" s="39">
        <f>IF(B48=0, "-", B18/B48)</f>
        <v>1.6058590337969494E-2</v>
      </c>
      <c r="D18" s="65">
        <v>339</v>
      </c>
      <c r="E18" s="21">
        <f>IF(D48=0, "-", D18/D48)</f>
        <v>2.6228239845261122E-2</v>
      </c>
      <c r="F18" s="81">
        <v>3798</v>
      </c>
      <c r="G18" s="39">
        <f>IF(F48=0, "-", F18/F48)</f>
        <v>2.0979948074904713E-2</v>
      </c>
      <c r="H18" s="65">
        <v>3701</v>
      </c>
      <c r="I18" s="21">
        <f>IF(H48=0, "-", H18/H48)</f>
        <v>2.2201559688062387E-2</v>
      </c>
      <c r="J18" s="20">
        <f t="shared" si="0"/>
        <v>-0.29498525073746312</v>
      </c>
      <c r="K18" s="21">
        <f t="shared" si="1"/>
        <v>2.62091326668468E-2</v>
      </c>
    </row>
    <row r="19" spans="1:11" x14ac:dyDescent="0.25">
      <c r="A19" s="7" t="s">
        <v>54</v>
      </c>
      <c r="B19" s="65">
        <v>972</v>
      </c>
      <c r="C19" s="39">
        <f>IF(B48=0, "-", B19/B48)</f>
        <v>6.5309413424712762E-2</v>
      </c>
      <c r="D19" s="65">
        <v>892</v>
      </c>
      <c r="E19" s="21">
        <f>IF(D48=0, "-", D19/D48)</f>
        <v>6.9013539651837527E-2</v>
      </c>
      <c r="F19" s="81">
        <v>13893</v>
      </c>
      <c r="G19" s="39">
        <f>IF(F48=0, "-", F19/F48)</f>
        <v>7.6744186046511634E-2</v>
      </c>
      <c r="H19" s="65">
        <v>11943</v>
      </c>
      <c r="I19" s="21">
        <f>IF(H48=0, "-", H19/H48)</f>
        <v>7.1643671265746847E-2</v>
      </c>
      <c r="J19" s="20">
        <f t="shared" si="0"/>
        <v>8.9686098654708515E-2</v>
      </c>
      <c r="K19" s="21">
        <f t="shared" si="1"/>
        <v>0.16327555890479778</v>
      </c>
    </row>
    <row r="20" spans="1:11" x14ac:dyDescent="0.25">
      <c r="A20" s="7" t="s">
        <v>58</v>
      </c>
      <c r="B20" s="65">
        <v>269</v>
      </c>
      <c r="C20" s="39">
        <f>IF(B48=0, "-", B20/B48)</f>
        <v>1.8074312974534705E-2</v>
      </c>
      <c r="D20" s="65">
        <v>220</v>
      </c>
      <c r="E20" s="21">
        <f>IF(D48=0, "-", D20/D48)</f>
        <v>1.7021276595744681E-2</v>
      </c>
      <c r="F20" s="81">
        <v>2878</v>
      </c>
      <c r="G20" s="39">
        <f>IF(F48=0, "-", F20/F48)</f>
        <v>1.589791747224217E-2</v>
      </c>
      <c r="H20" s="65">
        <v>2908</v>
      </c>
      <c r="I20" s="21">
        <f>IF(H48=0, "-", H20/H48)</f>
        <v>1.7444511097780443E-2</v>
      </c>
      <c r="J20" s="20">
        <f t="shared" si="0"/>
        <v>0.22272727272727272</v>
      </c>
      <c r="K20" s="21">
        <f t="shared" si="1"/>
        <v>-1.0316368638239339E-2</v>
      </c>
    </row>
    <row r="21" spans="1:11" x14ac:dyDescent="0.25">
      <c r="A21" s="7" t="s">
        <v>61</v>
      </c>
      <c r="B21" s="65">
        <v>1</v>
      </c>
      <c r="C21" s="39">
        <f>IF(B48=0, "-", B21/B48)</f>
        <v>6.7190754552173617E-5</v>
      </c>
      <c r="D21" s="65">
        <v>12</v>
      </c>
      <c r="E21" s="21">
        <f>IF(D48=0, "-", D21/D48)</f>
        <v>9.2843326885880078E-4</v>
      </c>
      <c r="F21" s="81">
        <v>213</v>
      </c>
      <c r="G21" s="39">
        <f>IF(F48=0, "-", F21/F48)</f>
        <v>1.1766005634425234E-3</v>
      </c>
      <c r="H21" s="65">
        <v>377</v>
      </c>
      <c r="I21" s="21">
        <f>IF(H48=0, "-", H21/H48)</f>
        <v>2.2615476904619077E-3</v>
      </c>
      <c r="J21" s="20">
        <f t="shared" si="0"/>
        <v>-0.91666666666666663</v>
      </c>
      <c r="K21" s="21">
        <f t="shared" si="1"/>
        <v>-0.43501326259946949</v>
      </c>
    </row>
    <row r="22" spans="1:11" x14ac:dyDescent="0.25">
      <c r="A22" s="7" t="s">
        <v>62</v>
      </c>
      <c r="B22" s="65">
        <v>99</v>
      </c>
      <c r="C22" s="39">
        <f>IF(B48=0, "-", B22/B48)</f>
        <v>6.6518847006651885E-3</v>
      </c>
      <c r="D22" s="65">
        <v>141</v>
      </c>
      <c r="E22" s="21">
        <f>IF(D48=0, "-", D22/D48)</f>
        <v>1.090909090909091E-2</v>
      </c>
      <c r="F22" s="81">
        <v>1546</v>
      </c>
      <c r="G22" s="39">
        <f>IF(F48=0, "-", F22/F48)</f>
        <v>8.5400209909959682E-3</v>
      </c>
      <c r="H22" s="65">
        <v>1948</v>
      </c>
      <c r="I22" s="21">
        <f>IF(H48=0, "-", H22/H48)</f>
        <v>1.1685662867426515E-2</v>
      </c>
      <c r="J22" s="20">
        <f t="shared" si="0"/>
        <v>-0.2978723404255319</v>
      </c>
      <c r="K22" s="21">
        <f t="shared" si="1"/>
        <v>-0.20636550308008214</v>
      </c>
    </row>
    <row r="23" spans="1:11" x14ac:dyDescent="0.25">
      <c r="A23" s="7" t="s">
        <v>64</v>
      </c>
      <c r="B23" s="65">
        <v>1100</v>
      </c>
      <c r="C23" s="39">
        <f>IF(B48=0, "-", B23/B48)</f>
        <v>7.3909830007390986E-2</v>
      </c>
      <c r="D23" s="65">
        <v>978</v>
      </c>
      <c r="E23" s="21">
        <f>IF(D48=0, "-", D23/D48)</f>
        <v>7.5667311411992261E-2</v>
      </c>
      <c r="F23" s="81">
        <v>15738</v>
      </c>
      <c r="G23" s="39">
        <f>IF(F48=0, "-", F23/F48)</f>
        <v>8.6935866983372925E-2</v>
      </c>
      <c r="H23" s="65">
        <v>9903</v>
      </c>
      <c r="I23" s="21">
        <f>IF(H48=0, "-", H23/H48)</f>
        <v>5.940611877624475E-2</v>
      </c>
      <c r="J23" s="20">
        <f t="shared" si="0"/>
        <v>0.12474437627811862</v>
      </c>
      <c r="K23" s="21">
        <f t="shared" si="1"/>
        <v>0.58921538927597694</v>
      </c>
    </row>
    <row r="24" spans="1:11" x14ac:dyDescent="0.25">
      <c r="A24" s="7" t="s">
        <v>65</v>
      </c>
      <c r="B24" s="65">
        <v>0</v>
      </c>
      <c r="C24" s="39">
        <f>IF(B48=0, "-", B24/B48)</f>
        <v>0</v>
      </c>
      <c r="D24" s="65">
        <v>0</v>
      </c>
      <c r="E24" s="21">
        <f>IF(D48=0, "-", D24/D48)</f>
        <v>0</v>
      </c>
      <c r="F24" s="81">
        <v>20</v>
      </c>
      <c r="G24" s="39">
        <f>IF(F48=0, "-", F24/F48)</f>
        <v>1.1047892614483787E-4</v>
      </c>
      <c r="H24" s="65">
        <v>14</v>
      </c>
      <c r="I24" s="21">
        <f>IF(H48=0, "-", H24/H48)</f>
        <v>8.3983203359328128E-5</v>
      </c>
      <c r="J24" s="20" t="str">
        <f t="shared" si="0"/>
        <v>-</v>
      </c>
      <c r="K24" s="21">
        <f t="shared" si="1"/>
        <v>0.42857142857142855</v>
      </c>
    </row>
    <row r="25" spans="1:11" x14ac:dyDescent="0.25">
      <c r="A25" s="7" t="s">
        <v>66</v>
      </c>
      <c r="B25" s="65">
        <v>77</v>
      </c>
      <c r="C25" s="39">
        <f>IF(B48=0, "-", B25/B48)</f>
        <v>5.1736881005173688E-3</v>
      </c>
      <c r="D25" s="65">
        <v>65</v>
      </c>
      <c r="E25" s="21">
        <f>IF(D48=0, "-", D25/D48)</f>
        <v>5.0290135396518377E-3</v>
      </c>
      <c r="F25" s="81">
        <v>1586</v>
      </c>
      <c r="G25" s="39">
        <f>IF(F48=0, "-", F25/F48)</f>
        <v>8.7609788432856436E-3</v>
      </c>
      <c r="H25" s="65">
        <v>2440</v>
      </c>
      <c r="I25" s="21">
        <f>IF(H48=0, "-", H25/H48)</f>
        <v>1.4637072585482903E-2</v>
      </c>
      <c r="J25" s="20">
        <f t="shared" si="0"/>
        <v>0.18461538461538463</v>
      </c>
      <c r="K25" s="21">
        <f t="shared" si="1"/>
        <v>-0.35</v>
      </c>
    </row>
    <row r="26" spans="1:11" x14ac:dyDescent="0.25">
      <c r="A26" s="7" t="s">
        <v>67</v>
      </c>
      <c r="B26" s="65">
        <v>58</v>
      </c>
      <c r="C26" s="39">
        <f>IF(B48=0, "-", B26/B48)</f>
        <v>3.8970637640260699E-3</v>
      </c>
      <c r="D26" s="65">
        <v>107</v>
      </c>
      <c r="E26" s="21">
        <f>IF(D48=0, "-", D26/D48)</f>
        <v>8.2785299806576399E-3</v>
      </c>
      <c r="F26" s="81">
        <v>997</v>
      </c>
      <c r="G26" s="39">
        <f>IF(F48=0, "-", F26/F48)</f>
        <v>5.507374468320168E-3</v>
      </c>
      <c r="H26" s="65">
        <v>680</v>
      </c>
      <c r="I26" s="21">
        <f>IF(H48=0, "-", H26/H48)</f>
        <v>4.0791841631673664E-3</v>
      </c>
      <c r="J26" s="20">
        <f t="shared" si="0"/>
        <v>-0.45794392523364486</v>
      </c>
      <c r="K26" s="21">
        <f t="shared" si="1"/>
        <v>0.4661764705882353</v>
      </c>
    </row>
    <row r="27" spans="1:11" x14ac:dyDescent="0.25">
      <c r="A27" s="7" t="s">
        <v>68</v>
      </c>
      <c r="B27" s="65">
        <v>186</v>
      </c>
      <c r="C27" s="39">
        <f>IF(B48=0, "-", B27/B48)</f>
        <v>1.2497480346704294E-2</v>
      </c>
      <c r="D27" s="65">
        <v>200</v>
      </c>
      <c r="E27" s="21">
        <f>IF(D48=0, "-", D27/D48)</f>
        <v>1.5473887814313346E-2</v>
      </c>
      <c r="F27" s="81">
        <v>2558</v>
      </c>
      <c r="G27" s="39">
        <f>IF(F48=0, "-", F27/F48)</f>
        <v>1.4130254653924763E-2</v>
      </c>
      <c r="H27" s="65">
        <v>2870</v>
      </c>
      <c r="I27" s="21">
        <f>IF(H48=0, "-", H27/H48)</f>
        <v>1.7216556688662267E-2</v>
      </c>
      <c r="J27" s="20">
        <f t="shared" si="0"/>
        <v>-7.0000000000000007E-2</v>
      </c>
      <c r="K27" s="21">
        <f t="shared" si="1"/>
        <v>-0.10871080139372823</v>
      </c>
    </row>
    <row r="28" spans="1:11" x14ac:dyDescent="0.25">
      <c r="A28" s="7" t="s">
        <v>72</v>
      </c>
      <c r="B28" s="65">
        <v>11</v>
      </c>
      <c r="C28" s="39">
        <f>IF(B48=0, "-", B28/B48)</f>
        <v>7.3909830007390983E-4</v>
      </c>
      <c r="D28" s="65">
        <v>13</v>
      </c>
      <c r="E28" s="21">
        <f>IF(D48=0, "-", D28/D48)</f>
        <v>1.0058027079303674E-3</v>
      </c>
      <c r="F28" s="81">
        <v>160</v>
      </c>
      <c r="G28" s="39">
        <f>IF(F48=0, "-", F28/F48)</f>
        <v>8.8383140915870297E-4</v>
      </c>
      <c r="H28" s="65">
        <v>145</v>
      </c>
      <c r="I28" s="21">
        <f>IF(H48=0, "-", H28/H48)</f>
        <v>8.6982603479304136E-4</v>
      </c>
      <c r="J28" s="20">
        <f t="shared" si="0"/>
        <v>-0.15384615384615385</v>
      </c>
      <c r="K28" s="21">
        <f t="shared" si="1"/>
        <v>0.10344827586206896</v>
      </c>
    </row>
    <row r="29" spans="1:11" x14ac:dyDescent="0.25">
      <c r="A29" s="7" t="s">
        <v>73</v>
      </c>
      <c r="B29" s="65">
        <v>1579</v>
      </c>
      <c r="C29" s="39">
        <f>IF(B48=0, "-", B29/B48)</f>
        <v>0.10609420143788215</v>
      </c>
      <c r="D29" s="65">
        <v>1303</v>
      </c>
      <c r="E29" s="21">
        <f>IF(D48=0, "-", D29/D48)</f>
        <v>0.10081237911025145</v>
      </c>
      <c r="F29" s="81">
        <v>20460</v>
      </c>
      <c r="G29" s="39">
        <f>IF(F48=0, "-", F29/F48)</f>
        <v>0.11301994144616914</v>
      </c>
      <c r="H29" s="65">
        <v>20177</v>
      </c>
      <c r="I29" s="21">
        <f>IF(H48=0, "-", H29/H48)</f>
        <v>0.12103779244151169</v>
      </c>
      <c r="J29" s="20">
        <f t="shared" si="0"/>
        <v>0.21181887950882577</v>
      </c>
      <c r="K29" s="21">
        <f t="shared" si="1"/>
        <v>1.4025871041284631E-2</v>
      </c>
    </row>
    <row r="30" spans="1:11" x14ac:dyDescent="0.25">
      <c r="A30" s="7" t="s">
        <v>75</v>
      </c>
      <c r="B30" s="65">
        <v>299</v>
      </c>
      <c r="C30" s="39">
        <f>IF(B48=0, "-", B30/B48)</f>
        <v>2.0090035611099913E-2</v>
      </c>
      <c r="D30" s="65">
        <v>553</v>
      </c>
      <c r="E30" s="21">
        <f>IF(D48=0, "-", D30/D48)</f>
        <v>4.2785299806576402E-2</v>
      </c>
      <c r="F30" s="81">
        <v>5198</v>
      </c>
      <c r="G30" s="39">
        <f>IF(F48=0, "-", F30/F48)</f>
        <v>2.8713472905043363E-2</v>
      </c>
      <c r="H30" s="65">
        <v>5865</v>
      </c>
      <c r="I30" s="21">
        <f>IF(H48=0, "-", H30/H48)</f>
        <v>3.5182963407318538E-2</v>
      </c>
      <c r="J30" s="20">
        <f t="shared" si="0"/>
        <v>-0.45931283905967452</v>
      </c>
      <c r="K30" s="21">
        <f t="shared" si="1"/>
        <v>-0.11372549019607843</v>
      </c>
    </row>
    <row r="31" spans="1:11" x14ac:dyDescent="0.25">
      <c r="A31" s="7" t="s">
        <v>78</v>
      </c>
      <c r="B31" s="65">
        <v>1265</v>
      </c>
      <c r="C31" s="39">
        <f>IF(B48=0, "-", B31/B48)</f>
        <v>8.4996304508499626E-2</v>
      </c>
      <c r="D31" s="65">
        <v>954</v>
      </c>
      <c r="E31" s="21">
        <f>IF(D48=0, "-", D31/D48)</f>
        <v>7.3810444874274656E-2</v>
      </c>
      <c r="F31" s="81">
        <v>10463</v>
      </c>
      <c r="G31" s="39">
        <f>IF(F48=0, "-", F31/F48)</f>
        <v>5.7797050212671931E-2</v>
      </c>
      <c r="H31" s="65">
        <v>8811</v>
      </c>
      <c r="I31" s="21">
        <f>IF(H48=0, "-", H31/H48)</f>
        <v>5.2855428914217156E-2</v>
      </c>
      <c r="J31" s="20">
        <f t="shared" si="0"/>
        <v>0.32599580712788262</v>
      </c>
      <c r="K31" s="21">
        <f t="shared" si="1"/>
        <v>0.1874929065940302</v>
      </c>
    </row>
    <row r="32" spans="1:11" x14ac:dyDescent="0.25">
      <c r="A32" s="7" t="s">
        <v>79</v>
      </c>
      <c r="B32" s="65">
        <v>13</v>
      </c>
      <c r="C32" s="39">
        <f>IF(B48=0, "-", B32/B48)</f>
        <v>8.7347980917825709E-4</v>
      </c>
      <c r="D32" s="65">
        <v>11</v>
      </c>
      <c r="E32" s="21">
        <f>IF(D48=0, "-", D32/D48)</f>
        <v>8.5106382978723403E-4</v>
      </c>
      <c r="F32" s="81">
        <v>324</v>
      </c>
      <c r="G32" s="39">
        <f>IF(F48=0, "-", F32/F48)</f>
        <v>1.7897586035463735E-3</v>
      </c>
      <c r="H32" s="65">
        <v>403</v>
      </c>
      <c r="I32" s="21">
        <f>IF(H48=0, "-", H32/H48)</f>
        <v>2.41751649670066E-3</v>
      </c>
      <c r="J32" s="20">
        <f t="shared" si="0"/>
        <v>0.18181818181818182</v>
      </c>
      <c r="K32" s="21">
        <f t="shared" si="1"/>
        <v>-0.19602977667493796</v>
      </c>
    </row>
    <row r="33" spans="1:11" x14ac:dyDescent="0.25">
      <c r="A33" s="7" t="s">
        <v>80</v>
      </c>
      <c r="B33" s="65">
        <v>1218</v>
      </c>
      <c r="C33" s="39">
        <f>IF(B48=0, "-", B33/B48)</f>
        <v>8.1838339044547473E-2</v>
      </c>
      <c r="D33" s="65">
        <v>941</v>
      </c>
      <c r="E33" s="21">
        <f>IF(D48=0, "-", D33/D48)</f>
        <v>7.2804642166344288E-2</v>
      </c>
      <c r="F33" s="81">
        <v>13935</v>
      </c>
      <c r="G33" s="39">
        <f>IF(F48=0, "-", F33/F48)</f>
        <v>7.6976191791415793E-2</v>
      </c>
      <c r="H33" s="65">
        <v>12045</v>
      </c>
      <c r="I33" s="21">
        <f>IF(H48=0, "-", H33/H48)</f>
        <v>7.2255548890221954E-2</v>
      </c>
      <c r="J33" s="20">
        <f t="shared" si="0"/>
        <v>0.29436769394261425</v>
      </c>
      <c r="K33" s="21">
        <f t="shared" si="1"/>
        <v>0.1569115815691158</v>
      </c>
    </row>
    <row r="34" spans="1:11" x14ac:dyDescent="0.25">
      <c r="A34" s="7" t="s">
        <v>81</v>
      </c>
      <c r="B34" s="65">
        <v>526</v>
      </c>
      <c r="C34" s="39">
        <f>IF(B48=0, "-", B34/B48)</f>
        <v>3.5342336894443327E-2</v>
      </c>
      <c r="D34" s="65">
        <v>310</v>
      </c>
      <c r="E34" s="21">
        <f>IF(D48=0, "-", D34/D48)</f>
        <v>2.3984526112185687E-2</v>
      </c>
      <c r="F34" s="81">
        <v>4154</v>
      </c>
      <c r="G34" s="39">
        <f>IF(F48=0, "-", F34/F48)</f>
        <v>2.2946472960282824E-2</v>
      </c>
      <c r="H34" s="65">
        <v>6613</v>
      </c>
      <c r="I34" s="21">
        <f>IF(H48=0, "-", H34/H48)</f>
        <v>3.9670065986802637E-2</v>
      </c>
      <c r="J34" s="20">
        <f t="shared" si="0"/>
        <v>0.6967741935483871</v>
      </c>
      <c r="K34" s="21">
        <f t="shared" si="1"/>
        <v>-0.37184333887796767</v>
      </c>
    </row>
    <row r="35" spans="1:11" x14ac:dyDescent="0.25">
      <c r="A35" s="7" t="s">
        <v>82</v>
      </c>
      <c r="B35" s="65">
        <v>29</v>
      </c>
      <c r="C35" s="39">
        <f>IF(B48=0, "-", B35/B48)</f>
        <v>1.948531882013035E-3</v>
      </c>
      <c r="D35" s="65">
        <v>119</v>
      </c>
      <c r="E35" s="21">
        <f>IF(D48=0, "-", D35/D48)</f>
        <v>9.2069632495164408E-3</v>
      </c>
      <c r="F35" s="81">
        <v>440</v>
      </c>
      <c r="G35" s="39">
        <f>IF(F48=0, "-", F35/F48)</f>
        <v>2.4305363751864332E-3</v>
      </c>
      <c r="H35" s="65">
        <v>1005</v>
      </c>
      <c r="I35" s="21">
        <f>IF(H48=0, "-", H35/H48)</f>
        <v>6.0287942411517701E-3</v>
      </c>
      <c r="J35" s="20">
        <f t="shared" si="0"/>
        <v>-0.75630252100840334</v>
      </c>
      <c r="K35" s="21">
        <f t="shared" si="1"/>
        <v>-0.56218905472636815</v>
      </c>
    </row>
    <row r="36" spans="1:11" x14ac:dyDescent="0.25">
      <c r="A36" s="7" t="s">
        <v>84</v>
      </c>
      <c r="B36" s="65">
        <v>133</v>
      </c>
      <c r="C36" s="39">
        <f>IF(B48=0, "-", B36/B48)</f>
        <v>8.9363703554390921E-3</v>
      </c>
      <c r="D36" s="65">
        <v>147</v>
      </c>
      <c r="E36" s="21">
        <f>IF(D48=0, "-", D36/D48)</f>
        <v>1.137330754352031E-2</v>
      </c>
      <c r="F36" s="81">
        <v>1579</v>
      </c>
      <c r="G36" s="39">
        <f>IF(F48=0, "-", F36/F48)</f>
        <v>8.7223112191349497E-3</v>
      </c>
      <c r="H36" s="65">
        <v>1124</v>
      </c>
      <c r="I36" s="21">
        <f>IF(H48=0, "-", H36/H48)</f>
        <v>6.7426514697060584E-3</v>
      </c>
      <c r="J36" s="20">
        <f t="shared" si="0"/>
        <v>-9.5238095238095233E-2</v>
      </c>
      <c r="K36" s="21">
        <f t="shared" si="1"/>
        <v>0.40480427046263345</v>
      </c>
    </row>
    <row r="37" spans="1:11" x14ac:dyDescent="0.25">
      <c r="A37" s="7" t="s">
        <v>86</v>
      </c>
      <c r="B37" s="65">
        <v>71</v>
      </c>
      <c r="C37" s="39">
        <f>IF(B48=0, "-", B37/B48)</f>
        <v>4.7705435732043272E-3</v>
      </c>
      <c r="D37" s="65">
        <v>35</v>
      </c>
      <c r="E37" s="21">
        <f>IF(D48=0, "-", D37/D48)</f>
        <v>2.7079303675048355E-3</v>
      </c>
      <c r="F37" s="81">
        <v>1624</v>
      </c>
      <c r="G37" s="39">
        <f>IF(F48=0, "-", F37/F48)</f>
        <v>8.9708888029608348E-3</v>
      </c>
      <c r="H37" s="65">
        <v>639</v>
      </c>
      <c r="I37" s="21">
        <f>IF(H48=0, "-", H37/H48)</f>
        <v>3.8332333533293342E-3</v>
      </c>
      <c r="J37" s="20">
        <f t="shared" si="0"/>
        <v>1.0285714285714285</v>
      </c>
      <c r="K37" s="21">
        <f t="shared" si="1"/>
        <v>1.5414710485133021</v>
      </c>
    </row>
    <row r="38" spans="1:11" x14ac:dyDescent="0.25">
      <c r="A38" s="7" t="s">
        <v>87</v>
      </c>
      <c r="B38" s="65">
        <v>1</v>
      </c>
      <c r="C38" s="39">
        <f>IF(B48=0, "-", B38/B48)</f>
        <v>6.7190754552173617E-5</v>
      </c>
      <c r="D38" s="65">
        <v>0</v>
      </c>
      <c r="E38" s="21">
        <f>IF(D48=0, "-", D38/D48)</f>
        <v>0</v>
      </c>
      <c r="F38" s="81">
        <v>13</v>
      </c>
      <c r="G38" s="39">
        <f>IF(F48=0, "-", F38/F48)</f>
        <v>7.1811301994144611E-5</v>
      </c>
      <c r="H38" s="65">
        <v>6</v>
      </c>
      <c r="I38" s="21">
        <f>IF(H48=0, "-", H38/H48)</f>
        <v>3.5992801439712057E-5</v>
      </c>
      <c r="J38" s="20" t="str">
        <f t="shared" si="0"/>
        <v>-</v>
      </c>
      <c r="K38" s="21">
        <f t="shared" si="1"/>
        <v>1.1666666666666667</v>
      </c>
    </row>
    <row r="39" spans="1:11" x14ac:dyDescent="0.25">
      <c r="A39" s="7" t="s">
        <v>90</v>
      </c>
      <c r="B39" s="65">
        <v>104</v>
      </c>
      <c r="C39" s="39">
        <f>IF(B48=0, "-", B39/B48)</f>
        <v>6.9878384734260567E-3</v>
      </c>
      <c r="D39" s="65">
        <v>79</v>
      </c>
      <c r="E39" s="21">
        <f>IF(D48=0, "-", D39/D48)</f>
        <v>6.1121856866537721E-3</v>
      </c>
      <c r="F39" s="81">
        <v>1369</v>
      </c>
      <c r="G39" s="39">
        <f>IF(F48=0, "-", F39/F48)</f>
        <v>7.5622824946141526E-3</v>
      </c>
      <c r="H39" s="65">
        <v>1785</v>
      </c>
      <c r="I39" s="21">
        <f>IF(H48=0, "-", H39/H48)</f>
        <v>1.0707858428314338E-2</v>
      </c>
      <c r="J39" s="20">
        <f t="shared" si="0"/>
        <v>0.31645569620253167</v>
      </c>
      <c r="K39" s="21">
        <f t="shared" si="1"/>
        <v>-0.23305322128851541</v>
      </c>
    </row>
    <row r="40" spans="1:11" x14ac:dyDescent="0.25">
      <c r="A40" s="7" t="s">
        <v>91</v>
      </c>
      <c r="B40" s="65">
        <v>32</v>
      </c>
      <c r="C40" s="39">
        <f>IF(B48=0, "-", B40/B48)</f>
        <v>2.1501041456695557E-3</v>
      </c>
      <c r="D40" s="65">
        <v>17</v>
      </c>
      <c r="E40" s="21">
        <f>IF(D48=0, "-", D40/D48)</f>
        <v>1.3152804642166344E-3</v>
      </c>
      <c r="F40" s="81">
        <v>400</v>
      </c>
      <c r="G40" s="39">
        <f>IF(F48=0, "-", F40/F48)</f>
        <v>2.2095785228967574E-3</v>
      </c>
      <c r="H40" s="65">
        <v>232</v>
      </c>
      <c r="I40" s="21">
        <f>IF(H48=0, "-", H40/H48)</f>
        <v>1.3917216556688663E-3</v>
      </c>
      <c r="J40" s="20">
        <f t="shared" si="0"/>
        <v>0.88235294117647056</v>
      </c>
      <c r="K40" s="21">
        <f t="shared" si="1"/>
        <v>0.72413793103448276</v>
      </c>
    </row>
    <row r="41" spans="1:11" x14ac:dyDescent="0.25">
      <c r="A41" s="7" t="s">
        <v>92</v>
      </c>
      <c r="B41" s="65">
        <v>1040</v>
      </c>
      <c r="C41" s="39">
        <f>IF(B48=0, "-", B41/B48)</f>
        <v>6.9878384734260571E-2</v>
      </c>
      <c r="D41" s="65">
        <v>900</v>
      </c>
      <c r="E41" s="21">
        <f>IF(D48=0, "-", D41/D48)</f>
        <v>6.9632495164410058E-2</v>
      </c>
      <c r="F41" s="81">
        <v>9775</v>
      </c>
      <c r="G41" s="39">
        <f>IF(F48=0, "-", F41/F48)</f>
        <v>5.3996575153289511E-2</v>
      </c>
      <c r="H41" s="65">
        <v>11437</v>
      </c>
      <c r="I41" s="21">
        <f>IF(H48=0, "-", H41/H48)</f>
        <v>6.8608278344331128E-2</v>
      </c>
      <c r="J41" s="20">
        <f t="shared" si="0"/>
        <v>0.15555555555555556</v>
      </c>
      <c r="K41" s="21">
        <f t="shared" si="1"/>
        <v>-0.14531782810177493</v>
      </c>
    </row>
    <row r="42" spans="1:11" x14ac:dyDescent="0.25">
      <c r="A42" s="7" t="s">
        <v>93</v>
      </c>
      <c r="B42" s="65">
        <v>193</v>
      </c>
      <c r="C42" s="39">
        <f>IF(B48=0, "-", B42/B48)</f>
        <v>1.296781562856951E-2</v>
      </c>
      <c r="D42" s="65">
        <v>315</v>
      </c>
      <c r="E42" s="21">
        <f>IF(D48=0, "-", D42/D48)</f>
        <v>2.437137330754352E-2</v>
      </c>
      <c r="F42" s="81">
        <v>3120</v>
      </c>
      <c r="G42" s="39">
        <f>IF(F48=0, "-", F42/F48)</f>
        <v>1.7234712478594708E-2</v>
      </c>
      <c r="H42" s="65">
        <v>2611</v>
      </c>
      <c r="I42" s="21">
        <f>IF(H48=0, "-", H42/H48)</f>
        <v>1.5662867426514696E-2</v>
      </c>
      <c r="J42" s="20">
        <f t="shared" si="0"/>
        <v>-0.38730158730158731</v>
      </c>
      <c r="K42" s="21">
        <f t="shared" si="1"/>
        <v>0.19494446572194563</v>
      </c>
    </row>
    <row r="43" spans="1:11" x14ac:dyDescent="0.25">
      <c r="A43" s="7" t="s">
        <v>94</v>
      </c>
      <c r="B43" s="65">
        <v>73</v>
      </c>
      <c r="C43" s="39">
        <f>IF(B48=0, "-", B43/B48)</f>
        <v>4.9049250823086747E-3</v>
      </c>
      <c r="D43" s="65">
        <v>0</v>
      </c>
      <c r="E43" s="21">
        <f>IF(D48=0, "-", D43/D48)</f>
        <v>0</v>
      </c>
      <c r="F43" s="81">
        <v>2901</v>
      </c>
      <c r="G43" s="39">
        <f>IF(F48=0, "-", F43/F48)</f>
        <v>1.6024968237308732E-2</v>
      </c>
      <c r="H43" s="65">
        <v>0</v>
      </c>
      <c r="I43" s="21">
        <f>IF(H48=0, "-", H43/H48)</f>
        <v>0</v>
      </c>
      <c r="J43" s="20" t="str">
        <f t="shared" si="0"/>
        <v>-</v>
      </c>
      <c r="K43" s="21" t="str">
        <f t="shared" si="1"/>
        <v>-</v>
      </c>
    </row>
    <row r="44" spans="1:11" x14ac:dyDescent="0.25">
      <c r="A44" s="7" t="s">
        <v>95</v>
      </c>
      <c r="B44" s="65">
        <v>2407</v>
      </c>
      <c r="C44" s="39">
        <f>IF(B48=0, "-", B44/B48)</f>
        <v>0.1617281462070819</v>
      </c>
      <c r="D44" s="65">
        <v>2366</v>
      </c>
      <c r="E44" s="21">
        <f>IF(D48=0, "-", D44/D48)</f>
        <v>0.18305609284332688</v>
      </c>
      <c r="F44" s="81">
        <v>32893</v>
      </c>
      <c r="G44" s="39">
        <f>IF(F48=0, "-", F44/F48)</f>
        <v>0.18169916588410762</v>
      </c>
      <c r="H44" s="65">
        <v>30147</v>
      </c>
      <c r="I44" s="21">
        <f>IF(H48=0, "-", H44/H48)</f>
        <v>0.18084583083383324</v>
      </c>
      <c r="J44" s="20">
        <f t="shared" si="0"/>
        <v>1.7328825021132713E-2</v>
      </c>
      <c r="K44" s="21">
        <f t="shared" si="1"/>
        <v>9.1087006999038045E-2</v>
      </c>
    </row>
    <row r="45" spans="1:11" x14ac:dyDescent="0.25">
      <c r="A45" s="7" t="s">
        <v>97</v>
      </c>
      <c r="B45" s="65">
        <v>557</v>
      </c>
      <c r="C45" s="39">
        <f>IF(B48=0, "-", B45/B48)</f>
        <v>3.7425250285560707E-2</v>
      </c>
      <c r="D45" s="65">
        <v>366</v>
      </c>
      <c r="E45" s="21">
        <f>IF(D48=0, "-", D45/D48)</f>
        <v>2.8317214700193424E-2</v>
      </c>
      <c r="F45" s="81">
        <v>5816</v>
      </c>
      <c r="G45" s="39">
        <f>IF(F48=0, "-", F45/F48)</f>
        <v>3.2127271722918856E-2</v>
      </c>
      <c r="H45" s="65">
        <v>6855</v>
      </c>
      <c r="I45" s="21">
        <f>IF(H48=0, "-", H45/H48)</f>
        <v>4.1121775644871024E-2</v>
      </c>
      <c r="J45" s="20">
        <f t="shared" si="0"/>
        <v>0.52185792349726778</v>
      </c>
      <c r="K45" s="21">
        <f t="shared" si="1"/>
        <v>-0.15156819839533187</v>
      </c>
    </row>
    <row r="46" spans="1:11" x14ac:dyDescent="0.25">
      <c r="A46" s="7" t="s">
        <v>98</v>
      </c>
      <c r="B46" s="65">
        <v>324</v>
      </c>
      <c r="C46" s="39">
        <f>IF(B48=0, "-", B46/B48)</f>
        <v>2.1769804474904252E-2</v>
      </c>
      <c r="D46" s="65">
        <v>247</v>
      </c>
      <c r="E46" s="21">
        <f>IF(D48=0, "-", D46/D48)</f>
        <v>1.9110251450676984E-2</v>
      </c>
      <c r="F46" s="81">
        <v>4029</v>
      </c>
      <c r="G46" s="39">
        <f>IF(F48=0, "-", F46/F48)</f>
        <v>2.225597967187759E-2</v>
      </c>
      <c r="H46" s="65">
        <v>3668</v>
      </c>
      <c r="I46" s="21">
        <f>IF(H48=0, "-", H46/H48)</f>
        <v>2.2003599280143973E-2</v>
      </c>
      <c r="J46" s="20">
        <f t="shared" si="0"/>
        <v>0.31174089068825911</v>
      </c>
      <c r="K46" s="21">
        <f t="shared" si="1"/>
        <v>9.8418756815703376E-2</v>
      </c>
    </row>
    <row r="47" spans="1:11" x14ac:dyDescent="0.25">
      <c r="A47" s="2"/>
      <c r="B47" s="68"/>
      <c r="C47" s="33"/>
      <c r="D47" s="68"/>
      <c r="E47" s="6"/>
      <c r="F47" s="82"/>
      <c r="G47" s="33"/>
      <c r="H47" s="68"/>
      <c r="I47" s="6"/>
      <c r="J47" s="5"/>
      <c r="K47" s="6"/>
    </row>
    <row r="48" spans="1:11" s="43" customFormat="1" x14ac:dyDescent="0.25">
      <c r="A48" s="162" t="s">
        <v>625</v>
      </c>
      <c r="B48" s="71">
        <f>SUM(B7:B47)</f>
        <v>14883</v>
      </c>
      <c r="C48" s="40">
        <v>1</v>
      </c>
      <c r="D48" s="71">
        <f>SUM(D7:D47)</f>
        <v>12925</v>
      </c>
      <c r="E48" s="41">
        <v>1</v>
      </c>
      <c r="F48" s="77">
        <f>SUM(F7:F47)</f>
        <v>181030</v>
      </c>
      <c r="G48" s="42">
        <v>1</v>
      </c>
      <c r="H48" s="71">
        <f>SUM(H7:H47)</f>
        <v>166700</v>
      </c>
      <c r="I48" s="41">
        <v>1</v>
      </c>
      <c r="J48" s="37">
        <f>IF(D48=0, "-", (B48-D48)/D48)</f>
        <v>0.15148936170212765</v>
      </c>
      <c r="K48" s="38">
        <f>IF(H48=0, "-", (F48-H48)/H48)</f>
        <v>8.5962807438512298E-2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0"/>
  <sheetViews>
    <sheetView tabSelected="1"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164" t="s">
        <v>127</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129</v>
      </c>
      <c r="B6" s="61" t="s">
        <v>12</v>
      </c>
      <c r="C6" s="62" t="s">
        <v>13</v>
      </c>
      <c r="D6" s="61" t="s">
        <v>12</v>
      </c>
      <c r="E6" s="63" t="s">
        <v>13</v>
      </c>
      <c r="F6" s="62" t="s">
        <v>12</v>
      </c>
      <c r="G6" s="62" t="s">
        <v>13</v>
      </c>
      <c r="H6" s="61" t="s">
        <v>12</v>
      </c>
      <c r="I6" s="63" t="s">
        <v>13</v>
      </c>
      <c r="J6" s="61"/>
      <c r="K6" s="63"/>
    </row>
    <row r="7" spans="1:11" x14ac:dyDescent="0.25">
      <c r="A7" s="7" t="s">
        <v>507</v>
      </c>
      <c r="B7" s="65">
        <v>0</v>
      </c>
      <c r="C7" s="34">
        <f>IF(B15=0, "-", B7/B15)</f>
        <v>0</v>
      </c>
      <c r="D7" s="65">
        <v>3</v>
      </c>
      <c r="E7" s="9">
        <f>IF(D15=0, "-", D7/D15)</f>
        <v>4.4776119402985072E-2</v>
      </c>
      <c r="F7" s="81">
        <v>0</v>
      </c>
      <c r="G7" s="34">
        <f>IF(F15=0, "-", F7/F15)</f>
        <v>0</v>
      </c>
      <c r="H7" s="65">
        <v>24</v>
      </c>
      <c r="I7" s="9">
        <f>IF(H15=0, "-", H7/H15)</f>
        <v>3.3707865168539325E-2</v>
      </c>
      <c r="J7" s="8">
        <f t="shared" ref="J7:J13" si="0">IF(D7=0, "-", IF((B7-D7)/D7&lt;10, (B7-D7)/D7, "&gt;999%"))</f>
        <v>-1</v>
      </c>
      <c r="K7" s="9">
        <f t="shared" ref="K7:K13" si="1">IF(H7=0, "-", IF((F7-H7)/H7&lt;10, (F7-H7)/H7, "&gt;999%"))</f>
        <v>-1</v>
      </c>
    </row>
    <row r="8" spans="1:11" x14ac:dyDescent="0.25">
      <c r="A8" s="7" t="s">
        <v>508</v>
      </c>
      <c r="B8" s="65">
        <v>0</v>
      </c>
      <c r="C8" s="34">
        <f>IF(B15=0, "-", B8/B15)</f>
        <v>0</v>
      </c>
      <c r="D8" s="65">
        <v>0</v>
      </c>
      <c r="E8" s="9">
        <f>IF(D15=0, "-", D8/D15)</f>
        <v>0</v>
      </c>
      <c r="F8" s="81">
        <v>4</v>
      </c>
      <c r="G8" s="34">
        <f>IF(F15=0, "-", F8/F15)</f>
        <v>5.7553956834532375E-3</v>
      </c>
      <c r="H8" s="65">
        <v>0</v>
      </c>
      <c r="I8" s="9">
        <f>IF(H15=0, "-", H8/H15)</f>
        <v>0</v>
      </c>
      <c r="J8" s="8" t="str">
        <f t="shared" si="0"/>
        <v>-</v>
      </c>
      <c r="K8" s="9" t="str">
        <f t="shared" si="1"/>
        <v>-</v>
      </c>
    </row>
    <row r="9" spans="1:11" x14ac:dyDescent="0.25">
      <c r="A9" s="7" t="s">
        <v>509</v>
      </c>
      <c r="B9" s="65">
        <v>5</v>
      </c>
      <c r="C9" s="34">
        <f>IF(B15=0, "-", B9/B15)</f>
        <v>0.11627906976744186</v>
      </c>
      <c r="D9" s="65">
        <v>10</v>
      </c>
      <c r="E9" s="9">
        <f>IF(D15=0, "-", D9/D15)</f>
        <v>0.14925373134328357</v>
      </c>
      <c r="F9" s="81">
        <v>71</v>
      </c>
      <c r="G9" s="34">
        <f>IF(F15=0, "-", F9/F15)</f>
        <v>0.10215827338129496</v>
      </c>
      <c r="H9" s="65">
        <v>66</v>
      </c>
      <c r="I9" s="9">
        <f>IF(H15=0, "-", H9/H15)</f>
        <v>9.269662921348315E-2</v>
      </c>
      <c r="J9" s="8">
        <f t="shared" si="0"/>
        <v>-0.5</v>
      </c>
      <c r="K9" s="9">
        <f t="shared" si="1"/>
        <v>7.575757575757576E-2</v>
      </c>
    </row>
    <row r="10" spans="1:11" x14ac:dyDescent="0.25">
      <c r="A10" s="7" t="s">
        <v>510</v>
      </c>
      <c r="B10" s="65">
        <v>0</v>
      </c>
      <c r="C10" s="34">
        <f>IF(B15=0, "-", B10/B15)</f>
        <v>0</v>
      </c>
      <c r="D10" s="65">
        <v>1</v>
      </c>
      <c r="E10" s="9">
        <f>IF(D15=0, "-", D10/D15)</f>
        <v>1.4925373134328358E-2</v>
      </c>
      <c r="F10" s="81">
        <v>11</v>
      </c>
      <c r="G10" s="34">
        <f>IF(F15=0, "-", F10/F15)</f>
        <v>1.5827338129496403E-2</v>
      </c>
      <c r="H10" s="65">
        <v>19</v>
      </c>
      <c r="I10" s="9">
        <f>IF(H15=0, "-", H10/H15)</f>
        <v>2.6685393258426966E-2</v>
      </c>
      <c r="J10" s="8">
        <f t="shared" si="0"/>
        <v>-1</v>
      </c>
      <c r="K10" s="9">
        <f t="shared" si="1"/>
        <v>-0.42105263157894735</v>
      </c>
    </row>
    <row r="11" spans="1:11" x14ac:dyDescent="0.25">
      <c r="A11" s="7" t="s">
        <v>511</v>
      </c>
      <c r="B11" s="65">
        <v>0</v>
      </c>
      <c r="C11" s="34">
        <f>IF(B15=0, "-", B11/B15)</f>
        <v>0</v>
      </c>
      <c r="D11" s="65">
        <v>1</v>
      </c>
      <c r="E11" s="9">
        <f>IF(D15=0, "-", D11/D15)</f>
        <v>1.4925373134328358E-2</v>
      </c>
      <c r="F11" s="81">
        <v>1</v>
      </c>
      <c r="G11" s="34">
        <f>IF(F15=0, "-", F11/F15)</f>
        <v>1.4388489208633094E-3</v>
      </c>
      <c r="H11" s="65">
        <v>41</v>
      </c>
      <c r="I11" s="9">
        <f>IF(H15=0, "-", H11/H15)</f>
        <v>5.758426966292135E-2</v>
      </c>
      <c r="J11" s="8">
        <f t="shared" si="0"/>
        <v>-1</v>
      </c>
      <c r="K11" s="9">
        <f t="shared" si="1"/>
        <v>-0.97560975609756095</v>
      </c>
    </row>
    <row r="12" spans="1:11" x14ac:dyDescent="0.25">
      <c r="A12" s="7" t="s">
        <v>512</v>
      </c>
      <c r="B12" s="65">
        <v>38</v>
      </c>
      <c r="C12" s="34">
        <f>IF(B15=0, "-", B12/B15)</f>
        <v>0.88372093023255816</v>
      </c>
      <c r="D12" s="65">
        <v>47</v>
      </c>
      <c r="E12" s="9">
        <f>IF(D15=0, "-", D12/D15)</f>
        <v>0.70149253731343286</v>
      </c>
      <c r="F12" s="81">
        <v>582</v>
      </c>
      <c r="G12" s="34">
        <f>IF(F15=0, "-", F12/F15)</f>
        <v>0.83741007194244599</v>
      </c>
      <c r="H12" s="65">
        <v>534</v>
      </c>
      <c r="I12" s="9">
        <f>IF(H15=0, "-", H12/H15)</f>
        <v>0.75</v>
      </c>
      <c r="J12" s="8">
        <f t="shared" si="0"/>
        <v>-0.19148936170212766</v>
      </c>
      <c r="K12" s="9">
        <f t="shared" si="1"/>
        <v>8.98876404494382E-2</v>
      </c>
    </row>
    <row r="13" spans="1:11" x14ac:dyDescent="0.25">
      <c r="A13" s="7" t="s">
        <v>513</v>
      </c>
      <c r="B13" s="65">
        <v>0</v>
      </c>
      <c r="C13" s="34">
        <f>IF(B15=0, "-", B13/B15)</f>
        <v>0</v>
      </c>
      <c r="D13" s="65">
        <v>5</v>
      </c>
      <c r="E13" s="9">
        <f>IF(D15=0, "-", D13/D15)</f>
        <v>7.4626865671641784E-2</v>
      </c>
      <c r="F13" s="81">
        <v>26</v>
      </c>
      <c r="G13" s="34">
        <f>IF(F15=0, "-", F13/F15)</f>
        <v>3.7410071942446041E-2</v>
      </c>
      <c r="H13" s="65">
        <v>28</v>
      </c>
      <c r="I13" s="9">
        <f>IF(H15=0, "-", H13/H15)</f>
        <v>3.9325842696629212E-2</v>
      </c>
      <c r="J13" s="8">
        <f t="shared" si="0"/>
        <v>-1</v>
      </c>
      <c r="K13" s="9">
        <f t="shared" si="1"/>
        <v>-7.1428571428571425E-2</v>
      </c>
    </row>
    <row r="14" spans="1:11" x14ac:dyDescent="0.25">
      <c r="A14" s="2"/>
      <c r="B14" s="68"/>
      <c r="C14" s="33"/>
      <c r="D14" s="68"/>
      <c r="E14" s="6"/>
      <c r="F14" s="82"/>
      <c r="G14" s="33"/>
      <c r="H14" s="68"/>
      <c r="I14" s="6"/>
      <c r="J14" s="5"/>
      <c r="K14" s="6"/>
    </row>
    <row r="15" spans="1:11" s="43" customFormat="1" x14ac:dyDescent="0.25">
      <c r="A15" s="162" t="s">
        <v>647</v>
      </c>
      <c r="B15" s="71">
        <f>SUM(B7:B14)</f>
        <v>43</v>
      </c>
      <c r="C15" s="40">
        <f>B15/25798</f>
        <v>1.6667958756492751E-3</v>
      </c>
      <c r="D15" s="71">
        <f>SUM(D7:D14)</f>
        <v>67</v>
      </c>
      <c r="E15" s="41">
        <f>D15/24733</f>
        <v>2.708931387215461E-3</v>
      </c>
      <c r="F15" s="77">
        <f>SUM(F7:F14)</f>
        <v>695</v>
      </c>
      <c r="G15" s="42">
        <f>F15/338012</f>
        <v>2.056140018697561E-3</v>
      </c>
      <c r="H15" s="71">
        <f>SUM(H7:H14)</f>
        <v>712</v>
      </c>
      <c r="I15" s="41">
        <f>H15/328185</f>
        <v>2.169508051860993E-3</v>
      </c>
      <c r="J15" s="37">
        <f>IF(D15=0, "-", IF((B15-D15)/D15&lt;10, (B15-D15)/D15, "&gt;999%"))</f>
        <v>-0.35820895522388058</v>
      </c>
      <c r="K15" s="38">
        <f>IF(H15=0, "-", IF((F15-H15)/H15&lt;10, (F15-H15)/H15, "&gt;999%"))</f>
        <v>-2.3876404494382022E-2</v>
      </c>
    </row>
    <row r="16" spans="1:11" x14ac:dyDescent="0.25">
      <c r="B16" s="83"/>
      <c r="D16" s="83"/>
      <c r="F16" s="83"/>
      <c r="H16" s="83"/>
    </row>
    <row r="17" spans="1:11" x14ac:dyDescent="0.25">
      <c r="A17" s="163" t="s">
        <v>130</v>
      </c>
      <c r="B17" s="61" t="s">
        <v>12</v>
      </c>
      <c r="C17" s="62" t="s">
        <v>13</v>
      </c>
      <c r="D17" s="61" t="s">
        <v>12</v>
      </c>
      <c r="E17" s="63" t="s">
        <v>13</v>
      </c>
      <c r="F17" s="62" t="s">
        <v>12</v>
      </c>
      <c r="G17" s="62" t="s">
        <v>13</v>
      </c>
      <c r="H17" s="61" t="s">
        <v>12</v>
      </c>
      <c r="I17" s="63" t="s">
        <v>13</v>
      </c>
      <c r="J17" s="61"/>
      <c r="K17" s="63"/>
    </row>
    <row r="18" spans="1:11" x14ac:dyDescent="0.25">
      <c r="A18" s="7" t="s">
        <v>514</v>
      </c>
      <c r="B18" s="65">
        <v>9</v>
      </c>
      <c r="C18" s="34">
        <f>IF(B20=0, "-", B18/B20)</f>
        <v>1</v>
      </c>
      <c r="D18" s="65">
        <v>4</v>
      </c>
      <c r="E18" s="9">
        <f>IF(D20=0, "-", D18/D20)</f>
        <v>1</v>
      </c>
      <c r="F18" s="81">
        <v>71</v>
      </c>
      <c r="G18" s="34">
        <f>IF(F20=0, "-", F18/F20)</f>
        <v>1</v>
      </c>
      <c r="H18" s="65">
        <v>53</v>
      </c>
      <c r="I18" s="9">
        <f>IF(H20=0, "-", H18/H20)</f>
        <v>1</v>
      </c>
      <c r="J18" s="8">
        <f>IF(D18=0, "-", IF((B18-D18)/D18&lt;10, (B18-D18)/D18, "&gt;999%"))</f>
        <v>1.25</v>
      </c>
      <c r="K18" s="9">
        <f>IF(H18=0, "-", IF((F18-H18)/H18&lt;10, (F18-H18)/H18, "&gt;999%"))</f>
        <v>0.33962264150943394</v>
      </c>
    </row>
    <row r="19" spans="1:11" x14ac:dyDescent="0.25">
      <c r="A19" s="2"/>
      <c r="B19" s="68"/>
      <c r="C19" s="33"/>
      <c r="D19" s="68"/>
      <c r="E19" s="6"/>
      <c r="F19" s="82"/>
      <c r="G19" s="33"/>
      <c r="H19" s="68"/>
      <c r="I19" s="6"/>
      <c r="J19" s="5"/>
      <c r="K19" s="6"/>
    </row>
    <row r="20" spans="1:11" s="43" customFormat="1" x14ac:dyDescent="0.25">
      <c r="A20" s="162" t="s">
        <v>646</v>
      </c>
      <c r="B20" s="71">
        <f>SUM(B18:B19)</f>
        <v>9</v>
      </c>
      <c r="C20" s="40">
        <f>B20/25798</f>
        <v>3.4886425304287154E-4</v>
      </c>
      <c r="D20" s="71">
        <f>SUM(D18:D19)</f>
        <v>4</v>
      </c>
      <c r="E20" s="41">
        <f>D20/24733</f>
        <v>1.6172724699793799E-4</v>
      </c>
      <c r="F20" s="77">
        <f>SUM(F18:F19)</f>
        <v>71</v>
      </c>
      <c r="G20" s="42">
        <f>F20/338012</f>
        <v>2.1005171414032638E-4</v>
      </c>
      <c r="H20" s="71">
        <f>SUM(H18:H19)</f>
        <v>53</v>
      </c>
      <c r="I20" s="41">
        <f>H20/328185</f>
        <v>1.6149427914133796E-4</v>
      </c>
      <c r="J20" s="37">
        <f>IF(D20=0, "-", IF((B20-D20)/D20&lt;10, (B20-D20)/D20, "&gt;999%"))</f>
        <v>1.25</v>
      </c>
      <c r="K20" s="38">
        <f>IF(H20=0, "-", IF((F20-H20)/H20&lt;10, (F20-H20)/H20, "&gt;999%"))</f>
        <v>0.33962264150943394</v>
      </c>
    </row>
    <row r="21" spans="1:11" x14ac:dyDescent="0.25">
      <c r="B21" s="83"/>
      <c r="D21" s="83"/>
      <c r="F21" s="83"/>
      <c r="H21" s="83"/>
    </row>
    <row r="22" spans="1:11" x14ac:dyDescent="0.25">
      <c r="A22" s="163" t="s">
        <v>131</v>
      </c>
      <c r="B22" s="61" t="s">
        <v>12</v>
      </c>
      <c r="C22" s="62" t="s">
        <v>13</v>
      </c>
      <c r="D22" s="61" t="s">
        <v>12</v>
      </c>
      <c r="E22" s="63" t="s">
        <v>13</v>
      </c>
      <c r="F22" s="62" t="s">
        <v>12</v>
      </c>
      <c r="G22" s="62" t="s">
        <v>13</v>
      </c>
      <c r="H22" s="61" t="s">
        <v>12</v>
      </c>
      <c r="I22" s="63" t="s">
        <v>13</v>
      </c>
      <c r="J22" s="61"/>
      <c r="K22" s="63"/>
    </row>
    <row r="23" spans="1:11" x14ac:dyDescent="0.25">
      <c r="A23" s="7" t="s">
        <v>515</v>
      </c>
      <c r="B23" s="65">
        <v>7</v>
      </c>
      <c r="C23" s="34">
        <f>IF(B27=0, "-", B23/B27)</f>
        <v>0.4375</v>
      </c>
      <c r="D23" s="65">
        <v>4</v>
      </c>
      <c r="E23" s="9">
        <f>IF(D27=0, "-", D23/D27)</f>
        <v>0.13333333333333333</v>
      </c>
      <c r="F23" s="81">
        <v>107</v>
      </c>
      <c r="G23" s="34">
        <f>IF(F27=0, "-", F23/F27)</f>
        <v>0.22338204592901878</v>
      </c>
      <c r="H23" s="65">
        <v>98</v>
      </c>
      <c r="I23" s="9">
        <f>IF(H27=0, "-", H23/H27)</f>
        <v>0.17043478260869566</v>
      </c>
      <c r="J23" s="8">
        <f>IF(D23=0, "-", IF((B23-D23)/D23&lt;10, (B23-D23)/D23, "&gt;999%"))</f>
        <v>0.75</v>
      </c>
      <c r="K23" s="9">
        <f>IF(H23=0, "-", IF((F23-H23)/H23&lt;10, (F23-H23)/H23, "&gt;999%"))</f>
        <v>9.1836734693877556E-2</v>
      </c>
    </row>
    <row r="24" spans="1:11" x14ac:dyDescent="0.25">
      <c r="A24" s="7" t="s">
        <v>516</v>
      </c>
      <c r="B24" s="65">
        <v>2</v>
      </c>
      <c r="C24" s="34">
        <f>IF(B27=0, "-", B24/B27)</f>
        <v>0.125</v>
      </c>
      <c r="D24" s="65">
        <v>10</v>
      </c>
      <c r="E24" s="9">
        <f>IF(D27=0, "-", D24/D27)</f>
        <v>0.33333333333333331</v>
      </c>
      <c r="F24" s="81">
        <v>126</v>
      </c>
      <c r="G24" s="34">
        <f>IF(F27=0, "-", F24/F27)</f>
        <v>0.26304801670146138</v>
      </c>
      <c r="H24" s="65">
        <v>207</v>
      </c>
      <c r="I24" s="9">
        <f>IF(H27=0, "-", H24/H27)</f>
        <v>0.36</v>
      </c>
      <c r="J24" s="8">
        <f>IF(D24=0, "-", IF((B24-D24)/D24&lt;10, (B24-D24)/D24, "&gt;999%"))</f>
        <v>-0.8</v>
      </c>
      <c r="K24" s="9">
        <f>IF(H24=0, "-", IF((F24-H24)/H24&lt;10, (F24-H24)/H24, "&gt;999%"))</f>
        <v>-0.39130434782608697</v>
      </c>
    </row>
    <row r="25" spans="1:11" x14ac:dyDescent="0.25">
      <c r="A25" s="7" t="s">
        <v>517</v>
      </c>
      <c r="B25" s="65">
        <v>7</v>
      </c>
      <c r="C25" s="34">
        <f>IF(B27=0, "-", B25/B27)</f>
        <v>0.4375</v>
      </c>
      <c r="D25" s="65">
        <v>16</v>
      </c>
      <c r="E25" s="9">
        <f>IF(D27=0, "-", D25/D27)</f>
        <v>0.53333333333333333</v>
      </c>
      <c r="F25" s="81">
        <v>246</v>
      </c>
      <c r="G25" s="34">
        <f>IF(F27=0, "-", F25/F27)</f>
        <v>0.51356993736951984</v>
      </c>
      <c r="H25" s="65">
        <v>270</v>
      </c>
      <c r="I25" s="9">
        <f>IF(H27=0, "-", H25/H27)</f>
        <v>0.46956521739130436</v>
      </c>
      <c r="J25" s="8">
        <f>IF(D25=0, "-", IF((B25-D25)/D25&lt;10, (B25-D25)/D25, "&gt;999%"))</f>
        <v>-0.5625</v>
      </c>
      <c r="K25" s="9">
        <f>IF(H25=0, "-", IF((F25-H25)/H25&lt;10, (F25-H25)/H25, "&gt;999%"))</f>
        <v>-8.8888888888888892E-2</v>
      </c>
    </row>
    <row r="26" spans="1:11" x14ac:dyDescent="0.25">
      <c r="A26" s="2"/>
      <c r="B26" s="68"/>
      <c r="C26" s="33"/>
      <c r="D26" s="68"/>
      <c r="E26" s="6"/>
      <c r="F26" s="82"/>
      <c r="G26" s="33"/>
      <c r="H26" s="68"/>
      <c r="I26" s="6"/>
      <c r="J26" s="5"/>
      <c r="K26" s="6"/>
    </row>
    <row r="27" spans="1:11" s="43" customFormat="1" x14ac:dyDescent="0.25">
      <c r="A27" s="162" t="s">
        <v>645</v>
      </c>
      <c r="B27" s="71">
        <f>SUM(B23:B26)</f>
        <v>16</v>
      </c>
      <c r="C27" s="40">
        <f>B27/25798</f>
        <v>6.2020311652066047E-4</v>
      </c>
      <c r="D27" s="71">
        <f>SUM(D23:D26)</f>
        <v>30</v>
      </c>
      <c r="E27" s="41">
        <f>D27/24733</f>
        <v>1.2129543524845349E-3</v>
      </c>
      <c r="F27" s="77">
        <f>SUM(F23:F26)</f>
        <v>479</v>
      </c>
      <c r="G27" s="42">
        <f>F27/338012</f>
        <v>1.4171094517354413E-3</v>
      </c>
      <c r="H27" s="71">
        <f>SUM(H23:H26)</f>
        <v>575</v>
      </c>
      <c r="I27" s="41">
        <f>H27/328185</f>
        <v>1.7520605755899873E-3</v>
      </c>
      <c r="J27" s="37">
        <f>IF(D27=0, "-", IF((B27-D27)/D27&lt;10, (B27-D27)/D27, "&gt;999%"))</f>
        <v>-0.46666666666666667</v>
      </c>
      <c r="K27" s="38">
        <f>IF(H27=0, "-", IF((F27-H27)/H27&lt;10, (F27-H27)/H27, "&gt;999%"))</f>
        <v>-0.16695652173913045</v>
      </c>
    </row>
    <row r="28" spans="1:11" x14ac:dyDescent="0.25">
      <c r="B28" s="83"/>
      <c r="D28" s="83"/>
      <c r="F28" s="83"/>
      <c r="H28" s="83"/>
    </row>
    <row r="29" spans="1:11" x14ac:dyDescent="0.25">
      <c r="A29" s="163" t="s">
        <v>132</v>
      </c>
      <c r="B29" s="61" t="s">
        <v>12</v>
      </c>
      <c r="C29" s="62" t="s">
        <v>13</v>
      </c>
      <c r="D29" s="61" t="s">
        <v>12</v>
      </c>
      <c r="E29" s="63" t="s">
        <v>13</v>
      </c>
      <c r="F29" s="62" t="s">
        <v>12</v>
      </c>
      <c r="G29" s="62" t="s">
        <v>13</v>
      </c>
      <c r="H29" s="61" t="s">
        <v>12</v>
      </c>
      <c r="I29" s="63" t="s">
        <v>13</v>
      </c>
      <c r="J29" s="61"/>
      <c r="K29" s="63"/>
    </row>
    <row r="30" spans="1:11" x14ac:dyDescent="0.25">
      <c r="A30" s="7" t="s">
        <v>518</v>
      </c>
      <c r="B30" s="65">
        <v>59</v>
      </c>
      <c r="C30" s="34">
        <f>IF(B42=0, "-", B30/B42)</f>
        <v>9.7520661157024791E-2</v>
      </c>
      <c r="D30" s="65">
        <v>20</v>
      </c>
      <c r="E30" s="9">
        <f>IF(D42=0, "-", D30/D42)</f>
        <v>2.6845637583892617E-2</v>
      </c>
      <c r="F30" s="81">
        <v>522</v>
      </c>
      <c r="G30" s="34">
        <f>IF(F42=0, "-", F30/F42)</f>
        <v>6.2868842587016735E-2</v>
      </c>
      <c r="H30" s="65">
        <v>728</v>
      </c>
      <c r="I30" s="9">
        <f>IF(H42=0, "-", H30/H42)</f>
        <v>7.7902621722846441E-2</v>
      </c>
      <c r="J30" s="8">
        <f t="shared" ref="J30:J40" si="2">IF(D30=0, "-", IF((B30-D30)/D30&lt;10, (B30-D30)/D30, "&gt;999%"))</f>
        <v>1.95</v>
      </c>
      <c r="K30" s="9">
        <f t="shared" ref="K30:K40" si="3">IF(H30=0, "-", IF((F30-H30)/H30&lt;10, (F30-H30)/H30, "&gt;999%"))</f>
        <v>-0.28296703296703296</v>
      </c>
    </row>
    <row r="31" spans="1:11" x14ac:dyDescent="0.25">
      <c r="A31" s="7" t="s">
        <v>519</v>
      </c>
      <c r="B31" s="65">
        <v>0</v>
      </c>
      <c r="C31" s="34">
        <f>IF(B42=0, "-", B31/B42)</f>
        <v>0</v>
      </c>
      <c r="D31" s="65">
        <v>12</v>
      </c>
      <c r="E31" s="9">
        <f>IF(D42=0, "-", D31/D42)</f>
        <v>1.6107382550335572E-2</v>
      </c>
      <c r="F31" s="81">
        <v>78</v>
      </c>
      <c r="G31" s="34">
        <f>IF(F42=0, "-", F31/F42)</f>
        <v>9.3941948693243398E-3</v>
      </c>
      <c r="H31" s="65">
        <v>1072</v>
      </c>
      <c r="I31" s="9">
        <f>IF(H42=0, "-", H31/H42)</f>
        <v>0.11471375066880685</v>
      </c>
      <c r="J31" s="8">
        <f t="shared" si="2"/>
        <v>-1</v>
      </c>
      <c r="K31" s="9">
        <f t="shared" si="3"/>
        <v>-0.92723880597014929</v>
      </c>
    </row>
    <row r="32" spans="1:11" x14ac:dyDescent="0.25">
      <c r="A32" s="7" t="s">
        <v>520</v>
      </c>
      <c r="B32" s="65">
        <v>70</v>
      </c>
      <c r="C32" s="34">
        <f>IF(B42=0, "-", B32/B42)</f>
        <v>0.11570247933884298</v>
      </c>
      <c r="D32" s="65">
        <v>44</v>
      </c>
      <c r="E32" s="9">
        <f>IF(D42=0, "-", D32/D42)</f>
        <v>5.9060402684563758E-2</v>
      </c>
      <c r="F32" s="81">
        <v>1105</v>
      </c>
      <c r="G32" s="34">
        <f>IF(F42=0, "-", F32/F42)</f>
        <v>0.13308442731542816</v>
      </c>
      <c r="H32" s="65">
        <v>200</v>
      </c>
      <c r="I32" s="9">
        <f>IF(H42=0, "-", H32/H42)</f>
        <v>2.1401819154628143E-2</v>
      </c>
      <c r="J32" s="8">
        <f t="shared" si="2"/>
        <v>0.59090909090909094</v>
      </c>
      <c r="K32" s="9">
        <f t="shared" si="3"/>
        <v>4.5250000000000004</v>
      </c>
    </row>
    <row r="33" spans="1:11" x14ac:dyDescent="0.25">
      <c r="A33" s="7" t="s">
        <v>521</v>
      </c>
      <c r="B33" s="65">
        <v>95</v>
      </c>
      <c r="C33" s="34">
        <f>IF(B42=0, "-", B33/B42)</f>
        <v>0.15702479338842976</v>
      </c>
      <c r="D33" s="65">
        <v>177</v>
      </c>
      <c r="E33" s="9">
        <f>IF(D42=0, "-", D33/D42)</f>
        <v>0.23758389261744967</v>
      </c>
      <c r="F33" s="81">
        <v>1155</v>
      </c>
      <c r="G33" s="34">
        <f>IF(F42=0, "-", F33/F42)</f>
        <v>0.1391063471034566</v>
      </c>
      <c r="H33" s="65">
        <v>1357</v>
      </c>
      <c r="I33" s="9">
        <f>IF(H42=0, "-", H33/H42)</f>
        <v>0.14521134296415195</v>
      </c>
      <c r="J33" s="8">
        <f t="shared" si="2"/>
        <v>-0.4632768361581921</v>
      </c>
      <c r="K33" s="9">
        <f t="shared" si="3"/>
        <v>-0.14885777450257923</v>
      </c>
    </row>
    <row r="34" spans="1:11" x14ac:dyDescent="0.25">
      <c r="A34" s="7" t="s">
        <v>522</v>
      </c>
      <c r="B34" s="65">
        <v>15</v>
      </c>
      <c r="C34" s="34">
        <f>IF(B42=0, "-", B34/B42)</f>
        <v>2.4793388429752067E-2</v>
      </c>
      <c r="D34" s="65">
        <v>8</v>
      </c>
      <c r="E34" s="9">
        <f>IF(D42=0, "-", D34/D42)</f>
        <v>1.0738255033557046E-2</v>
      </c>
      <c r="F34" s="81">
        <v>175</v>
      </c>
      <c r="G34" s="34">
        <f>IF(F42=0, "-", F34/F42)</f>
        <v>2.1076719258099483E-2</v>
      </c>
      <c r="H34" s="65">
        <v>187</v>
      </c>
      <c r="I34" s="9">
        <f>IF(H42=0, "-", H34/H42)</f>
        <v>2.0010700909577316E-2</v>
      </c>
      <c r="J34" s="8">
        <f t="shared" si="2"/>
        <v>0.875</v>
      </c>
      <c r="K34" s="9">
        <f t="shared" si="3"/>
        <v>-6.4171122994652413E-2</v>
      </c>
    </row>
    <row r="35" spans="1:11" x14ac:dyDescent="0.25">
      <c r="A35" s="7" t="s">
        <v>523</v>
      </c>
      <c r="B35" s="65">
        <v>12</v>
      </c>
      <c r="C35" s="34">
        <f>IF(B42=0, "-", B35/B42)</f>
        <v>1.9834710743801654E-2</v>
      </c>
      <c r="D35" s="65">
        <v>26</v>
      </c>
      <c r="E35" s="9">
        <f>IF(D42=0, "-", D35/D42)</f>
        <v>3.4899328859060399E-2</v>
      </c>
      <c r="F35" s="81">
        <v>187</v>
      </c>
      <c r="G35" s="34">
        <f>IF(F42=0, "-", F35/F42)</f>
        <v>2.2521980007226303E-2</v>
      </c>
      <c r="H35" s="65">
        <v>258</v>
      </c>
      <c r="I35" s="9">
        <f>IF(H42=0, "-", H35/H42)</f>
        <v>2.7608346709470304E-2</v>
      </c>
      <c r="J35" s="8">
        <f t="shared" si="2"/>
        <v>-0.53846153846153844</v>
      </c>
      <c r="K35" s="9">
        <f t="shared" si="3"/>
        <v>-0.27519379844961239</v>
      </c>
    </row>
    <row r="36" spans="1:11" x14ac:dyDescent="0.25">
      <c r="A36" s="7" t="s">
        <v>524</v>
      </c>
      <c r="B36" s="65">
        <v>1</v>
      </c>
      <c r="C36" s="34">
        <f>IF(B42=0, "-", B36/B42)</f>
        <v>1.652892561983471E-3</v>
      </c>
      <c r="D36" s="65">
        <v>59</v>
      </c>
      <c r="E36" s="9">
        <f>IF(D42=0, "-", D36/D42)</f>
        <v>7.9194630872483227E-2</v>
      </c>
      <c r="F36" s="81">
        <v>424</v>
      </c>
      <c r="G36" s="34">
        <f>IF(F42=0, "-", F36/F42)</f>
        <v>5.1065879802481028E-2</v>
      </c>
      <c r="H36" s="65">
        <v>469</v>
      </c>
      <c r="I36" s="9">
        <f>IF(H42=0, "-", H36/H42)</f>
        <v>5.0187265917602995E-2</v>
      </c>
      <c r="J36" s="8">
        <f t="shared" si="2"/>
        <v>-0.98305084745762716</v>
      </c>
      <c r="K36" s="9">
        <f t="shared" si="3"/>
        <v>-9.5948827292110878E-2</v>
      </c>
    </row>
    <row r="37" spans="1:11" x14ac:dyDescent="0.25">
      <c r="A37" s="7" t="s">
        <v>525</v>
      </c>
      <c r="B37" s="65">
        <v>15</v>
      </c>
      <c r="C37" s="34">
        <f>IF(B42=0, "-", B37/B42)</f>
        <v>2.4793388429752067E-2</v>
      </c>
      <c r="D37" s="65">
        <v>7</v>
      </c>
      <c r="E37" s="9">
        <f>IF(D42=0, "-", D37/D42)</f>
        <v>9.3959731543624154E-3</v>
      </c>
      <c r="F37" s="81">
        <v>120</v>
      </c>
      <c r="G37" s="34">
        <f>IF(F42=0, "-", F37/F42)</f>
        <v>1.4452607491268216E-2</v>
      </c>
      <c r="H37" s="65">
        <v>92</v>
      </c>
      <c r="I37" s="9">
        <f>IF(H42=0, "-", H37/H42)</f>
        <v>9.8448368111289462E-3</v>
      </c>
      <c r="J37" s="8">
        <f t="shared" si="2"/>
        <v>1.1428571428571428</v>
      </c>
      <c r="K37" s="9">
        <f t="shared" si="3"/>
        <v>0.30434782608695654</v>
      </c>
    </row>
    <row r="38" spans="1:11" x14ac:dyDescent="0.25">
      <c r="A38" s="7" t="s">
        <v>526</v>
      </c>
      <c r="B38" s="65">
        <v>19</v>
      </c>
      <c r="C38" s="34">
        <f>IF(B42=0, "-", B38/B42)</f>
        <v>3.1404958677685953E-2</v>
      </c>
      <c r="D38" s="65">
        <v>32</v>
      </c>
      <c r="E38" s="9">
        <f>IF(D42=0, "-", D38/D42)</f>
        <v>4.2953020134228186E-2</v>
      </c>
      <c r="F38" s="81">
        <v>372</v>
      </c>
      <c r="G38" s="34">
        <f>IF(F42=0, "-", F38/F42)</f>
        <v>4.4803083222931472E-2</v>
      </c>
      <c r="H38" s="65">
        <v>514</v>
      </c>
      <c r="I38" s="9">
        <f>IF(H42=0, "-", H38/H42)</f>
        <v>5.5002675227394326E-2</v>
      </c>
      <c r="J38" s="8">
        <f t="shared" si="2"/>
        <v>-0.40625</v>
      </c>
      <c r="K38" s="9">
        <f t="shared" si="3"/>
        <v>-0.27626459143968873</v>
      </c>
    </row>
    <row r="39" spans="1:11" x14ac:dyDescent="0.25">
      <c r="A39" s="7" t="s">
        <v>527</v>
      </c>
      <c r="B39" s="65">
        <v>270</v>
      </c>
      <c r="C39" s="34">
        <f>IF(B42=0, "-", B39/B42)</f>
        <v>0.4462809917355372</v>
      </c>
      <c r="D39" s="65">
        <v>326</v>
      </c>
      <c r="E39" s="9">
        <f>IF(D42=0, "-", D39/D42)</f>
        <v>0.43758389261744968</v>
      </c>
      <c r="F39" s="81">
        <v>3515</v>
      </c>
      <c r="G39" s="34">
        <f>IF(F42=0, "-", F39/F42)</f>
        <v>0.42334096109839819</v>
      </c>
      <c r="H39" s="65">
        <v>3703</v>
      </c>
      <c r="I39" s="9">
        <f>IF(H42=0, "-", H39/H42)</f>
        <v>0.39625468164794009</v>
      </c>
      <c r="J39" s="8">
        <f t="shared" si="2"/>
        <v>-0.17177914110429449</v>
      </c>
      <c r="K39" s="9">
        <f t="shared" si="3"/>
        <v>-5.0769646232784231E-2</v>
      </c>
    </row>
    <row r="40" spans="1:11" x14ac:dyDescent="0.25">
      <c r="A40" s="7" t="s">
        <v>528</v>
      </c>
      <c r="B40" s="65">
        <v>49</v>
      </c>
      <c r="C40" s="34">
        <f>IF(B42=0, "-", B40/B42)</f>
        <v>8.0991735537190079E-2</v>
      </c>
      <c r="D40" s="65">
        <v>34</v>
      </c>
      <c r="E40" s="9">
        <f>IF(D42=0, "-", D40/D42)</f>
        <v>4.5637583892617448E-2</v>
      </c>
      <c r="F40" s="81">
        <v>650</v>
      </c>
      <c r="G40" s="34">
        <f>IF(F42=0, "-", F40/F42)</f>
        <v>7.8284957244369499E-2</v>
      </c>
      <c r="H40" s="65">
        <v>765</v>
      </c>
      <c r="I40" s="9">
        <f>IF(H42=0, "-", H40/H42)</f>
        <v>8.186195826645265E-2</v>
      </c>
      <c r="J40" s="8">
        <f t="shared" si="2"/>
        <v>0.44117647058823528</v>
      </c>
      <c r="K40" s="9">
        <f t="shared" si="3"/>
        <v>-0.15032679738562091</v>
      </c>
    </row>
    <row r="41" spans="1:11" x14ac:dyDescent="0.25">
      <c r="A41" s="2"/>
      <c r="B41" s="68"/>
      <c r="C41" s="33"/>
      <c r="D41" s="68"/>
      <c r="E41" s="6"/>
      <c r="F41" s="82"/>
      <c r="G41" s="33"/>
      <c r="H41" s="68"/>
      <c r="I41" s="6"/>
      <c r="J41" s="5"/>
      <c r="K41" s="6"/>
    </row>
    <row r="42" spans="1:11" s="43" customFormat="1" x14ac:dyDescent="0.25">
      <c r="A42" s="162" t="s">
        <v>644</v>
      </c>
      <c r="B42" s="71">
        <f>SUM(B30:B41)</f>
        <v>605</v>
      </c>
      <c r="C42" s="40">
        <f>B42/25798</f>
        <v>2.3451430343437475E-2</v>
      </c>
      <c r="D42" s="71">
        <f>SUM(D30:D41)</f>
        <v>745</v>
      </c>
      <c r="E42" s="41">
        <f>D42/24733</f>
        <v>3.0121699753365948E-2</v>
      </c>
      <c r="F42" s="77">
        <f>SUM(F30:F41)</f>
        <v>8303</v>
      </c>
      <c r="G42" s="42">
        <f>F42/338012</f>
        <v>2.4564216655029999E-2</v>
      </c>
      <c r="H42" s="71">
        <f>SUM(H30:H41)</f>
        <v>9345</v>
      </c>
      <c r="I42" s="41">
        <f>H42/328185</f>
        <v>2.8474793180675535E-2</v>
      </c>
      <c r="J42" s="37">
        <f>IF(D42=0, "-", IF((B42-D42)/D42&lt;10, (B42-D42)/D42, "&gt;999%"))</f>
        <v>-0.18791946308724833</v>
      </c>
      <c r="K42" s="38">
        <f>IF(H42=0, "-", IF((F42-H42)/H42&lt;10, (F42-H42)/H42, "&gt;999%"))</f>
        <v>-0.11150347779561262</v>
      </c>
    </row>
    <row r="43" spans="1:11" x14ac:dyDescent="0.25">
      <c r="B43" s="83"/>
      <c r="D43" s="83"/>
      <c r="F43" s="83"/>
      <c r="H43" s="83"/>
    </row>
    <row r="44" spans="1:11" x14ac:dyDescent="0.25">
      <c r="A44" s="163" t="s">
        <v>133</v>
      </c>
      <c r="B44" s="61" t="s">
        <v>12</v>
      </c>
      <c r="C44" s="62" t="s">
        <v>13</v>
      </c>
      <c r="D44" s="61" t="s">
        <v>12</v>
      </c>
      <c r="E44" s="63" t="s">
        <v>13</v>
      </c>
      <c r="F44" s="62" t="s">
        <v>12</v>
      </c>
      <c r="G44" s="62" t="s">
        <v>13</v>
      </c>
      <c r="H44" s="61" t="s">
        <v>12</v>
      </c>
      <c r="I44" s="63" t="s">
        <v>13</v>
      </c>
      <c r="J44" s="61"/>
      <c r="K44" s="63"/>
    </row>
    <row r="45" spans="1:11" x14ac:dyDescent="0.25">
      <c r="A45" s="7" t="s">
        <v>529</v>
      </c>
      <c r="B45" s="65">
        <v>150</v>
      </c>
      <c r="C45" s="34">
        <f>IF(B55=0, "-", B45/B55)</f>
        <v>0.23291925465838509</v>
      </c>
      <c r="D45" s="65">
        <v>96</v>
      </c>
      <c r="E45" s="9">
        <f>IF(D55=0, "-", D45/D55)</f>
        <v>0.11188811188811189</v>
      </c>
      <c r="F45" s="81">
        <v>1120</v>
      </c>
      <c r="G45" s="34">
        <f>IF(F55=0, "-", F45/F55)</f>
        <v>0.10829626764649004</v>
      </c>
      <c r="H45" s="65">
        <v>1110</v>
      </c>
      <c r="I45" s="9">
        <f>IF(H55=0, "-", H45/H55)</f>
        <v>0.11217786760990399</v>
      </c>
      <c r="J45" s="8">
        <f t="shared" ref="J45:J53" si="4">IF(D45=0, "-", IF((B45-D45)/D45&lt;10, (B45-D45)/D45, "&gt;999%"))</f>
        <v>0.5625</v>
      </c>
      <c r="K45" s="9">
        <f t="shared" ref="K45:K53" si="5">IF(H45=0, "-", IF((F45-H45)/H45&lt;10, (F45-H45)/H45, "&gt;999%"))</f>
        <v>9.0090090090090089E-3</v>
      </c>
    </row>
    <row r="46" spans="1:11" x14ac:dyDescent="0.25">
      <c r="A46" s="7" t="s">
        <v>530</v>
      </c>
      <c r="B46" s="65">
        <v>0</v>
      </c>
      <c r="C46" s="34">
        <f>IF(B55=0, "-", B46/B55)</f>
        <v>0</v>
      </c>
      <c r="D46" s="65">
        <v>2</v>
      </c>
      <c r="E46" s="9">
        <f>IF(D55=0, "-", D46/D55)</f>
        <v>2.331002331002331E-3</v>
      </c>
      <c r="F46" s="81">
        <v>0</v>
      </c>
      <c r="G46" s="34">
        <f>IF(F55=0, "-", F46/F55)</f>
        <v>0</v>
      </c>
      <c r="H46" s="65">
        <v>166</v>
      </c>
      <c r="I46" s="9">
        <f>IF(H55=0, "-", H46/H55)</f>
        <v>1.6776149570490145E-2</v>
      </c>
      <c r="J46" s="8">
        <f t="shared" si="4"/>
        <v>-1</v>
      </c>
      <c r="K46" s="9">
        <f t="shared" si="5"/>
        <v>-1</v>
      </c>
    </row>
    <row r="47" spans="1:11" x14ac:dyDescent="0.25">
      <c r="A47" s="7" t="s">
        <v>531</v>
      </c>
      <c r="B47" s="65">
        <v>2</v>
      </c>
      <c r="C47" s="34">
        <f>IF(B55=0, "-", B47/B55)</f>
        <v>3.105590062111801E-3</v>
      </c>
      <c r="D47" s="65">
        <v>9</v>
      </c>
      <c r="E47" s="9">
        <f>IF(D55=0, "-", D47/D55)</f>
        <v>1.048951048951049E-2</v>
      </c>
      <c r="F47" s="81">
        <v>43</v>
      </c>
      <c r="G47" s="34">
        <f>IF(F55=0, "-", F47/F55)</f>
        <v>4.1578031328563143E-3</v>
      </c>
      <c r="H47" s="65">
        <v>21</v>
      </c>
      <c r="I47" s="9">
        <f>IF(H55=0, "-", H47/H55)</f>
        <v>2.1222839818089943E-3</v>
      </c>
      <c r="J47" s="8">
        <f t="shared" si="4"/>
        <v>-0.77777777777777779</v>
      </c>
      <c r="K47" s="9">
        <f t="shared" si="5"/>
        <v>1.0476190476190477</v>
      </c>
    </row>
    <row r="48" spans="1:11" x14ac:dyDescent="0.25">
      <c r="A48" s="7" t="s">
        <v>532</v>
      </c>
      <c r="B48" s="65">
        <v>43</v>
      </c>
      <c r="C48" s="34">
        <f>IF(B55=0, "-", B48/B55)</f>
        <v>6.6770186335403728E-2</v>
      </c>
      <c r="D48" s="65">
        <v>161</v>
      </c>
      <c r="E48" s="9">
        <f>IF(D55=0, "-", D48/D55)</f>
        <v>0.18764568764568765</v>
      </c>
      <c r="F48" s="81">
        <v>1262</v>
      </c>
      <c r="G48" s="34">
        <f>IF(F55=0, "-", F48/F55)</f>
        <v>0.12202668729452718</v>
      </c>
      <c r="H48" s="65">
        <v>2050</v>
      </c>
      <c r="I48" s="9">
        <f>IF(H55=0, "-", H48/H55)</f>
        <v>0.20717534108135421</v>
      </c>
      <c r="J48" s="8">
        <f t="shared" si="4"/>
        <v>-0.73291925465838514</v>
      </c>
      <c r="K48" s="9">
        <f t="shared" si="5"/>
        <v>-0.38439024390243903</v>
      </c>
    </row>
    <row r="49" spans="1:11" x14ac:dyDescent="0.25">
      <c r="A49" s="7" t="s">
        <v>533</v>
      </c>
      <c r="B49" s="65">
        <v>0</v>
      </c>
      <c r="C49" s="34">
        <f>IF(B55=0, "-", B49/B55)</f>
        <v>0</v>
      </c>
      <c r="D49" s="65">
        <v>0</v>
      </c>
      <c r="E49" s="9">
        <f>IF(D55=0, "-", D49/D55)</f>
        <v>0</v>
      </c>
      <c r="F49" s="81">
        <v>2</v>
      </c>
      <c r="G49" s="34">
        <f>IF(F55=0, "-", F49/F55)</f>
        <v>1.9338619222587506E-4</v>
      </c>
      <c r="H49" s="65">
        <v>0</v>
      </c>
      <c r="I49" s="9">
        <f>IF(H55=0, "-", H49/H55)</f>
        <v>0</v>
      </c>
      <c r="J49" s="8" t="str">
        <f t="shared" si="4"/>
        <v>-</v>
      </c>
      <c r="K49" s="9" t="str">
        <f t="shared" si="5"/>
        <v>-</v>
      </c>
    </row>
    <row r="50" spans="1:11" x14ac:dyDescent="0.25">
      <c r="A50" s="7" t="s">
        <v>534</v>
      </c>
      <c r="B50" s="65">
        <v>52</v>
      </c>
      <c r="C50" s="34">
        <f>IF(B55=0, "-", B50/B55)</f>
        <v>8.0745341614906832E-2</v>
      </c>
      <c r="D50" s="65">
        <v>77</v>
      </c>
      <c r="E50" s="9">
        <f>IF(D55=0, "-", D50/D55)</f>
        <v>8.9743589743589744E-2</v>
      </c>
      <c r="F50" s="81">
        <v>715</v>
      </c>
      <c r="G50" s="34">
        <f>IF(F55=0, "-", F50/F55)</f>
        <v>6.9135563720750332E-2</v>
      </c>
      <c r="H50" s="65">
        <v>897</v>
      </c>
      <c r="I50" s="9">
        <f>IF(H55=0, "-", H50/H55)</f>
        <v>9.0651844365841339E-2</v>
      </c>
      <c r="J50" s="8">
        <f t="shared" si="4"/>
        <v>-0.32467532467532467</v>
      </c>
      <c r="K50" s="9">
        <f t="shared" si="5"/>
        <v>-0.20289855072463769</v>
      </c>
    </row>
    <row r="51" spans="1:11" x14ac:dyDescent="0.25">
      <c r="A51" s="7" t="s">
        <v>535</v>
      </c>
      <c r="B51" s="65">
        <v>36</v>
      </c>
      <c r="C51" s="34">
        <f>IF(B55=0, "-", B51/B55)</f>
        <v>5.5900621118012424E-2</v>
      </c>
      <c r="D51" s="65">
        <v>99</v>
      </c>
      <c r="E51" s="9">
        <f>IF(D55=0, "-", D51/D55)</f>
        <v>0.11538461538461539</v>
      </c>
      <c r="F51" s="81">
        <v>1028</v>
      </c>
      <c r="G51" s="34">
        <f>IF(F55=0, "-", F51/F55)</f>
        <v>9.9400502804099788E-2</v>
      </c>
      <c r="H51" s="65">
        <v>804</v>
      </c>
      <c r="I51" s="9">
        <f>IF(H55=0, "-", H51/H55)</f>
        <v>8.1253158160687219E-2</v>
      </c>
      <c r="J51" s="8">
        <f t="shared" si="4"/>
        <v>-0.63636363636363635</v>
      </c>
      <c r="K51" s="9">
        <f t="shared" si="5"/>
        <v>0.27860696517412936</v>
      </c>
    </row>
    <row r="52" spans="1:11" x14ac:dyDescent="0.25">
      <c r="A52" s="7" t="s">
        <v>536</v>
      </c>
      <c r="B52" s="65">
        <v>7</v>
      </c>
      <c r="C52" s="34">
        <f>IF(B55=0, "-", B52/B55)</f>
        <v>1.0869565217391304E-2</v>
      </c>
      <c r="D52" s="65">
        <v>44</v>
      </c>
      <c r="E52" s="9">
        <f>IF(D55=0, "-", D52/D55)</f>
        <v>5.128205128205128E-2</v>
      </c>
      <c r="F52" s="81">
        <v>520</v>
      </c>
      <c r="G52" s="34">
        <f>IF(F55=0, "-", F52/F55)</f>
        <v>5.0280409978727521E-2</v>
      </c>
      <c r="H52" s="65">
        <v>511</v>
      </c>
      <c r="I52" s="9">
        <f>IF(H55=0, "-", H52/H55)</f>
        <v>5.1642243557352197E-2</v>
      </c>
      <c r="J52" s="8">
        <f t="shared" si="4"/>
        <v>-0.84090909090909094</v>
      </c>
      <c r="K52" s="9">
        <f t="shared" si="5"/>
        <v>1.7612524461839529E-2</v>
      </c>
    </row>
    <row r="53" spans="1:11" x14ac:dyDescent="0.25">
      <c r="A53" s="7" t="s">
        <v>537</v>
      </c>
      <c r="B53" s="65">
        <v>354</v>
      </c>
      <c r="C53" s="34">
        <f>IF(B55=0, "-", B53/B55)</f>
        <v>0.5496894409937888</v>
      </c>
      <c r="D53" s="65">
        <v>370</v>
      </c>
      <c r="E53" s="9">
        <f>IF(D55=0, "-", D53/D55)</f>
        <v>0.43123543123543123</v>
      </c>
      <c r="F53" s="81">
        <v>5652</v>
      </c>
      <c r="G53" s="34">
        <f>IF(F55=0, "-", F53/F55)</f>
        <v>0.54650937923032294</v>
      </c>
      <c r="H53" s="65">
        <v>4336</v>
      </c>
      <c r="I53" s="9">
        <f>IF(H55=0, "-", H53/H55)</f>
        <v>0.43820111167256193</v>
      </c>
      <c r="J53" s="8">
        <f t="shared" si="4"/>
        <v>-4.3243243243243246E-2</v>
      </c>
      <c r="K53" s="9">
        <f t="shared" si="5"/>
        <v>0.30350553505535055</v>
      </c>
    </row>
    <row r="54" spans="1:11" x14ac:dyDescent="0.25">
      <c r="A54" s="2"/>
      <c r="B54" s="68"/>
      <c r="C54" s="33"/>
      <c r="D54" s="68"/>
      <c r="E54" s="6"/>
      <c r="F54" s="82"/>
      <c r="G54" s="33"/>
      <c r="H54" s="68"/>
      <c r="I54" s="6"/>
      <c r="J54" s="5"/>
      <c r="K54" s="6"/>
    </row>
    <row r="55" spans="1:11" s="43" customFormat="1" x14ac:dyDescent="0.25">
      <c r="A55" s="162" t="s">
        <v>643</v>
      </c>
      <c r="B55" s="71">
        <f>SUM(B45:B54)</f>
        <v>644</v>
      </c>
      <c r="C55" s="40">
        <f>B55/25798</f>
        <v>2.4963175439956586E-2</v>
      </c>
      <c r="D55" s="71">
        <f>SUM(D45:D54)</f>
        <v>858</v>
      </c>
      <c r="E55" s="41">
        <f>D55/24733</f>
        <v>3.4690494481057696E-2</v>
      </c>
      <c r="F55" s="77">
        <f>SUM(F45:F54)</f>
        <v>10342</v>
      </c>
      <c r="G55" s="42">
        <f>F55/338012</f>
        <v>3.0596546868158526E-2</v>
      </c>
      <c r="H55" s="71">
        <f>SUM(H45:H54)</f>
        <v>9895</v>
      </c>
      <c r="I55" s="41">
        <f>H55/328185</f>
        <v>3.015067720950074E-2</v>
      </c>
      <c r="J55" s="37">
        <f>IF(D55=0, "-", IF((B55-D55)/D55&lt;10, (B55-D55)/D55, "&gt;999%"))</f>
        <v>-0.24941724941724941</v>
      </c>
      <c r="K55" s="38">
        <f>IF(H55=0, "-", IF((F55-H55)/H55&lt;10, (F55-H55)/H55, "&gt;999%"))</f>
        <v>4.5174330469934312E-2</v>
      </c>
    </row>
    <row r="56" spans="1:11" x14ac:dyDescent="0.25">
      <c r="B56" s="83"/>
      <c r="D56" s="83"/>
      <c r="F56" s="83"/>
      <c r="H56" s="83"/>
    </row>
    <row r="57" spans="1:11" x14ac:dyDescent="0.25">
      <c r="A57" s="163" t="s">
        <v>134</v>
      </c>
      <c r="B57" s="61" t="s">
        <v>12</v>
      </c>
      <c r="C57" s="62" t="s">
        <v>13</v>
      </c>
      <c r="D57" s="61" t="s">
        <v>12</v>
      </c>
      <c r="E57" s="63" t="s">
        <v>13</v>
      </c>
      <c r="F57" s="62" t="s">
        <v>12</v>
      </c>
      <c r="G57" s="62" t="s">
        <v>13</v>
      </c>
      <c r="H57" s="61" t="s">
        <v>12</v>
      </c>
      <c r="I57" s="63" t="s">
        <v>13</v>
      </c>
      <c r="J57" s="61"/>
      <c r="K57" s="63"/>
    </row>
    <row r="58" spans="1:11" x14ac:dyDescent="0.25">
      <c r="A58" s="7" t="s">
        <v>538</v>
      </c>
      <c r="B58" s="65">
        <v>81</v>
      </c>
      <c r="C58" s="34">
        <f>IF(B78=0, "-", B58/B78)</f>
        <v>1.8706697459584296E-2</v>
      </c>
      <c r="D58" s="65">
        <v>71</v>
      </c>
      <c r="E58" s="9">
        <f>IF(D78=0, "-", D58/D78)</f>
        <v>1.7622238768925293E-2</v>
      </c>
      <c r="F58" s="81">
        <v>523</v>
      </c>
      <c r="G58" s="34">
        <f>IF(F78=0, "-", F58/F78)</f>
        <v>9.4674341986169946E-3</v>
      </c>
      <c r="H58" s="65">
        <v>626</v>
      </c>
      <c r="I58" s="9">
        <f>IF(H78=0, "-", H58/H78)</f>
        <v>1.1720651563377645E-2</v>
      </c>
      <c r="J58" s="8">
        <f t="shared" ref="J58:J76" si="6">IF(D58=0, "-", IF((B58-D58)/D58&lt;10, (B58-D58)/D58, "&gt;999%"))</f>
        <v>0.14084507042253522</v>
      </c>
      <c r="K58" s="9">
        <f t="shared" ref="K58:K76" si="7">IF(H58=0, "-", IF((F58-H58)/H58&lt;10, (F58-H58)/H58, "&gt;999%"))</f>
        <v>-0.16453674121405751</v>
      </c>
    </row>
    <row r="59" spans="1:11" x14ac:dyDescent="0.25">
      <c r="A59" s="7" t="s">
        <v>539</v>
      </c>
      <c r="B59" s="65">
        <v>17</v>
      </c>
      <c r="C59" s="34">
        <f>IF(B78=0, "-", B59/B78)</f>
        <v>3.9260969976905313E-3</v>
      </c>
      <c r="D59" s="65">
        <v>0</v>
      </c>
      <c r="E59" s="9">
        <f>IF(D78=0, "-", D59/D78)</f>
        <v>0</v>
      </c>
      <c r="F59" s="81">
        <v>129</v>
      </c>
      <c r="G59" s="34">
        <f>IF(F78=0, "-", F59/F78)</f>
        <v>2.3351797545345934E-3</v>
      </c>
      <c r="H59" s="65">
        <v>0</v>
      </c>
      <c r="I59" s="9">
        <f>IF(H78=0, "-", H59/H78)</f>
        <v>0</v>
      </c>
      <c r="J59" s="8" t="str">
        <f t="shared" si="6"/>
        <v>-</v>
      </c>
      <c r="K59" s="9" t="str">
        <f t="shared" si="7"/>
        <v>-</v>
      </c>
    </row>
    <row r="60" spans="1:11" x14ac:dyDescent="0.25">
      <c r="A60" s="7" t="s">
        <v>540</v>
      </c>
      <c r="B60" s="65">
        <v>1216</v>
      </c>
      <c r="C60" s="34">
        <f>IF(B78=0, "-", B60/B78)</f>
        <v>0.28083140877598151</v>
      </c>
      <c r="D60" s="65">
        <v>1066</v>
      </c>
      <c r="E60" s="9">
        <f>IF(D78=0, "-", D60/D78)</f>
        <v>0.26458178207992056</v>
      </c>
      <c r="F60" s="81">
        <v>12112</v>
      </c>
      <c r="G60" s="34">
        <f>IF(F78=0, "-", F60/F78)</f>
        <v>0.21925346656529451</v>
      </c>
      <c r="H60" s="65">
        <v>12643</v>
      </c>
      <c r="I60" s="9">
        <f>IF(H78=0, "-", H60/H78)</f>
        <v>0.23671597079198653</v>
      </c>
      <c r="J60" s="8">
        <f t="shared" si="6"/>
        <v>0.14071294559099437</v>
      </c>
      <c r="K60" s="9">
        <f t="shared" si="7"/>
        <v>-4.1999525429091196E-2</v>
      </c>
    </row>
    <row r="61" spans="1:11" x14ac:dyDescent="0.25">
      <c r="A61" s="7" t="s">
        <v>541</v>
      </c>
      <c r="B61" s="65">
        <v>0</v>
      </c>
      <c r="C61" s="34">
        <f>IF(B78=0, "-", B61/B78)</f>
        <v>0</v>
      </c>
      <c r="D61" s="65">
        <v>1</v>
      </c>
      <c r="E61" s="9">
        <f>IF(D78=0, "-", D61/D78)</f>
        <v>2.4820054604120131E-4</v>
      </c>
      <c r="F61" s="81">
        <v>0</v>
      </c>
      <c r="G61" s="34">
        <f>IF(F78=0, "-", F61/F78)</f>
        <v>0</v>
      </c>
      <c r="H61" s="65">
        <v>148</v>
      </c>
      <c r="I61" s="9">
        <f>IF(H78=0, "-", H61/H78)</f>
        <v>2.7710166635461523E-3</v>
      </c>
      <c r="J61" s="8">
        <f t="shared" si="6"/>
        <v>-1</v>
      </c>
      <c r="K61" s="9">
        <f t="shared" si="7"/>
        <v>-1</v>
      </c>
    </row>
    <row r="62" spans="1:11" x14ac:dyDescent="0.25">
      <c r="A62" s="7" t="s">
        <v>542</v>
      </c>
      <c r="B62" s="65">
        <v>207</v>
      </c>
      <c r="C62" s="34">
        <f>IF(B78=0, "-", B62/B78)</f>
        <v>4.7806004618937643E-2</v>
      </c>
      <c r="D62" s="65">
        <v>103</v>
      </c>
      <c r="E62" s="9">
        <f>IF(D78=0, "-", D62/D78)</f>
        <v>2.5564656242243734E-2</v>
      </c>
      <c r="F62" s="81">
        <v>2076</v>
      </c>
      <c r="G62" s="34">
        <f>IF(F78=0, "-", F62/F78)</f>
        <v>3.7580102096231131E-2</v>
      </c>
      <c r="H62" s="65">
        <v>1907</v>
      </c>
      <c r="I62" s="9">
        <f>IF(H78=0, "-", H62/H78)</f>
        <v>3.5704924171503463E-2</v>
      </c>
      <c r="J62" s="8">
        <f t="shared" si="6"/>
        <v>1.0097087378640777</v>
      </c>
      <c r="K62" s="9">
        <f t="shared" si="7"/>
        <v>8.8620870477189306E-2</v>
      </c>
    </row>
    <row r="63" spans="1:11" x14ac:dyDescent="0.25">
      <c r="A63" s="7" t="s">
        <v>543</v>
      </c>
      <c r="B63" s="65">
        <v>281</v>
      </c>
      <c r="C63" s="34">
        <f>IF(B78=0, "-", B63/B78)</f>
        <v>6.489607390300231E-2</v>
      </c>
      <c r="D63" s="65">
        <v>434</v>
      </c>
      <c r="E63" s="9">
        <f>IF(D78=0, "-", D63/D78)</f>
        <v>0.10771903698188136</v>
      </c>
      <c r="F63" s="81">
        <v>5280</v>
      </c>
      <c r="G63" s="34">
        <f>IF(F78=0, "-", F63/F78)</f>
        <v>9.55794504181601E-2</v>
      </c>
      <c r="H63" s="65">
        <v>5062</v>
      </c>
      <c r="I63" s="9">
        <f>IF(H78=0, "-", H63/H78)</f>
        <v>9.4776259127504217E-2</v>
      </c>
      <c r="J63" s="8">
        <f t="shared" si="6"/>
        <v>-0.35253456221198154</v>
      </c>
      <c r="K63" s="9">
        <f t="shared" si="7"/>
        <v>4.3065981825365467E-2</v>
      </c>
    </row>
    <row r="64" spans="1:11" x14ac:dyDescent="0.25">
      <c r="A64" s="7" t="s">
        <v>544</v>
      </c>
      <c r="B64" s="65">
        <v>25</v>
      </c>
      <c r="C64" s="34">
        <f>IF(B78=0, "-", B64/B78)</f>
        <v>5.7736720554272519E-3</v>
      </c>
      <c r="D64" s="65">
        <v>45</v>
      </c>
      <c r="E64" s="9">
        <f>IF(D78=0, "-", D64/D78)</f>
        <v>1.1169024571854059E-2</v>
      </c>
      <c r="F64" s="81">
        <v>414</v>
      </c>
      <c r="G64" s="34">
        <f>IF(F78=0, "-", F64/F78)</f>
        <v>7.494297816878462E-3</v>
      </c>
      <c r="H64" s="65">
        <v>381</v>
      </c>
      <c r="I64" s="9">
        <f>IF(H78=0, "-", H64/H78)</f>
        <v>7.1334956000748927E-3</v>
      </c>
      <c r="J64" s="8">
        <f t="shared" si="6"/>
        <v>-0.44444444444444442</v>
      </c>
      <c r="K64" s="9">
        <f t="shared" si="7"/>
        <v>8.6614173228346455E-2</v>
      </c>
    </row>
    <row r="65" spans="1:11" x14ac:dyDescent="0.25">
      <c r="A65" s="7" t="s">
        <v>545</v>
      </c>
      <c r="B65" s="65">
        <v>187</v>
      </c>
      <c r="C65" s="34">
        <f>IF(B78=0, "-", B65/B78)</f>
        <v>4.3187066974595845E-2</v>
      </c>
      <c r="D65" s="65">
        <v>129</v>
      </c>
      <c r="E65" s="9">
        <f>IF(D78=0, "-", D65/D78)</f>
        <v>3.2017870439314963E-2</v>
      </c>
      <c r="F65" s="81">
        <v>2183</v>
      </c>
      <c r="G65" s="34">
        <f>IF(F78=0, "-", F65/F78)</f>
        <v>3.9517034140690056E-2</v>
      </c>
      <c r="H65" s="65">
        <v>2507</v>
      </c>
      <c r="I65" s="9">
        <f>IF(H78=0, "-", H65/H78)</f>
        <v>4.6938775510204082E-2</v>
      </c>
      <c r="J65" s="8">
        <f t="shared" si="6"/>
        <v>0.44961240310077522</v>
      </c>
      <c r="K65" s="9">
        <f t="shared" si="7"/>
        <v>-0.12923813322696451</v>
      </c>
    </row>
    <row r="66" spans="1:11" x14ac:dyDescent="0.25">
      <c r="A66" s="7" t="s">
        <v>546</v>
      </c>
      <c r="B66" s="65">
        <v>258</v>
      </c>
      <c r="C66" s="34">
        <f>IF(B78=0, "-", B66/B78)</f>
        <v>5.9584295612009237E-2</v>
      </c>
      <c r="D66" s="65">
        <v>230</v>
      </c>
      <c r="E66" s="9">
        <f>IF(D78=0, "-", D66/D78)</f>
        <v>5.7086125589476296E-2</v>
      </c>
      <c r="F66" s="81">
        <v>2709</v>
      </c>
      <c r="G66" s="34">
        <f>IF(F78=0, "-", F66/F78)</f>
        <v>4.9038774845226459E-2</v>
      </c>
      <c r="H66" s="65">
        <v>3630</v>
      </c>
      <c r="I66" s="9">
        <f>IF(H78=0, "-", H66/H78)</f>
        <v>6.7964800599138744E-2</v>
      </c>
      <c r="J66" s="8">
        <f t="shared" si="6"/>
        <v>0.12173913043478261</v>
      </c>
      <c r="K66" s="9">
        <f t="shared" si="7"/>
        <v>-0.25371900826446281</v>
      </c>
    </row>
    <row r="67" spans="1:11" x14ac:dyDescent="0.25">
      <c r="A67" s="7" t="s">
        <v>547</v>
      </c>
      <c r="B67" s="65">
        <v>0</v>
      </c>
      <c r="C67" s="34">
        <f>IF(B78=0, "-", B67/B78)</f>
        <v>0</v>
      </c>
      <c r="D67" s="65">
        <v>0</v>
      </c>
      <c r="E67" s="9">
        <f>IF(D78=0, "-", D67/D78)</f>
        <v>0</v>
      </c>
      <c r="F67" s="81">
        <v>0</v>
      </c>
      <c r="G67" s="34">
        <f>IF(F78=0, "-", F67/F78)</f>
        <v>0</v>
      </c>
      <c r="H67" s="65">
        <v>5</v>
      </c>
      <c r="I67" s="9">
        <f>IF(H78=0, "-", H67/H78)</f>
        <v>9.3615427822505155E-5</v>
      </c>
      <c r="J67" s="8" t="str">
        <f t="shared" si="6"/>
        <v>-</v>
      </c>
      <c r="K67" s="9">
        <f t="shared" si="7"/>
        <v>-1</v>
      </c>
    </row>
    <row r="68" spans="1:11" x14ac:dyDescent="0.25">
      <c r="A68" s="7" t="s">
        <v>548</v>
      </c>
      <c r="B68" s="65">
        <v>261</v>
      </c>
      <c r="C68" s="34">
        <f>IF(B78=0, "-", B68/B78)</f>
        <v>6.0277136258660505E-2</v>
      </c>
      <c r="D68" s="65">
        <v>378</v>
      </c>
      <c r="E68" s="9">
        <f>IF(D78=0, "-", D68/D78)</f>
        <v>9.3819806403574083E-2</v>
      </c>
      <c r="F68" s="81">
        <v>7176</v>
      </c>
      <c r="G68" s="34">
        <f>IF(F78=0, "-", F68/F78)</f>
        <v>0.12990116215922667</v>
      </c>
      <c r="H68" s="65">
        <v>4320</v>
      </c>
      <c r="I68" s="9">
        <f>IF(H78=0, "-", H68/H78)</f>
        <v>8.0883729638644444E-2</v>
      </c>
      <c r="J68" s="8">
        <f t="shared" si="6"/>
        <v>-0.30952380952380953</v>
      </c>
      <c r="K68" s="9">
        <f t="shared" si="7"/>
        <v>0.66111111111111109</v>
      </c>
    </row>
    <row r="69" spans="1:11" x14ac:dyDescent="0.25">
      <c r="A69" s="7" t="s">
        <v>549</v>
      </c>
      <c r="B69" s="65">
        <v>131</v>
      </c>
      <c r="C69" s="34">
        <f>IF(B78=0, "-", B69/B78)</f>
        <v>3.0254041570438799E-2</v>
      </c>
      <c r="D69" s="65">
        <v>393</v>
      </c>
      <c r="E69" s="9">
        <f>IF(D78=0, "-", D69/D78)</f>
        <v>9.7542814594192104E-2</v>
      </c>
      <c r="F69" s="81">
        <v>2586</v>
      </c>
      <c r="G69" s="34">
        <f>IF(F78=0, "-", F69/F78)</f>
        <v>4.6812208102530686E-2</v>
      </c>
      <c r="H69" s="65">
        <v>3794</v>
      </c>
      <c r="I69" s="9">
        <f>IF(H78=0, "-", H69/H78)</f>
        <v>7.1035386631716907E-2</v>
      </c>
      <c r="J69" s="8">
        <f t="shared" si="6"/>
        <v>-0.66666666666666663</v>
      </c>
      <c r="K69" s="9">
        <f t="shared" si="7"/>
        <v>-0.31839746968898258</v>
      </c>
    </row>
    <row r="70" spans="1:11" x14ac:dyDescent="0.25">
      <c r="A70" s="7" t="s">
        <v>550</v>
      </c>
      <c r="B70" s="65">
        <v>191</v>
      </c>
      <c r="C70" s="34">
        <f>IF(B78=0, "-", B70/B78)</f>
        <v>4.4110854503464206E-2</v>
      </c>
      <c r="D70" s="65">
        <v>100</v>
      </c>
      <c r="E70" s="9">
        <f>IF(D78=0, "-", D70/D78)</f>
        <v>2.482005460412013E-2</v>
      </c>
      <c r="F70" s="81">
        <v>1623</v>
      </c>
      <c r="G70" s="34">
        <f>IF(F78=0, "-", F70/F78)</f>
        <v>2.9379819702400348E-2</v>
      </c>
      <c r="H70" s="65">
        <v>1126</v>
      </c>
      <c r="I70" s="9">
        <f>IF(H78=0, "-", H70/H78)</f>
        <v>2.108219434562816E-2</v>
      </c>
      <c r="J70" s="8">
        <f t="shared" si="6"/>
        <v>0.91</v>
      </c>
      <c r="K70" s="9">
        <f t="shared" si="7"/>
        <v>0.4413854351687389</v>
      </c>
    </row>
    <row r="71" spans="1:11" x14ac:dyDescent="0.25">
      <c r="A71" s="7" t="s">
        <v>551</v>
      </c>
      <c r="B71" s="65">
        <v>14</v>
      </c>
      <c r="C71" s="34">
        <f>IF(B78=0, "-", B71/B78)</f>
        <v>3.2332563510392609E-3</v>
      </c>
      <c r="D71" s="65">
        <v>20</v>
      </c>
      <c r="E71" s="9">
        <f>IF(D78=0, "-", D71/D78)</f>
        <v>4.964010920824026E-3</v>
      </c>
      <c r="F71" s="81">
        <v>202</v>
      </c>
      <c r="G71" s="34">
        <f>IF(F78=0, "-", F71/F78)</f>
        <v>3.6566380652402158E-3</v>
      </c>
      <c r="H71" s="65">
        <v>59</v>
      </c>
      <c r="I71" s="9">
        <f>IF(H78=0, "-", H71/H78)</f>
        <v>1.1046620483055607E-3</v>
      </c>
      <c r="J71" s="8">
        <f t="shared" si="6"/>
        <v>-0.3</v>
      </c>
      <c r="K71" s="9">
        <f t="shared" si="7"/>
        <v>2.4237288135593222</v>
      </c>
    </row>
    <row r="72" spans="1:11" x14ac:dyDescent="0.25">
      <c r="A72" s="7" t="s">
        <v>552</v>
      </c>
      <c r="B72" s="65">
        <v>0</v>
      </c>
      <c r="C72" s="34">
        <f>IF(B78=0, "-", B72/B78)</f>
        <v>0</v>
      </c>
      <c r="D72" s="65">
        <v>2</v>
      </c>
      <c r="E72" s="9">
        <f>IF(D78=0, "-", D72/D78)</f>
        <v>4.9640109208240262E-4</v>
      </c>
      <c r="F72" s="81">
        <v>16</v>
      </c>
      <c r="G72" s="34">
        <f>IF(F78=0, "-", F72/F78)</f>
        <v>2.8963469823684875E-4</v>
      </c>
      <c r="H72" s="65">
        <v>2</v>
      </c>
      <c r="I72" s="9">
        <f>IF(H78=0, "-", H72/H78)</f>
        <v>3.7446171129002062E-5</v>
      </c>
      <c r="J72" s="8">
        <f t="shared" si="6"/>
        <v>-1</v>
      </c>
      <c r="K72" s="9">
        <f t="shared" si="7"/>
        <v>7</v>
      </c>
    </row>
    <row r="73" spans="1:11" x14ac:dyDescent="0.25">
      <c r="A73" s="7" t="s">
        <v>553</v>
      </c>
      <c r="B73" s="65">
        <v>64</v>
      </c>
      <c r="C73" s="34">
        <f>IF(B78=0, "-", B73/B78)</f>
        <v>1.4780600461893764E-2</v>
      </c>
      <c r="D73" s="65">
        <v>40</v>
      </c>
      <c r="E73" s="9">
        <f>IF(D78=0, "-", D73/D78)</f>
        <v>9.928021841648052E-3</v>
      </c>
      <c r="F73" s="81">
        <v>460</v>
      </c>
      <c r="G73" s="34">
        <f>IF(F78=0, "-", F73/F78)</f>
        <v>8.326997574309403E-3</v>
      </c>
      <c r="H73" s="65">
        <v>448</v>
      </c>
      <c r="I73" s="9">
        <f>IF(H78=0, "-", H73/H78)</f>
        <v>8.3879423328964611E-3</v>
      </c>
      <c r="J73" s="8">
        <f t="shared" si="6"/>
        <v>0.6</v>
      </c>
      <c r="K73" s="9">
        <f t="shared" si="7"/>
        <v>2.6785714285714284E-2</v>
      </c>
    </row>
    <row r="74" spans="1:11" x14ac:dyDescent="0.25">
      <c r="A74" s="7" t="s">
        <v>554</v>
      </c>
      <c r="B74" s="65">
        <v>1025</v>
      </c>
      <c r="C74" s="34">
        <f>IF(B78=0, "-", B74/B78)</f>
        <v>0.23672055427251731</v>
      </c>
      <c r="D74" s="65">
        <v>696</v>
      </c>
      <c r="E74" s="9">
        <f>IF(D78=0, "-", D74/D78)</f>
        <v>0.17274758004467611</v>
      </c>
      <c r="F74" s="81">
        <v>13601</v>
      </c>
      <c r="G74" s="34">
        <f>IF(F78=0, "-", F74/F78)</f>
        <v>0.24620759566996125</v>
      </c>
      <c r="H74" s="65">
        <v>11266</v>
      </c>
      <c r="I74" s="9">
        <f>IF(H78=0, "-", H74/H78)</f>
        <v>0.2109342819696686</v>
      </c>
      <c r="J74" s="8">
        <f t="shared" si="6"/>
        <v>0.47270114942528735</v>
      </c>
      <c r="K74" s="9">
        <f t="shared" si="7"/>
        <v>0.2072607846618143</v>
      </c>
    </row>
    <row r="75" spans="1:11" x14ac:dyDescent="0.25">
      <c r="A75" s="7" t="s">
        <v>555</v>
      </c>
      <c r="B75" s="65">
        <v>215</v>
      </c>
      <c r="C75" s="34">
        <f>IF(B78=0, "-", B75/B78)</f>
        <v>4.9653579676674366E-2</v>
      </c>
      <c r="D75" s="65">
        <v>242</v>
      </c>
      <c r="E75" s="9">
        <f>IF(D78=0, "-", D75/D78)</f>
        <v>6.006453214197071E-2</v>
      </c>
      <c r="F75" s="81">
        <v>2744</v>
      </c>
      <c r="G75" s="34">
        <f>IF(F78=0, "-", F75/F78)</f>
        <v>4.9672350747619567E-2</v>
      </c>
      <c r="H75" s="65">
        <v>3081</v>
      </c>
      <c r="I75" s="9">
        <f>IF(H78=0, "-", H75/H78)</f>
        <v>5.7685826624227672E-2</v>
      </c>
      <c r="J75" s="8">
        <f t="shared" si="6"/>
        <v>-0.1115702479338843</v>
      </c>
      <c r="K75" s="9">
        <f t="shared" si="7"/>
        <v>-0.10938007140538786</v>
      </c>
    </row>
    <row r="76" spans="1:11" x14ac:dyDescent="0.25">
      <c r="A76" s="7" t="s">
        <v>556</v>
      </c>
      <c r="B76" s="65">
        <v>157</v>
      </c>
      <c r="C76" s="34">
        <f>IF(B78=0, "-", B76/B78)</f>
        <v>3.6258660508083143E-2</v>
      </c>
      <c r="D76" s="65">
        <v>79</v>
      </c>
      <c r="E76" s="9">
        <f>IF(D78=0, "-", D76/D78)</f>
        <v>1.9607843137254902E-2</v>
      </c>
      <c r="F76" s="81">
        <v>1408</v>
      </c>
      <c r="G76" s="34">
        <f>IF(F78=0, "-", F76/F78)</f>
        <v>2.5487853444842692E-2</v>
      </c>
      <c r="H76" s="65">
        <v>2405</v>
      </c>
      <c r="I76" s="9">
        <f>IF(H78=0, "-", H76/H78)</f>
        <v>4.5029020782624975E-2</v>
      </c>
      <c r="J76" s="8">
        <f t="shared" si="6"/>
        <v>0.98734177215189878</v>
      </c>
      <c r="K76" s="9">
        <f t="shared" si="7"/>
        <v>-0.41455301455301458</v>
      </c>
    </row>
    <row r="77" spans="1:11" x14ac:dyDescent="0.25">
      <c r="A77" s="2"/>
      <c r="B77" s="68"/>
      <c r="C77" s="33"/>
      <c r="D77" s="68"/>
      <c r="E77" s="6"/>
      <c r="F77" s="82"/>
      <c r="G77" s="33"/>
      <c r="H77" s="68"/>
      <c r="I77" s="6"/>
      <c r="J77" s="5"/>
      <c r="K77" s="6"/>
    </row>
    <row r="78" spans="1:11" s="43" customFormat="1" x14ac:dyDescent="0.25">
      <c r="A78" s="162" t="s">
        <v>642</v>
      </c>
      <c r="B78" s="71">
        <f>SUM(B58:B77)</f>
        <v>4330</v>
      </c>
      <c r="C78" s="40">
        <f>B78/25798</f>
        <v>0.16784246840840375</v>
      </c>
      <c r="D78" s="71">
        <f>SUM(D58:D77)</f>
        <v>4029</v>
      </c>
      <c r="E78" s="41">
        <f>D78/24733</f>
        <v>0.16289976953867302</v>
      </c>
      <c r="F78" s="77">
        <f>SUM(F58:F77)</f>
        <v>55242</v>
      </c>
      <c r="G78" s="42">
        <f>F78/338012</f>
        <v>0.16343206750056211</v>
      </c>
      <c r="H78" s="71">
        <f>SUM(H58:H77)</f>
        <v>53410</v>
      </c>
      <c r="I78" s="41">
        <f>H78/328185</f>
        <v>0.16274357450828039</v>
      </c>
      <c r="J78" s="37">
        <f>IF(D78=0, "-", IF((B78-D78)/D78&lt;10, (B78-D78)/D78, "&gt;999%"))</f>
        <v>7.4708364358401586E-2</v>
      </c>
      <c r="K78" s="38">
        <f>IF(H78=0, "-", IF((F78-H78)/H78&lt;10, (F78-H78)/H78, "&gt;999%"))</f>
        <v>3.4300692754165883E-2</v>
      </c>
    </row>
    <row r="79" spans="1:11" x14ac:dyDescent="0.25">
      <c r="B79" s="83"/>
      <c r="D79" s="83"/>
      <c r="F79" s="83"/>
      <c r="H79" s="83"/>
    </row>
    <row r="80" spans="1:11" x14ac:dyDescent="0.25">
      <c r="A80" s="27" t="s">
        <v>641</v>
      </c>
      <c r="B80" s="71">
        <v>5647</v>
      </c>
      <c r="C80" s="40">
        <f>B80/25798</f>
        <v>0.21889293743701063</v>
      </c>
      <c r="D80" s="71">
        <v>5733</v>
      </c>
      <c r="E80" s="41">
        <f>D80/24733</f>
        <v>0.23179557675979462</v>
      </c>
      <c r="F80" s="77">
        <v>75132</v>
      </c>
      <c r="G80" s="42">
        <f>F80/338012</f>
        <v>0.22227613220832396</v>
      </c>
      <c r="H80" s="71">
        <v>73990</v>
      </c>
      <c r="I80" s="41">
        <f>H80/328185</f>
        <v>0.22545210780504898</v>
      </c>
      <c r="J80" s="37">
        <f>IF(D80=0, "-", IF((B80-D80)/D80&lt;10, (B80-D80)/D80, "&gt;999%"))</f>
        <v>-1.5000872143729287E-2</v>
      </c>
      <c r="K80" s="38">
        <f>IF(H80=0, "-", IF((F80-H80)/H80&lt;10, (F80-H80)/H80, "&gt;999%"))</f>
        <v>1.543451817813218E-2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5" max="16383" man="1"/>
    <brk id="8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zoomScaleNormal="100"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654</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38</v>
      </c>
      <c r="B7" s="65">
        <v>98</v>
      </c>
      <c r="C7" s="39">
        <f>IF(B26=0, "-", B7/B26)</f>
        <v>1.7354347441119179E-2</v>
      </c>
      <c r="D7" s="65">
        <v>71</v>
      </c>
      <c r="E7" s="21">
        <f>IF(D26=0, "-", D7/D26)</f>
        <v>1.2384440955869528E-2</v>
      </c>
      <c r="F7" s="81">
        <v>652</v>
      </c>
      <c r="G7" s="39">
        <f>IF(F26=0, "-", F7/F26)</f>
        <v>8.6780599478251605E-3</v>
      </c>
      <c r="H7" s="65">
        <v>626</v>
      </c>
      <c r="I7" s="21">
        <f>IF(H26=0, "-", H7/H26)</f>
        <v>8.460602784160021E-3</v>
      </c>
      <c r="J7" s="20">
        <f t="shared" ref="J7:J24" si="0">IF(D7=0, "-", IF((B7-D7)/D7&lt;10, (B7-D7)/D7, "&gt;999%"))</f>
        <v>0.38028169014084506</v>
      </c>
      <c r="K7" s="21">
        <f t="shared" ref="K7:K24" si="1">IF(H7=0, "-", IF((F7-H7)/H7&lt;10, (F7-H7)/H7, "&gt;999%"))</f>
        <v>4.1533546325878593E-2</v>
      </c>
    </row>
    <row r="8" spans="1:11" x14ac:dyDescent="0.25">
      <c r="A8" s="7" t="s">
        <v>47</v>
      </c>
      <c r="B8" s="65">
        <v>1425</v>
      </c>
      <c r="C8" s="39">
        <f>IF(B26=0, "-", B8/B26)</f>
        <v>0.25234637860811049</v>
      </c>
      <c r="D8" s="65">
        <v>1185</v>
      </c>
      <c r="E8" s="21">
        <f>IF(D26=0, "-", D8/D26)</f>
        <v>0.20669806384092099</v>
      </c>
      <c r="F8" s="81">
        <v>13754</v>
      </c>
      <c r="G8" s="39">
        <f>IF(F26=0, "-", F8/F26)</f>
        <v>0.1830644731938455</v>
      </c>
      <c r="H8" s="65">
        <v>14505</v>
      </c>
      <c r="I8" s="21">
        <f>IF(H26=0, "-", H8/H26)</f>
        <v>0.19604000540613598</v>
      </c>
      <c r="J8" s="20">
        <f t="shared" si="0"/>
        <v>0.20253164556962025</v>
      </c>
      <c r="K8" s="21">
        <f t="shared" si="1"/>
        <v>-5.1775249913822818E-2</v>
      </c>
    </row>
    <row r="9" spans="1:11" x14ac:dyDescent="0.25">
      <c r="A9" s="7" t="s">
        <v>51</v>
      </c>
      <c r="B9" s="65">
        <v>209</v>
      </c>
      <c r="C9" s="39">
        <f>IF(B26=0, "-", B9/B26)</f>
        <v>3.7010802195856209E-2</v>
      </c>
      <c r="D9" s="65">
        <v>115</v>
      </c>
      <c r="E9" s="21">
        <f>IF(D26=0, "-", D9/D26)</f>
        <v>2.0059305773591489E-2</v>
      </c>
      <c r="F9" s="81">
        <v>2119</v>
      </c>
      <c r="G9" s="39">
        <f>IF(F26=0, "-", F9/F26)</f>
        <v>2.8203694830431773E-2</v>
      </c>
      <c r="H9" s="65">
        <v>2242</v>
      </c>
      <c r="I9" s="21">
        <f>IF(H26=0, "-", H9/H26)</f>
        <v>3.0301392080010814E-2</v>
      </c>
      <c r="J9" s="20">
        <f t="shared" si="0"/>
        <v>0.81739130434782614</v>
      </c>
      <c r="K9" s="21">
        <f t="shared" si="1"/>
        <v>-5.4861730597680645E-2</v>
      </c>
    </row>
    <row r="10" spans="1:11" x14ac:dyDescent="0.25">
      <c r="A10" s="7" t="s">
        <v>54</v>
      </c>
      <c r="B10" s="65">
        <v>70</v>
      </c>
      <c r="C10" s="39">
        <f>IF(B26=0, "-", B10/B26)</f>
        <v>1.2395962457942271E-2</v>
      </c>
      <c r="D10" s="65">
        <v>56</v>
      </c>
      <c r="E10" s="21">
        <f>IF(D26=0, "-", D10/D26)</f>
        <v>9.768009768009768E-3</v>
      </c>
      <c r="F10" s="81">
        <v>1183</v>
      </c>
      <c r="G10" s="39">
        <f>IF(F26=0, "-", F10/F26)</f>
        <v>1.5745621040302402E-2</v>
      </c>
      <c r="H10" s="65">
        <v>1272</v>
      </c>
      <c r="I10" s="21">
        <f>IF(H26=0, "-", H10/H26)</f>
        <v>1.7191512366536019E-2</v>
      </c>
      <c r="J10" s="20">
        <f t="shared" si="0"/>
        <v>0.25</v>
      </c>
      <c r="K10" s="21">
        <f t="shared" si="1"/>
        <v>-6.9968553459119495E-2</v>
      </c>
    </row>
    <row r="11" spans="1:11" x14ac:dyDescent="0.25">
      <c r="A11" s="7" t="s">
        <v>58</v>
      </c>
      <c r="B11" s="65">
        <v>324</v>
      </c>
      <c r="C11" s="39">
        <f>IF(B26=0, "-", B11/B26)</f>
        <v>5.7375597662475651E-2</v>
      </c>
      <c r="D11" s="65">
        <v>595</v>
      </c>
      <c r="E11" s="21">
        <f>IF(D26=0, "-", D11/D26)</f>
        <v>0.10378510378510379</v>
      </c>
      <c r="F11" s="81">
        <v>6542</v>
      </c>
      <c r="G11" s="39">
        <f>IF(F26=0, "-", F11/F26)</f>
        <v>8.7073417451951227E-2</v>
      </c>
      <c r="H11" s="65">
        <v>7112</v>
      </c>
      <c r="I11" s="21">
        <f>IF(H26=0, "-", H11/H26)</f>
        <v>9.6121097445600753E-2</v>
      </c>
      <c r="J11" s="20">
        <f t="shared" si="0"/>
        <v>-0.45546218487394957</v>
      </c>
      <c r="K11" s="21">
        <f t="shared" si="1"/>
        <v>-8.0146231721034869E-2</v>
      </c>
    </row>
    <row r="12" spans="1:11" x14ac:dyDescent="0.25">
      <c r="A12" s="7" t="s">
        <v>59</v>
      </c>
      <c r="B12" s="65">
        <v>0</v>
      </c>
      <c r="C12" s="39">
        <f>IF(B26=0, "-", B12/B26)</f>
        <v>0</v>
      </c>
      <c r="D12" s="65">
        <v>0</v>
      </c>
      <c r="E12" s="21">
        <f>IF(D26=0, "-", D12/D26)</f>
        <v>0</v>
      </c>
      <c r="F12" s="81">
        <v>4</v>
      </c>
      <c r="G12" s="39">
        <f>IF(F26=0, "-", F12/F26)</f>
        <v>5.3239631581749454E-5</v>
      </c>
      <c r="H12" s="65">
        <v>0</v>
      </c>
      <c r="I12" s="21">
        <f>IF(H26=0, "-", H12/H26)</f>
        <v>0</v>
      </c>
      <c r="J12" s="20" t="str">
        <f t="shared" si="0"/>
        <v>-</v>
      </c>
      <c r="K12" s="21" t="str">
        <f t="shared" si="1"/>
        <v>-</v>
      </c>
    </row>
    <row r="13" spans="1:11" x14ac:dyDescent="0.25">
      <c r="A13" s="7" t="s">
        <v>62</v>
      </c>
      <c r="B13" s="65">
        <v>25</v>
      </c>
      <c r="C13" s="39">
        <f>IF(B26=0, "-", B13/B26)</f>
        <v>4.4271294492650966E-3</v>
      </c>
      <c r="D13" s="65">
        <v>45</v>
      </c>
      <c r="E13" s="21">
        <f>IF(D26=0, "-", D13/D26)</f>
        <v>7.8492935635792772E-3</v>
      </c>
      <c r="F13" s="81">
        <v>414</v>
      </c>
      <c r="G13" s="39">
        <f>IF(F26=0, "-", F13/F26)</f>
        <v>5.5103018687110688E-3</v>
      </c>
      <c r="H13" s="65">
        <v>381</v>
      </c>
      <c r="I13" s="21">
        <f>IF(H26=0, "-", H13/H26)</f>
        <v>5.1493445060143261E-3</v>
      </c>
      <c r="J13" s="20">
        <f t="shared" si="0"/>
        <v>-0.44444444444444442</v>
      </c>
      <c r="K13" s="21">
        <f t="shared" si="1"/>
        <v>8.6614173228346455E-2</v>
      </c>
    </row>
    <row r="14" spans="1:11" x14ac:dyDescent="0.25">
      <c r="A14" s="7" t="s">
        <v>67</v>
      </c>
      <c r="B14" s="65">
        <v>302</v>
      </c>
      <c r="C14" s="39">
        <f>IF(B26=0, "-", B14/B26)</f>
        <v>5.3479723747122364E-2</v>
      </c>
      <c r="D14" s="65">
        <v>324</v>
      </c>
      <c r="E14" s="21">
        <f>IF(D26=0, "-", D14/D26)</f>
        <v>5.6514913657770803E-2</v>
      </c>
      <c r="F14" s="81">
        <v>3586</v>
      </c>
      <c r="G14" s="39">
        <f>IF(F26=0, "-", F14/F26)</f>
        <v>4.7729329713038386E-2</v>
      </c>
      <c r="H14" s="65">
        <v>4117</v>
      </c>
      <c r="I14" s="21">
        <f>IF(H26=0, "-", H14/H26)</f>
        <v>5.564265441275848E-2</v>
      </c>
      <c r="J14" s="20">
        <f t="shared" si="0"/>
        <v>-6.7901234567901231E-2</v>
      </c>
      <c r="K14" s="21">
        <f t="shared" si="1"/>
        <v>-0.1289774107359728</v>
      </c>
    </row>
    <row r="15" spans="1:11" x14ac:dyDescent="0.25">
      <c r="A15" s="7" t="s">
        <v>73</v>
      </c>
      <c r="B15" s="65">
        <v>310</v>
      </c>
      <c r="C15" s="39">
        <f>IF(B26=0, "-", B15/B26)</f>
        <v>5.4896405170887196E-2</v>
      </c>
      <c r="D15" s="65">
        <v>307</v>
      </c>
      <c r="E15" s="21">
        <f>IF(D26=0, "-", D15/D26)</f>
        <v>5.354962497819641E-2</v>
      </c>
      <c r="F15" s="81">
        <v>3424</v>
      </c>
      <c r="G15" s="39">
        <f>IF(F26=0, "-", F15/F26)</f>
        <v>4.557312463397753E-2</v>
      </c>
      <c r="H15" s="65">
        <v>4527</v>
      </c>
      <c r="I15" s="21">
        <f>IF(H26=0, "-", H15/H26)</f>
        <v>6.1183943776185974E-2</v>
      </c>
      <c r="J15" s="20">
        <f t="shared" si="0"/>
        <v>9.7719869706840382E-3</v>
      </c>
      <c r="K15" s="21">
        <f t="shared" si="1"/>
        <v>-0.24364921581621382</v>
      </c>
    </row>
    <row r="16" spans="1:11" x14ac:dyDescent="0.25">
      <c r="A16" s="7" t="s">
        <v>77</v>
      </c>
      <c r="B16" s="65">
        <v>12</v>
      </c>
      <c r="C16" s="39">
        <f>IF(B26=0, "-", B16/B26)</f>
        <v>2.1250221356472463E-3</v>
      </c>
      <c r="D16" s="65">
        <v>27</v>
      </c>
      <c r="E16" s="21">
        <f>IF(D26=0, "-", D16/D26)</f>
        <v>4.7095761381475663E-3</v>
      </c>
      <c r="F16" s="81">
        <v>198</v>
      </c>
      <c r="G16" s="39">
        <f>IF(F26=0, "-", F16/F26)</f>
        <v>2.6353617632965979E-3</v>
      </c>
      <c r="H16" s="65">
        <v>282</v>
      </c>
      <c r="I16" s="21">
        <f>IF(H26=0, "-", H16/H26)</f>
        <v>3.8113258548452492E-3</v>
      </c>
      <c r="J16" s="20">
        <f t="shared" si="0"/>
        <v>-0.55555555555555558</v>
      </c>
      <c r="K16" s="21">
        <f t="shared" si="1"/>
        <v>-0.2978723404255319</v>
      </c>
    </row>
    <row r="17" spans="1:11" x14ac:dyDescent="0.25">
      <c r="A17" s="7" t="s">
        <v>80</v>
      </c>
      <c r="B17" s="65">
        <v>298</v>
      </c>
      <c r="C17" s="39">
        <f>IF(B26=0, "-", B17/B26)</f>
        <v>5.2771383035239948E-2</v>
      </c>
      <c r="D17" s="65">
        <v>536</v>
      </c>
      <c r="E17" s="21">
        <f>IF(D26=0, "-", D17/D26)</f>
        <v>9.349380777952207E-2</v>
      </c>
      <c r="F17" s="81">
        <v>8628</v>
      </c>
      <c r="G17" s="39">
        <f>IF(F26=0, "-", F17/F26)</f>
        <v>0.11483788532183357</v>
      </c>
      <c r="H17" s="65">
        <v>5593</v>
      </c>
      <c r="I17" s="21">
        <f>IF(H26=0, "-", H17/H26)</f>
        <v>7.559129612109744E-2</v>
      </c>
      <c r="J17" s="20">
        <f t="shared" si="0"/>
        <v>-0.44402985074626866</v>
      </c>
      <c r="K17" s="21">
        <f t="shared" si="1"/>
        <v>0.54264258895047379</v>
      </c>
    </row>
    <row r="18" spans="1:11" x14ac:dyDescent="0.25">
      <c r="A18" s="7" t="s">
        <v>81</v>
      </c>
      <c r="B18" s="65">
        <v>138</v>
      </c>
      <c r="C18" s="39">
        <f>IF(B26=0, "-", B18/B26)</f>
        <v>2.4437754559943334E-2</v>
      </c>
      <c r="D18" s="65">
        <v>437</v>
      </c>
      <c r="E18" s="21">
        <f>IF(D26=0, "-", D18/D26)</f>
        <v>7.6225361939647657E-2</v>
      </c>
      <c r="F18" s="81">
        <v>3106</v>
      </c>
      <c r="G18" s="39">
        <f>IF(F26=0, "-", F18/F26)</f>
        <v>4.1340573923228451E-2</v>
      </c>
      <c r="H18" s="65">
        <v>4305</v>
      </c>
      <c r="I18" s="21">
        <f>IF(H26=0, "-", H18/H26)</f>
        <v>5.8183538315988645E-2</v>
      </c>
      <c r="J18" s="20">
        <f t="shared" si="0"/>
        <v>-0.68421052631578949</v>
      </c>
      <c r="K18" s="21">
        <f t="shared" si="1"/>
        <v>-0.27851335656213705</v>
      </c>
    </row>
    <row r="19" spans="1:11" x14ac:dyDescent="0.25">
      <c r="A19" s="7" t="s">
        <v>82</v>
      </c>
      <c r="B19" s="65">
        <v>22</v>
      </c>
      <c r="C19" s="39">
        <f>IF(B26=0, "-", B19/B26)</f>
        <v>3.8958739153532851E-3</v>
      </c>
      <c r="D19" s="65">
        <v>11</v>
      </c>
      <c r="E19" s="21">
        <f>IF(D26=0, "-", D19/D26)</f>
        <v>1.9187162044304901E-3</v>
      </c>
      <c r="F19" s="81">
        <v>227</v>
      </c>
      <c r="G19" s="39">
        <f>IF(F26=0, "-", F19/F26)</f>
        <v>3.0213490922642817E-3</v>
      </c>
      <c r="H19" s="65">
        <v>190</v>
      </c>
      <c r="I19" s="21">
        <f>IF(H26=0, "-", H19/H26)</f>
        <v>2.5679145830517637E-3</v>
      </c>
      <c r="J19" s="20">
        <f t="shared" si="0"/>
        <v>1</v>
      </c>
      <c r="K19" s="21">
        <f t="shared" si="1"/>
        <v>0.19473684210526315</v>
      </c>
    </row>
    <row r="20" spans="1:11" x14ac:dyDescent="0.25">
      <c r="A20" s="7" t="s">
        <v>85</v>
      </c>
      <c r="B20" s="65">
        <v>205</v>
      </c>
      <c r="C20" s="39">
        <f>IF(B26=0, "-", B20/B26)</f>
        <v>3.6302461483973793E-2</v>
      </c>
      <c r="D20" s="65">
        <v>122</v>
      </c>
      <c r="E20" s="21">
        <f>IF(D26=0, "-", D20/D26)</f>
        <v>2.1280306994592709E-2</v>
      </c>
      <c r="F20" s="81">
        <v>1841</v>
      </c>
      <c r="G20" s="39">
        <f>IF(F26=0, "-", F20/F26)</f>
        <v>2.4503540435500185E-2</v>
      </c>
      <c r="H20" s="65">
        <v>1187</v>
      </c>
      <c r="I20" s="21">
        <f>IF(H26=0, "-", H20/H26)</f>
        <v>1.6042708474118123E-2</v>
      </c>
      <c r="J20" s="20">
        <f t="shared" si="0"/>
        <v>0.68032786885245899</v>
      </c>
      <c r="K20" s="21">
        <f t="shared" si="1"/>
        <v>0.55096882898062338</v>
      </c>
    </row>
    <row r="21" spans="1:11" x14ac:dyDescent="0.25">
      <c r="A21" s="7" t="s">
        <v>86</v>
      </c>
      <c r="B21" s="65">
        <v>21</v>
      </c>
      <c r="C21" s="39">
        <f>IF(B26=0, "-", B21/B26)</f>
        <v>3.7187887373826812E-3</v>
      </c>
      <c r="D21" s="65">
        <v>43</v>
      </c>
      <c r="E21" s="21">
        <f>IF(D26=0, "-", D21/D26)</f>
        <v>7.5004360718646437E-3</v>
      </c>
      <c r="F21" s="81">
        <v>499</v>
      </c>
      <c r="G21" s="39">
        <f>IF(F26=0, "-", F21/F26)</f>
        <v>6.641644039823244E-3</v>
      </c>
      <c r="H21" s="65">
        <v>762</v>
      </c>
      <c r="I21" s="21">
        <f>IF(H26=0, "-", H21/H26)</f>
        <v>1.0298689012028652E-2</v>
      </c>
      <c r="J21" s="20">
        <f t="shared" si="0"/>
        <v>-0.51162790697674421</v>
      </c>
      <c r="K21" s="21">
        <f t="shared" si="1"/>
        <v>-0.34514435695538059</v>
      </c>
    </row>
    <row r="22" spans="1:11" x14ac:dyDescent="0.25">
      <c r="A22" s="7" t="s">
        <v>91</v>
      </c>
      <c r="B22" s="65">
        <v>64</v>
      </c>
      <c r="C22" s="39">
        <f>IF(B26=0, "-", B22/B26)</f>
        <v>1.1333451390118647E-2</v>
      </c>
      <c r="D22" s="65">
        <v>40</v>
      </c>
      <c r="E22" s="21">
        <f>IF(D26=0, "-", D22/D26)</f>
        <v>6.9771498342926916E-3</v>
      </c>
      <c r="F22" s="81">
        <v>460</v>
      </c>
      <c r="G22" s="39">
        <f>IF(F26=0, "-", F22/F26)</f>
        <v>6.1225576319011875E-3</v>
      </c>
      <c r="H22" s="65">
        <v>448</v>
      </c>
      <c r="I22" s="21">
        <f>IF(H26=0, "-", H22/H26)</f>
        <v>6.0548722800378429E-3</v>
      </c>
      <c r="J22" s="20">
        <f t="shared" si="0"/>
        <v>0.6</v>
      </c>
      <c r="K22" s="21">
        <f t="shared" si="1"/>
        <v>2.6785714285714284E-2</v>
      </c>
    </row>
    <row r="23" spans="1:11" x14ac:dyDescent="0.25">
      <c r="A23" s="7" t="s">
        <v>95</v>
      </c>
      <c r="B23" s="65">
        <v>1911</v>
      </c>
      <c r="C23" s="39">
        <f>IF(B26=0, "-", B23/B26)</f>
        <v>0.33840977510182396</v>
      </c>
      <c r="D23" s="65">
        <v>1685</v>
      </c>
      <c r="E23" s="21">
        <f>IF(D26=0, "-", D23/D26)</f>
        <v>0.29391243676957962</v>
      </c>
      <c r="F23" s="81">
        <v>26165</v>
      </c>
      <c r="G23" s="39">
        <f>IF(F26=0, "-", F23/F26)</f>
        <v>0.34825374008411863</v>
      </c>
      <c r="H23" s="65">
        <v>22973</v>
      </c>
      <c r="I23" s="21">
        <f>IF(H26=0, "-", H23/H26)</f>
        <v>0.31048790377077984</v>
      </c>
      <c r="J23" s="20">
        <f t="shared" si="0"/>
        <v>0.13412462908011868</v>
      </c>
      <c r="K23" s="21">
        <f t="shared" si="1"/>
        <v>0.13894571888738955</v>
      </c>
    </row>
    <row r="24" spans="1:11" x14ac:dyDescent="0.25">
      <c r="A24" s="7" t="s">
        <v>97</v>
      </c>
      <c r="B24" s="65">
        <v>213</v>
      </c>
      <c r="C24" s="39">
        <f>IF(B26=0, "-", B24/B26)</f>
        <v>3.7719142907738624E-2</v>
      </c>
      <c r="D24" s="65">
        <v>134</v>
      </c>
      <c r="E24" s="21">
        <f>IF(D26=0, "-", D24/D26)</f>
        <v>2.3373451944880518E-2</v>
      </c>
      <c r="F24" s="81">
        <v>2330</v>
      </c>
      <c r="G24" s="39">
        <f>IF(F26=0, "-", F24/F26)</f>
        <v>3.1012085396369057E-2</v>
      </c>
      <c r="H24" s="65">
        <v>3468</v>
      </c>
      <c r="I24" s="21">
        <f>IF(H26=0, "-", H24/H26)</f>
        <v>4.6871198810650085E-2</v>
      </c>
      <c r="J24" s="20">
        <f t="shared" si="0"/>
        <v>0.58955223880597019</v>
      </c>
      <c r="K24" s="21">
        <f t="shared" si="1"/>
        <v>-0.32814302191464823</v>
      </c>
    </row>
    <row r="25" spans="1:11" x14ac:dyDescent="0.25">
      <c r="A25" s="2"/>
      <c r="B25" s="68"/>
      <c r="C25" s="33"/>
      <c r="D25" s="68"/>
      <c r="E25" s="6"/>
      <c r="F25" s="82"/>
      <c r="G25" s="33"/>
      <c r="H25" s="68"/>
      <c r="I25" s="6"/>
      <c r="J25" s="5"/>
      <c r="K25" s="6"/>
    </row>
    <row r="26" spans="1:11" s="43" customFormat="1" x14ac:dyDescent="0.25">
      <c r="A26" s="162" t="s">
        <v>641</v>
      </c>
      <c r="B26" s="71">
        <f>SUM(B7:B25)</f>
        <v>5647</v>
      </c>
      <c r="C26" s="40">
        <v>1</v>
      </c>
      <c r="D26" s="71">
        <f>SUM(D7:D25)</f>
        <v>5733</v>
      </c>
      <c r="E26" s="41">
        <v>1</v>
      </c>
      <c r="F26" s="77">
        <f>SUM(F7:F25)</f>
        <v>75132</v>
      </c>
      <c r="G26" s="42">
        <v>1</v>
      </c>
      <c r="H26" s="71">
        <f>SUM(H7:H25)</f>
        <v>73990</v>
      </c>
      <c r="I26" s="41">
        <v>1</v>
      </c>
      <c r="J26" s="37">
        <f>IF(D26=0, "-", (B26-D26)/D26)</f>
        <v>-1.5000872143729287E-2</v>
      </c>
      <c r="K26" s="38">
        <f>IF(H26=0, "-", (F26-H26)/H26)</f>
        <v>1.543451817813218E-2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2"/>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164" t="s">
        <v>128</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135</v>
      </c>
      <c r="B6" s="61" t="s">
        <v>12</v>
      </c>
      <c r="C6" s="62" t="s">
        <v>13</v>
      </c>
      <c r="D6" s="61" t="s">
        <v>12</v>
      </c>
      <c r="E6" s="63" t="s">
        <v>13</v>
      </c>
      <c r="F6" s="62" t="s">
        <v>12</v>
      </c>
      <c r="G6" s="62" t="s">
        <v>13</v>
      </c>
      <c r="H6" s="61" t="s">
        <v>12</v>
      </c>
      <c r="I6" s="63" t="s">
        <v>13</v>
      </c>
      <c r="J6" s="61"/>
      <c r="K6" s="63"/>
    </row>
    <row r="7" spans="1:11" x14ac:dyDescent="0.25">
      <c r="A7" s="7" t="s">
        <v>557</v>
      </c>
      <c r="B7" s="65">
        <v>25</v>
      </c>
      <c r="C7" s="34">
        <f>IF(B22=0, "-", B7/B22)</f>
        <v>3.3921302578018994E-2</v>
      </c>
      <c r="D7" s="65">
        <v>64</v>
      </c>
      <c r="E7" s="9">
        <f>IF(D22=0, "-", D7/D22)</f>
        <v>9.8918083462132919E-2</v>
      </c>
      <c r="F7" s="81">
        <v>300</v>
      </c>
      <c r="G7" s="34">
        <f>IF(F22=0, "-", F7/F22)</f>
        <v>3.6496350364963501E-2</v>
      </c>
      <c r="H7" s="65">
        <v>417</v>
      </c>
      <c r="I7" s="9">
        <f>IF(H22=0, "-", H7/H22)</f>
        <v>5.3966610586255986E-2</v>
      </c>
      <c r="J7" s="8">
        <f t="shared" ref="J7:J20" si="0">IF(D7=0, "-", IF((B7-D7)/D7&lt;10, (B7-D7)/D7, "&gt;999%"))</f>
        <v>-0.609375</v>
      </c>
      <c r="K7" s="9">
        <f t="shared" ref="K7:K20" si="1">IF(H7=0, "-", IF((F7-H7)/H7&lt;10, (F7-H7)/H7, "&gt;999%"))</f>
        <v>-0.2805755395683453</v>
      </c>
    </row>
    <row r="8" spans="1:11" x14ac:dyDescent="0.25">
      <c r="A8" s="7" t="s">
        <v>558</v>
      </c>
      <c r="B8" s="65">
        <v>0</v>
      </c>
      <c r="C8" s="34">
        <f>IF(B22=0, "-", B8/B22)</f>
        <v>0</v>
      </c>
      <c r="D8" s="65">
        <v>7</v>
      </c>
      <c r="E8" s="9">
        <f>IF(D22=0, "-", D8/D22)</f>
        <v>1.0819165378670788E-2</v>
      </c>
      <c r="F8" s="81">
        <v>101</v>
      </c>
      <c r="G8" s="34">
        <f>IF(F22=0, "-", F8/F22)</f>
        <v>1.2287104622871046E-2</v>
      </c>
      <c r="H8" s="65">
        <v>364</v>
      </c>
      <c r="I8" s="9">
        <f>IF(H22=0, "-", H8/H22)</f>
        <v>4.7107544972175487E-2</v>
      </c>
      <c r="J8" s="8">
        <f t="shared" si="0"/>
        <v>-1</v>
      </c>
      <c r="K8" s="9">
        <f t="shared" si="1"/>
        <v>-0.72252747252747251</v>
      </c>
    </row>
    <row r="9" spans="1:11" x14ac:dyDescent="0.25">
      <c r="A9" s="7" t="s">
        <v>559</v>
      </c>
      <c r="B9" s="65">
        <v>105</v>
      </c>
      <c r="C9" s="34">
        <f>IF(B22=0, "-", B9/B22)</f>
        <v>0.14246947082767977</v>
      </c>
      <c r="D9" s="65">
        <v>86</v>
      </c>
      <c r="E9" s="9">
        <f>IF(D22=0, "-", D9/D22)</f>
        <v>0.13292117465224113</v>
      </c>
      <c r="F9" s="81">
        <v>926</v>
      </c>
      <c r="G9" s="34">
        <f>IF(F22=0, "-", F9/F22)</f>
        <v>0.11265206812652068</v>
      </c>
      <c r="H9" s="65">
        <v>868</v>
      </c>
      <c r="I9" s="9">
        <f>IF(H22=0, "-", H9/H22)</f>
        <v>0.11233337647211078</v>
      </c>
      <c r="J9" s="8">
        <f t="shared" si="0"/>
        <v>0.22093023255813954</v>
      </c>
      <c r="K9" s="9">
        <f t="shared" si="1"/>
        <v>6.6820276497695855E-2</v>
      </c>
    </row>
    <row r="10" spans="1:11" x14ac:dyDescent="0.25">
      <c r="A10" s="7" t="s">
        <v>560</v>
      </c>
      <c r="B10" s="65">
        <v>100</v>
      </c>
      <c r="C10" s="34">
        <f>IF(B22=0, "-", B10/B22)</f>
        <v>0.13568521031207598</v>
      </c>
      <c r="D10" s="65">
        <v>176</v>
      </c>
      <c r="E10" s="9">
        <f>IF(D22=0, "-", D10/D22)</f>
        <v>0.27202472952086554</v>
      </c>
      <c r="F10" s="81">
        <v>1344</v>
      </c>
      <c r="G10" s="34">
        <f>IF(F22=0, "-", F10/F22)</f>
        <v>0.1635036496350365</v>
      </c>
      <c r="H10" s="65">
        <v>1575</v>
      </c>
      <c r="I10" s="9">
        <f>IF(H22=0, "-", H10/H22)</f>
        <v>0.2038307234372978</v>
      </c>
      <c r="J10" s="8">
        <f t="shared" si="0"/>
        <v>-0.43181818181818182</v>
      </c>
      <c r="K10" s="9">
        <f t="shared" si="1"/>
        <v>-0.14666666666666667</v>
      </c>
    </row>
    <row r="11" spans="1:11" x14ac:dyDescent="0.25">
      <c r="A11" s="7" t="s">
        <v>561</v>
      </c>
      <c r="B11" s="65">
        <v>1</v>
      </c>
      <c r="C11" s="34">
        <f>IF(B22=0, "-", B11/B22)</f>
        <v>1.3568521031207597E-3</v>
      </c>
      <c r="D11" s="65">
        <v>3</v>
      </c>
      <c r="E11" s="9">
        <f>IF(D22=0, "-", D11/D22)</f>
        <v>4.6367851622874804E-3</v>
      </c>
      <c r="F11" s="81">
        <v>60</v>
      </c>
      <c r="G11" s="34">
        <f>IF(F22=0, "-", F11/F22)</f>
        <v>7.2992700729927005E-3</v>
      </c>
      <c r="H11" s="65">
        <v>53</v>
      </c>
      <c r="I11" s="9">
        <f>IF(H22=0, "-", H11/H22)</f>
        <v>6.8590656140804966E-3</v>
      </c>
      <c r="J11" s="8">
        <f t="shared" si="0"/>
        <v>-0.66666666666666663</v>
      </c>
      <c r="K11" s="9">
        <f t="shared" si="1"/>
        <v>0.13207547169811321</v>
      </c>
    </row>
    <row r="12" spans="1:11" x14ac:dyDescent="0.25">
      <c r="A12" s="7" t="s">
        <v>562</v>
      </c>
      <c r="B12" s="65">
        <v>1</v>
      </c>
      <c r="C12" s="34">
        <f>IF(B22=0, "-", B12/B22)</f>
        <v>1.3568521031207597E-3</v>
      </c>
      <c r="D12" s="65">
        <v>0</v>
      </c>
      <c r="E12" s="9">
        <f>IF(D22=0, "-", D12/D22)</f>
        <v>0</v>
      </c>
      <c r="F12" s="81">
        <v>4</v>
      </c>
      <c r="G12" s="34">
        <f>IF(F22=0, "-", F12/F22)</f>
        <v>4.8661800486618007E-4</v>
      </c>
      <c r="H12" s="65">
        <v>3</v>
      </c>
      <c r="I12" s="9">
        <f>IF(H22=0, "-", H12/H22)</f>
        <v>3.8824899702342438E-4</v>
      </c>
      <c r="J12" s="8" t="str">
        <f t="shared" si="0"/>
        <v>-</v>
      </c>
      <c r="K12" s="9">
        <f t="shared" si="1"/>
        <v>0.33333333333333331</v>
      </c>
    </row>
    <row r="13" spans="1:11" x14ac:dyDescent="0.25">
      <c r="A13" s="7" t="s">
        <v>563</v>
      </c>
      <c r="B13" s="65">
        <v>212</v>
      </c>
      <c r="C13" s="34">
        <f>IF(B22=0, "-", B13/B22)</f>
        <v>0.28765264586160111</v>
      </c>
      <c r="D13" s="65">
        <v>103</v>
      </c>
      <c r="E13" s="9">
        <f>IF(D22=0, "-", D13/D22)</f>
        <v>0.15919629057187018</v>
      </c>
      <c r="F13" s="81">
        <v>2495</v>
      </c>
      <c r="G13" s="34">
        <f>IF(F22=0, "-", F13/F22)</f>
        <v>0.3035279805352798</v>
      </c>
      <c r="H13" s="65">
        <v>1829</v>
      </c>
      <c r="I13" s="9">
        <f>IF(H22=0, "-", H13/H22)</f>
        <v>0.2367024718519477</v>
      </c>
      <c r="J13" s="8">
        <f t="shared" si="0"/>
        <v>1.058252427184466</v>
      </c>
      <c r="K13" s="9">
        <f t="shared" si="1"/>
        <v>0.36413340623291418</v>
      </c>
    </row>
    <row r="14" spans="1:11" x14ac:dyDescent="0.25">
      <c r="A14" s="7" t="s">
        <v>564</v>
      </c>
      <c r="B14" s="65">
        <v>33</v>
      </c>
      <c r="C14" s="34">
        <f>IF(B22=0, "-", B14/B22)</f>
        <v>4.4776119402985072E-2</v>
      </c>
      <c r="D14" s="65">
        <v>32</v>
      </c>
      <c r="E14" s="9">
        <f>IF(D22=0, "-", D14/D22)</f>
        <v>4.945904173106646E-2</v>
      </c>
      <c r="F14" s="81">
        <v>326</v>
      </c>
      <c r="G14" s="34">
        <f>IF(F22=0, "-", F14/F22)</f>
        <v>3.9659367396593675E-2</v>
      </c>
      <c r="H14" s="65">
        <v>272</v>
      </c>
      <c r="I14" s="9">
        <f>IF(H22=0, "-", H14/H22)</f>
        <v>3.5201242396790476E-2</v>
      </c>
      <c r="J14" s="8">
        <f t="shared" si="0"/>
        <v>3.125E-2</v>
      </c>
      <c r="K14" s="9">
        <f t="shared" si="1"/>
        <v>0.19852941176470587</v>
      </c>
    </row>
    <row r="15" spans="1:11" x14ac:dyDescent="0.25">
      <c r="A15" s="7" t="s">
        <v>565</v>
      </c>
      <c r="B15" s="65">
        <v>37</v>
      </c>
      <c r="C15" s="34">
        <f>IF(B22=0, "-", B15/B22)</f>
        <v>5.0203527815468114E-2</v>
      </c>
      <c r="D15" s="65">
        <v>8</v>
      </c>
      <c r="E15" s="9">
        <f>IF(D22=0, "-", D15/D22)</f>
        <v>1.2364760432766615E-2</v>
      </c>
      <c r="F15" s="81">
        <v>176</v>
      </c>
      <c r="G15" s="34">
        <f>IF(F22=0, "-", F15/F22)</f>
        <v>2.1411192214111922E-2</v>
      </c>
      <c r="H15" s="65">
        <v>62</v>
      </c>
      <c r="I15" s="9">
        <f>IF(H22=0, "-", H15/H22)</f>
        <v>8.0238126051507697E-3</v>
      </c>
      <c r="J15" s="8">
        <f t="shared" si="0"/>
        <v>3.625</v>
      </c>
      <c r="K15" s="9">
        <f t="shared" si="1"/>
        <v>1.8387096774193548</v>
      </c>
    </row>
    <row r="16" spans="1:11" x14ac:dyDescent="0.25">
      <c r="A16" s="7" t="s">
        <v>566</v>
      </c>
      <c r="B16" s="65">
        <v>71</v>
      </c>
      <c r="C16" s="34">
        <f>IF(B22=0, "-", B16/B22)</f>
        <v>9.6336499321573954E-2</v>
      </c>
      <c r="D16" s="65">
        <v>59</v>
      </c>
      <c r="E16" s="9">
        <f>IF(D22=0, "-", D16/D22)</f>
        <v>9.1190108191653782E-2</v>
      </c>
      <c r="F16" s="81">
        <v>1105</v>
      </c>
      <c r="G16" s="34">
        <f>IF(F22=0, "-", F16/F22)</f>
        <v>0.13442822384428224</v>
      </c>
      <c r="H16" s="65">
        <v>834</v>
      </c>
      <c r="I16" s="9">
        <f>IF(H22=0, "-", H16/H22)</f>
        <v>0.10793322117251197</v>
      </c>
      <c r="J16" s="8">
        <f t="shared" si="0"/>
        <v>0.20338983050847459</v>
      </c>
      <c r="K16" s="9">
        <f t="shared" si="1"/>
        <v>0.32494004796163067</v>
      </c>
    </row>
    <row r="17" spans="1:11" x14ac:dyDescent="0.25">
      <c r="A17" s="7" t="s">
        <v>567</v>
      </c>
      <c r="B17" s="65">
        <v>84</v>
      </c>
      <c r="C17" s="34">
        <f>IF(B22=0, "-", B17/B22)</f>
        <v>0.11397557666214382</v>
      </c>
      <c r="D17" s="65">
        <v>84</v>
      </c>
      <c r="E17" s="9">
        <f>IF(D22=0, "-", D17/D22)</f>
        <v>0.12982998454404945</v>
      </c>
      <c r="F17" s="81">
        <v>552</v>
      </c>
      <c r="G17" s="34">
        <f>IF(F22=0, "-", F17/F22)</f>
        <v>6.7153284671532851E-2</v>
      </c>
      <c r="H17" s="65">
        <v>728</v>
      </c>
      <c r="I17" s="9">
        <f>IF(H22=0, "-", H17/H22)</f>
        <v>9.4215089944350974E-2</v>
      </c>
      <c r="J17" s="8">
        <f t="shared" si="0"/>
        <v>0</v>
      </c>
      <c r="K17" s="9">
        <f t="shared" si="1"/>
        <v>-0.24175824175824176</v>
      </c>
    </row>
    <row r="18" spans="1:11" x14ac:dyDescent="0.25">
      <c r="A18" s="7" t="s">
        <v>568</v>
      </c>
      <c r="B18" s="65">
        <v>1</v>
      </c>
      <c r="C18" s="34">
        <f>IF(B22=0, "-", B18/B22)</f>
        <v>1.3568521031207597E-3</v>
      </c>
      <c r="D18" s="65">
        <v>2</v>
      </c>
      <c r="E18" s="9">
        <f>IF(D22=0, "-", D18/D22)</f>
        <v>3.0911901081916537E-3</v>
      </c>
      <c r="F18" s="81">
        <v>14</v>
      </c>
      <c r="G18" s="34">
        <f>IF(F22=0, "-", F18/F22)</f>
        <v>1.7031630170316302E-3</v>
      </c>
      <c r="H18" s="65">
        <v>24</v>
      </c>
      <c r="I18" s="9">
        <f>IF(H22=0, "-", H18/H22)</f>
        <v>3.105991976187395E-3</v>
      </c>
      <c r="J18" s="8">
        <f t="shared" si="0"/>
        <v>-0.5</v>
      </c>
      <c r="K18" s="9">
        <f t="shared" si="1"/>
        <v>-0.41666666666666669</v>
      </c>
    </row>
    <row r="19" spans="1:11" x14ac:dyDescent="0.25">
      <c r="A19" s="7" t="s">
        <v>569</v>
      </c>
      <c r="B19" s="65">
        <v>35</v>
      </c>
      <c r="C19" s="34">
        <f>IF(B22=0, "-", B19/B22)</f>
        <v>4.7489823609226593E-2</v>
      </c>
      <c r="D19" s="65">
        <v>11</v>
      </c>
      <c r="E19" s="9">
        <f>IF(D22=0, "-", D19/D22)</f>
        <v>1.7001545595054096E-2</v>
      </c>
      <c r="F19" s="81">
        <v>469</v>
      </c>
      <c r="G19" s="34">
        <f>IF(F22=0, "-", F19/F22)</f>
        <v>5.7055961070559609E-2</v>
      </c>
      <c r="H19" s="65">
        <v>360</v>
      </c>
      <c r="I19" s="9">
        <f>IF(H22=0, "-", H19/H22)</f>
        <v>4.6589879642810923E-2</v>
      </c>
      <c r="J19" s="8">
        <f t="shared" si="0"/>
        <v>2.1818181818181817</v>
      </c>
      <c r="K19" s="9">
        <f t="shared" si="1"/>
        <v>0.30277777777777776</v>
      </c>
    </row>
    <row r="20" spans="1:11" x14ac:dyDescent="0.25">
      <c r="A20" s="7" t="s">
        <v>570</v>
      </c>
      <c r="B20" s="65">
        <v>32</v>
      </c>
      <c r="C20" s="34">
        <f>IF(B22=0, "-", B20/B22)</f>
        <v>4.3419267299864311E-2</v>
      </c>
      <c r="D20" s="65">
        <v>12</v>
      </c>
      <c r="E20" s="9">
        <f>IF(D22=0, "-", D20/D22)</f>
        <v>1.8547140649149921E-2</v>
      </c>
      <c r="F20" s="81">
        <v>348</v>
      </c>
      <c r="G20" s="34">
        <f>IF(F22=0, "-", F20/F22)</f>
        <v>4.2335766423357665E-2</v>
      </c>
      <c r="H20" s="65">
        <v>338</v>
      </c>
      <c r="I20" s="9">
        <f>IF(H22=0, "-", H20/H22)</f>
        <v>4.3742720331305808E-2</v>
      </c>
      <c r="J20" s="8">
        <f t="shared" si="0"/>
        <v>1.6666666666666667</v>
      </c>
      <c r="K20" s="9">
        <f t="shared" si="1"/>
        <v>2.9585798816568046E-2</v>
      </c>
    </row>
    <row r="21" spans="1:11" x14ac:dyDescent="0.25">
      <c r="A21" s="2"/>
      <c r="B21" s="68"/>
      <c r="C21" s="33"/>
      <c r="D21" s="68"/>
      <c r="E21" s="6"/>
      <c r="F21" s="82"/>
      <c r="G21" s="33"/>
      <c r="H21" s="68"/>
      <c r="I21" s="6"/>
      <c r="J21" s="5"/>
      <c r="K21" s="6"/>
    </row>
    <row r="22" spans="1:11" s="43" customFormat="1" x14ac:dyDescent="0.25">
      <c r="A22" s="162" t="s">
        <v>651</v>
      </c>
      <c r="B22" s="71">
        <f>SUM(B7:B21)</f>
        <v>737</v>
      </c>
      <c r="C22" s="40">
        <f>B22/25798</f>
        <v>2.8568106054732926E-2</v>
      </c>
      <c r="D22" s="71">
        <f>SUM(D7:D21)</f>
        <v>647</v>
      </c>
      <c r="E22" s="41">
        <f>D22/24733</f>
        <v>2.6159382201916468E-2</v>
      </c>
      <c r="F22" s="77">
        <f>SUM(F7:F21)</f>
        <v>8220</v>
      </c>
      <c r="G22" s="42">
        <f>F22/338012</f>
        <v>2.4318663242725112E-2</v>
      </c>
      <c r="H22" s="71">
        <f>SUM(H7:H21)</f>
        <v>7727</v>
      </c>
      <c r="I22" s="41">
        <f>H22/328185</f>
        <v>2.3544647074058837E-2</v>
      </c>
      <c r="J22" s="37">
        <f>IF(D22=0, "-", IF((B22-D22)/D22&lt;10, (B22-D22)/D22, "&gt;999%"))</f>
        <v>0.13910355486862441</v>
      </c>
      <c r="K22" s="38">
        <f>IF(H22=0, "-", IF((F22-H22)/H22&lt;10, (F22-H22)/H22, "&gt;999%"))</f>
        <v>6.3802251844182742E-2</v>
      </c>
    </row>
    <row r="23" spans="1:11" x14ac:dyDescent="0.25">
      <c r="B23" s="83"/>
      <c r="D23" s="83"/>
      <c r="F23" s="83"/>
      <c r="H23" s="83"/>
    </row>
    <row r="24" spans="1:11" x14ac:dyDescent="0.25">
      <c r="A24" s="163" t="s">
        <v>136</v>
      </c>
      <c r="B24" s="61" t="s">
        <v>12</v>
      </c>
      <c r="C24" s="62" t="s">
        <v>13</v>
      </c>
      <c r="D24" s="61" t="s">
        <v>12</v>
      </c>
      <c r="E24" s="63" t="s">
        <v>13</v>
      </c>
      <c r="F24" s="62" t="s">
        <v>12</v>
      </c>
      <c r="G24" s="62" t="s">
        <v>13</v>
      </c>
      <c r="H24" s="61" t="s">
        <v>12</v>
      </c>
      <c r="I24" s="63" t="s">
        <v>13</v>
      </c>
      <c r="J24" s="61"/>
      <c r="K24" s="63"/>
    </row>
    <row r="25" spans="1:11" x14ac:dyDescent="0.25">
      <c r="A25" s="7" t="s">
        <v>571</v>
      </c>
      <c r="B25" s="65">
        <v>1</v>
      </c>
      <c r="C25" s="34">
        <f>IF(B39=0, "-", B25/B39)</f>
        <v>4.0983606557377051E-3</v>
      </c>
      <c r="D25" s="65">
        <v>1</v>
      </c>
      <c r="E25" s="9">
        <f>IF(D39=0, "-", D25/D39)</f>
        <v>3.7037037037037038E-3</v>
      </c>
      <c r="F25" s="81">
        <v>14</v>
      </c>
      <c r="G25" s="34">
        <f>IF(F39=0, "-", F25/F39)</f>
        <v>5.4284606436603338E-3</v>
      </c>
      <c r="H25" s="65">
        <v>13</v>
      </c>
      <c r="I25" s="9">
        <f>IF(H39=0, "-", H25/H39)</f>
        <v>5.2888527257933275E-3</v>
      </c>
      <c r="J25" s="8">
        <f t="shared" ref="J25:J37" si="2">IF(D25=0, "-", IF((B25-D25)/D25&lt;10, (B25-D25)/D25, "&gt;999%"))</f>
        <v>0</v>
      </c>
      <c r="K25" s="9">
        <f t="shared" ref="K25:K37" si="3">IF(H25=0, "-", IF((F25-H25)/H25&lt;10, (F25-H25)/H25, "&gt;999%"))</f>
        <v>7.6923076923076927E-2</v>
      </c>
    </row>
    <row r="26" spans="1:11" x14ac:dyDescent="0.25">
      <c r="A26" s="7" t="s">
        <v>572</v>
      </c>
      <c r="B26" s="65">
        <v>38</v>
      </c>
      <c r="C26" s="34">
        <f>IF(B39=0, "-", B26/B39)</f>
        <v>0.15573770491803279</v>
      </c>
      <c r="D26" s="65">
        <v>60</v>
      </c>
      <c r="E26" s="9">
        <f>IF(D39=0, "-", D26/D39)</f>
        <v>0.22222222222222221</v>
      </c>
      <c r="F26" s="81">
        <v>442</v>
      </c>
      <c r="G26" s="34">
        <f>IF(F39=0, "-", F26/F39)</f>
        <v>0.17138425746413338</v>
      </c>
      <c r="H26" s="65">
        <v>534</v>
      </c>
      <c r="I26" s="9">
        <f>IF(H39=0, "-", H26/H39)</f>
        <v>0.21724979658258747</v>
      </c>
      <c r="J26" s="8">
        <f t="shared" si="2"/>
        <v>-0.36666666666666664</v>
      </c>
      <c r="K26" s="9">
        <f t="shared" si="3"/>
        <v>-0.17228464419475656</v>
      </c>
    </row>
    <row r="27" spans="1:11" x14ac:dyDescent="0.25">
      <c r="A27" s="7" t="s">
        <v>573</v>
      </c>
      <c r="B27" s="65">
        <v>66</v>
      </c>
      <c r="C27" s="34">
        <f>IF(B39=0, "-", B27/B39)</f>
        <v>0.27049180327868855</v>
      </c>
      <c r="D27" s="65">
        <v>69</v>
      </c>
      <c r="E27" s="9">
        <f>IF(D39=0, "-", D27/D39)</f>
        <v>0.25555555555555554</v>
      </c>
      <c r="F27" s="81">
        <v>817</v>
      </c>
      <c r="G27" s="34">
        <f>IF(F39=0, "-", F27/F39)</f>
        <v>0.31678945327646374</v>
      </c>
      <c r="H27" s="65">
        <v>743</v>
      </c>
      <c r="I27" s="9">
        <f>IF(H39=0, "-", H27/H39)</f>
        <v>0.30227827502034177</v>
      </c>
      <c r="J27" s="8">
        <f t="shared" si="2"/>
        <v>-4.3478260869565216E-2</v>
      </c>
      <c r="K27" s="9">
        <f t="shared" si="3"/>
        <v>9.9596231493943477E-2</v>
      </c>
    </row>
    <row r="28" spans="1:11" x14ac:dyDescent="0.25">
      <c r="A28" s="7" t="s">
        <v>574</v>
      </c>
      <c r="B28" s="65">
        <v>1</v>
      </c>
      <c r="C28" s="34">
        <f>IF(B39=0, "-", B28/B39)</f>
        <v>4.0983606557377051E-3</v>
      </c>
      <c r="D28" s="65">
        <v>0</v>
      </c>
      <c r="E28" s="9">
        <f>IF(D39=0, "-", D28/D39)</f>
        <v>0</v>
      </c>
      <c r="F28" s="81">
        <v>4</v>
      </c>
      <c r="G28" s="34">
        <f>IF(F39=0, "-", F28/F39)</f>
        <v>1.5509887553315238E-3</v>
      </c>
      <c r="H28" s="65">
        <v>1</v>
      </c>
      <c r="I28" s="9">
        <f>IF(H39=0, "-", H28/H39)</f>
        <v>4.0683482506102521E-4</v>
      </c>
      <c r="J28" s="8" t="str">
        <f t="shared" si="2"/>
        <v>-</v>
      </c>
      <c r="K28" s="9">
        <f t="shared" si="3"/>
        <v>3</v>
      </c>
    </row>
    <row r="29" spans="1:11" x14ac:dyDescent="0.25">
      <c r="A29" s="7" t="s">
        <v>575</v>
      </c>
      <c r="B29" s="65">
        <v>3</v>
      </c>
      <c r="C29" s="34">
        <f>IF(B39=0, "-", B29/B39)</f>
        <v>1.2295081967213115E-2</v>
      </c>
      <c r="D29" s="65">
        <v>2</v>
      </c>
      <c r="E29" s="9">
        <f>IF(D39=0, "-", D29/D39)</f>
        <v>7.4074074074074077E-3</v>
      </c>
      <c r="F29" s="81">
        <v>10</v>
      </c>
      <c r="G29" s="34">
        <f>IF(F39=0, "-", F29/F39)</f>
        <v>3.8774718883288098E-3</v>
      </c>
      <c r="H29" s="65">
        <v>3</v>
      </c>
      <c r="I29" s="9">
        <f>IF(H39=0, "-", H29/H39)</f>
        <v>1.2205044751830757E-3</v>
      </c>
      <c r="J29" s="8">
        <f t="shared" si="2"/>
        <v>0.5</v>
      </c>
      <c r="K29" s="9">
        <f t="shared" si="3"/>
        <v>2.3333333333333335</v>
      </c>
    </row>
    <row r="30" spans="1:11" x14ac:dyDescent="0.25">
      <c r="A30" s="7" t="s">
        <v>576</v>
      </c>
      <c r="B30" s="65">
        <v>0</v>
      </c>
      <c r="C30" s="34">
        <f>IF(B39=0, "-", B30/B39)</f>
        <v>0</v>
      </c>
      <c r="D30" s="65">
        <v>0</v>
      </c>
      <c r="E30" s="9">
        <f>IF(D39=0, "-", D30/D39)</f>
        <v>0</v>
      </c>
      <c r="F30" s="81">
        <v>3</v>
      </c>
      <c r="G30" s="34">
        <f>IF(F39=0, "-", F30/F39)</f>
        <v>1.1632415664986429E-3</v>
      </c>
      <c r="H30" s="65">
        <v>3</v>
      </c>
      <c r="I30" s="9">
        <f>IF(H39=0, "-", H30/H39)</f>
        <v>1.2205044751830757E-3</v>
      </c>
      <c r="J30" s="8" t="str">
        <f t="shared" si="2"/>
        <v>-</v>
      </c>
      <c r="K30" s="9">
        <f t="shared" si="3"/>
        <v>0</v>
      </c>
    </row>
    <row r="31" spans="1:11" x14ac:dyDescent="0.25">
      <c r="A31" s="7" t="s">
        <v>577</v>
      </c>
      <c r="B31" s="65">
        <v>121</v>
      </c>
      <c r="C31" s="34">
        <f>IF(B39=0, "-", B31/B39)</f>
        <v>0.49590163934426229</v>
      </c>
      <c r="D31" s="65">
        <v>123</v>
      </c>
      <c r="E31" s="9">
        <f>IF(D39=0, "-", D31/D39)</f>
        <v>0.45555555555555555</v>
      </c>
      <c r="F31" s="81">
        <v>1171</v>
      </c>
      <c r="G31" s="34">
        <f>IF(F39=0, "-", F31/F39)</f>
        <v>0.45405195812330362</v>
      </c>
      <c r="H31" s="65">
        <v>1039</v>
      </c>
      <c r="I31" s="9">
        <f>IF(H39=0, "-", H31/H39)</f>
        <v>0.42270138323840523</v>
      </c>
      <c r="J31" s="8">
        <f t="shared" si="2"/>
        <v>-1.6260162601626018E-2</v>
      </c>
      <c r="K31" s="9">
        <f t="shared" si="3"/>
        <v>0.12704523580365737</v>
      </c>
    </row>
    <row r="32" spans="1:11" x14ac:dyDescent="0.25">
      <c r="A32" s="7" t="s">
        <v>578</v>
      </c>
      <c r="B32" s="65">
        <v>5</v>
      </c>
      <c r="C32" s="34">
        <f>IF(B39=0, "-", B32/B39)</f>
        <v>2.0491803278688523E-2</v>
      </c>
      <c r="D32" s="65">
        <v>2</v>
      </c>
      <c r="E32" s="9">
        <f>IF(D39=0, "-", D32/D39)</f>
        <v>7.4074074074074077E-3</v>
      </c>
      <c r="F32" s="81">
        <v>43</v>
      </c>
      <c r="G32" s="34">
        <f>IF(F39=0, "-", F32/F39)</f>
        <v>1.6673129119813883E-2</v>
      </c>
      <c r="H32" s="65">
        <v>26</v>
      </c>
      <c r="I32" s="9">
        <f>IF(H39=0, "-", H32/H39)</f>
        <v>1.0577705451586655E-2</v>
      </c>
      <c r="J32" s="8">
        <f t="shared" si="2"/>
        <v>1.5</v>
      </c>
      <c r="K32" s="9">
        <f t="shared" si="3"/>
        <v>0.65384615384615385</v>
      </c>
    </row>
    <row r="33" spans="1:11" x14ac:dyDescent="0.25">
      <c r="A33" s="7" t="s">
        <v>579</v>
      </c>
      <c r="B33" s="65">
        <v>0</v>
      </c>
      <c r="C33" s="34">
        <f>IF(B39=0, "-", B33/B39)</f>
        <v>0</v>
      </c>
      <c r="D33" s="65">
        <v>3</v>
      </c>
      <c r="E33" s="9">
        <f>IF(D39=0, "-", D33/D39)</f>
        <v>1.1111111111111112E-2</v>
      </c>
      <c r="F33" s="81">
        <v>9</v>
      </c>
      <c r="G33" s="34">
        <f>IF(F39=0, "-", F33/F39)</f>
        <v>3.4897246994959287E-3</v>
      </c>
      <c r="H33" s="65">
        <v>15</v>
      </c>
      <c r="I33" s="9">
        <f>IF(H39=0, "-", H33/H39)</f>
        <v>6.1025223759153787E-3</v>
      </c>
      <c r="J33" s="8">
        <f t="shared" si="2"/>
        <v>-1</v>
      </c>
      <c r="K33" s="9">
        <f t="shared" si="3"/>
        <v>-0.4</v>
      </c>
    </row>
    <row r="34" spans="1:11" x14ac:dyDescent="0.25">
      <c r="A34" s="7" t="s">
        <v>580</v>
      </c>
      <c r="B34" s="65">
        <v>4</v>
      </c>
      <c r="C34" s="34">
        <f>IF(B39=0, "-", B34/B39)</f>
        <v>1.6393442622950821E-2</v>
      </c>
      <c r="D34" s="65">
        <v>7</v>
      </c>
      <c r="E34" s="9">
        <f>IF(D39=0, "-", D34/D39)</f>
        <v>2.5925925925925925E-2</v>
      </c>
      <c r="F34" s="81">
        <v>22</v>
      </c>
      <c r="G34" s="34">
        <f>IF(F39=0, "-", F34/F39)</f>
        <v>8.5304381543233818E-3</v>
      </c>
      <c r="H34" s="65">
        <v>40</v>
      </c>
      <c r="I34" s="9">
        <f>IF(H39=0, "-", H34/H39)</f>
        <v>1.627339300244101E-2</v>
      </c>
      <c r="J34" s="8">
        <f t="shared" si="2"/>
        <v>-0.42857142857142855</v>
      </c>
      <c r="K34" s="9">
        <f t="shared" si="3"/>
        <v>-0.45</v>
      </c>
    </row>
    <row r="35" spans="1:11" x14ac:dyDescent="0.25">
      <c r="A35" s="7" t="s">
        <v>581</v>
      </c>
      <c r="B35" s="65">
        <v>0</v>
      </c>
      <c r="C35" s="34">
        <f>IF(B39=0, "-", B35/B39)</f>
        <v>0</v>
      </c>
      <c r="D35" s="65">
        <v>0</v>
      </c>
      <c r="E35" s="9">
        <f>IF(D39=0, "-", D35/D39)</f>
        <v>0</v>
      </c>
      <c r="F35" s="81">
        <v>5</v>
      </c>
      <c r="G35" s="34">
        <f>IF(F39=0, "-", F35/F39)</f>
        <v>1.9387359441644049E-3</v>
      </c>
      <c r="H35" s="65">
        <v>0</v>
      </c>
      <c r="I35" s="9">
        <f>IF(H39=0, "-", H35/H39)</f>
        <v>0</v>
      </c>
      <c r="J35" s="8" t="str">
        <f t="shared" si="2"/>
        <v>-</v>
      </c>
      <c r="K35" s="9" t="str">
        <f t="shared" si="3"/>
        <v>-</v>
      </c>
    </row>
    <row r="36" spans="1:11" x14ac:dyDescent="0.25">
      <c r="A36" s="7" t="s">
        <v>582</v>
      </c>
      <c r="B36" s="65">
        <v>5</v>
      </c>
      <c r="C36" s="34">
        <f>IF(B39=0, "-", B36/B39)</f>
        <v>2.0491803278688523E-2</v>
      </c>
      <c r="D36" s="65">
        <v>3</v>
      </c>
      <c r="E36" s="9">
        <f>IF(D39=0, "-", D36/D39)</f>
        <v>1.1111111111111112E-2</v>
      </c>
      <c r="F36" s="81">
        <v>38</v>
      </c>
      <c r="G36" s="34">
        <f>IF(F39=0, "-", F36/F39)</f>
        <v>1.4734393175649476E-2</v>
      </c>
      <c r="H36" s="65">
        <v>33</v>
      </c>
      <c r="I36" s="9">
        <f>IF(H39=0, "-", H36/H39)</f>
        <v>1.3425549227013833E-2</v>
      </c>
      <c r="J36" s="8">
        <f t="shared" si="2"/>
        <v>0.66666666666666663</v>
      </c>
      <c r="K36" s="9">
        <f t="shared" si="3"/>
        <v>0.15151515151515152</v>
      </c>
    </row>
    <row r="37" spans="1:11" x14ac:dyDescent="0.25">
      <c r="A37" s="7" t="s">
        <v>583</v>
      </c>
      <c r="B37" s="65">
        <v>0</v>
      </c>
      <c r="C37" s="34">
        <f>IF(B39=0, "-", B37/B39)</f>
        <v>0</v>
      </c>
      <c r="D37" s="65">
        <v>0</v>
      </c>
      <c r="E37" s="9">
        <f>IF(D39=0, "-", D37/D39)</f>
        <v>0</v>
      </c>
      <c r="F37" s="81">
        <v>1</v>
      </c>
      <c r="G37" s="34">
        <f>IF(F39=0, "-", F37/F39)</f>
        <v>3.8774718883288094E-4</v>
      </c>
      <c r="H37" s="65">
        <v>8</v>
      </c>
      <c r="I37" s="9">
        <f>IF(H39=0, "-", H37/H39)</f>
        <v>3.2546786004882017E-3</v>
      </c>
      <c r="J37" s="8" t="str">
        <f t="shared" si="2"/>
        <v>-</v>
      </c>
      <c r="K37" s="9">
        <f t="shared" si="3"/>
        <v>-0.875</v>
      </c>
    </row>
    <row r="38" spans="1:11" x14ac:dyDescent="0.25">
      <c r="A38" s="2"/>
      <c r="B38" s="68"/>
      <c r="C38" s="33"/>
      <c r="D38" s="68"/>
      <c r="E38" s="6"/>
      <c r="F38" s="82"/>
      <c r="G38" s="33"/>
      <c r="H38" s="68"/>
      <c r="I38" s="6"/>
      <c r="J38" s="5"/>
      <c r="K38" s="6"/>
    </row>
    <row r="39" spans="1:11" s="43" customFormat="1" x14ac:dyDescent="0.25">
      <c r="A39" s="162" t="s">
        <v>650</v>
      </c>
      <c r="B39" s="71">
        <f>SUM(B25:B38)</f>
        <v>244</v>
      </c>
      <c r="C39" s="40">
        <f>B39/25798</f>
        <v>9.4580975269400736E-3</v>
      </c>
      <c r="D39" s="71">
        <f>SUM(D25:D38)</f>
        <v>270</v>
      </c>
      <c r="E39" s="41">
        <f>D39/24733</f>
        <v>1.0916589172360814E-2</v>
      </c>
      <c r="F39" s="77">
        <f>SUM(F25:F38)</f>
        <v>2579</v>
      </c>
      <c r="G39" s="42">
        <f>F39/338012</f>
        <v>7.6299066305338271E-3</v>
      </c>
      <c r="H39" s="71">
        <f>SUM(H25:H38)</f>
        <v>2458</v>
      </c>
      <c r="I39" s="41">
        <f>H39/328185</f>
        <v>7.4896780779133724E-3</v>
      </c>
      <c r="J39" s="37">
        <f>IF(D39=0, "-", IF((B39-D39)/D39&lt;10, (B39-D39)/D39, "&gt;999%"))</f>
        <v>-9.6296296296296297E-2</v>
      </c>
      <c r="K39" s="38">
        <f>IF(H39=0, "-", IF((F39-H39)/H39&lt;10, (F39-H39)/H39, "&gt;999%"))</f>
        <v>4.9227013832384051E-2</v>
      </c>
    </row>
    <row r="40" spans="1:11" x14ac:dyDescent="0.25">
      <c r="B40" s="83"/>
      <c r="D40" s="83"/>
      <c r="F40" s="83"/>
      <c r="H40" s="83"/>
    </row>
    <row r="41" spans="1:11" x14ac:dyDescent="0.25">
      <c r="A41" s="163" t="s">
        <v>137</v>
      </c>
      <c r="B41" s="61" t="s">
        <v>12</v>
      </c>
      <c r="C41" s="62" t="s">
        <v>13</v>
      </c>
      <c r="D41" s="61" t="s">
        <v>12</v>
      </c>
      <c r="E41" s="63" t="s">
        <v>13</v>
      </c>
      <c r="F41" s="62" t="s">
        <v>12</v>
      </c>
      <c r="G41" s="62" t="s">
        <v>13</v>
      </c>
      <c r="H41" s="61" t="s">
        <v>12</v>
      </c>
      <c r="I41" s="63" t="s">
        <v>13</v>
      </c>
      <c r="J41" s="61"/>
      <c r="K41" s="63"/>
    </row>
    <row r="42" spans="1:11" x14ac:dyDescent="0.25">
      <c r="A42" s="7" t="s">
        <v>584</v>
      </c>
      <c r="B42" s="65">
        <v>8</v>
      </c>
      <c r="C42" s="34">
        <f>IF(B60=0, "-", B42/B60)</f>
        <v>2.1220159151193633E-2</v>
      </c>
      <c r="D42" s="65">
        <v>12</v>
      </c>
      <c r="E42" s="9">
        <f>IF(D60=0, "-", D42/D60)</f>
        <v>4.0133779264214048E-2</v>
      </c>
      <c r="F42" s="81">
        <v>119</v>
      </c>
      <c r="G42" s="34">
        <f>IF(F60=0, "-", F42/F60)</f>
        <v>3.1801175841795828E-2</v>
      </c>
      <c r="H42" s="65">
        <v>155</v>
      </c>
      <c r="I42" s="9">
        <f>IF(H60=0, "-", H42/H60)</f>
        <v>4.7546012269938653E-2</v>
      </c>
      <c r="J42" s="8">
        <f t="shared" ref="J42:J58" si="4">IF(D42=0, "-", IF((B42-D42)/D42&lt;10, (B42-D42)/D42, "&gt;999%"))</f>
        <v>-0.33333333333333331</v>
      </c>
      <c r="K42" s="9">
        <f t="shared" ref="K42:K58" si="5">IF(H42=0, "-", IF((F42-H42)/H42&lt;10, (F42-H42)/H42, "&gt;999%"))</f>
        <v>-0.23225806451612904</v>
      </c>
    </row>
    <row r="43" spans="1:11" x14ac:dyDescent="0.25">
      <c r="A43" s="7" t="s">
        <v>585</v>
      </c>
      <c r="B43" s="65">
        <v>6</v>
      </c>
      <c r="C43" s="34">
        <f>IF(B60=0, "-", B43/B60)</f>
        <v>1.5915119363395226E-2</v>
      </c>
      <c r="D43" s="65">
        <v>0</v>
      </c>
      <c r="E43" s="9">
        <f>IF(D60=0, "-", D43/D60)</f>
        <v>0</v>
      </c>
      <c r="F43" s="81">
        <v>36</v>
      </c>
      <c r="G43" s="34">
        <f>IF(F60=0, "-", F43/F60)</f>
        <v>9.6205237840726876E-3</v>
      </c>
      <c r="H43" s="65">
        <v>73</v>
      </c>
      <c r="I43" s="9">
        <f>IF(H60=0, "-", H43/H60)</f>
        <v>2.2392638036809815E-2</v>
      </c>
      <c r="J43" s="8" t="str">
        <f t="shared" si="4"/>
        <v>-</v>
      </c>
      <c r="K43" s="9">
        <f t="shared" si="5"/>
        <v>-0.50684931506849318</v>
      </c>
    </row>
    <row r="44" spans="1:11" x14ac:dyDescent="0.25">
      <c r="A44" s="7" t="s">
        <v>586</v>
      </c>
      <c r="B44" s="65">
        <v>8</v>
      </c>
      <c r="C44" s="34">
        <f>IF(B60=0, "-", B44/B60)</f>
        <v>2.1220159151193633E-2</v>
      </c>
      <c r="D44" s="65">
        <v>18</v>
      </c>
      <c r="E44" s="9">
        <f>IF(D60=0, "-", D44/D60)</f>
        <v>6.0200668896321072E-2</v>
      </c>
      <c r="F44" s="81">
        <v>126</v>
      </c>
      <c r="G44" s="34">
        <f>IF(F60=0, "-", F44/F60)</f>
        <v>3.3671833244254407E-2</v>
      </c>
      <c r="H44" s="65">
        <v>107</v>
      </c>
      <c r="I44" s="9">
        <f>IF(H60=0, "-", H44/H60)</f>
        <v>3.282208588957055E-2</v>
      </c>
      <c r="J44" s="8">
        <f t="shared" si="4"/>
        <v>-0.55555555555555558</v>
      </c>
      <c r="K44" s="9">
        <f t="shared" si="5"/>
        <v>0.17757009345794392</v>
      </c>
    </row>
    <row r="45" spans="1:11" x14ac:dyDescent="0.25">
      <c r="A45" s="7" t="s">
        <v>587</v>
      </c>
      <c r="B45" s="65">
        <v>35</v>
      </c>
      <c r="C45" s="34">
        <f>IF(B60=0, "-", B45/B60)</f>
        <v>9.2838196286472149E-2</v>
      </c>
      <c r="D45" s="65">
        <v>13</v>
      </c>
      <c r="E45" s="9">
        <f>IF(D60=0, "-", D45/D60)</f>
        <v>4.3478260869565216E-2</v>
      </c>
      <c r="F45" s="81">
        <v>240</v>
      </c>
      <c r="G45" s="34">
        <f>IF(F60=0, "-", F45/F60)</f>
        <v>6.4136825227151251E-2</v>
      </c>
      <c r="H45" s="65">
        <v>215</v>
      </c>
      <c r="I45" s="9">
        <f>IF(H60=0, "-", H45/H60)</f>
        <v>6.5950920245398767E-2</v>
      </c>
      <c r="J45" s="8">
        <f t="shared" si="4"/>
        <v>1.6923076923076923</v>
      </c>
      <c r="K45" s="9">
        <f t="shared" si="5"/>
        <v>0.11627906976744186</v>
      </c>
    </row>
    <row r="46" spans="1:11" x14ac:dyDescent="0.25">
      <c r="A46" s="7" t="s">
        <v>588</v>
      </c>
      <c r="B46" s="65">
        <v>14</v>
      </c>
      <c r="C46" s="34">
        <f>IF(B60=0, "-", B46/B60)</f>
        <v>3.7135278514588858E-2</v>
      </c>
      <c r="D46" s="65">
        <v>9</v>
      </c>
      <c r="E46" s="9">
        <f>IF(D60=0, "-", D46/D60)</f>
        <v>3.0100334448160536E-2</v>
      </c>
      <c r="F46" s="81">
        <v>200</v>
      </c>
      <c r="G46" s="34">
        <f>IF(F60=0, "-", F46/F60)</f>
        <v>5.3447354355959382E-2</v>
      </c>
      <c r="H46" s="65">
        <v>138</v>
      </c>
      <c r="I46" s="9">
        <f>IF(H60=0, "-", H46/H60)</f>
        <v>4.2331288343558281E-2</v>
      </c>
      <c r="J46" s="8">
        <f t="shared" si="4"/>
        <v>0.55555555555555558</v>
      </c>
      <c r="K46" s="9">
        <f t="shared" si="5"/>
        <v>0.44927536231884058</v>
      </c>
    </row>
    <row r="47" spans="1:11" x14ac:dyDescent="0.25">
      <c r="A47" s="7" t="s">
        <v>589</v>
      </c>
      <c r="B47" s="65">
        <v>0</v>
      </c>
      <c r="C47" s="34">
        <f>IF(B60=0, "-", B47/B60)</f>
        <v>0</v>
      </c>
      <c r="D47" s="65">
        <v>1</v>
      </c>
      <c r="E47" s="9">
        <f>IF(D60=0, "-", D47/D60)</f>
        <v>3.3444816053511705E-3</v>
      </c>
      <c r="F47" s="81">
        <v>0</v>
      </c>
      <c r="G47" s="34">
        <f>IF(F60=0, "-", F47/F60)</f>
        <v>0</v>
      </c>
      <c r="H47" s="65">
        <v>1</v>
      </c>
      <c r="I47" s="9">
        <f>IF(H60=0, "-", H47/H60)</f>
        <v>3.0674846625766873E-4</v>
      </c>
      <c r="J47" s="8">
        <f t="shared" si="4"/>
        <v>-1</v>
      </c>
      <c r="K47" s="9">
        <f t="shared" si="5"/>
        <v>-1</v>
      </c>
    </row>
    <row r="48" spans="1:11" x14ac:dyDescent="0.25">
      <c r="A48" s="7" t="s">
        <v>56</v>
      </c>
      <c r="B48" s="65">
        <v>0</v>
      </c>
      <c r="C48" s="34">
        <f>IF(B60=0, "-", B48/B60)</f>
        <v>0</v>
      </c>
      <c r="D48" s="65">
        <v>0</v>
      </c>
      <c r="E48" s="9">
        <f>IF(D60=0, "-", D48/D60)</f>
        <v>0</v>
      </c>
      <c r="F48" s="81">
        <v>0</v>
      </c>
      <c r="G48" s="34">
        <f>IF(F60=0, "-", F48/F60)</f>
        <v>0</v>
      </c>
      <c r="H48" s="65">
        <v>8</v>
      </c>
      <c r="I48" s="9">
        <f>IF(H60=0, "-", H48/H60)</f>
        <v>2.4539877300613498E-3</v>
      </c>
      <c r="J48" s="8" t="str">
        <f t="shared" si="4"/>
        <v>-</v>
      </c>
      <c r="K48" s="9">
        <f t="shared" si="5"/>
        <v>-1</v>
      </c>
    </row>
    <row r="49" spans="1:11" x14ac:dyDescent="0.25">
      <c r="A49" s="7" t="s">
        <v>590</v>
      </c>
      <c r="B49" s="65">
        <v>45</v>
      </c>
      <c r="C49" s="34">
        <f>IF(B60=0, "-", B49/B60)</f>
        <v>0.11936339522546419</v>
      </c>
      <c r="D49" s="65">
        <v>70</v>
      </c>
      <c r="E49" s="9">
        <f>IF(D60=0, "-", D49/D60)</f>
        <v>0.23411371237458195</v>
      </c>
      <c r="F49" s="81">
        <v>505</v>
      </c>
      <c r="G49" s="34">
        <f>IF(F60=0, "-", F49/F60)</f>
        <v>0.13495456974879744</v>
      </c>
      <c r="H49" s="65">
        <v>377</v>
      </c>
      <c r="I49" s="9">
        <f>IF(H60=0, "-", H49/H60)</f>
        <v>0.1156441717791411</v>
      </c>
      <c r="J49" s="8">
        <f t="shared" si="4"/>
        <v>-0.35714285714285715</v>
      </c>
      <c r="K49" s="9">
        <f t="shared" si="5"/>
        <v>0.33952254641909813</v>
      </c>
    </row>
    <row r="50" spans="1:11" x14ac:dyDescent="0.25">
      <c r="A50" s="7" t="s">
        <v>591</v>
      </c>
      <c r="B50" s="65">
        <v>7</v>
      </c>
      <c r="C50" s="34">
        <f>IF(B60=0, "-", B50/B60)</f>
        <v>1.8567639257294429E-2</v>
      </c>
      <c r="D50" s="65">
        <v>5</v>
      </c>
      <c r="E50" s="9">
        <f>IF(D60=0, "-", D50/D60)</f>
        <v>1.6722408026755852E-2</v>
      </c>
      <c r="F50" s="81">
        <v>119</v>
      </c>
      <c r="G50" s="34">
        <f>IF(F60=0, "-", F50/F60)</f>
        <v>3.1801175841795828E-2</v>
      </c>
      <c r="H50" s="65">
        <v>103</v>
      </c>
      <c r="I50" s="9">
        <f>IF(H60=0, "-", H50/H60)</f>
        <v>3.1595092024539875E-2</v>
      </c>
      <c r="J50" s="8">
        <f t="shared" si="4"/>
        <v>0.4</v>
      </c>
      <c r="K50" s="9">
        <f t="shared" si="5"/>
        <v>0.1553398058252427</v>
      </c>
    </row>
    <row r="51" spans="1:11" x14ac:dyDescent="0.25">
      <c r="A51" s="7" t="s">
        <v>63</v>
      </c>
      <c r="B51" s="65">
        <v>72</v>
      </c>
      <c r="C51" s="34">
        <f>IF(B60=0, "-", B51/B60)</f>
        <v>0.19098143236074269</v>
      </c>
      <c r="D51" s="65">
        <v>75</v>
      </c>
      <c r="E51" s="9">
        <f>IF(D60=0, "-", D51/D60)</f>
        <v>0.25083612040133779</v>
      </c>
      <c r="F51" s="81">
        <v>847</v>
      </c>
      <c r="G51" s="34">
        <f>IF(F60=0, "-", F51/F60)</f>
        <v>0.22634954569748797</v>
      </c>
      <c r="H51" s="65">
        <v>861</v>
      </c>
      <c r="I51" s="9">
        <f>IF(H60=0, "-", H51/H60)</f>
        <v>0.26411042944785273</v>
      </c>
      <c r="J51" s="8">
        <f t="shared" si="4"/>
        <v>-0.04</v>
      </c>
      <c r="K51" s="9">
        <f t="shared" si="5"/>
        <v>-1.6260162601626018E-2</v>
      </c>
    </row>
    <row r="52" spans="1:11" x14ac:dyDescent="0.25">
      <c r="A52" s="7" t="s">
        <v>592</v>
      </c>
      <c r="B52" s="65">
        <v>15</v>
      </c>
      <c r="C52" s="34">
        <f>IF(B60=0, "-", B52/B60)</f>
        <v>3.9787798408488062E-2</v>
      </c>
      <c r="D52" s="65">
        <v>8</v>
      </c>
      <c r="E52" s="9">
        <f>IF(D60=0, "-", D52/D60)</f>
        <v>2.6755852842809364E-2</v>
      </c>
      <c r="F52" s="81">
        <v>157</v>
      </c>
      <c r="G52" s="34">
        <f>IF(F60=0, "-", F52/F60)</f>
        <v>4.1956173169428117E-2</v>
      </c>
      <c r="H52" s="65">
        <v>126</v>
      </c>
      <c r="I52" s="9">
        <f>IF(H60=0, "-", H52/H60)</f>
        <v>3.8650306748466257E-2</v>
      </c>
      <c r="J52" s="8">
        <f t="shared" si="4"/>
        <v>0.875</v>
      </c>
      <c r="K52" s="9">
        <f t="shared" si="5"/>
        <v>0.24603174603174602</v>
      </c>
    </row>
    <row r="53" spans="1:11" x14ac:dyDescent="0.25">
      <c r="A53" s="7" t="s">
        <v>593</v>
      </c>
      <c r="B53" s="65">
        <v>14</v>
      </c>
      <c r="C53" s="34">
        <f>IF(B60=0, "-", B53/B60)</f>
        <v>3.7135278514588858E-2</v>
      </c>
      <c r="D53" s="65">
        <v>5</v>
      </c>
      <c r="E53" s="9">
        <f>IF(D60=0, "-", D53/D60)</f>
        <v>1.6722408026755852E-2</v>
      </c>
      <c r="F53" s="81">
        <v>53</v>
      </c>
      <c r="G53" s="34">
        <f>IF(F60=0, "-", F53/F60)</f>
        <v>1.4163548904329236E-2</v>
      </c>
      <c r="H53" s="65">
        <v>40</v>
      </c>
      <c r="I53" s="9">
        <f>IF(H60=0, "-", H53/H60)</f>
        <v>1.2269938650306749E-2</v>
      </c>
      <c r="J53" s="8">
        <f t="shared" si="4"/>
        <v>1.8</v>
      </c>
      <c r="K53" s="9">
        <f t="shared" si="5"/>
        <v>0.32500000000000001</v>
      </c>
    </row>
    <row r="54" spans="1:11" x14ac:dyDescent="0.25">
      <c r="A54" s="7" t="s">
        <v>594</v>
      </c>
      <c r="B54" s="65">
        <v>10</v>
      </c>
      <c r="C54" s="34">
        <f>IF(B60=0, "-", B54/B60)</f>
        <v>2.6525198938992044E-2</v>
      </c>
      <c r="D54" s="65">
        <v>27</v>
      </c>
      <c r="E54" s="9">
        <f>IF(D60=0, "-", D54/D60)</f>
        <v>9.0301003344481601E-2</v>
      </c>
      <c r="F54" s="81">
        <v>183</v>
      </c>
      <c r="G54" s="34">
        <f>IF(F60=0, "-", F54/F60)</f>
        <v>4.8904329235702836E-2</v>
      </c>
      <c r="H54" s="65">
        <v>282</v>
      </c>
      <c r="I54" s="9">
        <f>IF(H60=0, "-", H54/H60)</f>
        <v>8.6503067484662577E-2</v>
      </c>
      <c r="J54" s="8">
        <f t="shared" si="4"/>
        <v>-0.62962962962962965</v>
      </c>
      <c r="K54" s="9">
        <f t="shared" si="5"/>
        <v>-0.35106382978723405</v>
      </c>
    </row>
    <row r="55" spans="1:11" x14ac:dyDescent="0.25">
      <c r="A55" s="7" t="s">
        <v>595</v>
      </c>
      <c r="B55" s="65">
        <v>14</v>
      </c>
      <c r="C55" s="34">
        <f>IF(B60=0, "-", B55/B60)</f>
        <v>3.7135278514588858E-2</v>
      </c>
      <c r="D55" s="65">
        <v>10</v>
      </c>
      <c r="E55" s="9">
        <f>IF(D60=0, "-", D55/D60)</f>
        <v>3.3444816053511704E-2</v>
      </c>
      <c r="F55" s="81">
        <v>261</v>
      </c>
      <c r="G55" s="34">
        <f>IF(F60=0, "-", F55/F60)</f>
        <v>6.9748797434526985E-2</v>
      </c>
      <c r="H55" s="65">
        <v>226</v>
      </c>
      <c r="I55" s="9">
        <f>IF(H60=0, "-", H55/H60)</f>
        <v>6.9325153374233131E-2</v>
      </c>
      <c r="J55" s="8">
        <f t="shared" si="4"/>
        <v>0.4</v>
      </c>
      <c r="K55" s="9">
        <f t="shared" si="5"/>
        <v>0.15486725663716813</v>
      </c>
    </row>
    <row r="56" spans="1:11" x14ac:dyDescent="0.25">
      <c r="A56" s="7" t="s">
        <v>596</v>
      </c>
      <c r="B56" s="65">
        <v>25</v>
      </c>
      <c r="C56" s="34">
        <f>IF(B60=0, "-", B56/B60)</f>
        <v>6.6312997347480113E-2</v>
      </c>
      <c r="D56" s="65">
        <v>14</v>
      </c>
      <c r="E56" s="9">
        <f>IF(D60=0, "-", D56/D60)</f>
        <v>4.6822742474916385E-2</v>
      </c>
      <c r="F56" s="81">
        <v>248</v>
      </c>
      <c r="G56" s="34">
        <f>IF(F60=0, "-", F56/F60)</f>
        <v>6.6274719401389626E-2</v>
      </c>
      <c r="H56" s="65">
        <v>131</v>
      </c>
      <c r="I56" s="9">
        <f>IF(H60=0, "-", H56/H60)</f>
        <v>4.0184049079754598E-2</v>
      </c>
      <c r="J56" s="8">
        <f t="shared" si="4"/>
        <v>0.7857142857142857</v>
      </c>
      <c r="K56" s="9">
        <f t="shared" si="5"/>
        <v>0.89312977099236646</v>
      </c>
    </row>
    <row r="57" spans="1:11" x14ac:dyDescent="0.25">
      <c r="A57" s="7" t="s">
        <v>597</v>
      </c>
      <c r="B57" s="65">
        <v>99</v>
      </c>
      <c r="C57" s="34">
        <f>IF(B60=0, "-", B57/B60)</f>
        <v>0.2625994694960212</v>
      </c>
      <c r="D57" s="65">
        <v>26</v>
      </c>
      <c r="E57" s="9">
        <f>IF(D60=0, "-", D57/D60)</f>
        <v>8.6956521739130432E-2</v>
      </c>
      <c r="F57" s="81">
        <v>597</v>
      </c>
      <c r="G57" s="34">
        <f>IF(F60=0, "-", F57/F60)</f>
        <v>0.15954035275253875</v>
      </c>
      <c r="H57" s="65">
        <v>329</v>
      </c>
      <c r="I57" s="9">
        <f>IF(H60=0, "-", H57/H60)</f>
        <v>0.10092024539877301</v>
      </c>
      <c r="J57" s="8">
        <f t="shared" si="4"/>
        <v>2.8076923076923075</v>
      </c>
      <c r="K57" s="9">
        <f t="shared" si="5"/>
        <v>0.81458966565349544</v>
      </c>
    </row>
    <row r="58" spans="1:11" x14ac:dyDescent="0.25">
      <c r="A58" s="7" t="s">
        <v>598</v>
      </c>
      <c r="B58" s="65">
        <v>5</v>
      </c>
      <c r="C58" s="34">
        <f>IF(B60=0, "-", B58/B60)</f>
        <v>1.3262599469496022E-2</v>
      </c>
      <c r="D58" s="65">
        <v>6</v>
      </c>
      <c r="E58" s="9">
        <f>IF(D60=0, "-", D58/D60)</f>
        <v>2.0066889632107024E-2</v>
      </c>
      <c r="F58" s="81">
        <v>51</v>
      </c>
      <c r="G58" s="34">
        <f>IF(F60=0, "-", F58/F60)</f>
        <v>1.3629075360769643E-2</v>
      </c>
      <c r="H58" s="65">
        <v>88</v>
      </c>
      <c r="I58" s="9">
        <f>IF(H60=0, "-", H58/H60)</f>
        <v>2.6993865030674847E-2</v>
      </c>
      <c r="J58" s="8">
        <f t="shared" si="4"/>
        <v>-0.16666666666666666</v>
      </c>
      <c r="K58" s="9">
        <f t="shared" si="5"/>
        <v>-0.42045454545454547</v>
      </c>
    </row>
    <row r="59" spans="1:11" x14ac:dyDescent="0.25">
      <c r="A59" s="2"/>
      <c r="B59" s="68"/>
      <c r="C59" s="33"/>
      <c r="D59" s="68"/>
      <c r="E59" s="6"/>
      <c r="F59" s="82"/>
      <c r="G59" s="33"/>
      <c r="H59" s="68"/>
      <c r="I59" s="6"/>
      <c r="J59" s="5"/>
      <c r="K59" s="6"/>
    </row>
    <row r="60" spans="1:11" s="43" customFormat="1" x14ac:dyDescent="0.25">
      <c r="A60" s="162" t="s">
        <v>649</v>
      </c>
      <c r="B60" s="71">
        <f>SUM(B42:B59)</f>
        <v>377</v>
      </c>
      <c r="C60" s="40">
        <f>B60/25798</f>
        <v>1.4613535933018064E-2</v>
      </c>
      <c r="D60" s="71">
        <f>SUM(D42:D59)</f>
        <v>299</v>
      </c>
      <c r="E60" s="41">
        <f>D60/24733</f>
        <v>1.2089111713095863E-2</v>
      </c>
      <c r="F60" s="77">
        <f>SUM(F42:F59)</f>
        <v>3742</v>
      </c>
      <c r="G60" s="42">
        <f>F60/338012</f>
        <v>1.1070612877649315E-2</v>
      </c>
      <c r="H60" s="71">
        <f>SUM(H42:H59)</f>
        <v>3260</v>
      </c>
      <c r="I60" s="41">
        <f>H60/328185</f>
        <v>9.9334216981275796E-3</v>
      </c>
      <c r="J60" s="37">
        <f>IF(D60=0, "-", IF((B60-D60)/D60&lt;10, (B60-D60)/D60, "&gt;999%"))</f>
        <v>0.2608695652173913</v>
      </c>
      <c r="K60" s="38">
        <f>IF(H60=0, "-", IF((F60-H60)/H60&lt;10, (F60-H60)/H60, "&gt;999%"))</f>
        <v>0.14785276073619633</v>
      </c>
    </row>
    <row r="61" spans="1:11" x14ac:dyDescent="0.25">
      <c r="B61" s="83"/>
      <c r="D61" s="83"/>
      <c r="F61" s="83"/>
      <c r="H61" s="83"/>
    </row>
    <row r="62" spans="1:11" x14ac:dyDescent="0.25">
      <c r="A62" s="27" t="s">
        <v>648</v>
      </c>
      <c r="B62" s="71">
        <v>1358</v>
      </c>
      <c r="C62" s="40">
        <f>B62/25798</f>
        <v>5.2639739514691058E-2</v>
      </c>
      <c r="D62" s="71">
        <v>1216</v>
      </c>
      <c r="E62" s="41">
        <f>D62/24733</f>
        <v>4.9165083087373142E-2</v>
      </c>
      <c r="F62" s="77">
        <v>14541</v>
      </c>
      <c r="G62" s="42">
        <f>F62/338012</f>
        <v>4.3019182750908248E-2</v>
      </c>
      <c r="H62" s="71">
        <v>13445</v>
      </c>
      <c r="I62" s="41">
        <f>H62/328185</f>
        <v>4.0967746850099789E-2</v>
      </c>
      <c r="J62" s="37">
        <f>IF(D62=0, "-", IF((B62-D62)/D62&lt;10, (B62-D62)/D62, "&gt;999%"))</f>
        <v>0.11677631578947369</v>
      </c>
      <c r="K62" s="38">
        <f>IF(H62=0, "-", IF((F62-H62)/H62&lt;10, (F62-H62)/H62, "&gt;999%"))</f>
        <v>8.1517292673856448E-2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655</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42</v>
      </c>
      <c r="B7" s="65">
        <v>9</v>
      </c>
      <c r="C7" s="39">
        <f>IF(B33=0, "-", B7/B33)</f>
        <v>6.6273932253313695E-3</v>
      </c>
      <c r="D7" s="65">
        <v>13</v>
      </c>
      <c r="E7" s="21">
        <f>IF(D33=0, "-", D7/D33)</f>
        <v>1.0690789473684211E-2</v>
      </c>
      <c r="F7" s="81">
        <v>133</v>
      </c>
      <c r="G7" s="39">
        <f>IF(F33=0, "-", F7/F33)</f>
        <v>9.1465511312839552E-3</v>
      </c>
      <c r="H7" s="65">
        <v>168</v>
      </c>
      <c r="I7" s="21">
        <f>IF(H33=0, "-", H7/H33)</f>
        <v>1.2495351431759017E-2</v>
      </c>
      <c r="J7" s="20">
        <f t="shared" ref="J7:J31" si="0">IF(D7=0, "-", IF((B7-D7)/D7&lt;10, (B7-D7)/D7, "&gt;999%"))</f>
        <v>-0.30769230769230771</v>
      </c>
      <c r="K7" s="21">
        <f t="shared" ref="K7:K31" si="1">IF(H7=0, "-", IF((F7-H7)/H7&lt;10, (F7-H7)/H7, "&gt;999%"))</f>
        <v>-0.20833333333333334</v>
      </c>
    </row>
    <row r="8" spans="1:11" x14ac:dyDescent="0.25">
      <c r="A8" s="7" t="s">
        <v>43</v>
      </c>
      <c r="B8" s="65">
        <v>6</v>
      </c>
      <c r="C8" s="39">
        <f>IF(B33=0, "-", B8/B33)</f>
        <v>4.418262150220913E-3</v>
      </c>
      <c r="D8" s="65">
        <v>0</v>
      </c>
      <c r="E8" s="21">
        <f>IF(D33=0, "-", D8/D33)</f>
        <v>0</v>
      </c>
      <c r="F8" s="81">
        <v>36</v>
      </c>
      <c r="G8" s="39">
        <f>IF(F33=0, "-", F8/F33)</f>
        <v>2.4757582009490406E-3</v>
      </c>
      <c r="H8" s="65">
        <v>73</v>
      </c>
      <c r="I8" s="21">
        <f>IF(H33=0, "-", H8/H33)</f>
        <v>5.4295277054667163E-3</v>
      </c>
      <c r="J8" s="20" t="str">
        <f t="shared" si="0"/>
        <v>-</v>
      </c>
      <c r="K8" s="21">
        <f t="shared" si="1"/>
        <v>-0.50684931506849318</v>
      </c>
    </row>
    <row r="9" spans="1:11" x14ac:dyDescent="0.25">
      <c r="A9" s="7" t="s">
        <v>46</v>
      </c>
      <c r="B9" s="65">
        <v>25</v>
      </c>
      <c r="C9" s="39">
        <f>IF(B33=0, "-", B9/B33)</f>
        <v>1.8409425625920472E-2</v>
      </c>
      <c r="D9" s="65">
        <v>64</v>
      </c>
      <c r="E9" s="21">
        <f>IF(D33=0, "-", D9/D33)</f>
        <v>5.2631578947368418E-2</v>
      </c>
      <c r="F9" s="81">
        <v>300</v>
      </c>
      <c r="G9" s="39">
        <f>IF(F33=0, "-", F9/F33)</f>
        <v>2.0631318341242006E-2</v>
      </c>
      <c r="H9" s="65">
        <v>417</v>
      </c>
      <c r="I9" s="21">
        <f>IF(H33=0, "-", H9/H33)</f>
        <v>3.1015247303830422E-2</v>
      </c>
      <c r="J9" s="20">
        <f t="shared" si="0"/>
        <v>-0.609375</v>
      </c>
      <c r="K9" s="21">
        <f t="shared" si="1"/>
        <v>-0.2805755395683453</v>
      </c>
    </row>
    <row r="10" spans="1:11" x14ac:dyDescent="0.25">
      <c r="A10" s="7" t="s">
        <v>47</v>
      </c>
      <c r="B10" s="65">
        <v>0</v>
      </c>
      <c r="C10" s="39">
        <f>IF(B33=0, "-", B10/B33)</f>
        <v>0</v>
      </c>
      <c r="D10" s="65">
        <v>7</v>
      </c>
      <c r="E10" s="21">
        <f>IF(D33=0, "-", D10/D33)</f>
        <v>5.7565789473684207E-3</v>
      </c>
      <c r="F10" s="81">
        <v>101</v>
      </c>
      <c r="G10" s="39">
        <f>IF(F33=0, "-", F10/F33)</f>
        <v>6.9458771748848085E-3</v>
      </c>
      <c r="H10" s="65">
        <v>364</v>
      </c>
      <c r="I10" s="21">
        <f>IF(H33=0, "-", H10/H33)</f>
        <v>2.7073261435477874E-2</v>
      </c>
      <c r="J10" s="20">
        <f t="shared" si="0"/>
        <v>-1</v>
      </c>
      <c r="K10" s="21">
        <f t="shared" si="1"/>
        <v>-0.72252747252747251</v>
      </c>
    </row>
    <row r="11" spans="1:11" x14ac:dyDescent="0.25">
      <c r="A11" s="7" t="s">
        <v>48</v>
      </c>
      <c r="B11" s="65">
        <v>8</v>
      </c>
      <c r="C11" s="39">
        <f>IF(B33=0, "-", B11/B33)</f>
        <v>5.8910162002945507E-3</v>
      </c>
      <c r="D11" s="65">
        <v>18</v>
      </c>
      <c r="E11" s="21">
        <f>IF(D33=0, "-", D11/D33)</f>
        <v>1.4802631578947368E-2</v>
      </c>
      <c r="F11" s="81">
        <v>126</v>
      </c>
      <c r="G11" s="39">
        <f>IF(F33=0, "-", F11/F33)</f>
        <v>8.6651537033216423E-3</v>
      </c>
      <c r="H11" s="65">
        <v>107</v>
      </c>
      <c r="I11" s="21">
        <f>IF(H33=0, "-", H11/H33)</f>
        <v>7.9583488285608038E-3</v>
      </c>
      <c r="J11" s="20">
        <f t="shared" si="0"/>
        <v>-0.55555555555555558</v>
      </c>
      <c r="K11" s="21">
        <f t="shared" si="1"/>
        <v>0.17757009345794392</v>
      </c>
    </row>
    <row r="12" spans="1:11" x14ac:dyDescent="0.25">
      <c r="A12" s="7" t="s">
        <v>49</v>
      </c>
      <c r="B12" s="65">
        <v>178</v>
      </c>
      <c r="C12" s="39">
        <f>IF(B33=0, "-", B12/B33)</f>
        <v>0.13107511045655376</v>
      </c>
      <c r="D12" s="65">
        <v>159</v>
      </c>
      <c r="E12" s="21">
        <f>IF(D33=0, "-", D12/D33)</f>
        <v>0.13075657894736842</v>
      </c>
      <c r="F12" s="81">
        <v>1608</v>
      </c>
      <c r="G12" s="39">
        <f>IF(F33=0, "-", F12/F33)</f>
        <v>0.11058386630905714</v>
      </c>
      <c r="H12" s="65">
        <v>1617</v>
      </c>
      <c r="I12" s="21">
        <f>IF(H33=0, "-", H12/H33)</f>
        <v>0.12026775753068054</v>
      </c>
      <c r="J12" s="20">
        <f t="shared" si="0"/>
        <v>0.11949685534591195</v>
      </c>
      <c r="K12" s="21">
        <f t="shared" si="1"/>
        <v>-5.5658627087198514E-3</v>
      </c>
    </row>
    <row r="13" spans="1:11" x14ac:dyDescent="0.25">
      <c r="A13" s="7" t="s">
        <v>52</v>
      </c>
      <c r="B13" s="65">
        <v>180</v>
      </c>
      <c r="C13" s="39">
        <f>IF(B33=0, "-", B13/B33)</f>
        <v>0.13254786450662739</v>
      </c>
      <c r="D13" s="65">
        <v>254</v>
      </c>
      <c r="E13" s="21">
        <f>IF(D33=0, "-", D13/D33)</f>
        <v>0.20888157894736842</v>
      </c>
      <c r="F13" s="81">
        <v>2361</v>
      </c>
      <c r="G13" s="39">
        <f>IF(F33=0, "-", F13/F33)</f>
        <v>0.16236847534557458</v>
      </c>
      <c r="H13" s="65">
        <v>2456</v>
      </c>
      <c r="I13" s="21">
        <f>IF(H33=0, "-", H13/H33)</f>
        <v>0.18267013759761994</v>
      </c>
      <c r="J13" s="20">
        <f t="shared" si="0"/>
        <v>-0.29133858267716534</v>
      </c>
      <c r="K13" s="21">
        <f t="shared" si="1"/>
        <v>-3.8680781758957658E-2</v>
      </c>
    </row>
    <row r="14" spans="1:11" x14ac:dyDescent="0.25">
      <c r="A14" s="7" t="s">
        <v>55</v>
      </c>
      <c r="B14" s="65">
        <v>6</v>
      </c>
      <c r="C14" s="39">
        <f>IF(B33=0, "-", B14/B33)</f>
        <v>4.418262150220913E-3</v>
      </c>
      <c r="D14" s="65">
        <v>6</v>
      </c>
      <c r="E14" s="21">
        <f>IF(D33=0, "-", D14/D33)</f>
        <v>4.9342105263157892E-3</v>
      </c>
      <c r="F14" s="81">
        <v>81</v>
      </c>
      <c r="G14" s="39">
        <f>IF(F33=0, "-", F14/F33)</f>
        <v>5.5704559521353413E-3</v>
      </c>
      <c r="H14" s="65">
        <v>64</v>
      </c>
      <c r="I14" s="21">
        <f>IF(H33=0, "-", H14/H33)</f>
        <v>4.7601338787653406E-3</v>
      </c>
      <c r="J14" s="20">
        <f t="shared" si="0"/>
        <v>0</v>
      </c>
      <c r="K14" s="21">
        <f t="shared" si="1"/>
        <v>0.265625</v>
      </c>
    </row>
    <row r="15" spans="1:11" x14ac:dyDescent="0.25">
      <c r="A15" s="7" t="s">
        <v>56</v>
      </c>
      <c r="B15" s="65">
        <v>0</v>
      </c>
      <c r="C15" s="39">
        <f>IF(B33=0, "-", B15/B33)</f>
        <v>0</v>
      </c>
      <c r="D15" s="65">
        <v>0</v>
      </c>
      <c r="E15" s="21">
        <f>IF(D33=0, "-", D15/D33)</f>
        <v>0</v>
      </c>
      <c r="F15" s="81">
        <v>0</v>
      </c>
      <c r="G15" s="39">
        <f>IF(F33=0, "-", F15/F33)</f>
        <v>0</v>
      </c>
      <c r="H15" s="65">
        <v>8</v>
      </c>
      <c r="I15" s="21">
        <f>IF(H33=0, "-", H15/H33)</f>
        <v>5.9501673484566758E-4</v>
      </c>
      <c r="J15" s="20" t="str">
        <f t="shared" si="0"/>
        <v>-</v>
      </c>
      <c r="K15" s="21">
        <f t="shared" si="1"/>
        <v>-1</v>
      </c>
    </row>
    <row r="16" spans="1:11" x14ac:dyDescent="0.25">
      <c r="A16" s="7" t="s">
        <v>57</v>
      </c>
      <c r="B16" s="65">
        <v>378</v>
      </c>
      <c r="C16" s="39">
        <f>IF(B33=0, "-", B16/B33)</f>
        <v>0.27835051546391754</v>
      </c>
      <c r="D16" s="65">
        <v>296</v>
      </c>
      <c r="E16" s="21">
        <f>IF(D33=0, "-", D16/D33)</f>
        <v>0.24342105263157895</v>
      </c>
      <c r="F16" s="81">
        <v>4171</v>
      </c>
      <c r="G16" s="39">
        <f>IF(F33=0, "-", F16/F33)</f>
        <v>0.28684409600440136</v>
      </c>
      <c r="H16" s="65">
        <v>3245</v>
      </c>
      <c r="I16" s="21">
        <f>IF(H33=0, "-", H16/H33)</f>
        <v>0.24135366307177389</v>
      </c>
      <c r="J16" s="20">
        <f t="shared" si="0"/>
        <v>0.27702702702702703</v>
      </c>
      <c r="K16" s="21">
        <f t="shared" si="1"/>
        <v>0.28536209553158703</v>
      </c>
    </row>
    <row r="17" spans="1:11" x14ac:dyDescent="0.25">
      <c r="A17" s="7" t="s">
        <v>60</v>
      </c>
      <c r="B17" s="65">
        <v>82</v>
      </c>
      <c r="C17" s="39">
        <f>IF(B33=0, "-", B17/B33)</f>
        <v>6.0382916053019146E-2</v>
      </c>
      <c r="D17" s="65">
        <v>47</v>
      </c>
      <c r="E17" s="21">
        <f>IF(D33=0, "-", D17/D33)</f>
        <v>3.8651315789473686E-2</v>
      </c>
      <c r="F17" s="81">
        <v>664</v>
      </c>
      <c r="G17" s="39">
        <f>IF(F33=0, "-", F17/F33)</f>
        <v>4.5663984595282307E-2</v>
      </c>
      <c r="H17" s="65">
        <v>463</v>
      </c>
      <c r="I17" s="21">
        <f>IF(H33=0, "-", H17/H33)</f>
        <v>3.443659352919301E-2</v>
      </c>
      <c r="J17" s="20">
        <f t="shared" si="0"/>
        <v>0.74468085106382975</v>
      </c>
      <c r="K17" s="21">
        <f t="shared" si="1"/>
        <v>0.43412526997840173</v>
      </c>
    </row>
    <row r="18" spans="1:11" x14ac:dyDescent="0.25">
      <c r="A18" s="7" t="s">
        <v>63</v>
      </c>
      <c r="B18" s="65">
        <v>72</v>
      </c>
      <c r="C18" s="39">
        <f>IF(B33=0, "-", B18/B33)</f>
        <v>5.3019145802650956E-2</v>
      </c>
      <c r="D18" s="65">
        <v>75</v>
      </c>
      <c r="E18" s="21">
        <f>IF(D33=0, "-", D18/D33)</f>
        <v>6.1677631578947366E-2</v>
      </c>
      <c r="F18" s="81">
        <v>847</v>
      </c>
      <c r="G18" s="39">
        <f>IF(F33=0, "-", F18/F33)</f>
        <v>5.8249088783439928E-2</v>
      </c>
      <c r="H18" s="65">
        <v>861</v>
      </c>
      <c r="I18" s="21">
        <f>IF(H33=0, "-", H18/H33)</f>
        <v>6.4038676087764965E-2</v>
      </c>
      <c r="J18" s="20">
        <f t="shared" si="0"/>
        <v>-0.04</v>
      </c>
      <c r="K18" s="21">
        <f t="shared" si="1"/>
        <v>-1.6260162601626018E-2</v>
      </c>
    </row>
    <row r="19" spans="1:11" x14ac:dyDescent="0.25">
      <c r="A19" s="7" t="s">
        <v>67</v>
      </c>
      <c r="B19" s="65">
        <v>71</v>
      </c>
      <c r="C19" s="39">
        <f>IF(B33=0, "-", B19/B33)</f>
        <v>5.228276877761414E-2</v>
      </c>
      <c r="D19" s="65">
        <v>59</v>
      </c>
      <c r="E19" s="21">
        <f>IF(D33=0, "-", D19/D33)</f>
        <v>4.8519736842105261E-2</v>
      </c>
      <c r="F19" s="81">
        <v>1105</v>
      </c>
      <c r="G19" s="39">
        <f>IF(F33=0, "-", F19/F33)</f>
        <v>7.5992022556908054E-2</v>
      </c>
      <c r="H19" s="65">
        <v>834</v>
      </c>
      <c r="I19" s="21">
        <f>IF(H33=0, "-", H19/H33)</f>
        <v>6.2030494607660844E-2</v>
      </c>
      <c r="J19" s="20">
        <f t="shared" si="0"/>
        <v>0.20338983050847459</v>
      </c>
      <c r="K19" s="21">
        <f t="shared" si="1"/>
        <v>0.32494004796163067</v>
      </c>
    </row>
    <row r="20" spans="1:11" x14ac:dyDescent="0.25">
      <c r="A20" s="7" t="s">
        <v>70</v>
      </c>
      <c r="B20" s="65">
        <v>15</v>
      </c>
      <c r="C20" s="39">
        <f>IF(B33=0, "-", B20/B33)</f>
        <v>1.1045655375552283E-2</v>
      </c>
      <c r="D20" s="65">
        <v>8</v>
      </c>
      <c r="E20" s="21">
        <f>IF(D33=0, "-", D20/D33)</f>
        <v>6.5789473684210523E-3</v>
      </c>
      <c r="F20" s="81">
        <v>157</v>
      </c>
      <c r="G20" s="39">
        <f>IF(F33=0, "-", F20/F33)</f>
        <v>1.0797056598583316E-2</v>
      </c>
      <c r="H20" s="65">
        <v>126</v>
      </c>
      <c r="I20" s="21">
        <f>IF(H33=0, "-", H20/H33)</f>
        <v>9.3715135738192644E-3</v>
      </c>
      <c r="J20" s="20">
        <f t="shared" si="0"/>
        <v>0.875</v>
      </c>
      <c r="K20" s="21">
        <f t="shared" si="1"/>
        <v>0.24603174603174602</v>
      </c>
    </row>
    <row r="21" spans="1:11" x14ac:dyDescent="0.25">
      <c r="A21" s="7" t="s">
        <v>71</v>
      </c>
      <c r="B21" s="65">
        <v>14</v>
      </c>
      <c r="C21" s="39">
        <f>IF(B33=0, "-", B21/B33)</f>
        <v>1.0309278350515464E-2</v>
      </c>
      <c r="D21" s="65">
        <v>8</v>
      </c>
      <c r="E21" s="21">
        <f>IF(D33=0, "-", D21/D33)</f>
        <v>6.5789473684210523E-3</v>
      </c>
      <c r="F21" s="81">
        <v>62</v>
      </c>
      <c r="G21" s="39">
        <f>IF(F33=0, "-", F21/F33)</f>
        <v>4.263805790523348E-3</v>
      </c>
      <c r="H21" s="65">
        <v>55</v>
      </c>
      <c r="I21" s="21">
        <f>IF(H33=0, "-", H21/H33)</f>
        <v>4.0907400520639641E-3</v>
      </c>
      <c r="J21" s="20">
        <f t="shared" si="0"/>
        <v>0.75</v>
      </c>
      <c r="K21" s="21">
        <f t="shared" si="1"/>
        <v>0.12727272727272726</v>
      </c>
    </row>
    <row r="22" spans="1:11" x14ac:dyDescent="0.25">
      <c r="A22" s="7" t="s">
        <v>76</v>
      </c>
      <c r="B22" s="65">
        <v>14</v>
      </c>
      <c r="C22" s="39">
        <f>IF(B33=0, "-", B22/B33)</f>
        <v>1.0309278350515464E-2</v>
      </c>
      <c r="D22" s="65">
        <v>34</v>
      </c>
      <c r="E22" s="21">
        <f>IF(D33=0, "-", D22/D33)</f>
        <v>2.7960526315789474E-2</v>
      </c>
      <c r="F22" s="81">
        <v>205</v>
      </c>
      <c r="G22" s="39">
        <f>IF(F33=0, "-", F22/F33)</f>
        <v>1.4098067533182037E-2</v>
      </c>
      <c r="H22" s="65">
        <v>322</v>
      </c>
      <c r="I22" s="21">
        <f>IF(H33=0, "-", H22/H33)</f>
        <v>2.3949423577538119E-2</v>
      </c>
      <c r="J22" s="20">
        <f t="shared" si="0"/>
        <v>-0.58823529411764708</v>
      </c>
      <c r="K22" s="21">
        <f t="shared" si="1"/>
        <v>-0.36335403726708076</v>
      </c>
    </row>
    <row r="23" spans="1:11" x14ac:dyDescent="0.25">
      <c r="A23" s="7" t="s">
        <v>77</v>
      </c>
      <c r="B23" s="65">
        <v>84</v>
      </c>
      <c r="C23" s="39">
        <f>IF(B33=0, "-", B23/B33)</f>
        <v>6.1855670103092786E-2</v>
      </c>
      <c r="D23" s="65">
        <v>84</v>
      </c>
      <c r="E23" s="21">
        <f>IF(D33=0, "-", D23/D33)</f>
        <v>6.9078947368421059E-2</v>
      </c>
      <c r="F23" s="81">
        <v>552</v>
      </c>
      <c r="G23" s="39">
        <f>IF(F33=0, "-", F23/F33)</f>
        <v>3.7961625747885287E-2</v>
      </c>
      <c r="H23" s="65">
        <v>728</v>
      </c>
      <c r="I23" s="21">
        <f>IF(H33=0, "-", H23/H33)</f>
        <v>5.4146522870955748E-2</v>
      </c>
      <c r="J23" s="20">
        <f t="shared" si="0"/>
        <v>0</v>
      </c>
      <c r="K23" s="21">
        <f t="shared" si="1"/>
        <v>-0.24175824175824176</v>
      </c>
    </row>
    <row r="24" spans="1:11" x14ac:dyDescent="0.25">
      <c r="A24" s="7" t="s">
        <v>82</v>
      </c>
      <c r="B24" s="65">
        <v>1</v>
      </c>
      <c r="C24" s="39">
        <f>IF(B33=0, "-", B24/B33)</f>
        <v>7.3637702503681884E-4</v>
      </c>
      <c r="D24" s="65">
        <v>2</v>
      </c>
      <c r="E24" s="21">
        <f>IF(D33=0, "-", D24/D33)</f>
        <v>1.6447368421052631E-3</v>
      </c>
      <c r="F24" s="81">
        <v>14</v>
      </c>
      <c r="G24" s="39">
        <f>IF(F33=0, "-", F24/F33)</f>
        <v>9.6279485592462696E-4</v>
      </c>
      <c r="H24" s="65">
        <v>24</v>
      </c>
      <c r="I24" s="21">
        <f>IF(H33=0, "-", H24/H33)</f>
        <v>1.7850502045370026E-3</v>
      </c>
      <c r="J24" s="20">
        <f t="shared" si="0"/>
        <v>-0.5</v>
      </c>
      <c r="K24" s="21">
        <f t="shared" si="1"/>
        <v>-0.41666666666666669</v>
      </c>
    </row>
    <row r="25" spans="1:11" x14ac:dyDescent="0.25">
      <c r="A25" s="7" t="s">
        <v>86</v>
      </c>
      <c r="B25" s="65">
        <v>35</v>
      </c>
      <c r="C25" s="39">
        <f>IF(B33=0, "-", B25/B33)</f>
        <v>2.5773195876288658E-2</v>
      </c>
      <c r="D25" s="65">
        <v>11</v>
      </c>
      <c r="E25" s="21">
        <f>IF(D33=0, "-", D25/D33)</f>
        <v>9.0460526315789477E-3</v>
      </c>
      <c r="F25" s="81">
        <v>469</v>
      </c>
      <c r="G25" s="39">
        <f>IF(F33=0, "-", F25/F33)</f>
        <v>3.2253627673475005E-2</v>
      </c>
      <c r="H25" s="65">
        <v>360</v>
      </c>
      <c r="I25" s="21">
        <f>IF(H33=0, "-", H25/H33)</f>
        <v>2.677575306805504E-2</v>
      </c>
      <c r="J25" s="20">
        <f t="shared" si="0"/>
        <v>2.1818181818181817</v>
      </c>
      <c r="K25" s="21">
        <f t="shared" si="1"/>
        <v>0.30277777777777776</v>
      </c>
    </row>
    <row r="26" spans="1:11" x14ac:dyDescent="0.25">
      <c r="A26" s="7" t="s">
        <v>88</v>
      </c>
      <c r="B26" s="65">
        <v>14</v>
      </c>
      <c r="C26" s="39">
        <f>IF(B33=0, "-", B26/B33)</f>
        <v>1.0309278350515464E-2</v>
      </c>
      <c r="D26" s="65">
        <v>10</v>
      </c>
      <c r="E26" s="21">
        <f>IF(D33=0, "-", D26/D33)</f>
        <v>8.2236842105263153E-3</v>
      </c>
      <c r="F26" s="81">
        <v>261</v>
      </c>
      <c r="G26" s="39">
        <f>IF(F33=0, "-", F26/F33)</f>
        <v>1.7949246956880546E-2</v>
      </c>
      <c r="H26" s="65">
        <v>226</v>
      </c>
      <c r="I26" s="21">
        <f>IF(H33=0, "-", H26/H33)</f>
        <v>1.6809222759390108E-2</v>
      </c>
      <c r="J26" s="20">
        <f t="shared" si="0"/>
        <v>0.4</v>
      </c>
      <c r="K26" s="21">
        <f t="shared" si="1"/>
        <v>0.15486725663716813</v>
      </c>
    </row>
    <row r="27" spans="1:11" x14ac:dyDescent="0.25">
      <c r="A27" s="7" t="s">
        <v>89</v>
      </c>
      <c r="B27" s="65">
        <v>0</v>
      </c>
      <c r="C27" s="39">
        <f>IF(B33=0, "-", B27/B33)</f>
        <v>0</v>
      </c>
      <c r="D27" s="65">
        <v>0</v>
      </c>
      <c r="E27" s="21">
        <f>IF(D33=0, "-", D27/D33)</f>
        <v>0</v>
      </c>
      <c r="F27" s="81">
        <v>5</v>
      </c>
      <c r="G27" s="39">
        <f>IF(F33=0, "-", F27/F33)</f>
        <v>3.4385530568736676E-4</v>
      </c>
      <c r="H27" s="65">
        <v>0</v>
      </c>
      <c r="I27" s="21">
        <f>IF(H33=0, "-", H27/H33)</f>
        <v>0</v>
      </c>
      <c r="J27" s="20" t="str">
        <f t="shared" si="0"/>
        <v>-</v>
      </c>
      <c r="K27" s="21" t="str">
        <f t="shared" si="1"/>
        <v>-</v>
      </c>
    </row>
    <row r="28" spans="1:11" x14ac:dyDescent="0.25">
      <c r="A28" s="7" t="s">
        <v>96</v>
      </c>
      <c r="B28" s="65">
        <v>30</v>
      </c>
      <c r="C28" s="39">
        <f>IF(B33=0, "-", B28/B33)</f>
        <v>2.2091310751104567E-2</v>
      </c>
      <c r="D28" s="65">
        <v>17</v>
      </c>
      <c r="E28" s="21">
        <f>IF(D33=0, "-", D28/D33)</f>
        <v>1.3980263157894737E-2</v>
      </c>
      <c r="F28" s="81">
        <v>286</v>
      </c>
      <c r="G28" s="39">
        <f>IF(F33=0, "-", F28/F33)</f>
        <v>1.9668523485317377E-2</v>
      </c>
      <c r="H28" s="65">
        <v>164</v>
      </c>
      <c r="I28" s="21">
        <f>IF(H33=0, "-", H28/H33)</f>
        <v>1.2197843064336184E-2</v>
      </c>
      <c r="J28" s="20">
        <f t="shared" si="0"/>
        <v>0.76470588235294112</v>
      </c>
      <c r="K28" s="21">
        <f t="shared" si="1"/>
        <v>0.74390243902439024</v>
      </c>
    </row>
    <row r="29" spans="1:11" x14ac:dyDescent="0.25">
      <c r="A29" s="7" t="s">
        <v>97</v>
      </c>
      <c r="B29" s="65">
        <v>32</v>
      </c>
      <c r="C29" s="39">
        <f>IF(B33=0, "-", B29/B33)</f>
        <v>2.3564064801178203E-2</v>
      </c>
      <c r="D29" s="65">
        <v>12</v>
      </c>
      <c r="E29" s="21">
        <f>IF(D33=0, "-", D29/D33)</f>
        <v>9.8684210526315784E-3</v>
      </c>
      <c r="F29" s="81">
        <v>348</v>
      </c>
      <c r="G29" s="39">
        <f>IF(F33=0, "-", F29/F33)</f>
        <v>2.3932329275840727E-2</v>
      </c>
      <c r="H29" s="65">
        <v>338</v>
      </c>
      <c r="I29" s="21">
        <f>IF(H33=0, "-", H29/H33)</f>
        <v>2.5139457047229453E-2</v>
      </c>
      <c r="J29" s="20">
        <f t="shared" si="0"/>
        <v>1.6666666666666667</v>
      </c>
      <c r="K29" s="21">
        <f t="shared" si="1"/>
        <v>2.9585798816568046E-2</v>
      </c>
    </row>
    <row r="30" spans="1:11" x14ac:dyDescent="0.25">
      <c r="A30" s="7" t="s">
        <v>99</v>
      </c>
      <c r="B30" s="65">
        <v>99</v>
      </c>
      <c r="C30" s="39">
        <f>IF(B33=0, "-", B30/B33)</f>
        <v>7.2901325478645071E-2</v>
      </c>
      <c r="D30" s="65">
        <v>26</v>
      </c>
      <c r="E30" s="21">
        <f>IF(D33=0, "-", D30/D33)</f>
        <v>2.1381578947368422E-2</v>
      </c>
      <c r="F30" s="81">
        <v>598</v>
      </c>
      <c r="G30" s="39">
        <f>IF(F33=0, "-", F30/F33)</f>
        <v>4.1125094560209061E-2</v>
      </c>
      <c r="H30" s="65">
        <v>337</v>
      </c>
      <c r="I30" s="21">
        <f>IF(H33=0, "-", H30/H33)</f>
        <v>2.5065079955373746E-2</v>
      </c>
      <c r="J30" s="20">
        <f t="shared" si="0"/>
        <v>2.8076923076923075</v>
      </c>
      <c r="K30" s="21">
        <f t="shared" si="1"/>
        <v>0.77448071216617209</v>
      </c>
    </row>
    <row r="31" spans="1:11" x14ac:dyDescent="0.25">
      <c r="A31" s="7" t="s">
        <v>100</v>
      </c>
      <c r="B31" s="65">
        <v>5</v>
      </c>
      <c r="C31" s="39">
        <f>IF(B33=0, "-", B31/B33)</f>
        <v>3.6818851251840942E-3</v>
      </c>
      <c r="D31" s="65">
        <v>6</v>
      </c>
      <c r="E31" s="21">
        <f>IF(D33=0, "-", D31/D33)</f>
        <v>4.9342105263157892E-3</v>
      </c>
      <c r="F31" s="81">
        <v>51</v>
      </c>
      <c r="G31" s="39">
        <f>IF(F33=0, "-", F31/F33)</f>
        <v>3.5073241180111408E-3</v>
      </c>
      <c r="H31" s="65">
        <v>88</v>
      </c>
      <c r="I31" s="21">
        <f>IF(H33=0, "-", H31/H33)</f>
        <v>6.5451840833023432E-3</v>
      </c>
      <c r="J31" s="20">
        <f t="shared" si="0"/>
        <v>-0.16666666666666666</v>
      </c>
      <c r="K31" s="21">
        <f t="shared" si="1"/>
        <v>-0.42045454545454547</v>
      </c>
    </row>
    <row r="32" spans="1:11" x14ac:dyDescent="0.25">
      <c r="A32" s="2"/>
      <c r="B32" s="68"/>
      <c r="C32" s="33"/>
      <c r="D32" s="68"/>
      <c r="E32" s="6"/>
      <c r="F32" s="82"/>
      <c r="G32" s="33"/>
      <c r="H32" s="68"/>
      <c r="I32" s="6"/>
      <c r="J32" s="5"/>
      <c r="K32" s="6"/>
    </row>
    <row r="33" spans="1:11" s="43" customFormat="1" x14ac:dyDescent="0.25">
      <c r="A33" s="162" t="s">
        <v>648</v>
      </c>
      <c r="B33" s="71">
        <f>SUM(B7:B32)</f>
        <v>1358</v>
      </c>
      <c r="C33" s="40">
        <v>1</v>
      </c>
      <c r="D33" s="71">
        <f>SUM(D7:D32)</f>
        <v>1216</v>
      </c>
      <c r="E33" s="41">
        <v>1</v>
      </c>
      <c r="F33" s="77">
        <f>SUM(F7:F32)</f>
        <v>14541</v>
      </c>
      <c r="G33" s="42">
        <v>1</v>
      </c>
      <c r="H33" s="71">
        <f>SUM(H7:H32)</f>
        <v>13445</v>
      </c>
      <c r="I33" s="41">
        <v>1</v>
      </c>
      <c r="J33" s="37">
        <f>IF(D33=0, "-", (B33-D33)/D33)</f>
        <v>0.11677631578947369</v>
      </c>
      <c r="K33" s="38">
        <f>IF(H33=0, "-", (F33-H33)/H33)</f>
        <v>8.1517292673856448E-2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7"/>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332</v>
      </c>
      <c r="B8" s="143">
        <v>0</v>
      </c>
      <c r="C8" s="144">
        <v>0</v>
      </c>
      <c r="D8" s="143">
        <v>0</v>
      </c>
      <c r="E8" s="144">
        <v>5</v>
      </c>
      <c r="F8" s="145"/>
      <c r="G8" s="143">
        <f>B8-C8</f>
        <v>0</v>
      </c>
      <c r="H8" s="144">
        <f>D8-E8</f>
        <v>-5</v>
      </c>
      <c r="I8" s="151" t="str">
        <f>IF(C8=0, "-", IF(G8/C8&lt;10, G8/C8, "&gt;999%"))</f>
        <v>-</v>
      </c>
      <c r="J8" s="152">
        <f>IF(E8=0, "-", IF(H8/E8&lt;10, H8/E8, "&gt;999%"))</f>
        <v>-1</v>
      </c>
    </row>
    <row r="9" spans="1:10" x14ac:dyDescent="0.25">
      <c r="A9" s="158" t="s">
        <v>257</v>
      </c>
      <c r="B9" s="65">
        <v>10</v>
      </c>
      <c r="C9" s="66">
        <v>8</v>
      </c>
      <c r="D9" s="65">
        <v>84</v>
      </c>
      <c r="E9" s="66">
        <v>84</v>
      </c>
      <c r="F9" s="67"/>
      <c r="G9" s="65">
        <f>B9-C9</f>
        <v>2</v>
      </c>
      <c r="H9" s="66">
        <f>D9-E9</f>
        <v>0</v>
      </c>
      <c r="I9" s="20">
        <f>IF(C9=0, "-", IF(G9/C9&lt;10, G9/C9, "&gt;999%"))</f>
        <v>0.25</v>
      </c>
      <c r="J9" s="21">
        <f>IF(E9=0, "-", IF(H9/E9&lt;10, H9/E9, "&gt;999%"))</f>
        <v>0</v>
      </c>
    </row>
    <row r="10" spans="1:10" x14ac:dyDescent="0.25">
      <c r="A10" s="158" t="s">
        <v>219</v>
      </c>
      <c r="B10" s="65">
        <v>0</v>
      </c>
      <c r="C10" s="66">
        <v>0</v>
      </c>
      <c r="D10" s="65">
        <v>0</v>
      </c>
      <c r="E10" s="66">
        <v>23</v>
      </c>
      <c r="F10" s="67"/>
      <c r="G10" s="65">
        <f>B10-C10</f>
        <v>0</v>
      </c>
      <c r="H10" s="66">
        <f>D10-E10</f>
        <v>-23</v>
      </c>
      <c r="I10" s="20" t="str">
        <f>IF(C10=0, "-", IF(G10/C10&lt;10, G10/C10, "&gt;999%"))</f>
        <v>-</v>
      </c>
      <c r="J10" s="21">
        <f>IF(E10=0, "-", IF(H10/E10&lt;10, H10/E10, "&gt;999%"))</f>
        <v>-1</v>
      </c>
    </row>
    <row r="11" spans="1:10" x14ac:dyDescent="0.25">
      <c r="A11" s="158" t="s">
        <v>430</v>
      </c>
      <c r="B11" s="65">
        <v>2</v>
      </c>
      <c r="C11" s="66">
        <v>4</v>
      </c>
      <c r="D11" s="65">
        <v>69</v>
      </c>
      <c r="E11" s="66">
        <v>42</v>
      </c>
      <c r="F11" s="67"/>
      <c r="G11" s="65">
        <f>B11-C11</f>
        <v>-2</v>
      </c>
      <c r="H11" s="66">
        <f>D11-E11</f>
        <v>27</v>
      </c>
      <c r="I11" s="20">
        <f>IF(C11=0, "-", IF(G11/C11&lt;10, G11/C11, "&gt;999%"))</f>
        <v>-0.5</v>
      </c>
      <c r="J11" s="21">
        <f>IF(E11=0, "-", IF(H11/E11&lt;10, H11/E11, "&gt;999%"))</f>
        <v>0.6428571428571429</v>
      </c>
    </row>
    <row r="12" spans="1:10" s="160" customFormat="1" x14ac:dyDescent="0.25">
      <c r="A12" s="178" t="s">
        <v>656</v>
      </c>
      <c r="B12" s="71">
        <v>12</v>
      </c>
      <c r="C12" s="72">
        <v>12</v>
      </c>
      <c r="D12" s="71">
        <v>153</v>
      </c>
      <c r="E12" s="72">
        <v>154</v>
      </c>
      <c r="F12" s="73"/>
      <c r="G12" s="71">
        <f>B12-C12</f>
        <v>0</v>
      </c>
      <c r="H12" s="72">
        <f>D12-E12</f>
        <v>-1</v>
      </c>
      <c r="I12" s="37">
        <f>IF(C12=0, "-", IF(G12/C12&lt;10, G12/C12, "&gt;999%"))</f>
        <v>0</v>
      </c>
      <c r="J12" s="38">
        <f>IF(E12=0, "-", IF(H12/E12&lt;10, H12/E12, "&gt;999%"))</f>
        <v>-6.4935064935064939E-3</v>
      </c>
    </row>
    <row r="13" spans="1:10" x14ac:dyDescent="0.25">
      <c r="A13" s="177"/>
      <c r="B13" s="143"/>
      <c r="C13" s="144"/>
      <c r="D13" s="143"/>
      <c r="E13" s="144"/>
      <c r="F13" s="145"/>
      <c r="G13" s="143"/>
      <c r="H13" s="144"/>
      <c r="I13" s="151"/>
      <c r="J13" s="152"/>
    </row>
    <row r="14" spans="1:10" s="139" customFormat="1" x14ac:dyDescent="0.25">
      <c r="A14" s="159" t="s">
        <v>32</v>
      </c>
      <c r="B14" s="65"/>
      <c r="C14" s="66"/>
      <c r="D14" s="65"/>
      <c r="E14" s="66"/>
      <c r="F14" s="67"/>
      <c r="G14" s="65"/>
      <c r="H14" s="66"/>
      <c r="I14" s="20"/>
      <c r="J14" s="21"/>
    </row>
    <row r="15" spans="1:10" x14ac:dyDescent="0.25">
      <c r="A15" s="158" t="s">
        <v>333</v>
      </c>
      <c r="B15" s="65">
        <v>0</v>
      </c>
      <c r="C15" s="66">
        <v>1</v>
      </c>
      <c r="D15" s="65">
        <v>1</v>
      </c>
      <c r="E15" s="66">
        <v>10</v>
      </c>
      <c r="F15" s="67"/>
      <c r="G15" s="65">
        <f>B15-C15</f>
        <v>-1</v>
      </c>
      <c r="H15" s="66">
        <f>D15-E15</f>
        <v>-9</v>
      </c>
      <c r="I15" s="20">
        <f>IF(C15=0, "-", IF(G15/C15&lt;10, G15/C15, "&gt;999%"))</f>
        <v>-1</v>
      </c>
      <c r="J15" s="21">
        <f>IF(E15=0, "-", IF(H15/E15&lt;10, H15/E15, "&gt;999%"))</f>
        <v>-0.9</v>
      </c>
    </row>
    <row r="16" spans="1:10" s="160" customFormat="1" x14ac:dyDescent="0.25">
      <c r="A16" s="178" t="s">
        <v>657</v>
      </c>
      <c r="B16" s="71">
        <v>0</v>
      </c>
      <c r="C16" s="72">
        <v>1</v>
      </c>
      <c r="D16" s="71">
        <v>1</v>
      </c>
      <c r="E16" s="72">
        <v>10</v>
      </c>
      <c r="F16" s="73"/>
      <c r="G16" s="71">
        <f>B16-C16</f>
        <v>-1</v>
      </c>
      <c r="H16" s="72">
        <f>D16-E16</f>
        <v>-9</v>
      </c>
      <c r="I16" s="37">
        <f>IF(C16=0, "-", IF(G16/C16&lt;10, G16/C16, "&gt;999%"))</f>
        <v>-1</v>
      </c>
      <c r="J16" s="38">
        <f>IF(E16=0, "-", IF(H16/E16&lt;10, H16/E16, "&gt;999%"))</f>
        <v>-0.9</v>
      </c>
    </row>
    <row r="17" spans="1:10" x14ac:dyDescent="0.25">
      <c r="A17" s="177"/>
      <c r="B17" s="143"/>
      <c r="C17" s="144"/>
      <c r="D17" s="143"/>
      <c r="E17" s="144"/>
      <c r="F17" s="145"/>
      <c r="G17" s="143"/>
      <c r="H17" s="144"/>
      <c r="I17" s="151"/>
      <c r="J17" s="152"/>
    </row>
    <row r="18" spans="1:10" s="139" customFormat="1" x14ac:dyDescent="0.25">
      <c r="A18" s="159" t="s">
        <v>33</v>
      </c>
      <c r="B18" s="65"/>
      <c r="C18" s="66"/>
      <c r="D18" s="65"/>
      <c r="E18" s="66"/>
      <c r="F18" s="67"/>
      <c r="G18" s="65"/>
      <c r="H18" s="66"/>
      <c r="I18" s="20"/>
      <c r="J18" s="21"/>
    </row>
    <row r="19" spans="1:10" x14ac:dyDescent="0.25">
      <c r="A19" s="158" t="s">
        <v>350</v>
      </c>
      <c r="B19" s="65">
        <v>0</v>
      </c>
      <c r="C19" s="66">
        <v>4</v>
      </c>
      <c r="D19" s="65">
        <v>26</v>
      </c>
      <c r="E19" s="66">
        <v>31</v>
      </c>
      <c r="F19" s="67"/>
      <c r="G19" s="65">
        <f>B19-C19</f>
        <v>-4</v>
      </c>
      <c r="H19" s="66">
        <f>D19-E19</f>
        <v>-5</v>
      </c>
      <c r="I19" s="20">
        <f>IF(C19=0, "-", IF(G19/C19&lt;10, G19/C19, "&gt;999%"))</f>
        <v>-1</v>
      </c>
      <c r="J19" s="21">
        <f>IF(E19=0, "-", IF(H19/E19&lt;10, H19/E19, "&gt;999%"))</f>
        <v>-0.16129032258064516</v>
      </c>
    </row>
    <row r="20" spans="1:10" x14ac:dyDescent="0.25">
      <c r="A20" s="158" t="s">
        <v>496</v>
      </c>
      <c r="B20" s="65">
        <v>1</v>
      </c>
      <c r="C20" s="66">
        <v>1</v>
      </c>
      <c r="D20" s="65">
        <v>19</v>
      </c>
      <c r="E20" s="66">
        <v>22</v>
      </c>
      <c r="F20" s="67"/>
      <c r="G20" s="65">
        <f>B20-C20</f>
        <v>0</v>
      </c>
      <c r="H20" s="66">
        <f>D20-E20</f>
        <v>-3</v>
      </c>
      <c r="I20" s="20">
        <f>IF(C20=0, "-", IF(G20/C20&lt;10, G20/C20, "&gt;999%"))</f>
        <v>0</v>
      </c>
      <c r="J20" s="21">
        <f>IF(E20=0, "-", IF(H20/E20&lt;10, H20/E20, "&gt;999%"))</f>
        <v>-0.13636363636363635</v>
      </c>
    </row>
    <row r="21" spans="1:10" s="160" customFormat="1" x14ac:dyDescent="0.25">
      <c r="A21" s="178" t="s">
        <v>658</v>
      </c>
      <c r="B21" s="71">
        <v>1</v>
      </c>
      <c r="C21" s="72">
        <v>5</v>
      </c>
      <c r="D21" s="71">
        <v>45</v>
      </c>
      <c r="E21" s="72">
        <v>53</v>
      </c>
      <c r="F21" s="73"/>
      <c r="G21" s="71">
        <f>B21-C21</f>
        <v>-4</v>
      </c>
      <c r="H21" s="72">
        <f>D21-E21</f>
        <v>-8</v>
      </c>
      <c r="I21" s="37">
        <f>IF(C21=0, "-", IF(G21/C21&lt;10, G21/C21, "&gt;999%"))</f>
        <v>-0.8</v>
      </c>
      <c r="J21" s="38">
        <f>IF(E21=0, "-", IF(H21/E21&lt;10, H21/E21, "&gt;999%"))</f>
        <v>-0.15094339622641509</v>
      </c>
    </row>
    <row r="22" spans="1:10" x14ac:dyDescent="0.25">
      <c r="A22" s="177"/>
      <c r="B22" s="143"/>
      <c r="C22" s="144"/>
      <c r="D22" s="143"/>
      <c r="E22" s="144"/>
      <c r="F22" s="145"/>
      <c r="G22" s="143"/>
      <c r="H22" s="144"/>
      <c r="I22" s="151"/>
      <c r="J22" s="152"/>
    </row>
    <row r="23" spans="1:10" s="139" customFormat="1" x14ac:dyDescent="0.25">
      <c r="A23" s="159" t="s">
        <v>34</v>
      </c>
      <c r="B23" s="65"/>
      <c r="C23" s="66"/>
      <c r="D23" s="65"/>
      <c r="E23" s="66"/>
      <c r="F23" s="67"/>
      <c r="G23" s="65"/>
      <c r="H23" s="66"/>
      <c r="I23" s="20"/>
      <c r="J23" s="21"/>
    </row>
    <row r="24" spans="1:10" x14ac:dyDescent="0.25">
      <c r="A24" s="158" t="s">
        <v>216</v>
      </c>
      <c r="B24" s="65">
        <v>10</v>
      </c>
      <c r="C24" s="66">
        <v>7</v>
      </c>
      <c r="D24" s="65">
        <v>178</v>
      </c>
      <c r="E24" s="66">
        <v>371</v>
      </c>
      <c r="F24" s="67"/>
      <c r="G24" s="65">
        <f t="shared" ref="G24:G42" si="0">B24-C24</f>
        <v>3</v>
      </c>
      <c r="H24" s="66">
        <f t="shared" ref="H24:H42" si="1">D24-E24</f>
        <v>-193</v>
      </c>
      <c r="I24" s="20">
        <f t="shared" ref="I24:I42" si="2">IF(C24=0, "-", IF(G24/C24&lt;10, G24/C24, "&gt;999%"))</f>
        <v>0.42857142857142855</v>
      </c>
      <c r="J24" s="21">
        <f t="shared" ref="J24:J42" si="3">IF(E24=0, "-", IF(H24/E24&lt;10, H24/E24, "&gt;999%"))</f>
        <v>-0.52021563342318056</v>
      </c>
    </row>
    <row r="25" spans="1:10" x14ac:dyDescent="0.25">
      <c r="A25" s="158" t="s">
        <v>236</v>
      </c>
      <c r="B25" s="65">
        <v>61</v>
      </c>
      <c r="C25" s="66">
        <v>4</v>
      </c>
      <c r="D25" s="65">
        <v>862</v>
      </c>
      <c r="E25" s="66">
        <v>73</v>
      </c>
      <c r="F25" s="67"/>
      <c r="G25" s="65">
        <f t="shared" si="0"/>
        <v>57</v>
      </c>
      <c r="H25" s="66">
        <f t="shared" si="1"/>
        <v>789</v>
      </c>
      <c r="I25" s="20" t="str">
        <f t="shared" si="2"/>
        <v>&gt;999%</v>
      </c>
      <c r="J25" s="21" t="str">
        <f t="shared" si="3"/>
        <v>&gt;999%</v>
      </c>
    </row>
    <row r="26" spans="1:10" x14ac:dyDescent="0.25">
      <c r="A26" s="158" t="s">
        <v>322</v>
      </c>
      <c r="B26" s="65">
        <v>0</v>
      </c>
      <c r="C26" s="66">
        <v>0</v>
      </c>
      <c r="D26" s="65">
        <v>0</v>
      </c>
      <c r="E26" s="66">
        <v>1</v>
      </c>
      <c r="F26" s="67"/>
      <c r="G26" s="65">
        <f t="shared" si="0"/>
        <v>0</v>
      </c>
      <c r="H26" s="66">
        <f t="shared" si="1"/>
        <v>-1</v>
      </c>
      <c r="I26" s="20" t="str">
        <f t="shared" si="2"/>
        <v>-</v>
      </c>
      <c r="J26" s="21">
        <f t="shared" si="3"/>
        <v>-1</v>
      </c>
    </row>
    <row r="27" spans="1:10" x14ac:dyDescent="0.25">
      <c r="A27" s="158" t="s">
        <v>258</v>
      </c>
      <c r="B27" s="65">
        <v>22</v>
      </c>
      <c r="C27" s="66">
        <v>15</v>
      </c>
      <c r="D27" s="65">
        <v>228</v>
      </c>
      <c r="E27" s="66">
        <v>380</v>
      </c>
      <c r="F27" s="67"/>
      <c r="G27" s="65">
        <f t="shared" si="0"/>
        <v>7</v>
      </c>
      <c r="H27" s="66">
        <f t="shared" si="1"/>
        <v>-152</v>
      </c>
      <c r="I27" s="20">
        <f t="shared" si="2"/>
        <v>0.46666666666666667</v>
      </c>
      <c r="J27" s="21">
        <f t="shared" si="3"/>
        <v>-0.4</v>
      </c>
    </row>
    <row r="28" spans="1:10" x14ac:dyDescent="0.25">
      <c r="A28" s="158" t="s">
        <v>334</v>
      </c>
      <c r="B28" s="65">
        <v>1</v>
      </c>
      <c r="C28" s="66">
        <v>6</v>
      </c>
      <c r="D28" s="65">
        <v>72</v>
      </c>
      <c r="E28" s="66">
        <v>114</v>
      </c>
      <c r="F28" s="67"/>
      <c r="G28" s="65">
        <f t="shared" si="0"/>
        <v>-5</v>
      </c>
      <c r="H28" s="66">
        <f t="shared" si="1"/>
        <v>-42</v>
      </c>
      <c r="I28" s="20">
        <f t="shared" si="2"/>
        <v>-0.83333333333333337</v>
      </c>
      <c r="J28" s="21">
        <f t="shared" si="3"/>
        <v>-0.36842105263157893</v>
      </c>
    </row>
    <row r="29" spans="1:10" x14ac:dyDescent="0.25">
      <c r="A29" s="158" t="s">
        <v>259</v>
      </c>
      <c r="B29" s="65">
        <v>8</v>
      </c>
      <c r="C29" s="66">
        <v>13</v>
      </c>
      <c r="D29" s="65">
        <v>180</v>
      </c>
      <c r="E29" s="66">
        <v>306</v>
      </c>
      <c r="F29" s="67"/>
      <c r="G29" s="65">
        <f t="shared" si="0"/>
        <v>-5</v>
      </c>
      <c r="H29" s="66">
        <f t="shared" si="1"/>
        <v>-126</v>
      </c>
      <c r="I29" s="20">
        <f t="shared" si="2"/>
        <v>-0.38461538461538464</v>
      </c>
      <c r="J29" s="21">
        <f t="shared" si="3"/>
        <v>-0.41176470588235292</v>
      </c>
    </row>
    <row r="30" spans="1:10" x14ac:dyDescent="0.25">
      <c r="A30" s="158" t="s">
        <v>278</v>
      </c>
      <c r="B30" s="65">
        <v>7</v>
      </c>
      <c r="C30" s="66">
        <v>7</v>
      </c>
      <c r="D30" s="65">
        <v>144</v>
      </c>
      <c r="E30" s="66">
        <v>135</v>
      </c>
      <c r="F30" s="67"/>
      <c r="G30" s="65">
        <f t="shared" si="0"/>
        <v>0</v>
      </c>
      <c r="H30" s="66">
        <f t="shared" si="1"/>
        <v>9</v>
      </c>
      <c r="I30" s="20">
        <f t="shared" si="2"/>
        <v>0</v>
      </c>
      <c r="J30" s="21">
        <f t="shared" si="3"/>
        <v>6.6666666666666666E-2</v>
      </c>
    </row>
    <row r="31" spans="1:10" x14ac:dyDescent="0.25">
      <c r="A31" s="158" t="s">
        <v>279</v>
      </c>
      <c r="B31" s="65">
        <v>2</v>
      </c>
      <c r="C31" s="66">
        <v>5</v>
      </c>
      <c r="D31" s="65">
        <v>48</v>
      </c>
      <c r="E31" s="66">
        <v>54</v>
      </c>
      <c r="F31" s="67"/>
      <c r="G31" s="65">
        <f t="shared" si="0"/>
        <v>-3</v>
      </c>
      <c r="H31" s="66">
        <f t="shared" si="1"/>
        <v>-6</v>
      </c>
      <c r="I31" s="20">
        <f t="shared" si="2"/>
        <v>-0.6</v>
      </c>
      <c r="J31" s="21">
        <f t="shared" si="3"/>
        <v>-0.1111111111111111</v>
      </c>
    </row>
    <row r="32" spans="1:10" x14ac:dyDescent="0.25">
      <c r="A32" s="158" t="s">
        <v>290</v>
      </c>
      <c r="B32" s="65">
        <v>1</v>
      </c>
      <c r="C32" s="66">
        <v>1</v>
      </c>
      <c r="D32" s="65">
        <v>13</v>
      </c>
      <c r="E32" s="66">
        <v>13</v>
      </c>
      <c r="F32" s="67"/>
      <c r="G32" s="65">
        <f t="shared" si="0"/>
        <v>0</v>
      </c>
      <c r="H32" s="66">
        <f t="shared" si="1"/>
        <v>0</v>
      </c>
      <c r="I32" s="20">
        <f t="shared" si="2"/>
        <v>0</v>
      </c>
      <c r="J32" s="21">
        <f t="shared" si="3"/>
        <v>0</v>
      </c>
    </row>
    <row r="33" spans="1:10" x14ac:dyDescent="0.25">
      <c r="A33" s="158" t="s">
        <v>474</v>
      </c>
      <c r="B33" s="65">
        <v>3</v>
      </c>
      <c r="C33" s="66">
        <v>4</v>
      </c>
      <c r="D33" s="65">
        <v>59</v>
      </c>
      <c r="E33" s="66">
        <v>42</v>
      </c>
      <c r="F33" s="67"/>
      <c r="G33" s="65">
        <f t="shared" si="0"/>
        <v>-1</v>
      </c>
      <c r="H33" s="66">
        <f t="shared" si="1"/>
        <v>17</v>
      </c>
      <c r="I33" s="20">
        <f t="shared" si="2"/>
        <v>-0.25</v>
      </c>
      <c r="J33" s="21">
        <f t="shared" si="3"/>
        <v>0.40476190476190477</v>
      </c>
    </row>
    <row r="34" spans="1:10" x14ac:dyDescent="0.25">
      <c r="A34" s="158" t="s">
        <v>280</v>
      </c>
      <c r="B34" s="65">
        <v>5</v>
      </c>
      <c r="C34" s="66">
        <v>0</v>
      </c>
      <c r="D34" s="65">
        <v>5</v>
      </c>
      <c r="E34" s="66">
        <v>0</v>
      </c>
      <c r="F34" s="67"/>
      <c r="G34" s="65">
        <f t="shared" si="0"/>
        <v>5</v>
      </c>
      <c r="H34" s="66">
        <f t="shared" si="1"/>
        <v>5</v>
      </c>
      <c r="I34" s="20" t="str">
        <f t="shared" si="2"/>
        <v>-</v>
      </c>
      <c r="J34" s="21" t="str">
        <f t="shared" si="3"/>
        <v>-</v>
      </c>
    </row>
    <row r="35" spans="1:10" x14ac:dyDescent="0.25">
      <c r="A35" s="158" t="s">
        <v>396</v>
      </c>
      <c r="B35" s="65">
        <v>14</v>
      </c>
      <c r="C35" s="66">
        <v>19</v>
      </c>
      <c r="D35" s="65">
        <v>301</v>
      </c>
      <c r="E35" s="66">
        <v>653</v>
      </c>
      <c r="F35" s="67"/>
      <c r="G35" s="65">
        <f t="shared" si="0"/>
        <v>-5</v>
      </c>
      <c r="H35" s="66">
        <f t="shared" si="1"/>
        <v>-352</v>
      </c>
      <c r="I35" s="20">
        <f t="shared" si="2"/>
        <v>-0.26315789473684209</v>
      </c>
      <c r="J35" s="21">
        <f t="shared" si="3"/>
        <v>-0.53905053598774888</v>
      </c>
    </row>
    <row r="36" spans="1:10" x14ac:dyDescent="0.25">
      <c r="A36" s="158" t="s">
        <v>397</v>
      </c>
      <c r="B36" s="65">
        <v>196</v>
      </c>
      <c r="C36" s="66">
        <v>118</v>
      </c>
      <c r="D36" s="65">
        <v>2147</v>
      </c>
      <c r="E36" s="66">
        <v>2329</v>
      </c>
      <c r="F36" s="67"/>
      <c r="G36" s="65">
        <f t="shared" si="0"/>
        <v>78</v>
      </c>
      <c r="H36" s="66">
        <f t="shared" si="1"/>
        <v>-182</v>
      </c>
      <c r="I36" s="20">
        <f t="shared" si="2"/>
        <v>0.66101694915254239</v>
      </c>
      <c r="J36" s="21">
        <f t="shared" si="3"/>
        <v>-7.8145126663804201E-2</v>
      </c>
    </row>
    <row r="37" spans="1:10" x14ac:dyDescent="0.25">
      <c r="A37" s="158" t="s">
        <v>431</v>
      </c>
      <c r="B37" s="65">
        <v>83</v>
      </c>
      <c r="C37" s="66">
        <v>126</v>
      </c>
      <c r="D37" s="65">
        <v>1386</v>
      </c>
      <c r="E37" s="66">
        <v>1538</v>
      </c>
      <c r="F37" s="67"/>
      <c r="G37" s="65">
        <f t="shared" si="0"/>
        <v>-43</v>
      </c>
      <c r="H37" s="66">
        <f t="shared" si="1"/>
        <v>-152</v>
      </c>
      <c r="I37" s="20">
        <f t="shared" si="2"/>
        <v>-0.34126984126984128</v>
      </c>
      <c r="J37" s="21">
        <f t="shared" si="3"/>
        <v>-9.8829648894668401E-2</v>
      </c>
    </row>
    <row r="38" spans="1:10" x14ac:dyDescent="0.25">
      <c r="A38" s="158" t="s">
        <v>475</v>
      </c>
      <c r="B38" s="65">
        <v>78</v>
      </c>
      <c r="C38" s="66">
        <v>59</v>
      </c>
      <c r="D38" s="65">
        <v>593</v>
      </c>
      <c r="E38" s="66">
        <v>766</v>
      </c>
      <c r="F38" s="67"/>
      <c r="G38" s="65">
        <f t="shared" si="0"/>
        <v>19</v>
      </c>
      <c r="H38" s="66">
        <f t="shared" si="1"/>
        <v>-173</v>
      </c>
      <c r="I38" s="20">
        <f t="shared" si="2"/>
        <v>0.32203389830508472</v>
      </c>
      <c r="J38" s="21">
        <f t="shared" si="3"/>
        <v>-0.2258485639686684</v>
      </c>
    </row>
    <row r="39" spans="1:10" x14ac:dyDescent="0.25">
      <c r="A39" s="158" t="s">
        <v>497</v>
      </c>
      <c r="B39" s="65">
        <v>8</v>
      </c>
      <c r="C39" s="66">
        <v>5</v>
      </c>
      <c r="D39" s="65">
        <v>194</v>
      </c>
      <c r="E39" s="66">
        <v>176</v>
      </c>
      <c r="F39" s="67"/>
      <c r="G39" s="65">
        <f t="shared" si="0"/>
        <v>3</v>
      </c>
      <c r="H39" s="66">
        <f t="shared" si="1"/>
        <v>18</v>
      </c>
      <c r="I39" s="20">
        <f t="shared" si="2"/>
        <v>0.6</v>
      </c>
      <c r="J39" s="21">
        <f t="shared" si="3"/>
        <v>0.10227272727272728</v>
      </c>
    </row>
    <row r="40" spans="1:10" x14ac:dyDescent="0.25">
      <c r="A40" s="158" t="s">
        <v>351</v>
      </c>
      <c r="B40" s="65">
        <v>0</v>
      </c>
      <c r="C40" s="66">
        <v>0</v>
      </c>
      <c r="D40" s="65">
        <v>1</v>
      </c>
      <c r="E40" s="66">
        <v>19</v>
      </c>
      <c r="F40" s="67"/>
      <c r="G40" s="65">
        <f t="shared" si="0"/>
        <v>0</v>
      </c>
      <c r="H40" s="66">
        <f t="shared" si="1"/>
        <v>-18</v>
      </c>
      <c r="I40" s="20" t="str">
        <f t="shared" si="2"/>
        <v>-</v>
      </c>
      <c r="J40" s="21">
        <f t="shared" si="3"/>
        <v>-0.94736842105263153</v>
      </c>
    </row>
    <row r="41" spans="1:10" x14ac:dyDescent="0.25">
      <c r="A41" s="158" t="s">
        <v>335</v>
      </c>
      <c r="B41" s="65">
        <v>3</v>
      </c>
      <c r="C41" s="66">
        <v>0</v>
      </c>
      <c r="D41" s="65">
        <v>22</v>
      </c>
      <c r="E41" s="66">
        <v>16</v>
      </c>
      <c r="F41" s="67"/>
      <c r="G41" s="65">
        <f t="shared" si="0"/>
        <v>3</v>
      </c>
      <c r="H41" s="66">
        <f t="shared" si="1"/>
        <v>6</v>
      </c>
      <c r="I41" s="20" t="str">
        <f t="shared" si="2"/>
        <v>-</v>
      </c>
      <c r="J41" s="21">
        <f t="shared" si="3"/>
        <v>0.375</v>
      </c>
    </row>
    <row r="42" spans="1:10" s="160" customFormat="1" x14ac:dyDescent="0.25">
      <c r="A42" s="178" t="s">
        <v>659</v>
      </c>
      <c r="B42" s="71">
        <v>502</v>
      </c>
      <c r="C42" s="72">
        <v>389</v>
      </c>
      <c r="D42" s="71">
        <v>6433</v>
      </c>
      <c r="E42" s="72">
        <v>6986</v>
      </c>
      <c r="F42" s="73"/>
      <c r="G42" s="71">
        <f t="shared" si="0"/>
        <v>113</v>
      </c>
      <c r="H42" s="72">
        <f t="shared" si="1"/>
        <v>-553</v>
      </c>
      <c r="I42" s="37">
        <f t="shared" si="2"/>
        <v>0.29048843187660667</v>
      </c>
      <c r="J42" s="38">
        <f t="shared" si="3"/>
        <v>-7.9158316633266529E-2</v>
      </c>
    </row>
    <row r="43" spans="1:10" x14ac:dyDescent="0.25">
      <c r="A43" s="177"/>
      <c r="B43" s="143"/>
      <c r="C43" s="144"/>
      <c r="D43" s="143"/>
      <c r="E43" s="144"/>
      <c r="F43" s="145"/>
      <c r="G43" s="143"/>
      <c r="H43" s="144"/>
      <c r="I43" s="151"/>
      <c r="J43" s="152"/>
    </row>
    <row r="44" spans="1:10" s="139" customFormat="1" x14ac:dyDescent="0.25">
      <c r="A44" s="159" t="s">
        <v>35</v>
      </c>
      <c r="B44" s="65"/>
      <c r="C44" s="66"/>
      <c r="D44" s="65"/>
      <c r="E44" s="66"/>
      <c r="F44" s="67"/>
      <c r="G44" s="65"/>
      <c r="H44" s="66"/>
      <c r="I44" s="20"/>
      <c r="J44" s="21"/>
    </row>
    <row r="45" spans="1:10" x14ac:dyDescent="0.25">
      <c r="A45" s="158" t="s">
        <v>498</v>
      </c>
      <c r="B45" s="65">
        <v>5</v>
      </c>
      <c r="C45" s="66">
        <v>0</v>
      </c>
      <c r="D45" s="65">
        <v>40</v>
      </c>
      <c r="E45" s="66">
        <v>37</v>
      </c>
      <c r="F45" s="67"/>
      <c r="G45" s="65">
        <f>B45-C45</f>
        <v>5</v>
      </c>
      <c r="H45" s="66">
        <f>D45-E45</f>
        <v>3</v>
      </c>
      <c r="I45" s="20" t="str">
        <f>IF(C45=0, "-", IF(G45/C45&lt;10, G45/C45, "&gt;999%"))</f>
        <v>-</v>
      </c>
      <c r="J45" s="21">
        <f>IF(E45=0, "-", IF(H45/E45&lt;10, H45/E45, "&gt;999%"))</f>
        <v>8.1081081081081086E-2</v>
      </c>
    </row>
    <row r="46" spans="1:10" x14ac:dyDescent="0.25">
      <c r="A46" s="158" t="s">
        <v>352</v>
      </c>
      <c r="B46" s="65">
        <v>2</v>
      </c>
      <c r="C46" s="66">
        <v>1</v>
      </c>
      <c r="D46" s="65">
        <v>28</v>
      </c>
      <c r="E46" s="66">
        <v>36</v>
      </c>
      <c r="F46" s="67"/>
      <c r="G46" s="65">
        <f>B46-C46</f>
        <v>1</v>
      </c>
      <c r="H46" s="66">
        <f>D46-E46</f>
        <v>-8</v>
      </c>
      <c r="I46" s="20">
        <f>IF(C46=0, "-", IF(G46/C46&lt;10, G46/C46, "&gt;999%"))</f>
        <v>1</v>
      </c>
      <c r="J46" s="21">
        <f>IF(E46=0, "-", IF(H46/E46&lt;10, H46/E46, "&gt;999%"))</f>
        <v>-0.22222222222222221</v>
      </c>
    </row>
    <row r="47" spans="1:10" x14ac:dyDescent="0.25">
      <c r="A47" s="158" t="s">
        <v>291</v>
      </c>
      <c r="B47" s="65">
        <v>0</v>
      </c>
      <c r="C47" s="66">
        <v>0</v>
      </c>
      <c r="D47" s="65">
        <v>7</v>
      </c>
      <c r="E47" s="66">
        <v>6</v>
      </c>
      <c r="F47" s="67"/>
      <c r="G47" s="65">
        <f>B47-C47</f>
        <v>0</v>
      </c>
      <c r="H47" s="66">
        <f>D47-E47</f>
        <v>1</v>
      </c>
      <c r="I47" s="20" t="str">
        <f>IF(C47=0, "-", IF(G47/C47&lt;10, G47/C47, "&gt;999%"))</f>
        <v>-</v>
      </c>
      <c r="J47" s="21">
        <f>IF(E47=0, "-", IF(H47/E47&lt;10, H47/E47, "&gt;999%"))</f>
        <v>0.16666666666666666</v>
      </c>
    </row>
    <row r="48" spans="1:10" s="160" customFormat="1" x14ac:dyDescent="0.25">
      <c r="A48" s="178" t="s">
        <v>660</v>
      </c>
      <c r="B48" s="71">
        <v>7</v>
      </c>
      <c r="C48" s="72">
        <v>1</v>
      </c>
      <c r="D48" s="71">
        <v>75</v>
      </c>
      <c r="E48" s="72">
        <v>79</v>
      </c>
      <c r="F48" s="73"/>
      <c r="G48" s="71">
        <f>B48-C48</f>
        <v>6</v>
      </c>
      <c r="H48" s="72">
        <f>D48-E48</f>
        <v>-4</v>
      </c>
      <c r="I48" s="37">
        <f>IF(C48=0, "-", IF(G48/C48&lt;10, G48/C48, "&gt;999%"))</f>
        <v>6</v>
      </c>
      <c r="J48" s="38">
        <f>IF(E48=0, "-", IF(H48/E48&lt;10, H48/E48, "&gt;999%"))</f>
        <v>-5.0632911392405063E-2</v>
      </c>
    </row>
    <row r="49" spans="1:10" x14ac:dyDescent="0.25">
      <c r="A49" s="177"/>
      <c r="B49" s="143"/>
      <c r="C49" s="144"/>
      <c r="D49" s="143"/>
      <c r="E49" s="144"/>
      <c r="F49" s="145"/>
      <c r="G49" s="143"/>
      <c r="H49" s="144"/>
      <c r="I49" s="151"/>
      <c r="J49" s="152"/>
    </row>
    <row r="50" spans="1:10" s="139" customFormat="1" x14ac:dyDescent="0.25">
      <c r="A50" s="159" t="s">
        <v>36</v>
      </c>
      <c r="B50" s="65"/>
      <c r="C50" s="66"/>
      <c r="D50" s="65"/>
      <c r="E50" s="66"/>
      <c r="F50" s="67"/>
      <c r="G50" s="65"/>
      <c r="H50" s="66"/>
      <c r="I50" s="20"/>
      <c r="J50" s="21"/>
    </row>
    <row r="51" spans="1:10" x14ac:dyDescent="0.25">
      <c r="A51" s="158" t="s">
        <v>237</v>
      </c>
      <c r="B51" s="65">
        <v>12</v>
      </c>
      <c r="C51" s="66">
        <v>56</v>
      </c>
      <c r="D51" s="65">
        <v>560</v>
      </c>
      <c r="E51" s="66">
        <v>928</v>
      </c>
      <c r="F51" s="67"/>
      <c r="G51" s="65">
        <f t="shared" ref="G51:G74" si="4">B51-C51</f>
        <v>-44</v>
      </c>
      <c r="H51" s="66">
        <f t="shared" ref="H51:H74" si="5">D51-E51</f>
        <v>-368</v>
      </c>
      <c r="I51" s="20">
        <f t="shared" ref="I51:I74" si="6">IF(C51=0, "-", IF(G51/C51&lt;10, G51/C51, "&gt;999%"))</f>
        <v>-0.7857142857142857</v>
      </c>
      <c r="J51" s="21">
        <f t="shared" ref="J51:J74" si="7">IF(E51=0, "-", IF(H51/E51&lt;10, H51/E51, "&gt;999%"))</f>
        <v>-0.39655172413793105</v>
      </c>
    </row>
    <row r="52" spans="1:10" x14ac:dyDescent="0.25">
      <c r="A52" s="158" t="s">
        <v>323</v>
      </c>
      <c r="B52" s="65">
        <v>11</v>
      </c>
      <c r="C52" s="66">
        <v>2</v>
      </c>
      <c r="D52" s="65">
        <v>237</v>
      </c>
      <c r="E52" s="66">
        <v>201</v>
      </c>
      <c r="F52" s="67"/>
      <c r="G52" s="65">
        <f t="shared" si="4"/>
        <v>9</v>
      </c>
      <c r="H52" s="66">
        <f t="shared" si="5"/>
        <v>36</v>
      </c>
      <c r="I52" s="20">
        <f t="shared" si="6"/>
        <v>4.5</v>
      </c>
      <c r="J52" s="21">
        <f t="shared" si="7"/>
        <v>0.17910447761194029</v>
      </c>
    </row>
    <row r="53" spans="1:10" x14ac:dyDescent="0.25">
      <c r="A53" s="158" t="s">
        <v>238</v>
      </c>
      <c r="B53" s="65">
        <v>15</v>
      </c>
      <c r="C53" s="66">
        <v>40</v>
      </c>
      <c r="D53" s="65">
        <v>443</v>
      </c>
      <c r="E53" s="66">
        <v>703</v>
      </c>
      <c r="F53" s="67"/>
      <c r="G53" s="65">
        <f t="shared" si="4"/>
        <v>-25</v>
      </c>
      <c r="H53" s="66">
        <f t="shared" si="5"/>
        <v>-260</v>
      </c>
      <c r="I53" s="20">
        <f t="shared" si="6"/>
        <v>-0.625</v>
      </c>
      <c r="J53" s="21">
        <f t="shared" si="7"/>
        <v>-0.36984352773826457</v>
      </c>
    </row>
    <row r="54" spans="1:10" x14ac:dyDescent="0.25">
      <c r="A54" s="158" t="s">
        <v>260</v>
      </c>
      <c r="B54" s="65">
        <v>44</v>
      </c>
      <c r="C54" s="66">
        <v>104</v>
      </c>
      <c r="D54" s="65">
        <v>948</v>
      </c>
      <c r="E54" s="66">
        <v>1349</v>
      </c>
      <c r="F54" s="67"/>
      <c r="G54" s="65">
        <f t="shared" si="4"/>
        <v>-60</v>
      </c>
      <c r="H54" s="66">
        <f t="shared" si="5"/>
        <v>-401</v>
      </c>
      <c r="I54" s="20">
        <f t="shared" si="6"/>
        <v>-0.57692307692307687</v>
      </c>
      <c r="J54" s="21">
        <f t="shared" si="7"/>
        <v>-0.29725722757598222</v>
      </c>
    </row>
    <row r="55" spans="1:10" x14ac:dyDescent="0.25">
      <c r="A55" s="158" t="s">
        <v>336</v>
      </c>
      <c r="B55" s="65">
        <v>12</v>
      </c>
      <c r="C55" s="66">
        <v>35</v>
      </c>
      <c r="D55" s="65">
        <v>387</v>
      </c>
      <c r="E55" s="66">
        <v>400</v>
      </c>
      <c r="F55" s="67"/>
      <c r="G55" s="65">
        <f t="shared" si="4"/>
        <v>-23</v>
      </c>
      <c r="H55" s="66">
        <f t="shared" si="5"/>
        <v>-13</v>
      </c>
      <c r="I55" s="20">
        <f t="shared" si="6"/>
        <v>-0.65714285714285714</v>
      </c>
      <c r="J55" s="21">
        <f t="shared" si="7"/>
        <v>-3.2500000000000001E-2</v>
      </c>
    </row>
    <row r="56" spans="1:10" x14ac:dyDescent="0.25">
      <c r="A56" s="158" t="s">
        <v>261</v>
      </c>
      <c r="B56" s="65">
        <v>4</v>
      </c>
      <c r="C56" s="66">
        <v>20</v>
      </c>
      <c r="D56" s="65">
        <v>304</v>
      </c>
      <c r="E56" s="66">
        <v>58</v>
      </c>
      <c r="F56" s="67"/>
      <c r="G56" s="65">
        <f t="shared" si="4"/>
        <v>-16</v>
      </c>
      <c r="H56" s="66">
        <f t="shared" si="5"/>
        <v>246</v>
      </c>
      <c r="I56" s="20">
        <f t="shared" si="6"/>
        <v>-0.8</v>
      </c>
      <c r="J56" s="21">
        <f t="shared" si="7"/>
        <v>4.2413793103448274</v>
      </c>
    </row>
    <row r="57" spans="1:10" x14ac:dyDescent="0.25">
      <c r="A57" s="158" t="s">
        <v>281</v>
      </c>
      <c r="B57" s="65">
        <v>5</v>
      </c>
      <c r="C57" s="66">
        <v>11</v>
      </c>
      <c r="D57" s="65">
        <v>108</v>
      </c>
      <c r="E57" s="66">
        <v>159</v>
      </c>
      <c r="F57" s="67"/>
      <c r="G57" s="65">
        <f t="shared" si="4"/>
        <v>-6</v>
      </c>
      <c r="H57" s="66">
        <f t="shared" si="5"/>
        <v>-51</v>
      </c>
      <c r="I57" s="20">
        <f t="shared" si="6"/>
        <v>-0.54545454545454541</v>
      </c>
      <c r="J57" s="21">
        <f t="shared" si="7"/>
        <v>-0.32075471698113206</v>
      </c>
    </row>
    <row r="58" spans="1:10" x14ac:dyDescent="0.25">
      <c r="A58" s="158" t="s">
        <v>292</v>
      </c>
      <c r="B58" s="65">
        <v>0</v>
      </c>
      <c r="C58" s="66">
        <v>0</v>
      </c>
      <c r="D58" s="65">
        <v>0</v>
      </c>
      <c r="E58" s="66">
        <v>15</v>
      </c>
      <c r="F58" s="67"/>
      <c r="G58" s="65">
        <f t="shared" si="4"/>
        <v>0</v>
      </c>
      <c r="H58" s="66">
        <f t="shared" si="5"/>
        <v>-15</v>
      </c>
      <c r="I58" s="20" t="str">
        <f t="shared" si="6"/>
        <v>-</v>
      </c>
      <c r="J58" s="21">
        <f t="shared" si="7"/>
        <v>-1</v>
      </c>
    </row>
    <row r="59" spans="1:10" x14ac:dyDescent="0.25">
      <c r="A59" s="158" t="s">
        <v>293</v>
      </c>
      <c r="B59" s="65">
        <v>3</v>
      </c>
      <c r="C59" s="66">
        <v>2</v>
      </c>
      <c r="D59" s="65">
        <v>29</v>
      </c>
      <c r="E59" s="66">
        <v>28</v>
      </c>
      <c r="F59" s="67"/>
      <c r="G59" s="65">
        <f t="shared" si="4"/>
        <v>1</v>
      </c>
      <c r="H59" s="66">
        <f t="shared" si="5"/>
        <v>1</v>
      </c>
      <c r="I59" s="20">
        <f t="shared" si="6"/>
        <v>0.5</v>
      </c>
      <c r="J59" s="21">
        <f t="shared" si="7"/>
        <v>3.5714285714285712E-2</v>
      </c>
    </row>
    <row r="60" spans="1:10" x14ac:dyDescent="0.25">
      <c r="A60" s="158" t="s">
        <v>353</v>
      </c>
      <c r="B60" s="65">
        <v>1</v>
      </c>
      <c r="C60" s="66">
        <v>1</v>
      </c>
      <c r="D60" s="65">
        <v>24</v>
      </c>
      <c r="E60" s="66">
        <v>20</v>
      </c>
      <c r="F60" s="67"/>
      <c r="G60" s="65">
        <f t="shared" si="4"/>
        <v>0</v>
      </c>
      <c r="H60" s="66">
        <f t="shared" si="5"/>
        <v>4</v>
      </c>
      <c r="I60" s="20">
        <f t="shared" si="6"/>
        <v>0</v>
      </c>
      <c r="J60" s="21">
        <f t="shared" si="7"/>
        <v>0.2</v>
      </c>
    </row>
    <row r="61" spans="1:10" x14ac:dyDescent="0.25">
      <c r="A61" s="158" t="s">
        <v>294</v>
      </c>
      <c r="B61" s="65">
        <v>0</v>
      </c>
      <c r="C61" s="66">
        <v>4</v>
      </c>
      <c r="D61" s="65">
        <v>27</v>
      </c>
      <c r="E61" s="66">
        <v>21</v>
      </c>
      <c r="F61" s="67"/>
      <c r="G61" s="65">
        <f t="shared" si="4"/>
        <v>-4</v>
      </c>
      <c r="H61" s="66">
        <f t="shared" si="5"/>
        <v>6</v>
      </c>
      <c r="I61" s="20">
        <f t="shared" si="6"/>
        <v>-1</v>
      </c>
      <c r="J61" s="21">
        <f t="shared" si="7"/>
        <v>0.2857142857142857</v>
      </c>
    </row>
    <row r="62" spans="1:10" x14ac:dyDescent="0.25">
      <c r="A62" s="158" t="s">
        <v>239</v>
      </c>
      <c r="B62" s="65">
        <v>0</v>
      </c>
      <c r="C62" s="66">
        <v>1</v>
      </c>
      <c r="D62" s="65">
        <v>2</v>
      </c>
      <c r="E62" s="66">
        <v>23</v>
      </c>
      <c r="F62" s="67"/>
      <c r="G62" s="65">
        <f t="shared" si="4"/>
        <v>-1</v>
      </c>
      <c r="H62" s="66">
        <f t="shared" si="5"/>
        <v>-21</v>
      </c>
      <c r="I62" s="20">
        <f t="shared" si="6"/>
        <v>-1</v>
      </c>
      <c r="J62" s="21">
        <f t="shared" si="7"/>
        <v>-0.91304347826086951</v>
      </c>
    </row>
    <row r="63" spans="1:10" x14ac:dyDescent="0.25">
      <c r="A63" s="158" t="s">
        <v>262</v>
      </c>
      <c r="B63" s="65">
        <v>0</v>
      </c>
      <c r="C63" s="66">
        <v>0</v>
      </c>
      <c r="D63" s="65">
        <v>62</v>
      </c>
      <c r="E63" s="66">
        <v>0</v>
      </c>
      <c r="F63" s="67"/>
      <c r="G63" s="65">
        <f t="shared" si="4"/>
        <v>0</v>
      </c>
      <c r="H63" s="66">
        <f t="shared" si="5"/>
        <v>62</v>
      </c>
      <c r="I63" s="20" t="str">
        <f t="shared" si="6"/>
        <v>-</v>
      </c>
      <c r="J63" s="21" t="str">
        <f t="shared" si="7"/>
        <v>-</v>
      </c>
    </row>
    <row r="64" spans="1:10" x14ac:dyDescent="0.25">
      <c r="A64" s="158" t="s">
        <v>295</v>
      </c>
      <c r="B64" s="65">
        <v>3</v>
      </c>
      <c r="C64" s="66">
        <v>0</v>
      </c>
      <c r="D64" s="65">
        <v>4</v>
      </c>
      <c r="E64" s="66">
        <v>0</v>
      </c>
      <c r="F64" s="67"/>
      <c r="G64" s="65">
        <f t="shared" si="4"/>
        <v>3</v>
      </c>
      <c r="H64" s="66">
        <f t="shared" si="5"/>
        <v>4</v>
      </c>
      <c r="I64" s="20" t="str">
        <f t="shared" si="6"/>
        <v>-</v>
      </c>
      <c r="J64" s="21" t="str">
        <f t="shared" si="7"/>
        <v>-</v>
      </c>
    </row>
    <row r="65" spans="1:10" x14ac:dyDescent="0.25">
      <c r="A65" s="158" t="s">
        <v>476</v>
      </c>
      <c r="B65" s="65">
        <v>12</v>
      </c>
      <c r="C65" s="66">
        <v>10</v>
      </c>
      <c r="D65" s="65">
        <v>151</v>
      </c>
      <c r="E65" s="66">
        <v>10</v>
      </c>
      <c r="F65" s="67"/>
      <c r="G65" s="65">
        <f t="shared" si="4"/>
        <v>2</v>
      </c>
      <c r="H65" s="66">
        <f t="shared" si="5"/>
        <v>141</v>
      </c>
      <c r="I65" s="20">
        <f t="shared" si="6"/>
        <v>0.2</v>
      </c>
      <c r="J65" s="21" t="str">
        <f t="shared" si="7"/>
        <v>&gt;999%</v>
      </c>
    </row>
    <row r="66" spans="1:10" x14ac:dyDescent="0.25">
      <c r="A66" s="158" t="s">
        <v>398</v>
      </c>
      <c r="B66" s="65">
        <v>10</v>
      </c>
      <c r="C66" s="66">
        <v>70</v>
      </c>
      <c r="D66" s="65">
        <v>871</v>
      </c>
      <c r="E66" s="66">
        <v>988</v>
      </c>
      <c r="F66" s="67"/>
      <c r="G66" s="65">
        <f t="shared" si="4"/>
        <v>-60</v>
      </c>
      <c r="H66" s="66">
        <f t="shared" si="5"/>
        <v>-117</v>
      </c>
      <c r="I66" s="20">
        <f t="shared" si="6"/>
        <v>-0.8571428571428571</v>
      </c>
      <c r="J66" s="21">
        <f t="shared" si="7"/>
        <v>-0.11842105263157894</v>
      </c>
    </row>
    <row r="67" spans="1:10" x14ac:dyDescent="0.25">
      <c r="A67" s="158" t="s">
        <v>399</v>
      </c>
      <c r="B67" s="65">
        <v>16</v>
      </c>
      <c r="C67" s="66">
        <v>11</v>
      </c>
      <c r="D67" s="65">
        <v>225</v>
      </c>
      <c r="E67" s="66">
        <v>199</v>
      </c>
      <c r="F67" s="67"/>
      <c r="G67" s="65">
        <f t="shared" si="4"/>
        <v>5</v>
      </c>
      <c r="H67" s="66">
        <f t="shared" si="5"/>
        <v>26</v>
      </c>
      <c r="I67" s="20">
        <f t="shared" si="6"/>
        <v>0.45454545454545453</v>
      </c>
      <c r="J67" s="21">
        <f t="shared" si="7"/>
        <v>0.1306532663316583</v>
      </c>
    </row>
    <row r="68" spans="1:10" x14ac:dyDescent="0.25">
      <c r="A68" s="158" t="s">
        <v>432</v>
      </c>
      <c r="B68" s="65">
        <v>53</v>
      </c>
      <c r="C68" s="66">
        <v>133</v>
      </c>
      <c r="D68" s="65">
        <v>1470</v>
      </c>
      <c r="E68" s="66">
        <v>1401</v>
      </c>
      <c r="F68" s="67"/>
      <c r="G68" s="65">
        <f t="shared" si="4"/>
        <v>-80</v>
      </c>
      <c r="H68" s="66">
        <f t="shared" si="5"/>
        <v>69</v>
      </c>
      <c r="I68" s="20">
        <f t="shared" si="6"/>
        <v>-0.60150375939849621</v>
      </c>
      <c r="J68" s="21">
        <f t="shared" si="7"/>
        <v>4.9250535331905779E-2</v>
      </c>
    </row>
    <row r="69" spans="1:10" x14ac:dyDescent="0.25">
      <c r="A69" s="158" t="s">
        <v>433</v>
      </c>
      <c r="B69" s="65">
        <v>5</v>
      </c>
      <c r="C69" s="66">
        <v>39</v>
      </c>
      <c r="D69" s="65">
        <v>299</v>
      </c>
      <c r="E69" s="66">
        <v>311</v>
      </c>
      <c r="F69" s="67"/>
      <c r="G69" s="65">
        <f t="shared" si="4"/>
        <v>-34</v>
      </c>
      <c r="H69" s="66">
        <f t="shared" si="5"/>
        <v>-12</v>
      </c>
      <c r="I69" s="20">
        <f t="shared" si="6"/>
        <v>-0.87179487179487181</v>
      </c>
      <c r="J69" s="21">
        <f t="shared" si="7"/>
        <v>-3.8585209003215437E-2</v>
      </c>
    </row>
    <row r="70" spans="1:10" x14ac:dyDescent="0.25">
      <c r="A70" s="158" t="s">
        <v>477</v>
      </c>
      <c r="B70" s="65">
        <v>54</v>
      </c>
      <c r="C70" s="66">
        <v>70</v>
      </c>
      <c r="D70" s="65">
        <v>1078</v>
      </c>
      <c r="E70" s="66">
        <v>1061</v>
      </c>
      <c r="F70" s="67"/>
      <c r="G70" s="65">
        <f t="shared" si="4"/>
        <v>-16</v>
      </c>
      <c r="H70" s="66">
        <f t="shared" si="5"/>
        <v>17</v>
      </c>
      <c r="I70" s="20">
        <f t="shared" si="6"/>
        <v>-0.22857142857142856</v>
      </c>
      <c r="J70" s="21">
        <f t="shared" si="7"/>
        <v>1.6022620169651274E-2</v>
      </c>
    </row>
    <row r="71" spans="1:10" x14ac:dyDescent="0.25">
      <c r="A71" s="158" t="s">
        <v>478</v>
      </c>
      <c r="B71" s="65">
        <v>7</v>
      </c>
      <c r="C71" s="66">
        <v>17</v>
      </c>
      <c r="D71" s="65">
        <v>280</v>
      </c>
      <c r="E71" s="66">
        <v>207</v>
      </c>
      <c r="F71" s="67"/>
      <c r="G71" s="65">
        <f t="shared" si="4"/>
        <v>-10</v>
      </c>
      <c r="H71" s="66">
        <f t="shared" si="5"/>
        <v>73</v>
      </c>
      <c r="I71" s="20">
        <f t="shared" si="6"/>
        <v>-0.58823529411764708</v>
      </c>
      <c r="J71" s="21">
        <f t="shared" si="7"/>
        <v>0.35265700483091789</v>
      </c>
    </row>
    <row r="72" spans="1:10" x14ac:dyDescent="0.25">
      <c r="A72" s="158" t="s">
        <v>499</v>
      </c>
      <c r="B72" s="65">
        <v>26</v>
      </c>
      <c r="C72" s="66">
        <v>23</v>
      </c>
      <c r="D72" s="65">
        <v>305</v>
      </c>
      <c r="E72" s="66">
        <v>322</v>
      </c>
      <c r="F72" s="67"/>
      <c r="G72" s="65">
        <f t="shared" si="4"/>
        <v>3</v>
      </c>
      <c r="H72" s="66">
        <f t="shared" si="5"/>
        <v>-17</v>
      </c>
      <c r="I72" s="20">
        <f t="shared" si="6"/>
        <v>0.13043478260869565</v>
      </c>
      <c r="J72" s="21">
        <f t="shared" si="7"/>
        <v>-5.2795031055900624E-2</v>
      </c>
    </row>
    <row r="73" spans="1:10" x14ac:dyDescent="0.25">
      <c r="A73" s="158" t="s">
        <v>337</v>
      </c>
      <c r="B73" s="65">
        <v>0</v>
      </c>
      <c r="C73" s="66">
        <v>5</v>
      </c>
      <c r="D73" s="65">
        <v>29</v>
      </c>
      <c r="E73" s="66">
        <v>31</v>
      </c>
      <c r="F73" s="67"/>
      <c r="G73" s="65">
        <f t="shared" si="4"/>
        <v>-5</v>
      </c>
      <c r="H73" s="66">
        <f t="shared" si="5"/>
        <v>-2</v>
      </c>
      <c r="I73" s="20">
        <f t="shared" si="6"/>
        <v>-1</v>
      </c>
      <c r="J73" s="21">
        <f t="shared" si="7"/>
        <v>-6.4516129032258063E-2</v>
      </c>
    </row>
    <row r="74" spans="1:10" s="160" customFormat="1" x14ac:dyDescent="0.25">
      <c r="A74" s="178" t="s">
        <v>661</v>
      </c>
      <c r="B74" s="71">
        <v>293</v>
      </c>
      <c r="C74" s="72">
        <v>654</v>
      </c>
      <c r="D74" s="71">
        <v>7843</v>
      </c>
      <c r="E74" s="72">
        <v>8435</v>
      </c>
      <c r="F74" s="73"/>
      <c r="G74" s="71">
        <f t="shared" si="4"/>
        <v>-361</v>
      </c>
      <c r="H74" s="72">
        <f t="shared" si="5"/>
        <v>-592</v>
      </c>
      <c r="I74" s="37">
        <f t="shared" si="6"/>
        <v>-0.55198776758409784</v>
      </c>
      <c r="J74" s="38">
        <f t="shared" si="7"/>
        <v>-7.018375815056313E-2</v>
      </c>
    </row>
    <row r="75" spans="1:10" x14ac:dyDescent="0.25">
      <c r="A75" s="177"/>
      <c r="B75" s="143"/>
      <c r="C75" s="144"/>
      <c r="D75" s="143"/>
      <c r="E75" s="144"/>
      <c r="F75" s="145"/>
      <c r="G75" s="143"/>
      <c r="H75" s="144"/>
      <c r="I75" s="151"/>
      <c r="J75" s="152"/>
    </row>
    <row r="76" spans="1:10" s="139" customFormat="1" x14ac:dyDescent="0.25">
      <c r="A76" s="159" t="s">
        <v>37</v>
      </c>
      <c r="B76" s="65"/>
      <c r="C76" s="66"/>
      <c r="D76" s="65"/>
      <c r="E76" s="66"/>
      <c r="F76" s="67"/>
      <c r="G76" s="65"/>
      <c r="H76" s="66"/>
      <c r="I76" s="20"/>
      <c r="J76" s="21"/>
    </row>
    <row r="77" spans="1:10" x14ac:dyDescent="0.25">
      <c r="A77" s="158" t="s">
        <v>407</v>
      </c>
      <c r="B77" s="65">
        <v>424</v>
      </c>
      <c r="C77" s="66">
        <v>0</v>
      </c>
      <c r="D77" s="65">
        <v>677</v>
      </c>
      <c r="E77" s="66">
        <v>0</v>
      </c>
      <c r="F77" s="67"/>
      <c r="G77" s="65">
        <f>B77-C77</f>
        <v>424</v>
      </c>
      <c r="H77" s="66">
        <f>D77-E77</f>
        <v>677</v>
      </c>
      <c r="I77" s="20" t="str">
        <f>IF(C77=0, "-", IF(G77/C77&lt;10, G77/C77, "&gt;999%"))</f>
        <v>-</v>
      </c>
      <c r="J77" s="21" t="str">
        <f>IF(E77=0, "-", IF(H77/E77&lt;10, H77/E77, "&gt;999%"))</f>
        <v>-</v>
      </c>
    </row>
    <row r="78" spans="1:10" s="160" customFormat="1" x14ac:dyDescent="0.25">
      <c r="A78" s="178" t="s">
        <v>662</v>
      </c>
      <c r="B78" s="71">
        <v>424</v>
      </c>
      <c r="C78" s="72">
        <v>0</v>
      </c>
      <c r="D78" s="71">
        <v>677</v>
      </c>
      <c r="E78" s="72">
        <v>0</v>
      </c>
      <c r="F78" s="73"/>
      <c r="G78" s="71">
        <f>B78-C78</f>
        <v>424</v>
      </c>
      <c r="H78" s="72">
        <f>D78-E78</f>
        <v>677</v>
      </c>
      <c r="I78" s="37" t="str">
        <f>IF(C78=0, "-", IF(G78/C78&lt;10, G78/C78, "&gt;999%"))</f>
        <v>-</v>
      </c>
      <c r="J78" s="38" t="str">
        <f>IF(E78=0, "-", IF(H78/E78&lt;10, H78/E78, "&gt;999%"))</f>
        <v>-</v>
      </c>
    </row>
    <row r="79" spans="1:10" x14ac:dyDescent="0.25">
      <c r="A79" s="177"/>
      <c r="B79" s="143"/>
      <c r="C79" s="144"/>
      <c r="D79" s="143"/>
      <c r="E79" s="144"/>
      <c r="F79" s="145"/>
      <c r="G79" s="143"/>
      <c r="H79" s="144"/>
      <c r="I79" s="151"/>
      <c r="J79" s="152"/>
    </row>
    <row r="80" spans="1:10" s="139" customFormat="1" x14ac:dyDescent="0.25">
      <c r="A80" s="159" t="s">
        <v>38</v>
      </c>
      <c r="B80" s="65"/>
      <c r="C80" s="66"/>
      <c r="D80" s="65"/>
      <c r="E80" s="66"/>
      <c r="F80" s="67"/>
      <c r="G80" s="65"/>
      <c r="H80" s="66"/>
      <c r="I80" s="20"/>
      <c r="J80" s="21"/>
    </row>
    <row r="81" spans="1:10" x14ac:dyDescent="0.25">
      <c r="A81" s="158" t="s">
        <v>338</v>
      </c>
      <c r="B81" s="65">
        <v>3</v>
      </c>
      <c r="C81" s="66">
        <v>0</v>
      </c>
      <c r="D81" s="65">
        <v>64</v>
      </c>
      <c r="E81" s="66">
        <v>0</v>
      </c>
      <c r="F81" s="67"/>
      <c r="G81" s="65">
        <f>B81-C81</f>
        <v>3</v>
      </c>
      <c r="H81" s="66">
        <f>D81-E81</f>
        <v>64</v>
      </c>
      <c r="I81" s="20" t="str">
        <f>IF(C81=0, "-", IF(G81/C81&lt;10, G81/C81, "&gt;999%"))</f>
        <v>-</v>
      </c>
      <c r="J81" s="21" t="str">
        <f>IF(E81=0, "-", IF(H81/E81&lt;10, H81/E81, "&gt;999%"))</f>
        <v>-</v>
      </c>
    </row>
    <row r="82" spans="1:10" x14ac:dyDescent="0.25">
      <c r="A82" s="158" t="s">
        <v>538</v>
      </c>
      <c r="B82" s="65">
        <v>81</v>
      </c>
      <c r="C82" s="66">
        <v>71</v>
      </c>
      <c r="D82" s="65">
        <v>523</v>
      </c>
      <c r="E82" s="66">
        <v>626</v>
      </c>
      <c r="F82" s="67"/>
      <c r="G82" s="65">
        <f>B82-C82</f>
        <v>10</v>
      </c>
      <c r="H82" s="66">
        <f>D82-E82</f>
        <v>-103</v>
      </c>
      <c r="I82" s="20">
        <f>IF(C82=0, "-", IF(G82/C82&lt;10, G82/C82, "&gt;999%"))</f>
        <v>0.14084507042253522</v>
      </c>
      <c r="J82" s="21">
        <f>IF(E82=0, "-", IF(H82/E82&lt;10, H82/E82, "&gt;999%"))</f>
        <v>-0.16453674121405751</v>
      </c>
    </row>
    <row r="83" spans="1:10" x14ac:dyDescent="0.25">
      <c r="A83" s="158" t="s">
        <v>539</v>
      </c>
      <c r="B83" s="65">
        <v>17</v>
      </c>
      <c r="C83" s="66">
        <v>0</v>
      </c>
      <c r="D83" s="65">
        <v>129</v>
      </c>
      <c r="E83" s="66">
        <v>0</v>
      </c>
      <c r="F83" s="67"/>
      <c r="G83" s="65">
        <f>B83-C83</f>
        <v>17</v>
      </c>
      <c r="H83" s="66">
        <f>D83-E83</f>
        <v>129</v>
      </c>
      <c r="I83" s="20" t="str">
        <f>IF(C83=0, "-", IF(G83/C83&lt;10, G83/C83, "&gt;999%"))</f>
        <v>-</v>
      </c>
      <c r="J83" s="21" t="str">
        <f>IF(E83=0, "-", IF(H83/E83&lt;10, H83/E83, "&gt;999%"))</f>
        <v>-</v>
      </c>
    </row>
    <row r="84" spans="1:10" s="160" customFormat="1" x14ac:dyDescent="0.25">
      <c r="A84" s="178" t="s">
        <v>663</v>
      </c>
      <c r="B84" s="71">
        <v>101</v>
      </c>
      <c r="C84" s="72">
        <v>71</v>
      </c>
      <c r="D84" s="71">
        <v>716</v>
      </c>
      <c r="E84" s="72">
        <v>626</v>
      </c>
      <c r="F84" s="73"/>
      <c r="G84" s="71">
        <f>B84-C84</f>
        <v>30</v>
      </c>
      <c r="H84" s="72">
        <f>D84-E84</f>
        <v>90</v>
      </c>
      <c r="I84" s="37">
        <f>IF(C84=0, "-", IF(G84/C84&lt;10, G84/C84, "&gt;999%"))</f>
        <v>0.42253521126760563</v>
      </c>
      <c r="J84" s="38">
        <f>IF(E84=0, "-", IF(H84/E84&lt;10, H84/E84, "&gt;999%"))</f>
        <v>0.14376996805111822</v>
      </c>
    </row>
    <row r="85" spans="1:10" x14ac:dyDescent="0.25">
      <c r="A85" s="177"/>
      <c r="B85" s="143"/>
      <c r="C85" s="144"/>
      <c r="D85" s="143"/>
      <c r="E85" s="144"/>
      <c r="F85" s="145"/>
      <c r="G85" s="143"/>
      <c r="H85" s="144"/>
      <c r="I85" s="151"/>
      <c r="J85" s="152"/>
    </row>
    <row r="86" spans="1:10" s="139" customFormat="1" x14ac:dyDescent="0.25">
      <c r="A86" s="159" t="s">
        <v>39</v>
      </c>
      <c r="B86" s="65"/>
      <c r="C86" s="66"/>
      <c r="D86" s="65"/>
      <c r="E86" s="66"/>
      <c r="F86" s="67"/>
      <c r="G86" s="65"/>
      <c r="H86" s="66"/>
      <c r="I86" s="20"/>
      <c r="J86" s="21"/>
    </row>
    <row r="87" spans="1:10" x14ac:dyDescent="0.25">
      <c r="A87" s="158" t="s">
        <v>289</v>
      </c>
      <c r="B87" s="65">
        <v>0</v>
      </c>
      <c r="C87" s="66">
        <v>5</v>
      </c>
      <c r="D87" s="65">
        <v>49</v>
      </c>
      <c r="E87" s="66">
        <v>104</v>
      </c>
      <c r="F87" s="67"/>
      <c r="G87" s="65">
        <f>B87-C87</f>
        <v>-5</v>
      </c>
      <c r="H87" s="66">
        <f>D87-E87</f>
        <v>-55</v>
      </c>
      <c r="I87" s="20">
        <f>IF(C87=0, "-", IF(G87/C87&lt;10, G87/C87, "&gt;999%"))</f>
        <v>-1</v>
      </c>
      <c r="J87" s="21">
        <f>IF(E87=0, "-", IF(H87/E87&lt;10, H87/E87, "&gt;999%"))</f>
        <v>-0.52884615384615385</v>
      </c>
    </row>
    <row r="88" spans="1:10" s="160" customFormat="1" x14ac:dyDescent="0.25">
      <c r="A88" s="178" t="s">
        <v>664</v>
      </c>
      <c r="B88" s="71">
        <v>0</v>
      </c>
      <c r="C88" s="72">
        <v>5</v>
      </c>
      <c r="D88" s="71">
        <v>49</v>
      </c>
      <c r="E88" s="72">
        <v>104</v>
      </c>
      <c r="F88" s="73"/>
      <c r="G88" s="71">
        <f>B88-C88</f>
        <v>-5</v>
      </c>
      <c r="H88" s="72">
        <f>D88-E88</f>
        <v>-55</v>
      </c>
      <c r="I88" s="37">
        <f>IF(C88=0, "-", IF(G88/C88&lt;10, G88/C88, "&gt;999%"))</f>
        <v>-1</v>
      </c>
      <c r="J88" s="38">
        <f>IF(E88=0, "-", IF(H88/E88&lt;10, H88/E88, "&gt;999%"))</f>
        <v>-0.52884615384615385</v>
      </c>
    </row>
    <row r="89" spans="1:10" x14ac:dyDescent="0.25">
      <c r="A89" s="177"/>
      <c r="B89" s="143"/>
      <c r="C89" s="144"/>
      <c r="D89" s="143"/>
      <c r="E89" s="144"/>
      <c r="F89" s="145"/>
      <c r="G89" s="143"/>
      <c r="H89" s="144"/>
      <c r="I89" s="151"/>
      <c r="J89" s="152"/>
    </row>
    <row r="90" spans="1:10" s="139" customFormat="1" x14ac:dyDescent="0.25">
      <c r="A90" s="159" t="s">
        <v>40</v>
      </c>
      <c r="B90" s="65"/>
      <c r="C90" s="66"/>
      <c r="D90" s="65"/>
      <c r="E90" s="66"/>
      <c r="F90" s="67"/>
      <c r="G90" s="65"/>
      <c r="H90" s="66"/>
      <c r="I90" s="20"/>
      <c r="J90" s="21"/>
    </row>
    <row r="91" spans="1:10" x14ac:dyDescent="0.25">
      <c r="A91" s="158" t="s">
        <v>217</v>
      </c>
      <c r="B91" s="65">
        <v>0</v>
      </c>
      <c r="C91" s="66">
        <v>0</v>
      </c>
      <c r="D91" s="65">
        <v>16</v>
      </c>
      <c r="E91" s="66">
        <v>31</v>
      </c>
      <c r="F91" s="67"/>
      <c r="G91" s="65">
        <f t="shared" ref="G91:G96" si="8">B91-C91</f>
        <v>0</v>
      </c>
      <c r="H91" s="66">
        <f t="shared" ref="H91:H96" si="9">D91-E91</f>
        <v>-15</v>
      </c>
      <c r="I91" s="20" t="str">
        <f t="shared" ref="I91:I96" si="10">IF(C91=0, "-", IF(G91/C91&lt;10, G91/C91, "&gt;999%"))</f>
        <v>-</v>
      </c>
      <c r="J91" s="21">
        <f t="shared" ref="J91:J96" si="11">IF(E91=0, "-", IF(H91/E91&lt;10, H91/E91, "&gt;999%"))</f>
        <v>-0.4838709677419355</v>
      </c>
    </row>
    <row r="92" spans="1:10" x14ac:dyDescent="0.25">
      <c r="A92" s="158" t="s">
        <v>362</v>
      </c>
      <c r="B92" s="65">
        <v>0</v>
      </c>
      <c r="C92" s="66">
        <v>0</v>
      </c>
      <c r="D92" s="65">
        <v>0</v>
      </c>
      <c r="E92" s="66">
        <v>2</v>
      </c>
      <c r="F92" s="67"/>
      <c r="G92" s="65">
        <f t="shared" si="8"/>
        <v>0</v>
      </c>
      <c r="H92" s="66">
        <f t="shared" si="9"/>
        <v>-2</v>
      </c>
      <c r="I92" s="20" t="str">
        <f t="shared" si="10"/>
        <v>-</v>
      </c>
      <c r="J92" s="21">
        <f t="shared" si="11"/>
        <v>-1</v>
      </c>
    </row>
    <row r="93" spans="1:10" x14ac:dyDescent="0.25">
      <c r="A93" s="158" t="s">
        <v>373</v>
      </c>
      <c r="B93" s="65">
        <v>1</v>
      </c>
      <c r="C93" s="66">
        <v>6</v>
      </c>
      <c r="D93" s="65">
        <v>30</v>
      </c>
      <c r="E93" s="66">
        <v>20</v>
      </c>
      <c r="F93" s="67"/>
      <c r="G93" s="65">
        <f t="shared" si="8"/>
        <v>-5</v>
      </c>
      <c r="H93" s="66">
        <f t="shared" si="9"/>
        <v>10</v>
      </c>
      <c r="I93" s="20">
        <f t="shared" si="10"/>
        <v>-0.83333333333333337</v>
      </c>
      <c r="J93" s="21">
        <f t="shared" si="11"/>
        <v>0.5</v>
      </c>
    </row>
    <row r="94" spans="1:10" x14ac:dyDescent="0.25">
      <c r="A94" s="158" t="s">
        <v>408</v>
      </c>
      <c r="B94" s="65">
        <v>1</v>
      </c>
      <c r="C94" s="66">
        <v>10</v>
      </c>
      <c r="D94" s="65">
        <v>16</v>
      </c>
      <c r="E94" s="66">
        <v>30</v>
      </c>
      <c r="F94" s="67"/>
      <c r="G94" s="65">
        <f t="shared" si="8"/>
        <v>-9</v>
      </c>
      <c r="H94" s="66">
        <f t="shared" si="9"/>
        <v>-14</v>
      </c>
      <c r="I94" s="20">
        <f t="shared" si="10"/>
        <v>-0.9</v>
      </c>
      <c r="J94" s="21">
        <f t="shared" si="11"/>
        <v>-0.46666666666666667</v>
      </c>
    </row>
    <row r="95" spans="1:10" x14ac:dyDescent="0.25">
      <c r="A95" s="158" t="s">
        <v>275</v>
      </c>
      <c r="B95" s="65">
        <v>7</v>
      </c>
      <c r="C95" s="66">
        <v>0</v>
      </c>
      <c r="D95" s="65">
        <v>34</v>
      </c>
      <c r="E95" s="66">
        <v>0</v>
      </c>
      <c r="F95" s="67"/>
      <c r="G95" s="65">
        <f t="shared" si="8"/>
        <v>7</v>
      </c>
      <c r="H95" s="66">
        <f t="shared" si="9"/>
        <v>34</v>
      </c>
      <c r="I95" s="20" t="str">
        <f t="shared" si="10"/>
        <v>-</v>
      </c>
      <c r="J95" s="21" t="str">
        <f t="shared" si="11"/>
        <v>-</v>
      </c>
    </row>
    <row r="96" spans="1:10" s="160" customFormat="1" x14ac:dyDescent="0.25">
      <c r="A96" s="178" t="s">
        <v>665</v>
      </c>
      <c r="B96" s="71">
        <v>9</v>
      </c>
      <c r="C96" s="72">
        <v>16</v>
      </c>
      <c r="D96" s="71">
        <v>96</v>
      </c>
      <c r="E96" s="72">
        <v>83</v>
      </c>
      <c r="F96" s="73"/>
      <c r="G96" s="71">
        <f t="shared" si="8"/>
        <v>-7</v>
      </c>
      <c r="H96" s="72">
        <f t="shared" si="9"/>
        <v>13</v>
      </c>
      <c r="I96" s="37">
        <f t="shared" si="10"/>
        <v>-0.4375</v>
      </c>
      <c r="J96" s="38">
        <f t="shared" si="11"/>
        <v>0.15662650602409639</v>
      </c>
    </row>
    <row r="97" spans="1:10" x14ac:dyDescent="0.25">
      <c r="A97" s="177"/>
      <c r="B97" s="143"/>
      <c r="C97" s="144"/>
      <c r="D97" s="143"/>
      <c r="E97" s="144"/>
      <c r="F97" s="145"/>
      <c r="G97" s="143"/>
      <c r="H97" s="144"/>
      <c r="I97" s="151"/>
      <c r="J97" s="152"/>
    </row>
    <row r="98" spans="1:10" s="139" customFormat="1" x14ac:dyDescent="0.25">
      <c r="A98" s="159" t="s">
        <v>41</v>
      </c>
      <c r="B98" s="65"/>
      <c r="C98" s="66"/>
      <c r="D98" s="65"/>
      <c r="E98" s="66"/>
      <c r="F98" s="67"/>
      <c r="G98" s="65"/>
      <c r="H98" s="66"/>
      <c r="I98" s="20"/>
      <c r="J98" s="21"/>
    </row>
    <row r="99" spans="1:10" x14ac:dyDescent="0.25">
      <c r="A99" s="158" t="s">
        <v>434</v>
      </c>
      <c r="B99" s="65">
        <v>9</v>
      </c>
      <c r="C99" s="66">
        <v>0</v>
      </c>
      <c r="D99" s="65">
        <v>64</v>
      </c>
      <c r="E99" s="66">
        <v>0</v>
      </c>
      <c r="F99" s="67"/>
      <c r="G99" s="65">
        <f>B99-C99</f>
        <v>9</v>
      </c>
      <c r="H99" s="66">
        <f>D99-E99</f>
        <v>64</v>
      </c>
      <c r="I99" s="20" t="str">
        <f>IF(C99=0, "-", IF(G99/C99&lt;10, G99/C99, "&gt;999%"))</f>
        <v>-</v>
      </c>
      <c r="J99" s="21" t="str">
        <f>IF(E99=0, "-", IF(H99/E99&lt;10, H99/E99, "&gt;999%"))</f>
        <v>-</v>
      </c>
    </row>
    <row r="100" spans="1:10" x14ac:dyDescent="0.25">
      <c r="A100" s="158" t="s">
        <v>240</v>
      </c>
      <c r="B100" s="65">
        <v>1</v>
      </c>
      <c r="C100" s="66">
        <v>0</v>
      </c>
      <c r="D100" s="65">
        <v>1</v>
      </c>
      <c r="E100" s="66">
        <v>0</v>
      </c>
      <c r="F100" s="67"/>
      <c r="G100" s="65">
        <f>B100-C100</f>
        <v>1</v>
      </c>
      <c r="H100" s="66">
        <f>D100-E100</f>
        <v>1</v>
      </c>
      <c r="I100" s="20" t="str">
        <f>IF(C100=0, "-", IF(G100/C100&lt;10, G100/C100, "&gt;999%"))</f>
        <v>-</v>
      </c>
      <c r="J100" s="21" t="str">
        <f>IF(E100=0, "-", IF(H100/E100&lt;10, H100/E100, "&gt;999%"))</f>
        <v>-</v>
      </c>
    </row>
    <row r="101" spans="1:10" x14ac:dyDescent="0.25">
      <c r="A101" s="158" t="s">
        <v>409</v>
      </c>
      <c r="B101" s="65">
        <v>46</v>
      </c>
      <c r="C101" s="66">
        <v>0</v>
      </c>
      <c r="D101" s="65">
        <v>218</v>
      </c>
      <c r="E101" s="66">
        <v>0</v>
      </c>
      <c r="F101" s="67"/>
      <c r="G101" s="65">
        <f>B101-C101</f>
        <v>46</v>
      </c>
      <c r="H101" s="66">
        <f>D101-E101</f>
        <v>218</v>
      </c>
      <c r="I101" s="20" t="str">
        <f>IF(C101=0, "-", IF(G101/C101&lt;10, G101/C101, "&gt;999%"))</f>
        <v>-</v>
      </c>
      <c r="J101" s="21" t="str">
        <f>IF(E101=0, "-", IF(H101/E101&lt;10, H101/E101, "&gt;999%"))</f>
        <v>-</v>
      </c>
    </row>
    <row r="102" spans="1:10" x14ac:dyDescent="0.25">
      <c r="A102" s="158" t="s">
        <v>241</v>
      </c>
      <c r="B102" s="65">
        <v>13</v>
      </c>
      <c r="C102" s="66">
        <v>0</v>
      </c>
      <c r="D102" s="65">
        <v>58</v>
      </c>
      <c r="E102" s="66">
        <v>0</v>
      </c>
      <c r="F102" s="67"/>
      <c r="G102" s="65">
        <f>B102-C102</f>
        <v>13</v>
      </c>
      <c r="H102" s="66">
        <f>D102-E102</f>
        <v>58</v>
      </c>
      <c r="I102" s="20" t="str">
        <f>IF(C102=0, "-", IF(G102/C102&lt;10, G102/C102, "&gt;999%"))</f>
        <v>-</v>
      </c>
      <c r="J102" s="21" t="str">
        <f>IF(E102=0, "-", IF(H102/E102&lt;10, H102/E102, "&gt;999%"))</f>
        <v>-</v>
      </c>
    </row>
    <row r="103" spans="1:10" s="160" customFormat="1" x14ac:dyDescent="0.25">
      <c r="A103" s="178" t="s">
        <v>666</v>
      </c>
      <c r="B103" s="71">
        <v>69</v>
      </c>
      <c r="C103" s="72">
        <v>0</v>
      </c>
      <c r="D103" s="71">
        <v>341</v>
      </c>
      <c r="E103" s="72">
        <v>0</v>
      </c>
      <c r="F103" s="73"/>
      <c r="G103" s="71">
        <f>B103-C103</f>
        <v>69</v>
      </c>
      <c r="H103" s="72">
        <f>D103-E103</f>
        <v>341</v>
      </c>
      <c r="I103" s="37" t="str">
        <f>IF(C103=0, "-", IF(G103/C103&lt;10, G103/C103, "&gt;999%"))</f>
        <v>-</v>
      </c>
      <c r="J103" s="38" t="str">
        <f>IF(E103=0, "-", IF(H103/E103&lt;10, H103/E103, "&gt;999%"))</f>
        <v>-</v>
      </c>
    </row>
    <row r="104" spans="1:10" x14ac:dyDescent="0.25">
      <c r="A104" s="177"/>
      <c r="B104" s="143"/>
      <c r="C104" s="144"/>
      <c r="D104" s="143"/>
      <c r="E104" s="144"/>
      <c r="F104" s="145"/>
      <c r="G104" s="143"/>
      <c r="H104" s="144"/>
      <c r="I104" s="151"/>
      <c r="J104" s="152"/>
    </row>
    <row r="105" spans="1:10" s="139" customFormat="1" x14ac:dyDescent="0.25">
      <c r="A105" s="159" t="s">
        <v>42</v>
      </c>
      <c r="B105" s="65"/>
      <c r="C105" s="66"/>
      <c r="D105" s="65"/>
      <c r="E105" s="66"/>
      <c r="F105" s="67"/>
      <c r="G105" s="65"/>
      <c r="H105" s="66"/>
      <c r="I105" s="20"/>
      <c r="J105" s="21"/>
    </row>
    <row r="106" spans="1:10" x14ac:dyDescent="0.25">
      <c r="A106" s="158" t="s">
        <v>584</v>
      </c>
      <c r="B106" s="65">
        <v>8</v>
      </c>
      <c r="C106" s="66">
        <v>12</v>
      </c>
      <c r="D106" s="65">
        <v>119</v>
      </c>
      <c r="E106" s="66">
        <v>155</v>
      </c>
      <c r="F106" s="67"/>
      <c r="G106" s="65">
        <f>B106-C106</f>
        <v>-4</v>
      </c>
      <c r="H106" s="66">
        <f>D106-E106</f>
        <v>-36</v>
      </c>
      <c r="I106" s="20">
        <f>IF(C106=0, "-", IF(G106/C106&lt;10, G106/C106, "&gt;999%"))</f>
        <v>-0.33333333333333331</v>
      </c>
      <c r="J106" s="21">
        <f>IF(E106=0, "-", IF(H106/E106&lt;10, H106/E106, "&gt;999%"))</f>
        <v>-0.23225806451612904</v>
      </c>
    </row>
    <row r="107" spans="1:10" x14ac:dyDescent="0.25">
      <c r="A107" s="158" t="s">
        <v>571</v>
      </c>
      <c r="B107" s="65">
        <v>1</v>
      </c>
      <c r="C107" s="66">
        <v>1</v>
      </c>
      <c r="D107" s="65">
        <v>14</v>
      </c>
      <c r="E107" s="66">
        <v>13</v>
      </c>
      <c r="F107" s="67"/>
      <c r="G107" s="65">
        <f>B107-C107</f>
        <v>0</v>
      </c>
      <c r="H107" s="66">
        <f>D107-E107</f>
        <v>1</v>
      </c>
      <c r="I107" s="20">
        <f>IF(C107=0, "-", IF(G107/C107&lt;10, G107/C107, "&gt;999%"))</f>
        <v>0</v>
      </c>
      <c r="J107" s="21">
        <f>IF(E107=0, "-", IF(H107/E107&lt;10, H107/E107, "&gt;999%"))</f>
        <v>7.6923076923076927E-2</v>
      </c>
    </row>
    <row r="108" spans="1:10" s="160" customFormat="1" x14ac:dyDescent="0.25">
      <c r="A108" s="178" t="s">
        <v>667</v>
      </c>
      <c r="B108" s="71">
        <v>9</v>
      </c>
      <c r="C108" s="72">
        <v>13</v>
      </c>
      <c r="D108" s="71">
        <v>133</v>
      </c>
      <c r="E108" s="72">
        <v>168</v>
      </c>
      <c r="F108" s="73"/>
      <c r="G108" s="71">
        <f>B108-C108</f>
        <v>-4</v>
      </c>
      <c r="H108" s="72">
        <f>D108-E108</f>
        <v>-35</v>
      </c>
      <c r="I108" s="37">
        <f>IF(C108=0, "-", IF(G108/C108&lt;10, G108/C108, "&gt;999%"))</f>
        <v>-0.30769230769230771</v>
      </c>
      <c r="J108" s="38">
        <f>IF(E108=0, "-", IF(H108/E108&lt;10, H108/E108, "&gt;999%"))</f>
        <v>-0.20833333333333334</v>
      </c>
    </row>
    <row r="109" spans="1:10" x14ac:dyDescent="0.25">
      <c r="A109" s="177"/>
      <c r="B109" s="143"/>
      <c r="C109" s="144"/>
      <c r="D109" s="143"/>
      <c r="E109" s="144"/>
      <c r="F109" s="145"/>
      <c r="G109" s="143"/>
      <c r="H109" s="144"/>
      <c r="I109" s="151"/>
      <c r="J109" s="152"/>
    </row>
    <row r="110" spans="1:10" s="139" customFormat="1" x14ac:dyDescent="0.25">
      <c r="A110" s="159" t="s">
        <v>43</v>
      </c>
      <c r="B110" s="65"/>
      <c r="C110" s="66"/>
      <c r="D110" s="65"/>
      <c r="E110" s="66"/>
      <c r="F110" s="67"/>
      <c r="G110" s="65"/>
      <c r="H110" s="66"/>
      <c r="I110" s="20"/>
      <c r="J110" s="21"/>
    </row>
    <row r="111" spans="1:10" x14ac:dyDescent="0.25">
      <c r="A111" s="158" t="s">
        <v>585</v>
      </c>
      <c r="B111" s="65">
        <v>6</v>
      </c>
      <c r="C111" s="66">
        <v>0</v>
      </c>
      <c r="D111" s="65">
        <v>36</v>
      </c>
      <c r="E111" s="66">
        <v>73</v>
      </c>
      <c r="F111" s="67"/>
      <c r="G111" s="65">
        <f>B111-C111</f>
        <v>6</v>
      </c>
      <c r="H111" s="66">
        <f>D111-E111</f>
        <v>-37</v>
      </c>
      <c r="I111" s="20" t="str">
        <f>IF(C111=0, "-", IF(G111/C111&lt;10, G111/C111, "&gt;999%"))</f>
        <v>-</v>
      </c>
      <c r="J111" s="21">
        <f>IF(E111=0, "-", IF(H111/E111&lt;10, H111/E111, "&gt;999%"))</f>
        <v>-0.50684931506849318</v>
      </c>
    </row>
    <row r="112" spans="1:10" s="160" customFormat="1" x14ac:dyDescent="0.25">
      <c r="A112" s="178" t="s">
        <v>668</v>
      </c>
      <c r="B112" s="71">
        <v>6</v>
      </c>
      <c r="C112" s="72">
        <v>0</v>
      </c>
      <c r="D112" s="71">
        <v>36</v>
      </c>
      <c r="E112" s="72">
        <v>73</v>
      </c>
      <c r="F112" s="73"/>
      <c r="G112" s="71">
        <f>B112-C112</f>
        <v>6</v>
      </c>
      <c r="H112" s="72">
        <f>D112-E112</f>
        <v>-37</v>
      </c>
      <c r="I112" s="37" t="str">
        <f>IF(C112=0, "-", IF(G112/C112&lt;10, G112/C112, "&gt;999%"))</f>
        <v>-</v>
      </c>
      <c r="J112" s="38">
        <f>IF(E112=0, "-", IF(H112/E112&lt;10, H112/E112, "&gt;999%"))</f>
        <v>-0.50684931506849318</v>
      </c>
    </row>
    <row r="113" spans="1:10" x14ac:dyDescent="0.25">
      <c r="A113" s="177"/>
      <c r="B113" s="143"/>
      <c r="C113" s="144"/>
      <c r="D113" s="143"/>
      <c r="E113" s="144"/>
      <c r="F113" s="145"/>
      <c r="G113" s="143"/>
      <c r="H113" s="144"/>
      <c r="I113" s="151"/>
      <c r="J113" s="152"/>
    </row>
    <row r="114" spans="1:10" s="139" customFormat="1" x14ac:dyDescent="0.25">
      <c r="A114" s="159" t="s">
        <v>44</v>
      </c>
      <c r="B114" s="65"/>
      <c r="C114" s="66"/>
      <c r="D114" s="65"/>
      <c r="E114" s="66"/>
      <c r="F114" s="67"/>
      <c r="G114" s="65"/>
      <c r="H114" s="66"/>
      <c r="I114" s="20"/>
      <c r="J114" s="21"/>
    </row>
    <row r="115" spans="1:10" x14ac:dyDescent="0.25">
      <c r="A115" s="158" t="s">
        <v>354</v>
      </c>
      <c r="B115" s="65">
        <v>7</v>
      </c>
      <c r="C115" s="66">
        <v>5</v>
      </c>
      <c r="D115" s="65">
        <v>67</v>
      </c>
      <c r="E115" s="66">
        <v>59</v>
      </c>
      <c r="F115" s="67"/>
      <c r="G115" s="65">
        <f>B115-C115</f>
        <v>2</v>
      </c>
      <c r="H115" s="66">
        <f>D115-E115</f>
        <v>8</v>
      </c>
      <c r="I115" s="20">
        <f>IF(C115=0, "-", IF(G115/C115&lt;10, G115/C115, "&gt;999%"))</f>
        <v>0.4</v>
      </c>
      <c r="J115" s="21">
        <f>IF(E115=0, "-", IF(H115/E115&lt;10, H115/E115, "&gt;999%"))</f>
        <v>0.13559322033898305</v>
      </c>
    </row>
    <row r="116" spans="1:10" s="160" customFormat="1" x14ac:dyDescent="0.25">
      <c r="A116" s="178" t="s">
        <v>669</v>
      </c>
      <c r="B116" s="71">
        <v>7</v>
      </c>
      <c r="C116" s="72">
        <v>5</v>
      </c>
      <c r="D116" s="71">
        <v>67</v>
      </c>
      <c r="E116" s="72">
        <v>59</v>
      </c>
      <c r="F116" s="73"/>
      <c r="G116" s="71">
        <f>B116-C116</f>
        <v>2</v>
      </c>
      <c r="H116" s="72">
        <f>D116-E116</f>
        <v>8</v>
      </c>
      <c r="I116" s="37">
        <f>IF(C116=0, "-", IF(G116/C116&lt;10, G116/C116, "&gt;999%"))</f>
        <v>0.4</v>
      </c>
      <c r="J116" s="38">
        <f>IF(E116=0, "-", IF(H116/E116&lt;10, H116/E116, "&gt;999%"))</f>
        <v>0.13559322033898305</v>
      </c>
    </row>
    <row r="117" spans="1:10" x14ac:dyDescent="0.25">
      <c r="A117" s="177"/>
      <c r="B117" s="143"/>
      <c r="C117" s="144"/>
      <c r="D117" s="143"/>
      <c r="E117" s="144"/>
      <c r="F117" s="145"/>
      <c r="G117" s="143"/>
      <c r="H117" s="144"/>
      <c r="I117" s="151"/>
      <c r="J117" s="152"/>
    </row>
    <row r="118" spans="1:10" s="139" customFormat="1" x14ac:dyDescent="0.25">
      <c r="A118" s="159" t="s">
        <v>45</v>
      </c>
      <c r="B118" s="65"/>
      <c r="C118" s="66"/>
      <c r="D118" s="65"/>
      <c r="E118" s="66"/>
      <c r="F118" s="67"/>
      <c r="G118" s="65"/>
      <c r="H118" s="66"/>
      <c r="I118" s="20"/>
      <c r="J118" s="21"/>
    </row>
    <row r="119" spans="1:10" x14ac:dyDescent="0.25">
      <c r="A119" s="158" t="s">
        <v>201</v>
      </c>
      <c r="B119" s="65">
        <v>2</v>
      </c>
      <c r="C119" s="66">
        <v>33</v>
      </c>
      <c r="D119" s="65">
        <v>114</v>
      </c>
      <c r="E119" s="66">
        <v>258</v>
      </c>
      <c r="F119" s="67"/>
      <c r="G119" s="65">
        <f>B119-C119</f>
        <v>-31</v>
      </c>
      <c r="H119" s="66">
        <f>D119-E119</f>
        <v>-144</v>
      </c>
      <c r="I119" s="20">
        <f>IF(C119=0, "-", IF(G119/C119&lt;10, G119/C119, "&gt;999%"))</f>
        <v>-0.93939393939393945</v>
      </c>
      <c r="J119" s="21">
        <f>IF(E119=0, "-", IF(H119/E119&lt;10, H119/E119, "&gt;999%"))</f>
        <v>-0.55813953488372092</v>
      </c>
    </row>
    <row r="120" spans="1:10" s="160" customFormat="1" x14ac:dyDescent="0.25">
      <c r="A120" s="178" t="s">
        <v>670</v>
      </c>
      <c r="B120" s="71">
        <v>2</v>
      </c>
      <c r="C120" s="72">
        <v>33</v>
      </c>
      <c r="D120" s="71">
        <v>114</v>
      </c>
      <c r="E120" s="72">
        <v>258</v>
      </c>
      <c r="F120" s="73"/>
      <c r="G120" s="71">
        <f>B120-C120</f>
        <v>-31</v>
      </c>
      <c r="H120" s="72">
        <f>D120-E120</f>
        <v>-144</v>
      </c>
      <c r="I120" s="37">
        <f>IF(C120=0, "-", IF(G120/C120&lt;10, G120/C120, "&gt;999%"))</f>
        <v>-0.93939393939393945</v>
      </c>
      <c r="J120" s="38">
        <f>IF(E120=0, "-", IF(H120/E120&lt;10, H120/E120, "&gt;999%"))</f>
        <v>-0.55813953488372092</v>
      </c>
    </row>
    <row r="121" spans="1:10" x14ac:dyDescent="0.25">
      <c r="A121" s="177"/>
      <c r="B121" s="143"/>
      <c r="C121" s="144"/>
      <c r="D121" s="143"/>
      <c r="E121" s="144"/>
      <c r="F121" s="145"/>
      <c r="G121" s="143"/>
      <c r="H121" s="144"/>
      <c r="I121" s="151"/>
      <c r="J121" s="152"/>
    </row>
    <row r="122" spans="1:10" s="139" customFormat="1" x14ac:dyDescent="0.25">
      <c r="A122" s="159" t="s">
        <v>46</v>
      </c>
      <c r="B122" s="65"/>
      <c r="C122" s="66"/>
      <c r="D122" s="65"/>
      <c r="E122" s="66"/>
      <c r="F122" s="67"/>
      <c r="G122" s="65"/>
      <c r="H122" s="66"/>
      <c r="I122" s="20"/>
      <c r="J122" s="21"/>
    </row>
    <row r="123" spans="1:10" x14ac:dyDescent="0.25">
      <c r="A123" s="158" t="s">
        <v>557</v>
      </c>
      <c r="B123" s="65">
        <v>25</v>
      </c>
      <c r="C123" s="66">
        <v>64</v>
      </c>
      <c r="D123" s="65">
        <v>300</v>
      </c>
      <c r="E123" s="66">
        <v>417</v>
      </c>
      <c r="F123" s="67"/>
      <c r="G123" s="65">
        <f>B123-C123</f>
        <v>-39</v>
      </c>
      <c r="H123" s="66">
        <f>D123-E123</f>
        <v>-117</v>
      </c>
      <c r="I123" s="20">
        <f>IF(C123=0, "-", IF(G123/C123&lt;10, G123/C123, "&gt;999%"))</f>
        <v>-0.609375</v>
      </c>
      <c r="J123" s="21">
        <f>IF(E123=0, "-", IF(H123/E123&lt;10, H123/E123, "&gt;999%"))</f>
        <v>-0.2805755395683453</v>
      </c>
    </row>
    <row r="124" spans="1:10" s="160" customFormat="1" x14ac:dyDescent="0.25">
      <c r="A124" s="178" t="s">
        <v>671</v>
      </c>
      <c r="B124" s="71">
        <v>25</v>
      </c>
      <c r="C124" s="72">
        <v>64</v>
      </c>
      <c r="D124" s="71">
        <v>300</v>
      </c>
      <c r="E124" s="72">
        <v>417</v>
      </c>
      <c r="F124" s="73"/>
      <c r="G124" s="71">
        <f>B124-C124</f>
        <v>-39</v>
      </c>
      <c r="H124" s="72">
        <f>D124-E124</f>
        <v>-117</v>
      </c>
      <c r="I124" s="37">
        <f>IF(C124=0, "-", IF(G124/C124&lt;10, G124/C124, "&gt;999%"))</f>
        <v>-0.609375</v>
      </c>
      <c r="J124" s="38">
        <f>IF(E124=0, "-", IF(H124/E124&lt;10, H124/E124, "&gt;999%"))</f>
        <v>-0.2805755395683453</v>
      </c>
    </row>
    <row r="125" spans="1:10" x14ac:dyDescent="0.25">
      <c r="A125" s="177"/>
      <c r="B125" s="143"/>
      <c r="C125" s="144"/>
      <c r="D125" s="143"/>
      <c r="E125" s="144"/>
      <c r="F125" s="145"/>
      <c r="G125" s="143"/>
      <c r="H125" s="144"/>
      <c r="I125" s="151"/>
      <c r="J125" s="152"/>
    </row>
    <row r="126" spans="1:10" s="139" customFormat="1" x14ac:dyDescent="0.25">
      <c r="A126" s="159" t="s">
        <v>47</v>
      </c>
      <c r="B126" s="65"/>
      <c r="C126" s="66"/>
      <c r="D126" s="65"/>
      <c r="E126" s="66"/>
      <c r="F126" s="67"/>
      <c r="G126" s="65"/>
      <c r="H126" s="66"/>
      <c r="I126" s="20"/>
      <c r="J126" s="21"/>
    </row>
    <row r="127" spans="1:10" x14ac:dyDescent="0.25">
      <c r="A127" s="158" t="s">
        <v>450</v>
      </c>
      <c r="B127" s="65">
        <v>0</v>
      </c>
      <c r="C127" s="66">
        <v>0</v>
      </c>
      <c r="D127" s="65">
        <v>0</v>
      </c>
      <c r="E127" s="66">
        <v>2</v>
      </c>
      <c r="F127" s="67"/>
      <c r="G127" s="65">
        <f t="shared" ref="G127:G140" si="12">B127-C127</f>
        <v>0</v>
      </c>
      <c r="H127" s="66">
        <f t="shared" ref="H127:H140" si="13">D127-E127</f>
        <v>-2</v>
      </c>
      <c r="I127" s="20" t="str">
        <f t="shared" ref="I127:I140" si="14">IF(C127=0, "-", IF(G127/C127&lt;10, G127/C127, "&gt;999%"))</f>
        <v>-</v>
      </c>
      <c r="J127" s="21">
        <f t="shared" ref="J127:J140" si="15">IF(E127=0, "-", IF(H127/E127&lt;10, H127/E127, "&gt;999%"))</f>
        <v>-1</v>
      </c>
    </row>
    <row r="128" spans="1:10" x14ac:dyDescent="0.25">
      <c r="A128" s="158" t="s">
        <v>410</v>
      </c>
      <c r="B128" s="65">
        <v>37</v>
      </c>
      <c r="C128" s="66">
        <v>78</v>
      </c>
      <c r="D128" s="65">
        <v>569</v>
      </c>
      <c r="E128" s="66">
        <v>453</v>
      </c>
      <c r="F128" s="67"/>
      <c r="G128" s="65">
        <f t="shared" si="12"/>
        <v>-41</v>
      </c>
      <c r="H128" s="66">
        <f t="shared" si="13"/>
        <v>116</v>
      </c>
      <c r="I128" s="20">
        <f t="shared" si="14"/>
        <v>-0.52564102564102566</v>
      </c>
      <c r="J128" s="21">
        <f t="shared" si="15"/>
        <v>0.25607064017660042</v>
      </c>
    </row>
    <row r="129" spans="1:10" x14ac:dyDescent="0.25">
      <c r="A129" s="158" t="s">
        <v>451</v>
      </c>
      <c r="B129" s="65">
        <v>229</v>
      </c>
      <c r="C129" s="66">
        <v>154</v>
      </c>
      <c r="D129" s="65">
        <v>2523</v>
      </c>
      <c r="E129" s="66">
        <v>2052</v>
      </c>
      <c r="F129" s="67"/>
      <c r="G129" s="65">
        <f t="shared" si="12"/>
        <v>75</v>
      </c>
      <c r="H129" s="66">
        <f t="shared" si="13"/>
        <v>471</v>
      </c>
      <c r="I129" s="20">
        <f t="shared" si="14"/>
        <v>0.48701298701298701</v>
      </c>
      <c r="J129" s="21">
        <f t="shared" si="15"/>
        <v>0.22953216374269006</v>
      </c>
    </row>
    <row r="130" spans="1:10" x14ac:dyDescent="0.25">
      <c r="A130" s="158" t="s">
        <v>204</v>
      </c>
      <c r="B130" s="65">
        <v>1</v>
      </c>
      <c r="C130" s="66">
        <v>2</v>
      </c>
      <c r="D130" s="65">
        <v>35</v>
      </c>
      <c r="E130" s="66">
        <v>111</v>
      </c>
      <c r="F130" s="67"/>
      <c r="G130" s="65">
        <f t="shared" si="12"/>
        <v>-1</v>
      </c>
      <c r="H130" s="66">
        <f t="shared" si="13"/>
        <v>-76</v>
      </c>
      <c r="I130" s="20">
        <f t="shared" si="14"/>
        <v>-0.5</v>
      </c>
      <c r="J130" s="21">
        <f t="shared" si="15"/>
        <v>-0.68468468468468469</v>
      </c>
    </row>
    <row r="131" spans="1:10" x14ac:dyDescent="0.25">
      <c r="A131" s="158" t="s">
        <v>220</v>
      </c>
      <c r="B131" s="65">
        <v>2</v>
      </c>
      <c r="C131" s="66">
        <v>9</v>
      </c>
      <c r="D131" s="65">
        <v>46</v>
      </c>
      <c r="E131" s="66">
        <v>181</v>
      </c>
      <c r="F131" s="67"/>
      <c r="G131" s="65">
        <f t="shared" si="12"/>
        <v>-7</v>
      </c>
      <c r="H131" s="66">
        <f t="shared" si="13"/>
        <v>-135</v>
      </c>
      <c r="I131" s="20">
        <f t="shared" si="14"/>
        <v>-0.77777777777777779</v>
      </c>
      <c r="J131" s="21">
        <f t="shared" si="15"/>
        <v>-0.7458563535911602</v>
      </c>
    </row>
    <row r="132" spans="1:10" x14ac:dyDescent="0.25">
      <c r="A132" s="158" t="s">
        <v>247</v>
      </c>
      <c r="B132" s="65">
        <v>0</v>
      </c>
      <c r="C132" s="66">
        <v>0</v>
      </c>
      <c r="D132" s="65">
        <v>0</v>
      </c>
      <c r="E132" s="66">
        <v>1</v>
      </c>
      <c r="F132" s="67"/>
      <c r="G132" s="65">
        <f t="shared" si="12"/>
        <v>0</v>
      </c>
      <c r="H132" s="66">
        <f t="shared" si="13"/>
        <v>-1</v>
      </c>
      <c r="I132" s="20" t="str">
        <f t="shared" si="14"/>
        <v>-</v>
      </c>
      <c r="J132" s="21">
        <f t="shared" si="15"/>
        <v>-1</v>
      </c>
    </row>
    <row r="133" spans="1:10" x14ac:dyDescent="0.25">
      <c r="A133" s="158" t="s">
        <v>324</v>
      </c>
      <c r="B133" s="65">
        <v>24</v>
      </c>
      <c r="C133" s="66">
        <v>15</v>
      </c>
      <c r="D133" s="65">
        <v>538</v>
      </c>
      <c r="E133" s="66">
        <v>719</v>
      </c>
      <c r="F133" s="67"/>
      <c r="G133" s="65">
        <f t="shared" si="12"/>
        <v>9</v>
      </c>
      <c r="H133" s="66">
        <f t="shared" si="13"/>
        <v>-181</v>
      </c>
      <c r="I133" s="20">
        <f t="shared" si="14"/>
        <v>0.6</v>
      </c>
      <c r="J133" s="21">
        <f t="shared" si="15"/>
        <v>-0.2517385257301808</v>
      </c>
    </row>
    <row r="134" spans="1:10" x14ac:dyDescent="0.25">
      <c r="A134" s="158" t="s">
        <v>363</v>
      </c>
      <c r="B134" s="65">
        <v>42</v>
      </c>
      <c r="C134" s="66">
        <v>52</v>
      </c>
      <c r="D134" s="65">
        <v>597</v>
      </c>
      <c r="E134" s="66">
        <v>725</v>
      </c>
      <c r="F134" s="67"/>
      <c r="G134" s="65">
        <f t="shared" si="12"/>
        <v>-10</v>
      </c>
      <c r="H134" s="66">
        <f t="shared" si="13"/>
        <v>-128</v>
      </c>
      <c r="I134" s="20">
        <f t="shared" si="14"/>
        <v>-0.19230769230769232</v>
      </c>
      <c r="J134" s="21">
        <f t="shared" si="15"/>
        <v>-0.17655172413793102</v>
      </c>
    </row>
    <row r="135" spans="1:10" x14ac:dyDescent="0.25">
      <c r="A135" s="158" t="s">
        <v>529</v>
      </c>
      <c r="B135" s="65">
        <v>150</v>
      </c>
      <c r="C135" s="66">
        <v>96</v>
      </c>
      <c r="D135" s="65">
        <v>1120</v>
      </c>
      <c r="E135" s="66">
        <v>1110</v>
      </c>
      <c r="F135" s="67"/>
      <c r="G135" s="65">
        <f t="shared" si="12"/>
        <v>54</v>
      </c>
      <c r="H135" s="66">
        <f t="shared" si="13"/>
        <v>10</v>
      </c>
      <c r="I135" s="20">
        <f t="shared" si="14"/>
        <v>0.5625</v>
      </c>
      <c r="J135" s="21">
        <f t="shared" si="15"/>
        <v>9.0090090090090089E-3</v>
      </c>
    </row>
    <row r="136" spans="1:10" x14ac:dyDescent="0.25">
      <c r="A136" s="158" t="s">
        <v>540</v>
      </c>
      <c r="B136" s="65">
        <v>1216</v>
      </c>
      <c r="C136" s="66">
        <v>1066</v>
      </c>
      <c r="D136" s="65">
        <v>12112</v>
      </c>
      <c r="E136" s="66">
        <v>12643</v>
      </c>
      <c r="F136" s="67"/>
      <c r="G136" s="65">
        <f t="shared" si="12"/>
        <v>150</v>
      </c>
      <c r="H136" s="66">
        <f t="shared" si="13"/>
        <v>-531</v>
      </c>
      <c r="I136" s="20">
        <f t="shared" si="14"/>
        <v>0.14071294559099437</v>
      </c>
      <c r="J136" s="21">
        <f t="shared" si="15"/>
        <v>-4.1999525429091196E-2</v>
      </c>
    </row>
    <row r="137" spans="1:10" x14ac:dyDescent="0.25">
      <c r="A137" s="158" t="s">
        <v>507</v>
      </c>
      <c r="B137" s="65">
        <v>0</v>
      </c>
      <c r="C137" s="66">
        <v>3</v>
      </c>
      <c r="D137" s="65">
        <v>0</v>
      </c>
      <c r="E137" s="66">
        <v>24</v>
      </c>
      <c r="F137" s="67"/>
      <c r="G137" s="65">
        <f t="shared" si="12"/>
        <v>-3</v>
      </c>
      <c r="H137" s="66">
        <f t="shared" si="13"/>
        <v>-24</v>
      </c>
      <c r="I137" s="20">
        <f t="shared" si="14"/>
        <v>-1</v>
      </c>
      <c r="J137" s="21">
        <f t="shared" si="15"/>
        <v>-1</v>
      </c>
    </row>
    <row r="138" spans="1:10" x14ac:dyDescent="0.25">
      <c r="A138" s="158" t="s">
        <v>518</v>
      </c>
      <c r="B138" s="65">
        <v>59</v>
      </c>
      <c r="C138" s="66">
        <v>20</v>
      </c>
      <c r="D138" s="65">
        <v>522</v>
      </c>
      <c r="E138" s="66">
        <v>728</v>
      </c>
      <c r="F138" s="67"/>
      <c r="G138" s="65">
        <f t="shared" si="12"/>
        <v>39</v>
      </c>
      <c r="H138" s="66">
        <f t="shared" si="13"/>
        <v>-206</v>
      </c>
      <c r="I138" s="20">
        <f t="shared" si="14"/>
        <v>1.95</v>
      </c>
      <c r="J138" s="21">
        <f t="shared" si="15"/>
        <v>-0.28296703296703296</v>
      </c>
    </row>
    <row r="139" spans="1:10" x14ac:dyDescent="0.25">
      <c r="A139" s="158" t="s">
        <v>558</v>
      </c>
      <c r="B139" s="65">
        <v>0</v>
      </c>
      <c r="C139" s="66">
        <v>7</v>
      </c>
      <c r="D139" s="65">
        <v>101</v>
      </c>
      <c r="E139" s="66">
        <v>364</v>
      </c>
      <c r="F139" s="67"/>
      <c r="G139" s="65">
        <f t="shared" si="12"/>
        <v>-7</v>
      </c>
      <c r="H139" s="66">
        <f t="shared" si="13"/>
        <v>-263</v>
      </c>
      <c r="I139" s="20">
        <f t="shared" si="14"/>
        <v>-1</v>
      </c>
      <c r="J139" s="21">
        <f t="shared" si="15"/>
        <v>-0.72252747252747251</v>
      </c>
    </row>
    <row r="140" spans="1:10" s="160" customFormat="1" x14ac:dyDescent="0.25">
      <c r="A140" s="178" t="s">
        <v>672</v>
      </c>
      <c r="B140" s="71">
        <v>1760</v>
      </c>
      <c r="C140" s="72">
        <v>1502</v>
      </c>
      <c r="D140" s="71">
        <v>18163</v>
      </c>
      <c r="E140" s="72">
        <v>19113</v>
      </c>
      <c r="F140" s="73"/>
      <c r="G140" s="71">
        <f t="shared" si="12"/>
        <v>258</v>
      </c>
      <c r="H140" s="72">
        <f t="shared" si="13"/>
        <v>-950</v>
      </c>
      <c r="I140" s="37">
        <f t="shared" si="14"/>
        <v>0.17177097203728361</v>
      </c>
      <c r="J140" s="38">
        <f t="shared" si="15"/>
        <v>-4.9704389682415112E-2</v>
      </c>
    </row>
    <row r="141" spans="1:10" x14ac:dyDescent="0.25">
      <c r="A141" s="177"/>
      <c r="B141" s="143"/>
      <c r="C141" s="144"/>
      <c r="D141" s="143"/>
      <c r="E141" s="144"/>
      <c r="F141" s="145"/>
      <c r="G141" s="143"/>
      <c r="H141" s="144"/>
      <c r="I141" s="151"/>
      <c r="J141" s="152"/>
    </row>
    <row r="142" spans="1:10" s="139" customFormat="1" x14ac:dyDescent="0.25">
      <c r="A142" s="159" t="s">
        <v>48</v>
      </c>
      <c r="B142" s="65"/>
      <c r="C142" s="66"/>
      <c r="D142" s="65"/>
      <c r="E142" s="66"/>
      <c r="F142" s="67"/>
      <c r="G142" s="65"/>
      <c r="H142" s="66"/>
      <c r="I142" s="20"/>
      <c r="J142" s="21"/>
    </row>
    <row r="143" spans="1:10" x14ac:dyDescent="0.25">
      <c r="A143" s="158" t="s">
        <v>586</v>
      </c>
      <c r="B143" s="65">
        <v>8</v>
      </c>
      <c r="C143" s="66">
        <v>18</v>
      </c>
      <c r="D143" s="65">
        <v>126</v>
      </c>
      <c r="E143" s="66">
        <v>107</v>
      </c>
      <c r="F143" s="67"/>
      <c r="G143" s="65">
        <f>B143-C143</f>
        <v>-10</v>
      </c>
      <c r="H143" s="66">
        <f>D143-E143</f>
        <v>19</v>
      </c>
      <c r="I143" s="20">
        <f>IF(C143=0, "-", IF(G143/C143&lt;10, G143/C143, "&gt;999%"))</f>
        <v>-0.55555555555555558</v>
      </c>
      <c r="J143" s="21">
        <f>IF(E143=0, "-", IF(H143/E143&lt;10, H143/E143, "&gt;999%"))</f>
        <v>0.17757009345794392</v>
      </c>
    </row>
    <row r="144" spans="1:10" s="160" customFormat="1" x14ac:dyDescent="0.25">
      <c r="A144" s="178" t="s">
        <v>673</v>
      </c>
      <c r="B144" s="71">
        <v>8</v>
      </c>
      <c r="C144" s="72">
        <v>18</v>
      </c>
      <c r="D144" s="71">
        <v>126</v>
      </c>
      <c r="E144" s="72">
        <v>107</v>
      </c>
      <c r="F144" s="73"/>
      <c r="G144" s="71">
        <f>B144-C144</f>
        <v>-10</v>
      </c>
      <c r="H144" s="72">
        <f>D144-E144</f>
        <v>19</v>
      </c>
      <c r="I144" s="37">
        <f>IF(C144=0, "-", IF(G144/C144&lt;10, G144/C144, "&gt;999%"))</f>
        <v>-0.55555555555555558</v>
      </c>
      <c r="J144" s="38">
        <f>IF(E144=0, "-", IF(H144/E144&lt;10, H144/E144, "&gt;999%"))</f>
        <v>0.17757009345794392</v>
      </c>
    </row>
    <row r="145" spans="1:10" x14ac:dyDescent="0.25">
      <c r="A145" s="177"/>
      <c r="B145" s="143"/>
      <c r="C145" s="144"/>
      <c r="D145" s="143"/>
      <c r="E145" s="144"/>
      <c r="F145" s="145"/>
      <c r="G145" s="143"/>
      <c r="H145" s="144"/>
      <c r="I145" s="151"/>
      <c r="J145" s="152"/>
    </row>
    <row r="146" spans="1:10" s="139" customFormat="1" x14ac:dyDescent="0.25">
      <c r="A146" s="159" t="s">
        <v>49</v>
      </c>
      <c r="B146" s="65"/>
      <c r="C146" s="66"/>
      <c r="D146" s="65"/>
      <c r="E146" s="66"/>
      <c r="F146" s="67"/>
      <c r="G146" s="65"/>
      <c r="H146" s="66"/>
      <c r="I146" s="20"/>
      <c r="J146" s="21"/>
    </row>
    <row r="147" spans="1:10" x14ac:dyDescent="0.25">
      <c r="A147" s="158" t="s">
        <v>559</v>
      </c>
      <c r="B147" s="65">
        <v>105</v>
      </c>
      <c r="C147" s="66">
        <v>86</v>
      </c>
      <c r="D147" s="65">
        <v>926</v>
      </c>
      <c r="E147" s="66">
        <v>868</v>
      </c>
      <c r="F147" s="67"/>
      <c r="G147" s="65">
        <f>B147-C147</f>
        <v>19</v>
      </c>
      <c r="H147" s="66">
        <f>D147-E147</f>
        <v>58</v>
      </c>
      <c r="I147" s="20">
        <f>IF(C147=0, "-", IF(G147/C147&lt;10, G147/C147, "&gt;999%"))</f>
        <v>0.22093023255813954</v>
      </c>
      <c r="J147" s="21">
        <f>IF(E147=0, "-", IF(H147/E147&lt;10, H147/E147, "&gt;999%"))</f>
        <v>6.6820276497695855E-2</v>
      </c>
    </row>
    <row r="148" spans="1:10" x14ac:dyDescent="0.25">
      <c r="A148" s="158" t="s">
        <v>572</v>
      </c>
      <c r="B148" s="65">
        <v>38</v>
      </c>
      <c r="C148" s="66">
        <v>60</v>
      </c>
      <c r="D148" s="65">
        <v>442</v>
      </c>
      <c r="E148" s="66">
        <v>534</v>
      </c>
      <c r="F148" s="67"/>
      <c r="G148" s="65">
        <f>B148-C148</f>
        <v>-22</v>
      </c>
      <c r="H148" s="66">
        <f>D148-E148</f>
        <v>-92</v>
      </c>
      <c r="I148" s="20">
        <f>IF(C148=0, "-", IF(G148/C148&lt;10, G148/C148, "&gt;999%"))</f>
        <v>-0.36666666666666664</v>
      </c>
      <c r="J148" s="21">
        <f>IF(E148=0, "-", IF(H148/E148&lt;10, H148/E148, "&gt;999%"))</f>
        <v>-0.17228464419475656</v>
      </c>
    </row>
    <row r="149" spans="1:10" x14ac:dyDescent="0.25">
      <c r="A149" s="158" t="s">
        <v>587</v>
      </c>
      <c r="B149" s="65">
        <v>35</v>
      </c>
      <c r="C149" s="66">
        <v>13</v>
      </c>
      <c r="D149" s="65">
        <v>240</v>
      </c>
      <c r="E149" s="66">
        <v>215</v>
      </c>
      <c r="F149" s="67"/>
      <c r="G149" s="65">
        <f>B149-C149</f>
        <v>22</v>
      </c>
      <c r="H149" s="66">
        <f>D149-E149</f>
        <v>25</v>
      </c>
      <c r="I149" s="20">
        <f>IF(C149=0, "-", IF(G149/C149&lt;10, G149/C149, "&gt;999%"))</f>
        <v>1.6923076923076923</v>
      </c>
      <c r="J149" s="21">
        <f>IF(E149=0, "-", IF(H149/E149&lt;10, H149/E149, "&gt;999%"))</f>
        <v>0.11627906976744186</v>
      </c>
    </row>
    <row r="150" spans="1:10" s="160" customFormat="1" x14ac:dyDescent="0.25">
      <c r="A150" s="178" t="s">
        <v>674</v>
      </c>
      <c r="B150" s="71">
        <v>178</v>
      </c>
      <c r="C150" s="72">
        <v>159</v>
      </c>
      <c r="D150" s="71">
        <v>1608</v>
      </c>
      <c r="E150" s="72">
        <v>1617</v>
      </c>
      <c r="F150" s="73"/>
      <c r="G150" s="71">
        <f>B150-C150</f>
        <v>19</v>
      </c>
      <c r="H150" s="72">
        <f>D150-E150</f>
        <v>-9</v>
      </c>
      <c r="I150" s="37">
        <f>IF(C150=0, "-", IF(G150/C150&lt;10, G150/C150, "&gt;999%"))</f>
        <v>0.11949685534591195</v>
      </c>
      <c r="J150" s="38">
        <f>IF(E150=0, "-", IF(H150/E150&lt;10, H150/E150, "&gt;999%"))</f>
        <v>-5.5658627087198514E-3</v>
      </c>
    </row>
    <row r="151" spans="1:10" x14ac:dyDescent="0.25">
      <c r="A151" s="177"/>
      <c r="B151" s="143"/>
      <c r="C151" s="144"/>
      <c r="D151" s="143"/>
      <c r="E151" s="144"/>
      <c r="F151" s="145"/>
      <c r="G151" s="143"/>
      <c r="H151" s="144"/>
      <c r="I151" s="151"/>
      <c r="J151" s="152"/>
    </row>
    <row r="152" spans="1:10" s="139" customFormat="1" x14ac:dyDescent="0.25">
      <c r="A152" s="159" t="s">
        <v>50</v>
      </c>
      <c r="B152" s="65"/>
      <c r="C152" s="66"/>
      <c r="D152" s="65"/>
      <c r="E152" s="66"/>
      <c r="F152" s="67"/>
      <c r="G152" s="65"/>
      <c r="H152" s="66"/>
      <c r="I152" s="20"/>
      <c r="J152" s="21"/>
    </row>
    <row r="153" spans="1:10" x14ac:dyDescent="0.25">
      <c r="A153" s="158" t="s">
        <v>263</v>
      </c>
      <c r="B153" s="65">
        <v>8</v>
      </c>
      <c r="C153" s="66">
        <v>3</v>
      </c>
      <c r="D153" s="65">
        <v>58</v>
      </c>
      <c r="E153" s="66">
        <v>59</v>
      </c>
      <c r="F153" s="67"/>
      <c r="G153" s="65">
        <f t="shared" ref="G153:G158" si="16">B153-C153</f>
        <v>5</v>
      </c>
      <c r="H153" s="66">
        <f t="shared" ref="H153:H158" si="17">D153-E153</f>
        <v>-1</v>
      </c>
      <c r="I153" s="20">
        <f t="shared" ref="I153:I158" si="18">IF(C153=0, "-", IF(G153/C153&lt;10, G153/C153, "&gt;999%"))</f>
        <v>1.6666666666666667</v>
      </c>
      <c r="J153" s="21">
        <f t="shared" ref="J153:J158" si="19">IF(E153=0, "-", IF(H153/E153&lt;10, H153/E153, "&gt;999%"))</f>
        <v>-1.6949152542372881E-2</v>
      </c>
    </row>
    <row r="154" spans="1:10" x14ac:dyDescent="0.25">
      <c r="A154" s="158" t="s">
        <v>282</v>
      </c>
      <c r="B154" s="65">
        <v>0</v>
      </c>
      <c r="C154" s="66">
        <v>2</v>
      </c>
      <c r="D154" s="65">
        <v>46</v>
      </c>
      <c r="E154" s="66">
        <v>28</v>
      </c>
      <c r="F154" s="67"/>
      <c r="G154" s="65">
        <f t="shared" si="16"/>
        <v>-2</v>
      </c>
      <c r="H154" s="66">
        <f t="shared" si="17"/>
        <v>18</v>
      </c>
      <c r="I154" s="20">
        <f t="shared" si="18"/>
        <v>-1</v>
      </c>
      <c r="J154" s="21">
        <f t="shared" si="19"/>
        <v>0.6428571428571429</v>
      </c>
    </row>
    <row r="155" spans="1:10" x14ac:dyDescent="0.25">
      <c r="A155" s="158" t="s">
        <v>435</v>
      </c>
      <c r="B155" s="65">
        <v>8</v>
      </c>
      <c r="C155" s="66">
        <v>0</v>
      </c>
      <c r="D155" s="65">
        <v>60</v>
      </c>
      <c r="E155" s="66">
        <v>0</v>
      </c>
      <c r="F155" s="67"/>
      <c r="G155" s="65">
        <f t="shared" si="16"/>
        <v>8</v>
      </c>
      <c r="H155" s="66">
        <f t="shared" si="17"/>
        <v>60</v>
      </c>
      <c r="I155" s="20" t="str">
        <f t="shared" si="18"/>
        <v>-</v>
      </c>
      <c r="J155" s="21" t="str">
        <f t="shared" si="19"/>
        <v>-</v>
      </c>
    </row>
    <row r="156" spans="1:10" x14ac:dyDescent="0.25">
      <c r="A156" s="158" t="s">
        <v>436</v>
      </c>
      <c r="B156" s="65">
        <v>8</v>
      </c>
      <c r="C156" s="66">
        <v>61</v>
      </c>
      <c r="D156" s="65">
        <v>204</v>
      </c>
      <c r="E156" s="66">
        <v>185</v>
      </c>
      <c r="F156" s="67"/>
      <c r="G156" s="65">
        <f t="shared" si="16"/>
        <v>-53</v>
      </c>
      <c r="H156" s="66">
        <f t="shared" si="17"/>
        <v>19</v>
      </c>
      <c r="I156" s="20">
        <f t="shared" si="18"/>
        <v>-0.86885245901639341</v>
      </c>
      <c r="J156" s="21">
        <f t="shared" si="19"/>
        <v>0.10270270270270271</v>
      </c>
    </row>
    <row r="157" spans="1:10" x14ac:dyDescent="0.25">
      <c r="A157" s="158" t="s">
        <v>479</v>
      </c>
      <c r="B157" s="65">
        <v>10</v>
      </c>
      <c r="C157" s="66">
        <v>14</v>
      </c>
      <c r="D157" s="65">
        <v>147</v>
      </c>
      <c r="E157" s="66">
        <v>190</v>
      </c>
      <c r="F157" s="67"/>
      <c r="G157" s="65">
        <f t="shared" si="16"/>
        <v>-4</v>
      </c>
      <c r="H157" s="66">
        <f t="shared" si="17"/>
        <v>-43</v>
      </c>
      <c r="I157" s="20">
        <f t="shared" si="18"/>
        <v>-0.2857142857142857</v>
      </c>
      <c r="J157" s="21">
        <f t="shared" si="19"/>
        <v>-0.22631578947368422</v>
      </c>
    </row>
    <row r="158" spans="1:10" s="160" customFormat="1" x14ac:dyDescent="0.25">
      <c r="A158" s="178" t="s">
        <v>675</v>
      </c>
      <c r="B158" s="71">
        <v>34</v>
      </c>
      <c r="C158" s="72">
        <v>80</v>
      </c>
      <c r="D158" s="71">
        <v>515</v>
      </c>
      <c r="E158" s="72">
        <v>462</v>
      </c>
      <c r="F158" s="73"/>
      <c r="G158" s="71">
        <f t="shared" si="16"/>
        <v>-46</v>
      </c>
      <c r="H158" s="72">
        <f t="shared" si="17"/>
        <v>53</v>
      </c>
      <c r="I158" s="37">
        <f t="shared" si="18"/>
        <v>-0.57499999999999996</v>
      </c>
      <c r="J158" s="38">
        <f t="shared" si="19"/>
        <v>0.11471861471861472</v>
      </c>
    </row>
    <row r="159" spans="1:10" x14ac:dyDescent="0.25">
      <c r="A159" s="177"/>
      <c r="B159" s="143"/>
      <c r="C159" s="144"/>
      <c r="D159" s="143"/>
      <c r="E159" s="144"/>
      <c r="F159" s="145"/>
      <c r="G159" s="143"/>
      <c r="H159" s="144"/>
      <c r="I159" s="151"/>
      <c r="J159" s="152"/>
    </row>
    <row r="160" spans="1:10" s="139" customFormat="1" x14ac:dyDescent="0.25">
      <c r="A160" s="159" t="s">
        <v>51</v>
      </c>
      <c r="B160" s="65"/>
      <c r="C160" s="66"/>
      <c r="D160" s="65"/>
      <c r="E160" s="66"/>
      <c r="F160" s="67"/>
      <c r="G160" s="65"/>
      <c r="H160" s="66"/>
      <c r="I160" s="20"/>
      <c r="J160" s="21"/>
    </row>
    <row r="161" spans="1:10" x14ac:dyDescent="0.25">
      <c r="A161" s="158" t="s">
        <v>374</v>
      </c>
      <c r="B161" s="65">
        <v>0</v>
      </c>
      <c r="C161" s="66">
        <v>0</v>
      </c>
      <c r="D161" s="65">
        <v>1</v>
      </c>
      <c r="E161" s="66">
        <v>621</v>
      </c>
      <c r="F161" s="67"/>
      <c r="G161" s="65">
        <f t="shared" ref="G161:G171" si="20">B161-C161</f>
        <v>0</v>
      </c>
      <c r="H161" s="66">
        <f t="shared" ref="H161:H171" si="21">D161-E161</f>
        <v>-620</v>
      </c>
      <c r="I161" s="20" t="str">
        <f t="shared" ref="I161:I171" si="22">IF(C161=0, "-", IF(G161/C161&lt;10, G161/C161, "&gt;999%"))</f>
        <v>-</v>
      </c>
      <c r="J161" s="21">
        <f t="shared" ref="J161:J171" si="23">IF(E161=0, "-", IF(H161/E161&lt;10, H161/E161, "&gt;999%"))</f>
        <v>-0.99838969404186795</v>
      </c>
    </row>
    <row r="162" spans="1:10" x14ac:dyDescent="0.25">
      <c r="A162" s="158" t="s">
        <v>411</v>
      </c>
      <c r="B162" s="65">
        <v>261</v>
      </c>
      <c r="C162" s="66">
        <v>90</v>
      </c>
      <c r="D162" s="65">
        <v>1825</v>
      </c>
      <c r="E162" s="66">
        <v>966</v>
      </c>
      <c r="F162" s="67"/>
      <c r="G162" s="65">
        <f t="shared" si="20"/>
        <v>171</v>
      </c>
      <c r="H162" s="66">
        <f t="shared" si="21"/>
        <v>859</v>
      </c>
      <c r="I162" s="20">
        <f t="shared" si="22"/>
        <v>1.9</v>
      </c>
      <c r="J162" s="21">
        <f t="shared" si="23"/>
        <v>0.88923395445134579</v>
      </c>
    </row>
    <row r="163" spans="1:10" x14ac:dyDescent="0.25">
      <c r="A163" s="158" t="s">
        <v>412</v>
      </c>
      <c r="B163" s="65">
        <v>87</v>
      </c>
      <c r="C163" s="66">
        <v>0</v>
      </c>
      <c r="D163" s="65">
        <v>587</v>
      </c>
      <c r="E163" s="66">
        <v>0</v>
      </c>
      <c r="F163" s="67"/>
      <c r="G163" s="65">
        <f t="shared" si="20"/>
        <v>87</v>
      </c>
      <c r="H163" s="66">
        <f t="shared" si="21"/>
        <v>587</v>
      </c>
      <c r="I163" s="20" t="str">
        <f t="shared" si="22"/>
        <v>-</v>
      </c>
      <c r="J163" s="21" t="str">
        <f t="shared" si="23"/>
        <v>-</v>
      </c>
    </row>
    <row r="164" spans="1:10" x14ac:dyDescent="0.25">
      <c r="A164" s="158" t="s">
        <v>452</v>
      </c>
      <c r="B164" s="65">
        <v>0</v>
      </c>
      <c r="C164" s="66">
        <v>1</v>
      </c>
      <c r="D164" s="65">
        <v>0</v>
      </c>
      <c r="E164" s="66">
        <v>113</v>
      </c>
      <c r="F164" s="67"/>
      <c r="G164" s="65">
        <f t="shared" si="20"/>
        <v>-1</v>
      </c>
      <c r="H164" s="66">
        <f t="shared" si="21"/>
        <v>-113</v>
      </c>
      <c r="I164" s="20">
        <f t="shared" si="22"/>
        <v>-1</v>
      </c>
      <c r="J164" s="21">
        <f t="shared" si="23"/>
        <v>-1</v>
      </c>
    </row>
    <row r="165" spans="1:10" x14ac:dyDescent="0.25">
      <c r="A165" s="158" t="s">
        <v>375</v>
      </c>
      <c r="B165" s="65">
        <v>270</v>
      </c>
      <c r="C165" s="66">
        <v>120</v>
      </c>
      <c r="D165" s="65">
        <v>2144</v>
      </c>
      <c r="E165" s="66">
        <v>885</v>
      </c>
      <c r="F165" s="67"/>
      <c r="G165" s="65">
        <f t="shared" si="20"/>
        <v>150</v>
      </c>
      <c r="H165" s="66">
        <f t="shared" si="21"/>
        <v>1259</v>
      </c>
      <c r="I165" s="20">
        <f t="shared" si="22"/>
        <v>1.25</v>
      </c>
      <c r="J165" s="21">
        <f t="shared" si="23"/>
        <v>1.4225988700564971</v>
      </c>
    </row>
    <row r="166" spans="1:10" x14ac:dyDescent="0.25">
      <c r="A166" s="158" t="s">
        <v>530</v>
      </c>
      <c r="B166" s="65">
        <v>0</v>
      </c>
      <c r="C166" s="66">
        <v>2</v>
      </c>
      <c r="D166" s="65">
        <v>0</v>
      </c>
      <c r="E166" s="66">
        <v>166</v>
      </c>
      <c r="F166" s="67"/>
      <c r="G166" s="65">
        <f t="shared" si="20"/>
        <v>-2</v>
      </c>
      <c r="H166" s="66">
        <f t="shared" si="21"/>
        <v>-166</v>
      </c>
      <c r="I166" s="20">
        <f t="shared" si="22"/>
        <v>-1</v>
      </c>
      <c r="J166" s="21">
        <f t="shared" si="23"/>
        <v>-1</v>
      </c>
    </row>
    <row r="167" spans="1:10" x14ac:dyDescent="0.25">
      <c r="A167" s="158" t="s">
        <v>541</v>
      </c>
      <c r="B167" s="65">
        <v>0</v>
      </c>
      <c r="C167" s="66">
        <v>1</v>
      </c>
      <c r="D167" s="65">
        <v>0</v>
      </c>
      <c r="E167" s="66">
        <v>148</v>
      </c>
      <c r="F167" s="67"/>
      <c r="G167" s="65">
        <f t="shared" si="20"/>
        <v>-1</v>
      </c>
      <c r="H167" s="66">
        <f t="shared" si="21"/>
        <v>-148</v>
      </c>
      <c r="I167" s="20">
        <f t="shared" si="22"/>
        <v>-1</v>
      </c>
      <c r="J167" s="21">
        <f t="shared" si="23"/>
        <v>-1</v>
      </c>
    </row>
    <row r="168" spans="1:10" x14ac:dyDescent="0.25">
      <c r="A168" s="158" t="s">
        <v>453</v>
      </c>
      <c r="B168" s="65">
        <v>1</v>
      </c>
      <c r="C168" s="66">
        <v>0</v>
      </c>
      <c r="D168" s="65">
        <v>1</v>
      </c>
      <c r="E168" s="66">
        <v>0</v>
      </c>
      <c r="F168" s="67"/>
      <c r="G168" s="65">
        <f t="shared" si="20"/>
        <v>1</v>
      </c>
      <c r="H168" s="66">
        <f t="shared" si="21"/>
        <v>1</v>
      </c>
      <c r="I168" s="20" t="str">
        <f t="shared" si="22"/>
        <v>-</v>
      </c>
      <c r="J168" s="21" t="str">
        <f t="shared" si="23"/>
        <v>-</v>
      </c>
    </row>
    <row r="169" spans="1:10" x14ac:dyDescent="0.25">
      <c r="A169" s="158" t="s">
        <v>531</v>
      </c>
      <c r="B169" s="65">
        <v>2</v>
      </c>
      <c r="C169" s="66">
        <v>9</v>
      </c>
      <c r="D169" s="65">
        <v>43</v>
      </c>
      <c r="E169" s="66">
        <v>21</v>
      </c>
      <c r="F169" s="67"/>
      <c r="G169" s="65">
        <f t="shared" si="20"/>
        <v>-7</v>
      </c>
      <c r="H169" s="66">
        <f t="shared" si="21"/>
        <v>22</v>
      </c>
      <c r="I169" s="20">
        <f t="shared" si="22"/>
        <v>-0.77777777777777779</v>
      </c>
      <c r="J169" s="21">
        <f t="shared" si="23"/>
        <v>1.0476190476190477</v>
      </c>
    </row>
    <row r="170" spans="1:10" x14ac:dyDescent="0.25">
      <c r="A170" s="158" t="s">
        <v>542</v>
      </c>
      <c r="B170" s="65">
        <v>207</v>
      </c>
      <c r="C170" s="66">
        <v>103</v>
      </c>
      <c r="D170" s="65">
        <v>2076</v>
      </c>
      <c r="E170" s="66">
        <v>1907</v>
      </c>
      <c r="F170" s="67"/>
      <c r="G170" s="65">
        <f t="shared" si="20"/>
        <v>104</v>
      </c>
      <c r="H170" s="66">
        <f t="shared" si="21"/>
        <v>169</v>
      </c>
      <c r="I170" s="20">
        <f t="shared" si="22"/>
        <v>1.0097087378640777</v>
      </c>
      <c r="J170" s="21">
        <f t="shared" si="23"/>
        <v>8.8620870477189306E-2</v>
      </c>
    </row>
    <row r="171" spans="1:10" s="160" customFormat="1" x14ac:dyDescent="0.25">
      <c r="A171" s="178" t="s">
        <v>676</v>
      </c>
      <c r="B171" s="71">
        <v>828</v>
      </c>
      <c r="C171" s="72">
        <v>326</v>
      </c>
      <c r="D171" s="71">
        <v>6677</v>
      </c>
      <c r="E171" s="72">
        <v>4827</v>
      </c>
      <c r="F171" s="73"/>
      <c r="G171" s="71">
        <f t="shared" si="20"/>
        <v>502</v>
      </c>
      <c r="H171" s="72">
        <f t="shared" si="21"/>
        <v>1850</v>
      </c>
      <c r="I171" s="37">
        <f t="shared" si="22"/>
        <v>1.5398773006134969</v>
      </c>
      <c r="J171" s="38">
        <f t="shared" si="23"/>
        <v>0.38326082452869276</v>
      </c>
    </row>
    <row r="172" spans="1:10" x14ac:dyDescent="0.25">
      <c r="A172" s="177"/>
      <c r="B172" s="143"/>
      <c r="C172" s="144"/>
      <c r="D172" s="143"/>
      <c r="E172" s="144"/>
      <c r="F172" s="145"/>
      <c r="G172" s="143"/>
      <c r="H172" s="144"/>
      <c r="I172" s="151"/>
      <c r="J172" s="152"/>
    </row>
    <row r="173" spans="1:10" s="139" customFormat="1" x14ac:dyDescent="0.25">
      <c r="A173" s="159" t="s">
        <v>52</v>
      </c>
      <c r="B173" s="65"/>
      <c r="C173" s="66"/>
      <c r="D173" s="65"/>
      <c r="E173" s="66"/>
      <c r="F173" s="67"/>
      <c r="G173" s="65"/>
      <c r="H173" s="66"/>
      <c r="I173" s="20"/>
      <c r="J173" s="21"/>
    </row>
    <row r="174" spans="1:10" x14ac:dyDescent="0.25">
      <c r="A174" s="158" t="s">
        <v>588</v>
      </c>
      <c r="B174" s="65">
        <v>14</v>
      </c>
      <c r="C174" s="66">
        <v>9</v>
      </c>
      <c r="D174" s="65">
        <v>200</v>
      </c>
      <c r="E174" s="66">
        <v>138</v>
      </c>
      <c r="F174" s="67"/>
      <c r="G174" s="65">
        <f>B174-C174</f>
        <v>5</v>
      </c>
      <c r="H174" s="66">
        <f>D174-E174</f>
        <v>62</v>
      </c>
      <c r="I174" s="20">
        <f>IF(C174=0, "-", IF(G174/C174&lt;10, G174/C174, "&gt;999%"))</f>
        <v>0.55555555555555558</v>
      </c>
      <c r="J174" s="21">
        <f>IF(E174=0, "-", IF(H174/E174&lt;10, H174/E174, "&gt;999%"))</f>
        <v>0.44927536231884058</v>
      </c>
    </row>
    <row r="175" spans="1:10" x14ac:dyDescent="0.25">
      <c r="A175" s="158" t="s">
        <v>560</v>
      </c>
      <c r="B175" s="65">
        <v>100</v>
      </c>
      <c r="C175" s="66">
        <v>176</v>
      </c>
      <c r="D175" s="65">
        <v>1344</v>
      </c>
      <c r="E175" s="66">
        <v>1575</v>
      </c>
      <c r="F175" s="67"/>
      <c r="G175" s="65">
        <f>B175-C175</f>
        <v>-76</v>
      </c>
      <c r="H175" s="66">
        <f>D175-E175</f>
        <v>-231</v>
      </c>
      <c r="I175" s="20">
        <f>IF(C175=0, "-", IF(G175/C175&lt;10, G175/C175, "&gt;999%"))</f>
        <v>-0.43181818181818182</v>
      </c>
      <c r="J175" s="21">
        <f>IF(E175=0, "-", IF(H175/E175&lt;10, H175/E175, "&gt;999%"))</f>
        <v>-0.14666666666666667</v>
      </c>
    </row>
    <row r="176" spans="1:10" x14ac:dyDescent="0.25">
      <c r="A176" s="158" t="s">
        <v>573</v>
      </c>
      <c r="B176" s="65">
        <v>66</v>
      </c>
      <c r="C176" s="66">
        <v>69</v>
      </c>
      <c r="D176" s="65">
        <v>817</v>
      </c>
      <c r="E176" s="66">
        <v>743</v>
      </c>
      <c r="F176" s="67"/>
      <c r="G176" s="65">
        <f>B176-C176</f>
        <v>-3</v>
      </c>
      <c r="H176" s="66">
        <f>D176-E176</f>
        <v>74</v>
      </c>
      <c r="I176" s="20">
        <f>IF(C176=0, "-", IF(G176/C176&lt;10, G176/C176, "&gt;999%"))</f>
        <v>-4.3478260869565216E-2</v>
      </c>
      <c r="J176" s="21">
        <f>IF(E176=0, "-", IF(H176/E176&lt;10, H176/E176, "&gt;999%"))</f>
        <v>9.9596231493943477E-2</v>
      </c>
    </row>
    <row r="177" spans="1:10" s="160" customFormat="1" x14ac:dyDescent="0.25">
      <c r="A177" s="178" t="s">
        <v>677</v>
      </c>
      <c r="B177" s="71">
        <v>180</v>
      </c>
      <c r="C177" s="72">
        <v>254</v>
      </c>
      <c r="D177" s="71">
        <v>2361</v>
      </c>
      <c r="E177" s="72">
        <v>2456</v>
      </c>
      <c r="F177" s="73"/>
      <c r="G177" s="71">
        <f>B177-C177</f>
        <v>-74</v>
      </c>
      <c r="H177" s="72">
        <f>D177-E177</f>
        <v>-95</v>
      </c>
      <c r="I177" s="37">
        <f>IF(C177=0, "-", IF(G177/C177&lt;10, G177/C177, "&gt;999%"))</f>
        <v>-0.29133858267716534</v>
      </c>
      <c r="J177" s="38">
        <f>IF(E177=0, "-", IF(H177/E177&lt;10, H177/E177, "&gt;999%"))</f>
        <v>-3.8680781758957658E-2</v>
      </c>
    </row>
    <row r="178" spans="1:10" x14ac:dyDescent="0.25">
      <c r="A178" s="177"/>
      <c r="B178" s="143"/>
      <c r="C178" s="144"/>
      <c r="D178" s="143"/>
      <c r="E178" s="144"/>
      <c r="F178" s="145"/>
      <c r="G178" s="143"/>
      <c r="H178" s="144"/>
      <c r="I178" s="151"/>
      <c r="J178" s="152"/>
    </row>
    <row r="179" spans="1:10" s="139" customFormat="1" x14ac:dyDescent="0.25">
      <c r="A179" s="159" t="s">
        <v>53</v>
      </c>
      <c r="B179" s="65"/>
      <c r="C179" s="66"/>
      <c r="D179" s="65"/>
      <c r="E179" s="66"/>
      <c r="F179" s="67"/>
      <c r="G179" s="65"/>
      <c r="H179" s="66"/>
      <c r="I179" s="20"/>
      <c r="J179" s="21"/>
    </row>
    <row r="180" spans="1:10" x14ac:dyDescent="0.25">
      <c r="A180" s="158" t="s">
        <v>248</v>
      </c>
      <c r="B180" s="65">
        <v>0</v>
      </c>
      <c r="C180" s="66">
        <v>4</v>
      </c>
      <c r="D180" s="65">
        <v>26</v>
      </c>
      <c r="E180" s="66">
        <v>28</v>
      </c>
      <c r="F180" s="67"/>
      <c r="G180" s="65">
        <f t="shared" ref="G180:G187" si="24">B180-C180</f>
        <v>-4</v>
      </c>
      <c r="H180" s="66">
        <f t="shared" ref="H180:H187" si="25">D180-E180</f>
        <v>-2</v>
      </c>
      <c r="I180" s="20">
        <f t="shared" ref="I180:I187" si="26">IF(C180=0, "-", IF(G180/C180&lt;10, G180/C180, "&gt;999%"))</f>
        <v>-1</v>
      </c>
      <c r="J180" s="21">
        <f t="shared" ref="J180:J187" si="27">IF(E180=0, "-", IF(H180/E180&lt;10, H180/E180, "&gt;999%"))</f>
        <v>-7.1428571428571425E-2</v>
      </c>
    </row>
    <row r="181" spans="1:10" x14ac:dyDescent="0.25">
      <c r="A181" s="158" t="s">
        <v>205</v>
      </c>
      <c r="B181" s="65">
        <v>0</v>
      </c>
      <c r="C181" s="66">
        <v>0</v>
      </c>
      <c r="D181" s="65">
        <v>0</v>
      </c>
      <c r="E181" s="66">
        <v>1</v>
      </c>
      <c r="F181" s="67"/>
      <c r="G181" s="65">
        <f t="shared" si="24"/>
        <v>0</v>
      </c>
      <c r="H181" s="66">
        <f t="shared" si="25"/>
        <v>-1</v>
      </c>
      <c r="I181" s="20" t="str">
        <f t="shared" si="26"/>
        <v>-</v>
      </c>
      <c r="J181" s="21">
        <f t="shared" si="27"/>
        <v>-1</v>
      </c>
    </row>
    <row r="182" spans="1:10" x14ac:dyDescent="0.25">
      <c r="A182" s="158" t="s">
        <v>221</v>
      </c>
      <c r="B182" s="65">
        <v>15</v>
      </c>
      <c r="C182" s="66">
        <v>10</v>
      </c>
      <c r="D182" s="65">
        <v>220</v>
      </c>
      <c r="E182" s="66">
        <v>861</v>
      </c>
      <c r="F182" s="67"/>
      <c r="G182" s="65">
        <f t="shared" si="24"/>
        <v>5</v>
      </c>
      <c r="H182" s="66">
        <f t="shared" si="25"/>
        <v>-641</v>
      </c>
      <c r="I182" s="20">
        <f t="shared" si="26"/>
        <v>0.5</v>
      </c>
      <c r="J182" s="21">
        <f t="shared" si="27"/>
        <v>-0.74448315911730545</v>
      </c>
    </row>
    <row r="183" spans="1:10" x14ac:dyDescent="0.25">
      <c r="A183" s="158" t="s">
        <v>413</v>
      </c>
      <c r="B183" s="65">
        <v>176</v>
      </c>
      <c r="C183" s="66">
        <v>210</v>
      </c>
      <c r="D183" s="65">
        <v>2379</v>
      </c>
      <c r="E183" s="66">
        <v>2009</v>
      </c>
      <c r="F183" s="67"/>
      <c r="G183" s="65">
        <f t="shared" si="24"/>
        <v>-34</v>
      </c>
      <c r="H183" s="66">
        <f t="shared" si="25"/>
        <v>370</v>
      </c>
      <c r="I183" s="20">
        <f t="shared" si="26"/>
        <v>-0.16190476190476191</v>
      </c>
      <c r="J183" s="21">
        <f t="shared" si="27"/>
        <v>0.18417122946739672</v>
      </c>
    </row>
    <row r="184" spans="1:10" x14ac:dyDescent="0.25">
      <c r="A184" s="158" t="s">
        <v>376</v>
      </c>
      <c r="B184" s="65">
        <v>63</v>
      </c>
      <c r="C184" s="66">
        <v>129</v>
      </c>
      <c r="D184" s="65">
        <v>1419</v>
      </c>
      <c r="E184" s="66">
        <v>1692</v>
      </c>
      <c r="F184" s="67"/>
      <c r="G184" s="65">
        <f t="shared" si="24"/>
        <v>-66</v>
      </c>
      <c r="H184" s="66">
        <f t="shared" si="25"/>
        <v>-273</v>
      </c>
      <c r="I184" s="20">
        <f t="shared" si="26"/>
        <v>-0.51162790697674421</v>
      </c>
      <c r="J184" s="21">
        <f t="shared" si="27"/>
        <v>-0.16134751773049646</v>
      </c>
    </row>
    <row r="185" spans="1:10" x14ac:dyDescent="0.25">
      <c r="A185" s="158" t="s">
        <v>206</v>
      </c>
      <c r="B185" s="65">
        <v>0</v>
      </c>
      <c r="C185" s="66">
        <v>0</v>
      </c>
      <c r="D185" s="65">
        <v>0</v>
      </c>
      <c r="E185" s="66">
        <v>120</v>
      </c>
      <c r="F185" s="67"/>
      <c r="G185" s="65">
        <f t="shared" si="24"/>
        <v>0</v>
      </c>
      <c r="H185" s="66">
        <f t="shared" si="25"/>
        <v>-120</v>
      </c>
      <c r="I185" s="20" t="str">
        <f t="shared" si="26"/>
        <v>-</v>
      </c>
      <c r="J185" s="21">
        <f t="shared" si="27"/>
        <v>-1</v>
      </c>
    </row>
    <row r="186" spans="1:10" x14ac:dyDescent="0.25">
      <c r="A186" s="158" t="s">
        <v>304</v>
      </c>
      <c r="B186" s="65">
        <v>0</v>
      </c>
      <c r="C186" s="66">
        <v>46</v>
      </c>
      <c r="D186" s="65">
        <v>161</v>
      </c>
      <c r="E186" s="66">
        <v>404</v>
      </c>
      <c r="F186" s="67"/>
      <c r="G186" s="65">
        <f t="shared" si="24"/>
        <v>-46</v>
      </c>
      <c r="H186" s="66">
        <f t="shared" si="25"/>
        <v>-243</v>
      </c>
      <c r="I186" s="20">
        <f t="shared" si="26"/>
        <v>-1</v>
      </c>
      <c r="J186" s="21">
        <f t="shared" si="27"/>
        <v>-0.60148514851485146</v>
      </c>
    </row>
    <row r="187" spans="1:10" s="160" customFormat="1" x14ac:dyDescent="0.25">
      <c r="A187" s="178" t="s">
        <v>678</v>
      </c>
      <c r="B187" s="71">
        <v>254</v>
      </c>
      <c r="C187" s="72">
        <v>399</v>
      </c>
      <c r="D187" s="71">
        <v>4205</v>
      </c>
      <c r="E187" s="72">
        <v>5115</v>
      </c>
      <c r="F187" s="73"/>
      <c r="G187" s="71">
        <f t="shared" si="24"/>
        <v>-145</v>
      </c>
      <c r="H187" s="72">
        <f t="shared" si="25"/>
        <v>-910</v>
      </c>
      <c r="I187" s="37">
        <f t="shared" si="26"/>
        <v>-0.36340852130325813</v>
      </c>
      <c r="J187" s="38">
        <f t="shared" si="27"/>
        <v>-0.17790811339198437</v>
      </c>
    </row>
    <row r="188" spans="1:10" x14ac:dyDescent="0.25">
      <c r="A188" s="177"/>
      <c r="B188" s="143"/>
      <c r="C188" s="144"/>
      <c r="D188" s="143"/>
      <c r="E188" s="144"/>
      <c r="F188" s="145"/>
      <c r="G188" s="143"/>
      <c r="H188" s="144"/>
      <c r="I188" s="151"/>
      <c r="J188" s="152"/>
    </row>
    <row r="189" spans="1:10" s="139" customFormat="1" x14ac:dyDescent="0.25">
      <c r="A189" s="159" t="s">
        <v>54</v>
      </c>
      <c r="B189" s="65"/>
      <c r="C189" s="66"/>
      <c r="D189" s="65"/>
      <c r="E189" s="66"/>
      <c r="F189" s="67"/>
      <c r="G189" s="65"/>
      <c r="H189" s="66"/>
      <c r="I189" s="20"/>
      <c r="J189" s="21"/>
    </row>
    <row r="190" spans="1:10" x14ac:dyDescent="0.25">
      <c r="A190" s="158" t="s">
        <v>222</v>
      </c>
      <c r="B190" s="65">
        <v>0</v>
      </c>
      <c r="C190" s="66">
        <v>0</v>
      </c>
      <c r="D190" s="65">
        <v>0</v>
      </c>
      <c r="E190" s="66">
        <v>3</v>
      </c>
      <c r="F190" s="67"/>
      <c r="G190" s="65">
        <f t="shared" ref="G190:G207" si="28">B190-C190</f>
        <v>0</v>
      </c>
      <c r="H190" s="66">
        <f t="shared" ref="H190:H207" si="29">D190-E190</f>
        <v>-3</v>
      </c>
      <c r="I190" s="20" t="str">
        <f t="shared" ref="I190:I207" si="30">IF(C190=0, "-", IF(G190/C190&lt;10, G190/C190, "&gt;999%"))</f>
        <v>-</v>
      </c>
      <c r="J190" s="21">
        <f t="shared" ref="J190:J207" si="31">IF(E190=0, "-", IF(H190/E190&lt;10, H190/E190, "&gt;999%"))</f>
        <v>-1</v>
      </c>
    </row>
    <row r="191" spans="1:10" x14ac:dyDescent="0.25">
      <c r="A191" s="158" t="s">
        <v>207</v>
      </c>
      <c r="B191" s="65">
        <v>3</v>
      </c>
      <c r="C191" s="66">
        <v>69</v>
      </c>
      <c r="D191" s="65">
        <v>199</v>
      </c>
      <c r="E191" s="66">
        <v>97</v>
      </c>
      <c r="F191" s="67"/>
      <c r="G191" s="65">
        <f t="shared" si="28"/>
        <v>-66</v>
      </c>
      <c r="H191" s="66">
        <f t="shared" si="29"/>
        <v>102</v>
      </c>
      <c r="I191" s="20">
        <f t="shared" si="30"/>
        <v>-0.95652173913043481</v>
      </c>
      <c r="J191" s="21">
        <f t="shared" si="31"/>
        <v>1.0515463917525774</v>
      </c>
    </row>
    <row r="192" spans="1:10" x14ac:dyDescent="0.25">
      <c r="A192" s="158" t="s">
        <v>223</v>
      </c>
      <c r="B192" s="65">
        <v>249</v>
      </c>
      <c r="C192" s="66">
        <v>752</v>
      </c>
      <c r="D192" s="65">
        <v>6554</v>
      </c>
      <c r="E192" s="66">
        <v>8160</v>
      </c>
      <c r="F192" s="67"/>
      <c r="G192" s="65">
        <f t="shared" si="28"/>
        <v>-503</v>
      </c>
      <c r="H192" s="66">
        <f t="shared" si="29"/>
        <v>-1606</v>
      </c>
      <c r="I192" s="20">
        <f t="shared" si="30"/>
        <v>-0.6688829787234043</v>
      </c>
      <c r="J192" s="21">
        <f t="shared" si="31"/>
        <v>-0.19681372549019607</v>
      </c>
    </row>
    <row r="193" spans="1:10" x14ac:dyDescent="0.25">
      <c r="A193" s="158" t="s">
        <v>519</v>
      </c>
      <c r="B193" s="65">
        <v>0</v>
      </c>
      <c r="C193" s="66">
        <v>12</v>
      </c>
      <c r="D193" s="65">
        <v>78</v>
      </c>
      <c r="E193" s="66">
        <v>1072</v>
      </c>
      <c r="F193" s="67"/>
      <c r="G193" s="65">
        <f t="shared" si="28"/>
        <v>-12</v>
      </c>
      <c r="H193" s="66">
        <f t="shared" si="29"/>
        <v>-994</v>
      </c>
      <c r="I193" s="20">
        <f t="shared" si="30"/>
        <v>-1</v>
      </c>
      <c r="J193" s="21">
        <f t="shared" si="31"/>
        <v>-0.92723880597014929</v>
      </c>
    </row>
    <row r="194" spans="1:10" x14ac:dyDescent="0.25">
      <c r="A194" s="158" t="s">
        <v>305</v>
      </c>
      <c r="B194" s="65">
        <v>0</v>
      </c>
      <c r="C194" s="66">
        <v>3</v>
      </c>
      <c r="D194" s="65">
        <v>18</v>
      </c>
      <c r="E194" s="66">
        <v>173</v>
      </c>
      <c r="F194" s="67"/>
      <c r="G194" s="65">
        <f t="shared" si="28"/>
        <v>-3</v>
      </c>
      <c r="H194" s="66">
        <f t="shared" si="29"/>
        <v>-155</v>
      </c>
      <c r="I194" s="20">
        <f t="shared" si="30"/>
        <v>-1</v>
      </c>
      <c r="J194" s="21">
        <f t="shared" si="31"/>
        <v>-0.89595375722543358</v>
      </c>
    </row>
    <row r="195" spans="1:10" x14ac:dyDescent="0.25">
      <c r="A195" s="158" t="s">
        <v>224</v>
      </c>
      <c r="B195" s="65">
        <v>0</v>
      </c>
      <c r="C195" s="66">
        <v>13</v>
      </c>
      <c r="D195" s="65">
        <v>134</v>
      </c>
      <c r="E195" s="66">
        <v>94</v>
      </c>
      <c r="F195" s="67"/>
      <c r="G195" s="65">
        <f t="shared" si="28"/>
        <v>-13</v>
      </c>
      <c r="H195" s="66">
        <f t="shared" si="29"/>
        <v>40</v>
      </c>
      <c r="I195" s="20">
        <f t="shared" si="30"/>
        <v>-1</v>
      </c>
      <c r="J195" s="21">
        <f t="shared" si="31"/>
        <v>0.42553191489361702</v>
      </c>
    </row>
    <row r="196" spans="1:10" x14ac:dyDescent="0.25">
      <c r="A196" s="158" t="s">
        <v>437</v>
      </c>
      <c r="B196" s="65">
        <v>27</v>
      </c>
      <c r="C196" s="66">
        <v>24</v>
      </c>
      <c r="D196" s="65">
        <v>225</v>
      </c>
      <c r="E196" s="66">
        <v>68</v>
      </c>
      <c r="F196" s="67"/>
      <c r="G196" s="65">
        <f t="shared" si="28"/>
        <v>3</v>
      </c>
      <c r="H196" s="66">
        <f t="shared" si="29"/>
        <v>157</v>
      </c>
      <c r="I196" s="20">
        <f t="shared" si="30"/>
        <v>0.125</v>
      </c>
      <c r="J196" s="21">
        <f t="shared" si="31"/>
        <v>2.3088235294117645</v>
      </c>
    </row>
    <row r="197" spans="1:10" x14ac:dyDescent="0.25">
      <c r="A197" s="158" t="s">
        <v>377</v>
      </c>
      <c r="B197" s="65">
        <v>123</v>
      </c>
      <c r="C197" s="66">
        <v>158</v>
      </c>
      <c r="D197" s="65">
        <v>3271</v>
      </c>
      <c r="E197" s="66">
        <v>3311</v>
      </c>
      <c r="F197" s="67"/>
      <c r="G197" s="65">
        <f t="shared" si="28"/>
        <v>-35</v>
      </c>
      <c r="H197" s="66">
        <f t="shared" si="29"/>
        <v>-40</v>
      </c>
      <c r="I197" s="20">
        <f t="shared" si="30"/>
        <v>-0.22151898734177214</v>
      </c>
      <c r="J197" s="21">
        <f t="shared" si="31"/>
        <v>-1.2080942313500454E-2</v>
      </c>
    </row>
    <row r="198" spans="1:10" x14ac:dyDescent="0.25">
      <c r="A198" s="158" t="s">
        <v>438</v>
      </c>
      <c r="B198" s="65">
        <v>0</v>
      </c>
      <c r="C198" s="66">
        <v>0</v>
      </c>
      <c r="D198" s="65">
        <v>1</v>
      </c>
      <c r="E198" s="66">
        <v>26</v>
      </c>
      <c r="F198" s="67"/>
      <c r="G198" s="65">
        <f t="shared" si="28"/>
        <v>0</v>
      </c>
      <c r="H198" s="66">
        <f t="shared" si="29"/>
        <v>-25</v>
      </c>
      <c r="I198" s="20" t="str">
        <f t="shared" si="30"/>
        <v>-</v>
      </c>
      <c r="J198" s="21">
        <f t="shared" si="31"/>
        <v>-0.96153846153846156</v>
      </c>
    </row>
    <row r="199" spans="1:10" x14ac:dyDescent="0.25">
      <c r="A199" s="158" t="s">
        <v>454</v>
      </c>
      <c r="B199" s="65">
        <v>101</v>
      </c>
      <c r="C199" s="66">
        <v>185</v>
      </c>
      <c r="D199" s="65">
        <v>1334</v>
      </c>
      <c r="E199" s="66">
        <v>1280</v>
      </c>
      <c r="F199" s="67"/>
      <c r="G199" s="65">
        <f t="shared" si="28"/>
        <v>-84</v>
      </c>
      <c r="H199" s="66">
        <f t="shared" si="29"/>
        <v>54</v>
      </c>
      <c r="I199" s="20">
        <f t="shared" si="30"/>
        <v>-0.45405405405405408</v>
      </c>
      <c r="J199" s="21">
        <f t="shared" si="31"/>
        <v>4.2187500000000003E-2</v>
      </c>
    </row>
    <row r="200" spans="1:10" x14ac:dyDescent="0.25">
      <c r="A200" s="158" t="s">
        <v>455</v>
      </c>
      <c r="B200" s="65">
        <v>166</v>
      </c>
      <c r="C200" s="66">
        <v>111</v>
      </c>
      <c r="D200" s="65">
        <v>1449</v>
      </c>
      <c r="E200" s="66">
        <v>1620</v>
      </c>
      <c r="F200" s="67"/>
      <c r="G200" s="65">
        <f t="shared" si="28"/>
        <v>55</v>
      </c>
      <c r="H200" s="66">
        <f t="shared" si="29"/>
        <v>-171</v>
      </c>
      <c r="I200" s="20">
        <f t="shared" si="30"/>
        <v>0.49549549549549549</v>
      </c>
      <c r="J200" s="21">
        <f t="shared" si="31"/>
        <v>-0.10555555555555556</v>
      </c>
    </row>
    <row r="201" spans="1:10" x14ac:dyDescent="0.25">
      <c r="A201" s="158" t="s">
        <v>249</v>
      </c>
      <c r="B201" s="65">
        <v>11</v>
      </c>
      <c r="C201" s="66">
        <v>19</v>
      </c>
      <c r="D201" s="65">
        <v>142</v>
      </c>
      <c r="E201" s="66">
        <v>169</v>
      </c>
      <c r="F201" s="67"/>
      <c r="G201" s="65">
        <f t="shared" si="28"/>
        <v>-8</v>
      </c>
      <c r="H201" s="66">
        <f t="shared" si="29"/>
        <v>-27</v>
      </c>
      <c r="I201" s="20">
        <f t="shared" si="30"/>
        <v>-0.42105263157894735</v>
      </c>
      <c r="J201" s="21">
        <f t="shared" si="31"/>
        <v>-0.15976331360946747</v>
      </c>
    </row>
    <row r="202" spans="1:10" x14ac:dyDescent="0.25">
      <c r="A202" s="158" t="s">
        <v>306</v>
      </c>
      <c r="B202" s="65">
        <v>28</v>
      </c>
      <c r="C202" s="66">
        <v>46</v>
      </c>
      <c r="D202" s="65">
        <v>533</v>
      </c>
      <c r="E202" s="66">
        <v>228</v>
      </c>
      <c r="F202" s="67"/>
      <c r="G202" s="65">
        <f t="shared" si="28"/>
        <v>-18</v>
      </c>
      <c r="H202" s="66">
        <f t="shared" si="29"/>
        <v>305</v>
      </c>
      <c r="I202" s="20">
        <f t="shared" si="30"/>
        <v>-0.39130434782608697</v>
      </c>
      <c r="J202" s="21">
        <f t="shared" si="31"/>
        <v>1.3377192982456141</v>
      </c>
    </row>
    <row r="203" spans="1:10" x14ac:dyDescent="0.25">
      <c r="A203" s="158" t="s">
        <v>520</v>
      </c>
      <c r="B203" s="65">
        <v>70</v>
      </c>
      <c r="C203" s="66">
        <v>44</v>
      </c>
      <c r="D203" s="65">
        <v>1105</v>
      </c>
      <c r="E203" s="66">
        <v>200</v>
      </c>
      <c r="F203" s="67"/>
      <c r="G203" s="65">
        <f t="shared" si="28"/>
        <v>26</v>
      </c>
      <c r="H203" s="66">
        <f t="shared" si="29"/>
        <v>905</v>
      </c>
      <c r="I203" s="20">
        <f t="shared" si="30"/>
        <v>0.59090909090909094</v>
      </c>
      <c r="J203" s="21">
        <f t="shared" si="31"/>
        <v>4.5250000000000004</v>
      </c>
    </row>
    <row r="204" spans="1:10" x14ac:dyDescent="0.25">
      <c r="A204" s="158" t="s">
        <v>414</v>
      </c>
      <c r="B204" s="65">
        <v>546</v>
      </c>
      <c r="C204" s="66">
        <v>286</v>
      </c>
      <c r="D204" s="65">
        <v>5745</v>
      </c>
      <c r="E204" s="66">
        <v>4182</v>
      </c>
      <c r="F204" s="67"/>
      <c r="G204" s="65">
        <f t="shared" si="28"/>
        <v>260</v>
      </c>
      <c r="H204" s="66">
        <f t="shared" si="29"/>
        <v>1563</v>
      </c>
      <c r="I204" s="20">
        <f t="shared" si="30"/>
        <v>0.90909090909090906</v>
      </c>
      <c r="J204" s="21">
        <f t="shared" si="31"/>
        <v>0.37374461979913914</v>
      </c>
    </row>
    <row r="205" spans="1:10" x14ac:dyDescent="0.25">
      <c r="A205" s="158" t="s">
        <v>325</v>
      </c>
      <c r="B205" s="65">
        <v>0</v>
      </c>
      <c r="C205" s="66">
        <v>0</v>
      </c>
      <c r="D205" s="65">
        <v>0</v>
      </c>
      <c r="E205" s="66">
        <v>35</v>
      </c>
      <c r="F205" s="67"/>
      <c r="G205" s="65">
        <f t="shared" si="28"/>
        <v>0</v>
      </c>
      <c r="H205" s="66">
        <f t="shared" si="29"/>
        <v>-35</v>
      </c>
      <c r="I205" s="20" t="str">
        <f t="shared" si="30"/>
        <v>-</v>
      </c>
      <c r="J205" s="21">
        <f t="shared" si="31"/>
        <v>-1</v>
      </c>
    </row>
    <row r="206" spans="1:10" x14ac:dyDescent="0.25">
      <c r="A206" s="158" t="s">
        <v>364</v>
      </c>
      <c r="B206" s="65">
        <v>9</v>
      </c>
      <c r="C206" s="66">
        <v>128</v>
      </c>
      <c r="D206" s="65">
        <v>1868</v>
      </c>
      <c r="E206" s="66">
        <v>1456</v>
      </c>
      <c r="F206" s="67"/>
      <c r="G206" s="65">
        <f t="shared" si="28"/>
        <v>-119</v>
      </c>
      <c r="H206" s="66">
        <f t="shared" si="29"/>
        <v>412</v>
      </c>
      <c r="I206" s="20">
        <f t="shared" si="30"/>
        <v>-0.9296875</v>
      </c>
      <c r="J206" s="21">
        <f t="shared" si="31"/>
        <v>0.28296703296703296</v>
      </c>
    </row>
    <row r="207" spans="1:10" s="160" customFormat="1" x14ac:dyDescent="0.25">
      <c r="A207" s="178" t="s">
        <v>679</v>
      </c>
      <c r="B207" s="71">
        <v>1333</v>
      </c>
      <c r="C207" s="72">
        <v>1850</v>
      </c>
      <c r="D207" s="71">
        <v>22656</v>
      </c>
      <c r="E207" s="72">
        <v>22174</v>
      </c>
      <c r="F207" s="73"/>
      <c r="G207" s="71">
        <f t="shared" si="28"/>
        <v>-517</v>
      </c>
      <c r="H207" s="72">
        <f t="shared" si="29"/>
        <v>482</v>
      </c>
      <c r="I207" s="37">
        <f t="shared" si="30"/>
        <v>-0.27945945945945944</v>
      </c>
      <c r="J207" s="38">
        <f t="shared" si="31"/>
        <v>2.1737169658158202E-2</v>
      </c>
    </row>
    <row r="208" spans="1:10" x14ac:dyDescent="0.25">
      <c r="A208" s="177"/>
      <c r="B208" s="143"/>
      <c r="C208" s="144"/>
      <c r="D208" s="143"/>
      <c r="E208" s="144"/>
      <c r="F208" s="145"/>
      <c r="G208" s="143"/>
      <c r="H208" s="144"/>
      <c r="I208" s="151"/>
      <c r="J208" s="152"/>
    </row>
    <row r="209" spans="1:10" s="139" customFormat="1" x14ac:dyDescent="0.25">
      <c r="A209" s="159" t="s">
        <v>55</v>
      </c>
      <c r="B209" s="65"/>
      <c r="C209" s="66"/>
      <c r="D209" s="65"/>
      <c r="E209" s="66"/>
      <c r="F209" s="67"/>
      <c r="G209" s="65"/>
      <c r="H209" s="66"/>
      <c r="I209" s="20"/>
      <c r="J209" s="21"/>
    </row>
    <row r="210" spans="1:10" x14ac:dyDescent="0.25">
      <c r="A210" s="158" t="s">
        <v>574</v>
      </c>
      <c r="B210" s="65">
        <v>1</v>
      </c>
      <c r="C210" s="66">
        <v>0</v>
      </c>
      <c r="D210" s="65">
        <v>4</v>
      </c>
      <c r="E210" s="66">
        <v>1</v>
      </c>
      <c r="F210" s="67"/>
      <c r="G210" s="65">
        <f t="shared" ref="G210:G216" si="32">B210-C210</f>
        <v>1</v>
      </c>
      <c r="H210" s="66">
        <f t="shared" ref="H210:H216" si="33">D210-E210</f>
        <v>3</v>
      </c>
      <c r="I210" s="20" t="str">
        <f t="shared" ref="I210:I216" si="34">IF(C210=0, "-", IF(G210/C210&lt;10, G210/C210, "&gt;999%"))</f>
        <v>-</v>
      </c>
      <c r="J210" s="21">
        <f t="shared" ref="J210:J216" si="35">IF(E210=0, "-", IF(H210/E210&lt;10, H210/E210, "&gt;999%"))</f>
        <v>3</v>
      </c>
    </row>
    <row r="211" spans="1:10" x14ac:dyDescent="0.25">
      <c r="A211" s="158" t="s">
        <v>561</v>
      </c>
      <c r="B211" s="65">
        <v>1</v>
      </c>
      <c r="C211" s="66">
        <v>3</v>
      </c>
      <c r="D211" s="65">
        <v>60</v>
      </c>
      <c r="E211" s="66">
        <v>53</v>
      </c>
      <c r="F211" s="67"/>
      <c r="G211" s="65">
        <f t="shared" si="32"/>
        <v>-2</v>
      </c>
      <c r="H211" s="66">
        <f t="shared" si="33"/>
        <v>7</v>
      </c>
      <c r="I211" s="20">
        <f t="shared" si="34"/>
        <v>-0.66666666666666663</v>
      </c>
      <c r="J211" s="21">
        <f t="shared" si="35"/>
        <v>0.13207547169811321</v>
      </c>
    </row>
    <row r="212" spans="1:10" x14ac:dyDescent="0.25">
      <c r="A212" s="158" t="s">
        <v>562</v>
      </c>
      <c r="B212" s="65">
        <v>1</v>
      </c>
      <c r="C212" s="66">
        <v>0</v>
      </c>
      <c r="D212" s="65">
        <v>4</v>
      </c>
      <c r="E212" s="66">
        <v>3</v>
      </c>
      <c r="F212" s="67"/>
      <c r="G212" s="65">
        <f t="shared" si="32"/>
        <v>1</v>
      </c>
      <c r="H212" s="66">
        <f t="shared" si="33"/>
        <v>1</v>
      </c>
      <c r="I212" s="20" t="str">
        <f t="shared" si="34"/>
        <v>-</v>
      </c>
      <c r="J212" s="21">
        <f t="shared" si="35"/>
        <v>0.33333333333333331</v>
      </c>
    </row>
    <row r="213" spans="1:10" x14ac:dyDescent="0.25">
      <c r="A213" s="158" t="s">
        <v>575</v>
      </c>
      <c r="B213" s="65">
        <v>3</v>
      </c>
      <c r="C213" s="66">
        <v>2</v>
      </c>
      <c r="D213" s="65">
        <v>10</v>
      </c>
      <c r="E213" s="66">
        <v>3</v>
      </c>
      <c r="F213" s="67"/>
      <c r="G213" s="65">
        <f t="shared" si="32"/>
        <v>1</v>
      </c>
      <c r="H213" s="66">
        <f t="shared" si="33"/>
        <v>7</v>
      </c>
      <c r="I213" s="20">
        <f t="shared" si="34"/>
        <v>0.5</v>
      </c>
      <c r="J213" s="21">
        <f t="shared" si="35"/>
        <v>2.3333333333333335</v>
      </c>
    </row>
    <row r="214" spans="1:10" x14ac:dyDescent="0.25">
      <c r="A214" s="158" t="s">
        <v>576</v>
      </c>
      <c r="B214" s="65">
        <v>0</v>
      </c>
      <c r="C214" s="66">
        <v>0</v>
      </c>
      <c r="D214" s="65">
        <v>3</v>
      </c>
      <c r="E214" s="66">
        <v>3</v>
      </c>
      <c r="F214" s="67"/>
      <c r="G214" s="65">
        <f t="shared" si="32"/>
        <v>0</v>
      </c>
      <c r="H214" s="66">
        <f t="shared" si="33"/>
        <v>0</v>
      </c>
      <c r="I214" s="20" t="str">
        <f t="shared" si="34"/>
        <v>-</v>
      </c>
      <c r="J214" s="21">
        <f t="shared" si="35"/>
        <v>0</v>
      </c>
    </row>
    <row r="215" spans="1:10" x14ac:dyDescent="0.25">
      <c r="A215" s="158" t="s">
        <v>589</v>
      </c>
      <c r="B215" s="65">
        <v>0</v>
      </c>
      <c r="C215" s="66">
        <v>1</v>
      </c>
      <c r="D215" s="65">
        <v>0</v>
      </c>
      <c r="E215" s="66">
        <v>1</v>
      </c>
      <c r="F215" s="67"/>
      <c r="G215" s="65">
        <f t="shared" si="32"/>
        <v>-1</v>
      </c>
      <c r="H215" s="66">
        <f t="shared" si="33"/>
        <v>-1</v>
      </c>
      <c r="I215" s="20">
        <f t="shared" si="34"/>
        <v>-1</v>
      </c>
      <c r="J215" s="21">
        <f t="shared" si="35"/>
        <v>-1</v>
      </c>
    </row>
    <row r="216" spans="1:10" s="160" customFormat="1" x14ac:dyDescent="0.25">
      <c r="A216" s="178" t="s">
        <v>680</v>
      </c>
      <c r="B216" s="71">
        <v>6</v>
      </c>
      <c r="C216" s="72">
        <v>6</v>
      </c>
      <c r="D216" s="71">
        <v>81</v>
      </c>
      <c r="E216" s="72">
        <v>64</v>
      </c>
      <c r="F216" s="73"/>
      <c r="G216" s="71">
        <f t="shared" si="32"/>
        <v>0</v>
      </c>
      <c r="H216" s="72">
        <f t="shared" si="33"/>
        <v>17</v>
      </c>
      <c r="I216" s="37">
        <f t="shared" si="34"/>
        <v>0</v>
      </c>
      <c r="J216" s="38">
        <f t="shared" si="35"/>
        <v>0.265625</v>
      </c>
    </row>
    <row r="217" spans="1:10" x14ac:dyDescent="0.25">
      <c r="A217" s="177"/>
      <c r="B217" s="143"/>
      <c r="C217" s="144"/>
      <c r="D217" s="143"/>
      <c r="E217" s="144"/>
      <c r="F217" s="145"/>
      <c r="G217" s="143"/>
      <c r="H217" s="144"/>
      <c r="I217" s="151"/>
      <c r="J217" s="152"/>
    </row>
    <row r="218" spans="1:10" s="139" customFormat="1" x14ac:dyDescent="0.25">
      <c r="A218" s="159" t="s">
        <v>56</v>
      </c>
      <c r="B218" s="65"/>
      <c r="C218" s="66"/>
      <c r="D218" s="65"/>
      <c r="E218" s="66"/>
      <c r="F218" s="67"/>
      <c r="G218" s="65"/>
      <c r="H218" s="66"/>
      <c r="I218" s="20"/>
      <c r="J218" s="21"/>
    </row>
    <row r="219" spans="1:10" x14ac:dyDescent="0.25">
      <c r="A219" s="158" t="s">
        <v>56</v>
      </c>
      <c r="B219" s="65">
        <v>0</v>
      </c>
      <c r="C219" s="66">
        <v>0</v>
      </c>
      <c r="D219" s="65">
        <v>0</v>
      </c>
      <c r="E219" s="66">
        <v>8</v>
      </c>
      <c r="F219" s="67"/>
      <c r="G219" s="65">
        <f>B219-C219</f>
        <v>0</v>
      </c>
      <c r="H219" s="66">
        <f>D219-E219</f>
        <v>-8</v>
      </c>
      <c r="I219" s="20" t="str">
        <f>IF(C219=0, "-", IF(G219/C219&lt;10, G219/C219, "&gt;999%"))</f>
        <v>-</v>
      </c>
      <c r="J219" s="21">
        <f>IF(E219=0, "-", IF(H219/E219&lt;10, H219/E219, "&gt;999%"))</f>
        <v>-1</v>
      </c>
    </row>
    <row r="220" spans="1:10" s="160" customFormat="1" x14ac:dyDescent="0.25">
      <c r="A220" s="178" t="s">
        <v>681</v>
      </c>
      <c r="B220" s="71">
        <v>0</v>
      </c>
      <c r="C220" s="72">
        <v>0</v>
      </c>
      <c r="D220" s="71">
        <v>0</v>
      </c>
      <c r="E220" s="72">
        <v>8</v>
      </c>
      <c r="F220" s="73"/>
      <c r="G220" s="71">
        <f>B220-C220</f>
        <v>0</v>
      </c>
      <c r="H220" s="72">
        <f>D220-E220</f>
        <v>-8</v>
      </c>
      <c r="I220" s="37" t="str">
        <f>IF(C220=0, "-", IF(G220/C220&lt;10, G220/C220, "&gt;999%"))</f>
        <v>-</v>
      </c>
      <c r="J220" s="38">
        <f>IF(E220=0, "-", IF(H220/E220&lt;10, H220/E220, "&gt;999%"))</f>
        <v>-1</v>
      </c>
    </row>
    <row r="221" spans="1:10" x14ac:dyDescent="0.25">
      <c r="A221" s="177"/>
      <c r="B221" s="143"/>
      <c r="C221" s="144"/>
      <c r="D221" s="143"/>
      <c r="E221" s="144"/>
      <c r="F221" s="145"/>
      <c r="G221" s="143"/>
      <c r="H221" s="144"/>
      <c r="I221" s="151"/>
      <c r="J221" s="152"/>
    </row>
    <row r="222" spans="1:10" s="139" customFormat="1" x14ac:dyDescent="0.25">
      <c r="A222" s="159" t="s">
        <v>57</v>
      </c>
      <c r="B222" s="65"/>
      <c r="C222" s="66"/>
      <c r="D222" s="65"/>
      <c r="E222" s="66"/>
      <c r="F222" s="67"/>
      <c r="G222" s="65"/>
      <c r="H222" s="66"/>
      <c r="I222" s="20"/>
      <c r="J222" s="21"/>
    </row>
    <row r="223" spans="1:10" x14ac:dyDescent="0.25">
      <c r="A223" s="158" t="s">
        <v>590</v>
      </c>
      <c r="B223" s="65">
        <v>45</v>
      </c>
      <c r="C223" s="66">
        <v>70</v>
      </c>
      <c r="D223" s="65">
        <v>505</v>
      </c>
      <c r="E223" s="66">
        <v>377</v>
      </c>
      <c r="F223" s="67"/>
      <c r="G223" s="65">
        <f>B223-C223</f>
        <v>-25</v>
      </c>
      <c r="H223" s="66">
        <f>D223-E223</f>
        <v>128</v>
      </c>
      <c r="I223" s="20">
        <f>IF(C223=0, "-", IF(G223/C223&lt;10, G223/C223, "&gt;999%"))</f>
        <v>-0.35714285714285715</v>
      </c>
      <c r="J223" s="21">
        <f>IF(E223=0, "-", IF(H223/E223&lt;10, H223/E223, "&gt;999%"))</f>
        <v>0.33952254641909813</v>
      </c>
    </row>
    <row r="224" spans="1:10" x14ac:dyDescent="0.25">
      <c r="A224" s="158" t="s">
        <v>563</v>
      </c>
      <c r="B224" s="65">
        <v>212</v>
      </c>
      <c r="C224" s="66">
        <v>103</v>
      </c>
      <c r="D224" s="65">
        <v>2495</v>
      </c>
      <c r="E224" s="66">
        <v>1829</v>
      </c>
      <c r="F224" s="67"/>
      <c r="G224" s="65">
        <f>B224-C224</f>
        <v>109</v>
      </c>
      <c r="H224" s="66">
        <f>D224-E224</f>
        <v>666</v>
      </c>
      <c r="I224" s="20">
        <f>IF(C224=0, "-", IF(G224/C224&lt;10, G224/C224, "&gt;999%"))</f>
        <v>1.058252427184466</v>
      </c>
      <c r="J224" s="21">
        <f>IF(E224=0, "-", IF(H224/E224&lt;10, H224/E224, "&gt;999%"))</f>
        <v>0.36413340623291418</v>
      </c>
    </row>
    <row r="225" spans="1:10" x14ac:dyDescent="0.25">
      <c r="A225" s="158" t="s">
        <v>577</v>
      </c>
      <c r="B225" s="65">
        <v>121</v>
      </c>
      <c r="C225" s="66">
        <v>123</v>
      </c>
      <c r="D225" s="65">
        <v>1171</v>
      </c>
      <c r="E225" s="66">
        <v>1039</v>
      </c>
      <c r="F225" s="67"/>
      <c r="G225" s="65">
        <f>B225-C225</f>
        <v>-2</v>
      </c>
      <c r="H225" s="66">
        <f>D225-E225</f>
        <v>132</v>
      </c>
      <c r="I225" s="20">
        <f>IF(C225=0, "-", IF(G225/C225&lt;10, G225/C225, "&gt;999%"))</f>
        <v>-1.6260162601626018E-2</v>
      </c>
      <c r="J225" s="21">
        <f>IF(E225=0, "-", IF(H225/E225&lt;10, H225/E225, "&gt;999%"))</f>
        <v>0.12704523580365737</v>
      </c>
    </row>
    <row r="226" spans="1:10" s="160" customFormat="1" x14ac:dyDescent="0.25">
      <c r="A226" s="178" t="s">
        <v>682</v>
      </c>
      <c r="B226" s="71">
        <v>378</v>
      </c>
      <c r="C226" s="72">
        <v>296</v>
      </c>
      <c r="D226" s="71">
        <v>4171</v>
      </c>
      <c r="E226" s="72">
        <v>3245</v>
      </c>
      <c r="F226" s="73"/>
      <c r="G226" s="71">
        <f>B226-C226</f>
        <v>82</v>
      </c>
      <c r="H226" s="72">
        <f>D226-E226</f>
        <v>926</v>
      </c>
      <c r="I226" s="37">
        <f>IF(C226=0, "-", IF(G226/C226&lt;10, G226/C226, "&gt;999%"))</f>
        <v>0.27702702702702703</v>
      </c>
      <c r="J226" s="38">
        <f>IF(E226=0, "-", IF(H226/E226&lt;10, H226/E226, "&gt;999%"))</f>
        <v>0.28536209553158703</v>
      </c>
    </row>
    <row r="227" spans="1:10" x14ac:dyDescent="0.25">
      <c r="A227" s="177"/>
      <c r="B227" s="143"/>
      <c r="C227" s="144"/>
      <c r="D227" s="143"/>
      <c r="E227" s="144"/>
      <c r="F227" s="145"/>
      <c r="G227" s="143"/>
      <c r="H227" s="144"/>
      <c r="I227" s="151"/>
      <c r="J227" s="152"/>
    </row>
    <row r="228" spans="1:10" s="139" customFormat="1" x14ac:dyDescent="0.25">
      <c r="A228" s="159" t="s">
        <v>58</v>
      </c>
      <c r="B228" s="65"/>
      <c r="C228" s="66"/>
      <c r="D228" s="65"/>
      <c r="E228" s="66"/>
      <c r="F228" s="67"/>
      <c r="G228" s="65"/>
      <c r="H228" s="66"/>
      <c r="I228" s="20"/>
      <c r="J228" s="21"/>
    </row>
    <row r="229" spans="1:10" x14ac:dyDescent="0.25">
      <c r="A229" s="158" t="s">
        <v>532</v>
      </c>
      <c r="B229" s="65">
        <v>43</v>
      </c>
      <c r="C229" s="66">
        <v>161</v>
      </c>
      <c r="D229" s="65">
        <v>1262</v>
      </c>
      <c r="E229" s="66">
        <v>2050</v>
      </c>
      <c r="F229" s="67"/>
      <c r="G229" s="65">
        <f>B229-C229</f>
        <v>-118</v>
      </c>
      <c r="H229" s="66">
        <f>D229-E229</f>
        <v>-788</v>
      </c>
      <c r="I229" s="20">
        <f>IF(C229=0, "-", IF(G229/C229&lt;10, G229/C229, "&gt;999%"))</f>
        <v>-0.73291925465838514</v>
      </c>
      <c r="J229" s="21">
        <f>IF(E229=0, "-", IF(H229/E229&lt;10, H229/E229, "&gt;999%"))</f>
        <v>-0.38439024390243903</v>
      </c>
    </row>
    <row r="230" spans="1:10" x14ac:dyDescent="0.25">
      <c r="A230" s="158" t="s">
        <v>543</v>
      </c>
      <c r="B230" s="65">
        <v>281</v>
      </c>
      <c r="C230" s="66">
        <v>434</v>
      </c>
      <c r="D230" s="65">
        <v>5280</v>
      </c>
      <c r="E230" s="66">
        <v>5062</v>
      </c>
      <c r="F230" s="67"/>
      <c r="G230" s="65">
        <f>B230-C230</f>
        <v>-153</v>
      </c>
      <c r="H230" s="66">
        <f>D230-E230</f>
        <v>218</v>
      </c>
      <c r="I230" s="20">
        <f>IF(C230=0, "-", IF(G230/C230&lt;10, G230/C230, "&gt;999%"))</f>
        <v>-0.35253456221198154</v>
      </c>
      <c r="J230" s="21">
        <f>IF(E230=0, "-", IF(H230/E230&lt;10, H230/E230, "&gt;999%"))</f>
        <v>4.3065981825365467E-2</v>
      </c>
    </row>
    <row r="231" spans="1:10" x14ac:dyDescent="0.25">
      <c r="A231" s="158" t="s">
        <v>456</v>
      </c>
      <c r="B231" s="65">
        <v>269</v>
      </c>
      <c r="C231" s="66">
        <v>220</v>
      </c>
      <c r="D231" s="65">
        <v>2878</v>
      </c>
      <c r="E231" s="66">
        <v>2908</v>
      </c>
      <c r="F231" s="67"/>
      <c r="G231" s="65">
        <f>B231-C231</f>
        <v>49</v>
      </c>
      <c r="H231" s="66">
        <f>D231-E231</f>
        <v>-30</v>
      </c>
      <c r="I231" s="20">
        <f>IF(C231=0, "-", IF(G231/C231&lt;10, G231/C231, "&gt;999%"))</f>
        <v>0.22272727272727272</v>
      </c>
      <c r="J231" s="21">
        <f>IF(E231=0, "-", IF(H231/E231&lt;10, H231/E231, "&gt;999%"))</f>
        <v>-1.0316368638239339E-2</v>
      </c>
    </row>
    <row r="232" spans="1:10" s="160" customFormat="1" x14ac:dyDescent="0.25">
      <c r="A232" s="178" t="s">
        <v>683</v>
      </c>
      <c r="B232" s="71">
        <v>593</v>
      </c>
      <c r="C232" s="72">
        <v>815</v>
      </c>
      <c r="D232" s="71">
        <v>9420</v>
      </c>
      <c r="E232" s="72">
        <v>10020</v>
      </c>
      <c r="F232" s="73"/>
      <c r="G232" s="71">
        <f>B232-C232</f>
        <v>-222</v>
      </c>
      <c r="H232" s="72">
        <f>D232-E232</f>
        <v>-600</v>
      </c>
      <c r="I232" s="37">
        <f>IF(C232=0, "-", IF(G232/C232&lt;10, G232/C232, "&gt;999%"))</f>
        <v>-0.2723926380368098</v>
      </c>
      <c r="J232" s="38">
        <f>IF(E232=0, "-", IF(H232/E232&lt;10, H232/E232, "&gt;999%"))</f>
        <v>-5.9880239520958084E-2</v>
      </c>
    </row>
    <row r="233" spans="1:10" x14ac:dyDescent="0.25">
      <c r="A233" s="177"/>
      <c r="B233" s="143"/>
      <c r="C233" s="144"/>
      <c r="D233" s="143"/>
      <c r="E233" s="144"/>
      <c r="F233" s="145"/>
      <c r="G233" s="143"/>
      <c r="H233" s="144"/>
      <c r="I233" s="151"/>
      <c r="J233" s="152"/>
    </row>
    <row r="234" spans="1:10" s="139" customFormat="1" x14ac:dyDescent="0.25">
      <c r="A234" s="159" t="s">
        <v>59</v>
      </c>
      <c r="B234" s="65"/>
      <c r="C234" s="66"/>
      <c r="D234" s="65"/>
      <c r="E234" s="66"/>
      <c r="F234" s="67"/>
      <c r="G234" s="65"/>
      <c r="H234" s="66"/>
      <c r="I234" s="20"/>
      <c r="J234" s="21"/>
    </row>
    <row r="235" spans="1:10" x14ac:dyDescent="0.25">
      <c r="A235" s="158" t="s">
        <v>508</v>
      </c>
      <c r="B235" s="65">
        <v>0</v>
      </c>
      <c r="C235" s="66">
        <v>0</v>
      </c>
      <c r="D235" s="65">
        <v>4</v>
      </c>
      <c r="E235" s="66">
        <v>0</v>
      </c>
      <c r="F235" s="67"/>
      <c r="G235" s="65">
        <f>B235-C235</f>
        <v>0</v>
      </c>
      <c r="H235" s="66">
        <f>D235-E235</f>
        <v>4</v>
      </c>
      <c r="I235" s="20" t="str">
        <f>IF(C235=0, "-", IF(G235/C235&lt;10, G235/C235, "&gt;999%"))</f>
        <v>-</v>
      </c>
      <c r="J235" s="21" t="str">
        <f>IF(E235=0, "-", IF(H235/E235&lt;10, H235/E235, "&gt;999%"))</f>
        <v>-</v>
      </c>
    </row>
    <row r="236" spans="1:10" s="160" customFormat="1" x14ac:dyDescent="0.25">
      <c r="A236" s="178" t="s">
        <v>684</v>
      </c>
      <c r="B236" s="71">
        <v>0</v>
      </c>
      <c r="C236" s="72">
        <v>0</v>
      </c>
      <c r="D236" s="71">
        <v>4</v>
      </c>
      <c r="E236" s="72">
        <v>0</v>
      </c>
      <c r="F236" s="73"/>
      <c r="G236" s="71">
        <f>B236-C236</f>
        <v>0</v>
      </c>
      <c r="H236" s="72">
        <f>D236-E236</f>
        <v>4</v>
      </c>
      <c r="I236" s="37" t="str">
        <f>IF(C236=0, "-", IF(G236/C236&lt;10, G236/C236, "&gt;999%"))</f>
        <v>-</v>
      </c>
      <c r="J236" s="38" t="str">
        <f>IF(E236=0, "-", IF(H236/E236&lt;10, H236/E236, "&gt;999%"))</f>
        <v>-</v>
      </c>
    </row>
    <row r="237" spans="1:10" x14ac:dyDescent="0.25">
      <c r="A237" s="177"/>
      <c r="B237" s="143"/>
      <c r="C237" s="144"/>
      <c r="D237" s="143"/>
      <c r="E237" s="144"/>
      <c r="F237" s="145"/>
      <c r="G237" s="143"/>
      <c r="H237" s="144"/>
      <c r="I237" s="151"/>
      <c r="J237" s="152"/>
    </row>
    <row r="238" spans="1:10" s="139" customFormat="1" x14ac:dyDescent="0.25">
      <c r="A238" s="159" t="s">
        <v>60</v>
      </c>
      <c r="B238" s="65"/>
      <c r="C238" s="66"/>
      <c r="D238" s="65"/>
      <c r="E238" s="66"/>
      <c r="F238" s="67"/>
      <c r="G238" s="65"/>
      <c r="H238" s="66"/>
      <c r="I238" s="20"/>
      <c r="J238" s="21"/>
    </row>
    <row r="239" spans="1:10" x14ac:dyDescent="0.25">
      <c r="A239" s="158" t="s">
        <v>591</v>
      </c>
      <c r="B239" s="65">
        <v>7</v>
      </c>
      <c r="C239" s="66">
        <v>5</v>
      </c>
      <c r="D239" s="65">
        <v>119</v>
      </c>
      <c r="E239" s="66">
        <v>103</v>
      </c>
      <c r="F239" s="67"/>
      <c r="G239" s="65">
        <f>B239-C239</f>
        <v>2</v>
      </c>
      <c r="H239" s="66">
        <f>D239-E239</f>
        <v>16</v>
      </c>
      <c r="I239" s="20">
        <f>IF(C239=0, "-", IF(G239/C239&lt;10, G239/C239, "&gt;999%"))</f>
        <v>0.4</v>
      </c>
      <c r="J239" s="21">
        <f>IF(E239=0, "-", IF(H239/E239&lt;10, H239/E239, "&gt;999%"))</f>
        <v>0.1553398058252427</v>
      </c>
    </row>
    <row r="240" spans="1:10" x14ac:dyDescent="0.25">
      <c r="A240" s="158" t="s">
        <v>578</v>
      </c>
      <c r="B240" s="65">
        <v>5</v>
      </c>
      <c r="C240" s="66">
        <v>2</v>
      </c>
      <c r="D240" s="65">
        <v>43</v>
      </c>
      <c r="E240" s="66">
        <v>26</v>
      </c>
      <c r="F240" s="67"/>
      <c r="G240" s="65">
        <f>B240-C240</f>
        <v>3</v>
      </c>
      <c r="H240" s="66">
        <f>D240-E240</f>
        <v>17</v>
      </c>
      <c r="I240" s="20">
        <f>IF(C240=0, "-", IF(G240/C240&lt;10, G240/C240, "&gt;999%"))</f>
        <v>1.5</v>
      </c>
      <c r="J240" s="21">
        <f>IF(E240=0, "-", IF(H240/E240&lt;10, H240/E240, "&gt;999%"))</f>
        <v>0.65384615384615385</v>
      </c>
    </row>
    <row r="241" spans="1:10" x14ac:dyDescent="0.25">
      <c r="A241" s="158" t="s">
        <v>564</v>
      </c>
      <c r="B241" s="65">
        <v>33</v>
      </c>
      <c r="C241" s="66">
        <v>32</v>
      </c>
      <c r="D241" s="65">
        <v>326</v>
      </c>
      <c r="E241" s="66">
        <v>272</v>
      </c>
      <c r="F241" s="67"/>
      <c r="G241" s="65">
        <f>B241-C241</f>
        <v>1</v>
      </c>
      <c r="H241" s="66">
        <f>D241-E241</f>
        <v>54</v>
      </c>
      <c r="I241" s="20">
        <f>IF(C241=0, "-", IF(G241/C241&lt;10, G241/C241, "&gt;999%"))</f>
        <v>3.125E-2</v>
      </c>
      <c r="J241" s="21">
        <f>IF(E241=0, "-", IF(H241/E241&lt;10, H241/E241, "&gt;999%"))</f>
        <v>0.19852941176470587</v>
      </c>
    </row>
    <row r="242" spans="1:10" x14ac:dyDescent="0.25">
      <c r="A242" s="158" t="s">
        <v>565</v>
      </c>
      <c r="B242" s="65">
        <v>37</v>
      </c>
      <c r="C242" s="66">
        <v>8</v>
      </c>
      <c r="D242" s="65">
        <v>176</v>
      </c>
      <c r="E242" s="66">
        <v>62</v>
      </c>
      <c r="F242" s="67"/>
      <c r="G242" s="65">
        <f>B242-C242</f>
        <v>29</v>
      </c>
      <c r="H242" s="66">
        <f>D242-E242</f>
        <v>114</v>
      </c>
      <c r="I242" s="20">
        <f>IF(C242=0, "-", IF(G242/C242&lt;10, G242/C242, "&gt;999%"))</f>
        <v>3.625</v>
      </c>
      <c r="J242" s="21">
        <f>IF(E242=0, "-", IF(H242/E242&lt;10, H242/E242, "&gt;999%"))</f>
        <v>1.8387096774193548</v>
      </c>
    </row>
    <row r="243" spans="1:10" s="160" customFormat="1" x14ac:dyDescent="0.25">
      <c r="A243" s="178" t="s">
        <v>685</v>
      </c>
      <c r="B243" s="71">
        <v>82</v>
      </c>
      <c r="C243" s="72">
        <v>47</v>
      </c>
      <c r="D243" s="71">
        <v>664</v>
      </c>
      <c r="E243" s="72">
        <v>463</v>
      </c>
      <c r="F243" s="73"/>
      <c r="G243" s="71">
        <f>B243-C243</f>
        <v>35</v>
      </c>
      <c r="H243" s="72">
        <f>D243-E243</f>
        <v>201</v>
      </c>
      <c r="I243" s="37">
        <f>IF(C243=0, "-", IF(G243/C243&lt;10, G243/C243, "&gt;999%"))</f>
        <v>0.74468085106382975</v>
      </c>
      <c r="J243" s="38">
        <f>IF(E243=0, "-", IF(H243/E243&lt;10, H243/E243, "&gt;999%"))</f>
        <v>0.43412526997840173</v>
      </c>
    </row>
    <row r="244" spans="1:10" x14ac:dyDescent="0.25">
      <c r="A244" s="177"/>
      <c r="B244" s="143"/>
      <c r="C244" s="144"/>
      <c r="D244" s="143"/>
      <c r="E244" s="144"/>
      <c r="F244" s="145"/>
      <c r="G244" s="143"/>
      <c r="H244" s="144"/>
      <c r="I244" s="151"/>
      <c r="J244" s="152"/>
    </row>
    <row r="245" spans="1:10" s="139" customFormat="1" x14ac:dyDescent="0.25">
      <c r="A245" s="159" t="s">
        <v>61</v>
      </c>
      <c r="B245" s="65"/>
      <c r="C245" s="66"/>
      <c r="D245" s="65"/>
      <c r="E245" s="66"/>
      <c r="F245" s="67"/>
      <c r="G245" s="65"/>
      <c r="H245" s="66"/>
      <c r="I245" s="20"/>
      <c r="J245" s="21"/>
    </row>
    <row r="246" spans="1:10" x14ac:dyDescent="0.25">
      <c r="A246" s="158" t="s">
        <v>400</v>
      </c>
      <c r="B246" s="65">
        <v>1</v>
      </c>
      <c r="C246" s="66">
        <v>11</v>
      </c>
      <c r="D246" s="65">
        <v>88</v>
      </c>
      <c r="E246" s="66">
        <v>194</v>
      </c>
      <c r="F246" s="67"/>
      <c r="G246" s="65">
        <f t="shared" ref="G246:G253" si="36">B246-C246</f>
        <v>-10</v>
      </c>
      <c r="H246" s="66">
        <f t="shared" ref="H246:H253" si="37">D246-E246</f>
        <v>-106</v>
      </c>
      <c r="I246" s="20">
        <f t="shared" ref="I246:I253" si="38">IF(C246=0, "-", IF(G246/C246&lt;10, G246/C246, "&gt;999%"))</f>
        <v>-0.90909090909090906</v>
      </c>
      <c r="J246" s="21">
        <f t="shared" ref="J246:J253" si="39">IF(E246=0, "-", IF(H246/E246&lt;10, H246/E246, "&gt;999%"))</f>
        <v>-0.54639175257731953</v>
      </c>
    </row>
    <row r="247" spans="1:10" x14ac:dyDescent="0.25">
      <c r="A247" s="158" t="s">
        <v>480</v>
      </c>
      <c r="B247" s="65">
        <v>0</v>
      </c>
      <c r="C247" s="66">
        <v>1</v>
      </c>
      <c r="D247" s="65">
        <v>116</v>
      </c>
      <c r="E247" s="66">
        <v>167</v>
      </c>
      <c r="F247" s="67"/>
      <c r="G247" s="65">
        <f t="shared" si="36"/>
        <v>-1</v>
      </c>
      <c r="H247" s="66">
        <f t="shared" si="37"/>
        <v>-51</v>
      </c>
      <c r="I247" s="20">
        <f t="shared" si="38"/>
        <v>-1</v>
      </c>
      <c r="J247" s="21">
        <f t="shared" si="39"/>
        <v>-0.30538922155688625</v>
      </c>
    </row>
    <row r="248" spans="1:10" x14ac:dyDescent="0.25">
      <c r="A248" s="158" t="s">
        <v>339</v>
      </c>
      <c r="B248" s="65">
        <v>0</v>
      </c>
      <c r="C248" s="66">
        <v>0</v>
      </c>
      <c r="D248" s="65">
        <v>15</v>
      </c>
      <c r="E248" s="66">
        <v>21</v>
      </c>
      <c r="F248" s="67"/>
      <c r="G248" s="65">
        <f t="shared" si="36"/>
        <v>0</v>
      </c>
      <c r="H248" s="66">
        <f t="shared" si="37"/>
        <v>-6</v>
      </c>
      <c r="I248" s="20" t="str">
        <f t="shared" si="38"/>
        <v>-</v>
      </c>
      <c r="J248" s="21">
        <f t="shared" si="39"/>
        <v>-0.2857142857142857</v>
      </c>
    </row>
    <row r="249" spans="1:10" x14ac:dyDescent="0.25">
      <c r="A249" s="158" t="s">
        <v>481</v>
      </c>
      <c r="B249" s="65">
        <v>0</v>
      </c>
      <c r="C249" s="66">
        <v>0</v>
      </c>
      <c r="D249" s="65">
        <v>9</v>
      </c>
      <c r="E249" s="66">
        <v>16</v>
      </c>
      <c r="F249" s="67"/>
      <c r="G249" s="65">
        <f t="shared" si="36"/>
        <v>0</v>
      </c>
      <c r="H249" s="66">
        <f t="shared" si="37"/>
        <v>-7</v>
      </c>
      <c r="I249" s="20" t="str">
        <f t="shared" si="38"/>
        <v>-</v>
      </c>
      <c r="J249" s="21">
        <f t="shared" si="39"/>
        <v>-0.4375</v>
      </c>
    </row>
    <row r="250" spans="1:10" x14ac:dyDescent="0.25">
      <c r="A250" s="158" t="s">
        <v>264</v>
      </c>
      <c r="B250" s="65">
        <v>0</v>
      </c>
      <c r="C250" s="66">
        <v>1</v>
      </c>
      <c r="D250" s="65">
        <v>17</v>
      </c>
      <c r="E250" s="66">
        <v>48</v>
      </c>
      <c r="F250" s="67"/>
      <c r="G250" s="65">
        <f t="shared" si="36"/>
        <v>-1</v>
      </c>
      <c r="H250" s="66">
        <f t="shared" si="37"/>
        <v>-31</v>
      </c>
      <c r="I250" s="20">
        <f t="shared" si="38"/>
        <v>-1</v>
      </c>
      <c r="J250" s="21">
        <f t="shared" si="39"/>
        <v>-0.64583333333333337</v>
      </c>
    </row>
    <row r="251" spans="1:10" x14ac:dyDescent="0.25">
      <c r="A251" s="158" t="s">
        <v>283</v>
      </c>
      <c r="B251" s="65">
        <v>0</v>
      </c>
      <c r="C251" s="66">
        <v>1</v>
      </c>
      <c r="D251" s="65">
        <v>4</v>
      </c>
      <c r="E251" s="66">
        <v>15</v>
      </c>
      <c r="F251" s="67"/>
      <c r="G251" s="65">
        <f t="shared" si="36"/>
        <v>-1</v>
      </c>
      <c r="H251" s="66">
        <f t="shared" si="37"/>
        <v>-11</v>
      </c>
      <c r="I251" s="20">
        <f t="shared" si="38"/>
        <v>-1</v>
      </c>
      <c r="J251" s="21">
        <f t="shared" si="39"/>
        <v>-0.73333333333333328</v>
      </c>
    </row>
    <row r="252" spans="1:10" x14ac:dyDescent="0.25">
      <c r="A252" s="158" t="s">
        <v>296</v>
      </c>
      <c r="B252" s="65">
        <v>0</v>
      </c>
      <c r="C252" s="66">
        <v>0</v>
      </c>
      <c r="D252" s="65">
        <v>0</v>
      </c>
      <c r="E252" s="66">
        <v>1</v>
      </c>
      <c r="F252" s="67"/>
      <c r="G252" s="65">
        <f t="shared" si="36"/>
        <v>0</v>
      </c>
      <c r="H252" s="66">
        <f t="shared" si="37"/>
        <v>-1</v>
      </c>
      <c r="I252" s="20" t="str">
        <f t="shared" si="38"/>
        <v>-</v>
      </c>
      <c r="J252" s="21">
        <f t="shared" si="39"/>
        <v>-1</v>
      </c>
    </row>
    <row r="253" spans="1:10" s="160" customFormat="1" x14ac:dyDescent="0.25">
      <c r="A253" s="178" t="s">
        <v>686</v>
      </c>
      <c r="B253" s="71">
        <v>1</v>
      </c>
      <c r="C253" s="72">
        <v>14</v>
      </c>
      <c r="D253" s="71">
        <v>249</v>
      </c>
      <c r="E253" s="72">
        <v>462</v>
      </c>
      <c r="F253" s="73"/>
      <c r="G253" s="71">
        <f t="shared" si="36"/>
        <v>-13</v>
      </c>
      <c r="H253" s="72">
        <f t="shared" si="37"/>
        <v>-213</v>
      </c>
      <c r="I253" s="37">
        <f t="shared" si="38"/>
        <v>-0.9285714285714286</v>
      </c>
      <c r="J253" s="38">
        <f t="shared" si="39"/>
        <v>-0.46103896103896103</v>
      </c>
    </row>
    <row r="254" spans="1:10" x14ac:dyDescent="0.25">
      <c r="A254" s="177"/>
      <c r="B254" s="143"/>
      <c r="C254" s="144"/>
      <c r="D254" s="143"/>
      <c r="E254" s="144"/>
      <c r="F254" s="145"/>
      <c r="G254" s="143"/>
      <c r="H254" s="144"/>
      <c r="I254" s="151"/>
      <c r="J254" s="152"/>
    </row>
    <row r="255" spans="1:10" s="139" customFormat="1" x14ac:dyDescent="0.25">
      <c r="A255" s="159" t="s">
        <v>62</v>
      </c>
      <c r="B255" s="65"/>
      <c r="C255" s="66"/>
      <c r="D255" s="65"/>
      <c r="E255" s="66"/>
      <c r="F255" s="67"/>
      <c r="G255" s="65"/>
      <c r="H255" s="66"/>
      <c r="I255" s="20"/>
      <c r="J255" s="21"/>
    </row>
    <row r="256" spans="1:10" x14ac:dyDescent="0.25">
      <c r="A256" s="158" t="s">
        <v>415</v>
      </c>
      <c r="B256" s="65">
        <v>1</v>
      </c>
      <c r="C256" s="66">
        <v>4</v>
      </c>
      <c r="D256" s="65">
        <v>83</v>
      </c>
      <c r="E256" s="66">
        <v>124</v>
      </c>
      <c r="F256" s="67"/>
      <c r="G256" s="65">
        <f t="shared" ref="G256:G261" si="40">B256-C256</f>
        <v>-3</v>
      </c>
      <c r="H256" s="66">
        <f t="shared" ref="H256:H261" si="41">D256-E256</f>
        <v>-41</v>
      </c>
      <c r="I256" s="20">
        <f t="shared" ref="I256:I261" si="42">IF(C256=0, "-", IF(G256/C256&lt;10, G256/C256, "&gt;999%"))</f>
        <v>-0.75</v>
      </c>
      <c r="J256" s="21">
        <f t="shared" ref="J256:J261" si="43">IF(E256=0, "-", IF(H256/E256&lt;10, H256/E256, "&gt;999%"))</f>
        <v>-0.33064516129032256</v>
      </c>
    </row>
    <row r="257" spans="1:10" x14ac:dyDescent="0.25">
      <c r="A257" s="158" t="s">
        <v>378</v>
      </c>
      <c r="B257" s="65">
        <v>26</v>
      </c>
      <c r="C257" s="66">
        <v>49</v>
      </c>
      <c r="D257" s="65">
        <v>535</v>
      </c>
      <c r="E257" s="66">
        <v>314</v>
      </c>
      <c r="F257" s="67"/>
      <c r="G257" s="65">
        <f t="shared" si="40"/>
        <v>-23</v>
      </c>
      <c r="H257" s="66">
        <f t="shared" si="41"/>
        <v>221</v>
      </c>
      <c r="I257" s="20">
        <f t="shared" si="42"/>
        <v>-0.46938775510204084</v>
      </c>
      <c r="J257" s="21">
        <f t="shared" si="43"/>
        <v>0.70382165605095537</v>
      </c>
    </row>
    <row r="258" spans="1:10" x14ac:dyDescent="0.25">
      <c r="A258" s="158" t="s">
        <v>544</v>
      </c>
      <c r="B258" s="65">
        <v>25</v>
      </c>
      <c r="C258" s="66">
        <v>45</v>
      </c>
      <c r="D258" s="65">
        <v>414</v>
      </c>
      <c r="E258" s="66">
        <v>381</v>
      </c>
      <c r="F258" s="67"/>
      <c r="G258" s="65">
        <f t="shared" si="40"/>
        <v>-20</v>
      </c>
      <c r="H258" s="66">
        <f t="shared" si="41"/>
        <v>33</v>
      </c>
      <c r="I258" s="20">
        <f t="shared" si="42"/>
        <v>-0.44444444444444442</v>
      </c>
      <c r="J258" s="21">
        <f t="shared" si="43"/>
        <v>8.6614173228346455E-2</v>
      </c>
    </row>
    <row r="259" spans="1:10" x14ac:dyDescent="0.25">
      <c r="A259" s="158" t="s">
        <v>457</v>
      </c>
      <c r="B259" s="65">
        <v>41</v>
      </c>
      <c r="C259" s="66">
        <v>69</v>
      </c>
      <c r="D259" s="65">
        <v>531</v>
      </c>
      <c r="E259" s="66">
        <v>894</v>
      </c>
      <c r="F259" s="67"/>
      <c r="G259" s="65">
        <f t="shared" si="40"/>
        <v>-28</v>
      </c>
      <c r="H259" s="66">
        <f t="shared" si="41"/>
        <v>-363</v>
      </c>
      <c r="I259" s="20">
        <f t="shared" si="42"/>
        <v>-0.40579710144927539</v>
      </c>
      <c r="J259" s="21">
        <f t="shared" si="43"/>
        <v>-0.40604026845637586</v>
      </c>
    </row>
    <row r="260" spans="1:10" x14ac:dyDescent="0.25">
      <c r="A260" s="158" t="s">
        <v>458</v>
      </c>
      <c r="B260" s="65">
        <v>31</v>
      </c>
      <c r="C260" s="66">
        <v>19</v>
      </c>
      <c r="D260" s="65">
        <v>397</v>
      </c>
      <c r="E260" s="66">
        <v>616</v>
      </c>
      <c r="F260" s="67"/>
      <c r="G260" s="65">
        <f t="shared" si="40"/>
        <v>12</v>
      </c>
      <c r="H260" s="66">
        <f t="shared" si="41"/>
        <v>-219</v>
      </c>
      <c r="I260" s="20">
        <f t="shared" si="42"/>
        <v>0.63157894736842102</v>
      </c>
      <c r="J260" s="21">
        <f t="shared" si="43"/>
        <v>-0.35551948051948051</v>
      </c>
    </row>
    <row r="261" spans="1:10" s="160" customFormat="1" x14ac:dyDescent="0.25">
      <c r="A261" s="178" t="s">
        <v>687</v>
      </c>
      <c r="B261" s="71">
        <v>124</v>
      </c>
      <c r="C261" s="72">
        <v>186</v>
      </c>
      <c r="D261" s="71">
        <v>1960</v>
      </c>
      <c r="E261" s="72">
        <v>2329</v>
      </c>
      <c r="F261" s="73"/>
      <c r="G261" s="71">
        <f t="shared" si="40"/>
        <v>-62</v>
      </c>
      <c r="H261" s="72">
        <f t="shared" si="41"/>
        <v>-369</v>
      </c>
      <c r="I261" s="37">
        <f t="shared" si="42"/>
        <v>-0.33333333333333331</v>
      </c>
      <c r="J261" s="38">
        <f t="shared" si="43"/>
        <v>-0.15843709746672391</v>
      </c>
    </row>
    <row r="262" spans="1:10" x14ac:dyDescent="0.25">
      <c r="A262" s="177"/>
      <c r="B262" s="143"/>
      <c r="C262" s="144"/>
      <c r="D262" s="143"/>
      <c r="E262" s="144"/>
      <c r="F262" s="145"/>
      <c r="G262" s="143"/>
      <c r="H262" s="144"/>
      <c r="I262" s="151"/>
      <c r="J262" s="152"/>
    </row>
    <row r="263" spans="1:10" s="139" customFormat="1" x14ac:dyDescent="0.25">
      <c r="A263" s="159" t="s">
        <v>63</v>
      </c>
      <c r="B263" s="65"/>
      <c r="C263" s="66"/>
      <c r="D263" s="65"/>
      <c r="E263" s="66"/>
      <c r="F263" s="67"/>
      <c r="G263" s="65"/>
      <c r="H263" s="66"/>
      <c r="I263" s="20"/>
      <c r="J263" s="21"/>
    </row>
    <row r="264" spans="1:10" x14ac:dyDescent="0.25">
      <c r="A264" s="158" t="s">
        <v>63</v>
      </c>
      <c r="B264" s="65">
        <v>72</v>
      </c>
      <c r="C264" s="66">
        <v>75</v>
      </c>
      <c r="D264" s="65">
        <v>847</v>
      </c>
      <c r="E264" s="66">
        <v>861</v>
      </c>
      <c r="F264" s="67"/>
      <c r="G264" s="65">
        <f>B264-C264</f>
        <v>-3</v>
      </c>
      <c r="H264" s="66">
        <f>D264-E264</f>
        <v>-14</v>
      </c>
      <c r="I264" s="20">
        <f>IF(C264=0, "-", IF(G264/C264&lt;10, G264/C264, "&gt;999%"))</f>
        <v>-0.04</v>
      </c>
      <c r="J264" s="21">
        <f>IF(E264=0, "-", IF(H264/E264&lt;10, H264/E264, "&gt;999%"))</f>
        <v>-1.6260162601626018E-2</v>
      </c>
    </row>
    <row r="265" spans="1:10" s="160" customFormat="1" x14ac:dyDescent="0.25">
      <c r="A265" s="178" t="s">
        <v>688</v>
      </c>
      <c r="B265" s="71">
        <v>72</v>
      </c>
      <c r="C265" s="72">
        <v>75</v>
      </c>
      <c r="D265" s="71">
        <v>847</v>
      </c>
      <c r="E265" s="72">
        <v>861</v>
      </c>
      <c r="F265" s="73"/>
      <c r="G265" s="71">
        <f>B265-C265</f>
        <v>-3</v>
      </c>
      <c r="H265" s="72">
        <f>D265-E265</f>
        <v>-14</v>
      </c>
      <c r="I265" s="37">
        <f>IF(C265=0, "-", IF(G265/C265&lt;10, G265/C265, "&gt;999%"))</f>
        <v>-0.04</v>
      </c>
      <c r="J265" s="38">
        <f>IF(E265=0, "-", IF(H265/E265&lt;10, H265/E265, "&gt;999%"))</f>
        <v>-1.6260162601626018E-2</v>
      </c>
    </row>
    <row r="266" spans="1:10" x14ac:dyDescent="0.25">
      <c r="A266" s="177"/>
      <c r="B266" s="143"/>
      <c r="C266" s="144"/>
      <c r="D266" s="143"/>
      <c r="E266" s="144"/>
      <c r="F266" s="145"/>
      <c r="G266" s="143"/>
      <c r="H266" s="144"/>
      <c r="I266" s="151"/>
      <c r="J266" s="152"/>
    </row>
    <row r="267" spans="1:10" s="139" customFormat="1" x14ac:dyDescent="0.25">
      <c r="A267" s="159" t="s">
        <v>64</v>
      </c>
      <c r="B267" s="65"/>
      <c r="C267" s="66"/>
      <c r="D267" s="65"/>
      <c r="E267" s="66"/>
      <c r="F267" s="67"/>
      <c r="G267" s="65"/>
      <c r="H267" s="66"/>
      <c r="I267" s="20"/>
      <c r="J267" s="21"/>
    </row>
    <row r="268" spans="1:10" x14ac:dyDescent="0.25">
      <c r="A268" s="158" t="s">
        <v>307</v>
      </c>
      <c r="B268" s="65">
        <v>185</v>
      </c>
      <c r="C268" s="66">
        <v>81</v>
      </c>
      <c r="D268" s="65">
        <v>2540</v>
      </c>
      <c r="E268" s="66">
        <v>1774</v>
      </c>
      <c r="F268" s="67"/>
      <c r="G268" s="65">
        <f t="shared" ref="G268:G279" si="44">B268-C268</f>
        <v>104</v>
      </c>
      <c r="H268" s="66">
        <f t="shared" ref="H268:H279" si="45">D268-E268</f>
        <v>766</v>
      </c>
      <c r="I268" s="20">
        <f t="shared" ref="I268:I279" si="46">IF(C268=0, "-", IF(G268/C268&lt;10, G268/C268, "&gt;999%"))</f>
        <v>1.2839506172839505</v>
      </c>
      <c r="J268" s="21">
        <f t="shared" ref="J268:J279" si="47">IF(E268=0, "-", IF(H268/E268&lt;10, H268/E268, "&gt;999%"))</f>
        <v>0.43179255918827508</v>
      </c>
    </row>
    <row r="269" spans="1:10" x14ac:dyDescent="0.25">
      <c r="A269" s="158" t="s">
        <v>225</v>
      </c>
      <c r="B269" s="65">
        <v>74</v>
      </c>
      <c r="C269" s="66">
        <v>361</v>
      </c>
      <c r="D269" s="65">
        <v>3917</v>
      </c>
      <c r="E269" s="66">
        <v>5804</v>
      </c>
      <c r="F269" s="67"/>
      <c r="G269" s="65">
        <f t="shared" si="44"/>
        <v>-287</v>
      </c>
      <c r="H269" s="66">
        <f t="shared" si="45"/>
        <v>-1887</v>
      </c>
      <c r="I269" s="20">
        <f t="shared" si="46"/>
        <v>-0.79501385041551242</v>
      </c>
      <c r="J269" s="21">
        <f t="shared" si="47"/>
        <v>-0.32512060647829083</v>
      </c>
    </row>
    <row r="270" spans="1:10" x14ac:dyDescent="0.25">
      <c r="A270" s="158" t="s">
        <v>482</v>
      </c>
      <c r="B270" s="65">
        <v>5</v>
      </c>
      <c r="C270" s="66">
        <v>0</v>
      </c>
      <c r="D270" s="65">
        <v>179</v>
      </c>
      <c r="E270" s="66">
        <v>0</v>
      </c>
      <c r="F270" s="67"/>
      <c r="G270" s="65">
        <f t="shared" si="44"/>
        <v>5</v>
      </c>
      <c r="H270" s="66">
        <f t="shared" si="45"/>
        <v>179</v>
      </c>
      <c r="I270" s="20" t="str">
        <f t="shared" si="46"/>
        <v>-</v>
      </c>
      <c r="J270" s="21" t="str">
        <f t="shared" si="47"/>
        <v>-</v>
      </c>
    </row>
    <row r="271" spans="1:10" x14ac:dyDescent="0.25">
      <c r="A271" s="158" t="s">
        <v>379</v>
      </c>
      <c r="B271" s="65">
        <v>93</v>
      </c>
      <c r="C271" s="66">
        <v>57</v>
      </c>
      <c r="D271" s="65">
        <v>749</v>
      </c>
      <c r="E271" s="66">
        <v>369</v>
      </c>
      <c r="F271" s="67"/>
      <c r="G271" s="65">
        <f t="shared" si="44"/>
        <v>36</v>
      </c>
      <c r="H271" s="66">
        <f t="shared" si="45"/>
        <v>380</v>
      </c>
      <c r="I271" s="20">
        <f t="shared" si="46"/>
        <v>0.63157894736842102</v>
      </c>
      <c r="J271" s="21">
        <f t="shared" si="47"/>
        <v>1.0298102981029811</v>
      </c>
    </row>
    <row r="272" spans="1:10" x14ac:dyDescent="0.25">
      <c r="A272" s="158" t="s">
        <v>202</v>
      </c>
      <c r="B272" s="65">
        <v>85</v>
      </c>
      <c r="C272" s="66">
        <v>197</v>
      </c>
      <c r="D272" s="65">
        <v>1620</v>
      </c>
      <c r="E272" s="66">
        <v>1941</v>
      </c>
      <c r="F272" s="67"/>
      <c r="G272" s="65">
        <f t="shared" si="44"/>
        <v>-112</v>
      </c>
      <c r="H272" s="66">
        <f t="shared" si="45"/>
        <v>-321</v>
      </c>
      <c r="I272" s="20">
        <f t="shared" si="46"/>
        <v>-0.56852791878172593</v>
      </c>
      <c r="J272" s="21">
        <f t="shared" si="47"/>
        <v>-0.16537867078825347</v>
      </c>
    </row>
    <row r="273" spans="1:10" x14ac:dyDescent="0.25">
      <c r="A273" s="158" t="s">
        <v>208</v>
      </c>
      <c r="B273" s="65">
        <v>58</v>
      </c>
      <c r="C273" s="66">
        <v>122</v>
      </c>
      <c r="D273" s="65">
        <v>1497</v>
      </c>
      <c r="E273" s="66">
        <v>1720</v>
      </c>
      <c r="F273" s="67"/>
      <c r="G273" s="65">
        <f t="shared" si="44"/>
        <v>-64</v>
      </c>
      <c r="H273" s="66">
        <f t="shared" si="45"/>
        <v>-223</v>
      </c>
      <c r="I273" s="20">
        <f t="shared" si="46"/>
        <v>-0.52459016393442626</v>
      </c>
      <c r="J273" s="21">
        <f t="shared" si="47"/>
        <v>-0.12965116279069769</v>
      </c>
    </row>
    <row r="274" spans="1:10" x14ac:dyDescent="0.25">
      <c r="A274" s="158" t="s">
        <v>380</v>
      </c>
      <c r="B274" s="65">
        <v>113</v>
      </c>
      <c r="C274" s="66">
        <v>301</v>
      </c>
      <c r="D274" s="65">
        <v>3074</v>
      </c>
      <c r="E274" s="66">
        <v>3028</v>
      </c>
      <c r="F274" s="67"/>
      <c r="G274" s="65">
        <f t="shared" si="44"/>
        <v>-188</v>
      </c>
      <c r="H274" s="66">
        <f t="shared" si="45"/>
        <v>46</v>
      </c>
      <c r="I274" s="20">
        <f t="shared" si="46"/>
        <v>-0.62458471760797341</v>
      </c>
      <c r="J274" s="21">
        <f t="shared" si="47"/>
        <v>1.5191545574636724E-2</v>
      </c>
    </row>
    <row r="275" spans="1:10" x14ac:dyDescent="0.25">
      <c r="A275" s="158" t="s">
        <v>459</v>
      </c>
      <c r="B275" s="65">
        <v>371</v>
      </c>
      <c r="C275" s="66">
        <v>155</v>
      </c>
      <c r="D275" s="65">
        <v>2647</v>
      </c>
      <c r="E275" s="66">
        <v>1830</v>
      </c>
      <c r="F275" s="67"/>
      <c r="G275" s="65">
        <f t="shared" si="44"/>
        <v>216</v>
      </c>
      <c r="H275" s="66">
        <f t="shared" si="45"/>
        <v>817</v>
      </c>
      <c r="I275" s="20">
        <f t="shared" si="46"/>
        <v>1.3935483870967742</v>
      </c>
      <c r="J275" s="21">
        <f t="shared" si="47"/>
        <v>0.44644808743169401</v>
      </c>
    </row>
    <row r="276" spans="1:10" x14ac:dyDescent="0.25">
      <c r="A276" s="158" t="s">
        <v>416</v>
      </c>
      <c r="B276" s="65">
        <v>430</v>
      </c>
      <c r="C276" s="66">
        <v>281</v>
      </c>
      <c r="D276" s="65">
        <v>6268</v>
      </c>
      <c r="E276" s="66">
        <v>2503</v>
      </c>
      <c r="F276" s="67"/>
      <c r="G276" s="65">
        <f t="shared" si="44"/>
        <v>149</v>
      </c>
      <c r="H276" s="66">
        <f t="shared" si="45"/>
        <v>3765</v>
      </c>
      <c r="I276" s="20">
        <f t="shared" si="46"/>
        <v>0.53024911032028466</v>
      </c>
      <c r="J276" s="21">
        <f t="shared" si="47"/>
        <v>1.5041949660407512</v>
      </c>
    </row>
    <row r="277" spans="1:10" x14ac:dyDescent="0.25">
      <c r="A277" s="158" t="s">
        <v>276</v>
      </c>
      <c r="B277" s="65">
        <v>10</v>
      </c>
      <c r="C277" s="66">
        <v>18</v>
      </c>
      <c r="D277" s="65">
        <v>662</v>
      </c>
      <c r="E277" s="66">
        <v>474</v>
      </c>
      <c r="F277" s="67"/>
      <c r="G277" s="65">
        <f t="shared" si="44"/>
        <v>-8</v>
      </c>
      <c r="H277" s="66">
        <f t="shared" si="45"/>
        <v>188</v>
      </c>
      <c r="I277" s="20">
        <f t="shared" si="46"/>
        <v>-0.44444444444444442</v>
      </c>
      <c r="J277" s="21">
        <f t="shared" si="47"/>
        <v>0.39662447257383965</v>
      </c>
    </row>
    <row r="278" spans="1:10" x14ac:dyDescent="0.25">
      <c r="A278" s="158" t="s">
        <v>365</v>
      </c>
      <c r="B278" s="65">
        <v>88</v>
      </c>
      <c r="C278" s="66">
        <v>184</v>
      </c>
      <c r="D278" s="65">
        <v>2821</v>
      </c>
      <c r="E278" s="66">
        <v>2173</v>
      </c>
      <c r="F278" s="67"/>
      <c r="G278" s="65">
        <f t="shared" si="44"/>
        <v>-96</v>
      </c>
      <c r="H278" s="66">
        <f t="shared" si="45"/>
        <v>648</v>
      </c>
      <c r="I278" s="20">
        <f t="shared" si="46"/>
        <v>-0.52173913043478259</v>
      </c>
      <c r="J278" s="21">
        <f t="shared" si="47"/>
        <v>0.29820524620340544</v>
      </c>
    </row>
    <row r="279" spans="1:10" s="160" customFormat="1" x14ac:dyDescent="0.25">
      <c r="A279" s="178" t="s">
        <v>689</v>
      </c>
      <c r="B279" s="71">
        <v>1512</v>
      </c>
      <c r="C279" s="72">
        <v>1757</v>
      </c>
      <c r="D279" s="71">
        <v>25974</v>
      </c>
      <c r="E279" s="72">
        <v>21616</v>
      </c>
      <c r="F279" s="73"/>
      <c r="G279" s="71">
        <f t="shared" si="44"/>
        <v>-245</v>
      </c>
      <c r="H279" s="72">
        <f t="shared" si="45"/>
        <v>4358</v>
      </c>
      <c r="I279" s="37">
        <f t="shared" si="46"/>
        <v>-0.1394422310756972</v>
      </c>
      <c r="J279" s="38">
        <f t="shared" si="47"/>
        <v>0.20160991857883048</v>
      </c>
    </row>
    <row r="280" spans="1:10" x14ac:dyDescent="0.25">
      <c r="A280" s="177"/>
      <c r="B280" s="143"/>
      <c r="C280" s="144"/>
      <c r="D280" s="143"/>
      <c r="E280" s="144"/>
      <c r="F280" s="145"/>
      <c r="G280" s="143"/>
      <c r="H280" s="144"/>
      <c r="I280" s="151"/>
      <c r="J280" s="152"/>
    </row>
    <row r="281" spans="1:10" s="139" customFormat="1" x14ac:dyDescent="0.25">
      <c r="A281" s="159" t="s">
        <v>65</v>
      </c>
      <c r="B281" s="65"/>
      <c r="C281" s="66"/>
      <c r="D281" s="65"/>
      <c r="E281" s="66"/>
      <c r="F281" s="67"/>
      <c r="G281" s="65"/>
      <c r="H281" s="66"/>
      <c r="I281" s="20"/>
      <c r="J281" s="21"/>
    </row>
    <row r="282" spans="1:10" x14ac:dyDescent="0.25">
      <c r="A282" s="158" t="s">
        <v>355</v>
      </c>
      <c r="B282" s="65">
        <v>2</v>
      </c>
      <c r="C282" s="66">
        <v>1</v>
      </c>
      <c r="D282" s="65">
        <v>18</v>
      </c>
      <c r="E282" s="66">
        <v>18</v>
      </c>
      <c r="F282" s="67"/>
      <c r="G282" s="65">
        <f>B282-C282</f>
        <v>1</v>
      </c>
      <c r="H282" s="66">
        <f>D282-E282</f>
        <v>0</v>
      </c>
      <c r="I282" s="20">
        <f>IF(C282=0, "-", IF(G282/C282&lt;10, G282/C282, "&gt;999%"))</f>
        <v>1</v>
      </c>
      <c r="J282" s="21">
        <f>IF(E282=0, "-", IF(H282/E282&lt;10, H282/E282, "&gt;999%"))</f>
        <v>0</v>
      </c>
    </row>
    <row r="283" spans="1:10" x14ac:dyDescent="0.25">
      <c r="A283" s="158" t="s">
        <v>500</v>
      </c>
      <c r="B283" s="65">
        <v>0</v>
      </c>
      <c r="C283" s="66">
        <v>0</v>
      </c>
      <c r="D283" s="65">
        <v>20</v>
      </c>
      <c r="E283" s="66">
        <v>14</v>
      </c>
      <c r="F283" s="67"/>
      <c r="G283" s="65">
        <f>B283-C283</f>
        <v>0</v>
      </c>
      <c r="H283" s="66">
        <f>D283-E283</f>
        <v>6</v>
      </c>
      <c r="I283" s="20" t="str">
        <f>IF(C283=0, "-", IF(G283/C283&lt;10, G283/C283, "&gt;999%"))</f>
        <v>-</v>
      </c>
      <c r="J283" s="21">
        <f>IF(E283=0, "-", IF(H283/E283&lt;10, H283/E283, "&gt;999%"))</f>
        <v>0.42857142857142855</v>
      </c>
    </row>
    <row r="284" spans="1:10" s="160" customFormat="1" x14ac:dyDescent="0.25">
      <c r="A284" s="178" t="s">
        <v>690</v>
      </c>
      <c r="B284" s="71">
        <v>2</v>
      </c>
      <c r="C284" s="72">
        <v>1</v>
      </c>
      <c r="D284" s="71">
        <v>38</v>
      </c>
      <c r="E284" s="72">
        <v>32</v>
      </c>
      <c r="F284" s="73"/>
      <c r="G284" s="71">
        <f>B284-C284</f>
        <v>1</v>
      </c>
      <c r="H284" s="72">
        <f>D284-E284</f>
        <v>6</v>
      </c>
      <c r="I284" s="37">
        <f>IF(C284=0, "-", IF(G284/C284&lt;10, G284/C284, "&gt;999%"))</f>
        <v>1</v>
      </c>
      <c r="J284" s="38">
        <f>IF(E284=0, "-", IF(H284/E284&lt;10, H284/E284, "&gt;999%"))</f>
        <v>0.1875</v>
      </c>
    </row>
    <row r="285" spans="1:10" x14ac:dyDescent="0.25">
      <c r="A285" s="177"/>
      <c r="B285" s="143"/>
      <c r="C285" s="144"/>
      <c r="D285" s="143"/>
      <c r="E285" s="144"/>
      <c r="F285" s="145"/>
      <c r="G285" s="143"/>
      <c r="H285" s="144"/>
      <c r="I285" s="151"/>
      <c r="J285" s="152"/>
    </row>
    <row r="286" spans="1:10" s="139" customFormat="1" x14ac:dyDescent="0.25">
      <c r="A286" s="159" t="s">
        <v>66</v>
      </c>
      <c r="B286" s="65"/>
      <c r="C286" s="66"/>
      <c r="D286" s="65"/>
      <c r="E286" s="66"/>
      <c r="F286" s="67"/>
      <c r="G286" s="65"/>
      <c r="H286" s="66"/>
      <c r="I286" s="20"/>
      <c r="J286" s="21"/>
    </row>
    <row r="287" spans="1:10" x14ac:dyDescent="0.25">
      <c r="A287" s="158" t="s">
        <v>483</v>
      </c>
      <c r="B287" s="65">
        <v>14</v>
      </c>
      <c r="C287" s="66">
        <v>31</v>
      </c>
      <c r="D287" s="65">
        <v>577</v>
      </c>
      <c r="E287" s="66">
        <v>621</v>
      </c>
      <c r="F287" s="67"/>
      <c r="G287" s="65">
        <f t="shared" ref="G287:G294" si="48">B287-C287</f>
        <v>-17</v>
      </c>
      <c r="H287" s="66">
        <f t="shared" ref="H287:H294" si="49">D287-E287</f>
        <v>-44</v>
      </c>
      <c r="I287" s="20">
        <f t="shared" ref="I287:I294" si="50">IF(C287=0, "-", IF(G287/C287&lt;10, G287/C287, "&gt;999%"))</f>
        <v>-0.54838709677419351</v>
      </c>
      <c r="J287" s="21">
        <f t="shared" ref="J287:J294" si="51">IF(E287=0, "-", IF(H287/E287&lt;10, H287/E287, "&gt;999%"))</f>
        <v>-7.0853462157809979E-2</v>
      </c>
    </row>
    <row r="288" spans="1:10" x14ac:dyDescent="0.25">
      <c r="A288" s="158" t="s">
        <v>501</v>
      </c>
      <c r="B288" s="65">
        <v>1</v>
      </c>
      <c r="C288" s="66">
        <v>9</v>
      </c>
      <c r="D288" s="65">
        <v>48</v>
      </c>
      <c r="E288" s="66">
        <v>217</v>
      </c>
      <c r="F288" s="67"/>
      <c r="G288" s="65">
        <f t="shared" si="48"/>
        <v>-8</v>
      </c>
      <c r="H288" s="66">
        <f t="shared" si="49"/>
        <v>-169</v>
      </c>
      <c r="I288" s="20">
        <f t="shared" si="50"/>
        <v>-0.88888888888888884</v>
      </c>
      <c r="J288" s="21">
        <f t="shared" si="51"/>
        <v>-0.77880184331797231</v>
      </c>
    </row>
    <row r="289" spans="1:10" x14ac:dyDescent="0.25">
      <c r="A289" s="158" t="s">
        <v>439</v>
      </c>
      <c r="B289" s="65">
        <v>10</v>
      </c>
      <c r="C289" s="66">
        <v>7</v>
      </c>
      <c r="D289" s="65">
        <v>213</v>
      </c>
      <c r="E289" s="66">
        <v>325</v>
      </c>
      <c r="F289" s="67"/>
      <c r="G289" s="65">
        <f t="shared" si="48"/>
        <v>3</v>
      </c>
      <c r="H289" s="66">
        <f t="shared" si="49"/>
        <v>-112</v>
      </c>
      <c r="I289" s="20">
        <f t="shared" si="50"/>
        <v>0.42857142857142855</v>
      </c>
      <c r="J289" s="21">
        <f t="shared" si="51"/>
        <v>-0.3446153846153846</v>
      </c>
    </row>
    <row r="290" spans="1:10" x14ac:dyDescent="0.25">
      <c r="A290" s="158" t="s">
        <v>502</v>
      </c>
      <c r="B290" s="65">
        <v>11</v>
      </c>
      <c r="C290" s="66">
        <v>2</v>
      </c>
      <c r="D290" s="65">
        <v>71</v>
      </c>
      <c r="E290" s="66">
        <v>71</v>
      </c>
      <c r="F290" s="67"/>
      <c r="G290" s="65">
        <f t="shared" si="48"/>
        <v>9</v>
      </c>
      <c r="H290" s="66">
        <f t="shared" si="49"/>
        <v>0</v>
      </c>
      <c r="I290" s="20">
        <f t="shared" si="50"/>
        <v>4.5</v>
      </c>
      <c r="J290" s="21">
        <f t="shared" si="51"/>
        <v>0</v>
      </c>
    </row>
    <row r="291" spans="1:10" x14ac:dyDescent="0.25">
      <c r="A291" s="158" t="s">
        <v>440</v>
      </c>
      <c r="B291" s="65">
        <v>3</v>
      </c>
      <c r="C291" s="66">
        <v>1</v>
      </c>
      <c r="D291" s="65">
        <v>249</v>
      </c>
      <c r="E291" s="66">
        <v>409</v>
      </c>
      <c r="F291" s="67"/>
      <c r="G291" s="65">
        <f t="shared" si="48"/>
        <v>2</v>
      </c>
      <c r="H291" s="66">
        <f t="shared" si="49"/>
        <v>-160</v>
      </c>
      <c r="I291" s="20">
        <f t="shared" si="50"/>
        <v>2</v>
      </c>
      <c r="J291" s="21">
        <f t="shared" si="51"/>
        <v>-0.39119804400977998</v>
      </c>
    </row>
    <row r="292" spans="1:10" x14ac:dyDescent="0.25">
      <c r="A292" s="158" t="s">
        <v>484</v>
      </c>
      <c r="B292" s="65">
        <v>38</v>
      </c>
      <c r="C292" s="66">
        <v>11</v>
      </c>
      <c r="D292" s="65">
        <v>307</v>
      </c>
      <c r="E292" s="66">
        <v>574</v>
      </c>
      <c r="F292" s="67"/>
      <c r="G292" s="65">
        <f t="shared" si="48"/>
        <v>27</v>
      </c>
      <c r="H292" s="66">
        <f t="shared" si="49"/>
        <v>-267</v>
      </c>
      <c r="I292" s="20">
        <f t="shared" si="50"/>
        <v>2.4545454545454546</v>
      </c>
      <c r="J292" s="21">
        <f t="shared" si="51"/>
        <v>-0.46515679442508712</v>
      </c>
    </row>
    <row r="293" spans="1:10" x14ac:dyDescent="0.25">
      <c r="A293" s="158" t="s">
        <v>485</v>
      </c>
      <c r="B293" s="65">
        <v>0</v>
      </c>
      <c r="C293" s="66">
        <v>4</v>
      </c>
      <c r="D293" s="65">
        <v>121</v>
      </c>
      <c r="E293" s="66">
        <v>223</v>
      </c>
      <c r="F293" s="67"/>
      <c r="G293" s="65">
        <f t="shared" si="48"/>
        <v>-4</v>
      </c>
      <c r="H293" s="66">
        <f t="shared" si="49"/>
        <v>-102</v>
      </c>
      <c r="I293" s="20">
        <f t="shared" si="50"/>
        <v>-1</v>
      </c>
      <c r="J293" s="21">
        <f t="shared" si="51"/>
        <v>-0.45739910313901344</v>
      </c>
    </row>
    <row r="294" spans="1:10" s="160" customFormat="1" x14ac:dyDescent="0.25">
      <c r="A294" s="178" t="s">
        <v>691</v>
      </c>
      <c r="B294" s="71">
        <v>77</v>
      </c>
      <c r="C294" s="72">
        <v>65</v>
      </c>
      <c r="D294" s="71">
        <v>1586</v>
      </c>
      <c r="E294" s="72">
        <v>2440</v>
      </c>
      <c r="F294" s="73"/>
      <c r="G294" s="71">
        <f t="shared" si="48"/>
        <v>12</v>
      </c>
      <c r="H294" s="72">
        <f t="shared" si="49"/>
        <v>-854</v>
      </c>
      <c r="I294" s="37">
        <f t="shared" si="50"/>
        <v>0.18461538461538463</v>
      </c>
      <c r="J294" s="38">
        <f t="shared" si="51"/>
        <v>-0.35</v>
      </c>
    </row>
    <row r="295" spans="1:10" x14ac:dyDescent="0.25">
      <c r="A295" s="177"/>
      <c r="B295" s="143"/>
      <c r="C295" s="144"/>
      <c r="D295" s="143"/>
      <c r="E295" s="144"/>
      <c r="F295" s="145"/>
      <c r="G295" s="143"/>
      <c r="H295" s="144"/>
      <c r="I295" s="151"/>
      <c r="J295" s="152"/>
    </row>
    <row r="296" spans="1:10" s="139" customFormat="1" x14ac:dyDescent="0.25">
      <c r="A296" s="159" t="s">
        <v>67</v>
      </c>
      <c r="B296" s="65"/>
      <c r="C296" s="66"/>
      <c r="D296" s="65"/>
      <c r="E296" s="66"/>
      <c r="F296" s="67"/>
      <c r="G296" s="65"/>
      <c r="H296" s="66"/>
      <c r="I296" s="20"/>
      <c r="J296" s="21"/>
    </row>
    <row r="297" spans="1:10" x14ac:dyDescent="0.25">
      <c r="A297" s="158" t="s">
        <v>460</v>
      </c>
      <c r="B297" s="65">
        <v>58</v>
      </c>
      <c r="C297" s="66">
        <v>107</v>
      </c>
      <c r="D297" s="65">
        <v>997</v>
      </c>
      <c r="E297" s="66">
        <v>680</v>
      </c>
      <c r="F297" s="67"/>
      <c r="G297" s="65">
        <f t="shared" ref="G297:G307" si="52">B297-C297</f>
        <v>-49</v>
      </c>
      <c r="H297" s="66">
        <f t="shared" ref="H297:H307" si="53">D297-E297</f>
        <v>317</v>
      </c>
      <c r="I297" s="20">
        <f t="shared" ref="I297:I307" si="54">IF(C297=0, "-", IF(G297/C297&lt;10, G297/C297, "&gt;999%"))</f>
        <v>-0.45794392523364486</v>
      </c>
      <c r="J297" s="21">
        <f t="shared" ref="J297:J307" si="55">IF(E297=0, "-", IF(H297/E297&lt;10, H297/E297, "&gt;999%"))</f>
        <v>0.4661764705882353</v>
      </c>
    </row>
    <row r="298" spans="1:10" x14ac:dyDescent="0.25">
      <c r="A298" s="158" t="s">
        <v>566</v>
      </c>
      <c r="B298" s="65">
        <v>71</v>
      </c>
      <c r="C298" s="66">
        <v>59</v>
      </c>
      <c r="D298" s="65">
        <v>1105</v>
      </c>
      <c r="E298" s="66">
        <v>834</v>
      </c>
      <c r="F298" s="67"/>
      <c r="G298" s="65">
        <f t="shared" si="52"/>
        <v>12</v>
      </c>
      <c r="H298" s="66">
        <f t="shared" si="53"/>
        <v>271</v>
      </c>
      <c r="I298" s="20">
        <f t="shared" si="54"/>
        <v>0.20338983050847459</v>
      </c>
      <c r="J298" s="21">
        <f t="shared" si="55"/>
        <v>0.32494004796163067</v>
      </c>
    </row>
    <row r="299" spans="1:10" x14ac:dyDescent="0.25">
      <c r="A299" s="158" t="s">
        <v>509</v>
      </c>
      <c r="B299" s="65">
        <v>5</v>
      </c>
      <c r="C299" s="66">
        <v>10</v>
      </c>
      <c r="D299" s="65">
        <v>71</v>
      </c>
      <c r="E299" s="66">
        <v>66</v>
      </c>
      <c r="F299" s="67"/>
      <c r="G299" s="65">
        <f t="shared" si="52"/>
        <v>-5</v>
      </c>
      <c r="H299" s="66">
        <f t="shared" si="53"/>
        <v>5</v>
      </c>
      <c r="I299" s="20">
        <f t="shared" si="54"/>
        <v>-0.5</v>
      </c>
      <c r="J299" s="21">
        <f t="shared" si="55"/>
        <v>7.575757575757576E-2</v>
      </c>
    </row>
    <row r="300" spans="1:10" x14ac:dyDescent="0.25">
      <c r="A300" s="158" t="s">
        <v>308</v>
      </c>
      <c r="B300" s="65">
        <v>0</v>
      </c>
      <c r="C300" s="66">
        <v>37</v>
      </c>
      <c r="D300" s="65">
        <v>96</v>
      </c>
      <c r="E300" s="66">
        <v>420</v>
      </c>
      <c r="F300" s="67"/>
      <c r="G300" s="65">
        <f t="shared" si="52"/>
        <v>-37</v>
      </c>
      <c r="H300" s="66">
        <f t="shared" si="53"/>
        <v>-324</v>
      </c>
      <c r="I300" s="20">
        <f t="shared" si="54"/>
        <v>-1</v>
      </c>
      <c r="J300" s="21">
        <f t="shared" si="55"/>
        <v>-0.77142857142857146</v>
      </c>
    </row>
    <row r="301" spans="1:10" x14ac:dyDescent="0.25">
      <c r="A301" s="158" t="s">
        <v>521</v>
      </c>
      <c r="B301" s="65">
        <v>95</v>
      </c>
      <c r="C301" s="66">
        <v>177</v>
      </c>
      <c r="D301" s="65">
        <v>1155</v>
      </c>
      <c r="E301" s="66">
        <v>1357</v>
      </c>
      <c r="F301" s="67"/>
      <c r="G301" s="65">
        <f t="shared" si="52"/>
        <v>-82</v>
      </c>
      <c r="H301" s="66">
        <f t="shared" si="53"/>
        <v>-202</v>
      </c>
      <c r="I301" s="20">
        <f t="shared" si="54"/>
        <v>-0.4632768361581921</v>
      </c>
      <c r="J301" s="21">
        <f t="shared" si="55"/>
        <v>-0.14885777450257923</v>
      </c>
    </row>
    <row r="302" spans="1:10" x14ac:dyDescent="0.25">
      <c r="A302" s="158" t="s">
        <v>309</v>
      </c>
      <c r="B302" s="65">
        <v>0</v>
      </c>
      <c r="C302" s="66">
        <v>0</v>
      </c>
      <c r="D302" s="65">
        <v>2</v>
      </c>
      <c r="E302" s="66">
        <v>0</v>
      </c>
      <c r="F302" s="67"/>
      <c r="G302" s="65">
        <f t="shared" si="52"/>
        <v>0</v>
      </c>
      <c r="H302" s="66">
        <f t="shared" si="53"/>
        <v>2</v>
      </c>
      <c r="I302" s="20" t="str">
        <f t="shared" si="54"/>
        <v>-</v>
      </c>
      <c r="J302" s="21" t="str">
        <f t="shared" si="55"/>
        <v>-</v>
      </c>
    </row>
    <row r="303" spans="1:10" x14ac:dyDescent="0.25">
      <c r="A303" s="158" t="s">
        <v>314</v>
      </c>
      <c r="B303" s="65">
        <v>0</v>
      </c>
      <c r="C303" s="66">
        <v>0</v>
      </c>
      <c r="D303" s="65">
        <v>2</v>
      </c>
      <c r="E303" s="66">
        <v>0</v>
      </c>
      <c r="F303" s="67"/>
      <c r="G303" s="65">
        <f t="shared" si="52"/>
        <v>0</v>
      </c>
      <c r="H303" s="66">
        <f t="shared" si="53"/>
        <v>2</v>
      </c>
      <c r="I303" s="20" t="str">
        <f t="shared" si="54"/>
        <v>-</v>
      </c>
      <c r="J303" s="21" t="str">
        <f t="shared" si="55"/>
        <v>-</v>
      </c>
    </row>
    <row r="304" spans="1:10" x14ac:dyDescent="0.25">
      <c r="A304" s="158" t="s">
        <v>533</v>
      </c>
      <c r="B304" s="65">
        <v>0</v>
      </c>
      <c r="C304" s="66">
        <v>0</v>
      </c>
      <c r="D304" s="65">
        <v>2</v>
      </c>
      <c r="E304" s="66">
        <v>0</v>
      </c>
      <c r="F304" s="67"/>
      <c r="G304" s="65">
        <f t="shared" si="52"/>
        <v>0</v>
      </c>
      <c r="H304" s="66">
        <f t="shared" si="53"/>
        <v>2</v>
      </c>
      <c r="I304" s="20" t="str">
        <f t="shared" si="54"/>
        <v>-</v>
      </c>
      <c r="J304" s="21" t="str">
        <f t="shared" si="55"/>
        <v>-</v>
      </c>
    </row>
    <row r="305" spans="1:10" x14ac:dyDescent="0.25">
      <c r="A305" s="158" t="s">
        <v>545</v>
      </c>
      <c r="B305" s="65">
        <v>187</v>
      </c>
      <c r="C305" s="66">
        <v>129</v>
      </c>
      <c r="D305" s="65">
        <v>2183</v>
      </c>
      <c r="E305" s="66">
        <v>2507</v>
      </c>
      <c r="F305" s="67"/>
      <c r="G305" s="65">
        <f t="shared" si="52"/>
        <v>58</v>
      </c>
      <c r="H305" s="66">
        <f t="shared" si="53"/>
        <v>-324</v>
      </c>
      <c r="I305" s="20">
        <f t="shared" si="54"/>
        <v>0.44961240310077522</v>
      </c>
      <c r="J305" s="21">
        <f t="shared" si="55"/>
        <v>-0.12923813322696451</v>
      </c>
    </row>
    <row r="306" spans="1:10" x14ac:dyDescent="0.25">
      <c r="A306" s="158" t="s">
        <v>522</v>
      </c>
      <c r="B306" s="65">
        <v>15</v>
      </c>
      <c r="C306" s="66">
        <v>8</v>
      </c>
      <c r="D306" s="65">
        <v>175</v>
      </c>
      <c r="E306" s="66">
        <v>187</v>
      </c>
      <c r="F306" s="67"/>
      <c r="G306" s="65">
        <f t="shared" si="52"/>
        <v>7</v>
      </c>
      <c r="H306" s="66">
        <f t="shared" si="53"/>
        <v>-12</v>
      </c>
      <c r="I306" s="20">
        <f t="shared" si="54"/>
        <v>0.875</v>
      </c>
      <c r="J306" s="21">
        <f t="shared" si="55"/>
        <v>-6.4171122994652413E-2</v>
      </c>
    </row>
    <row r="307" spans="1:10" s="160" customFormat="1" x14ac:dyDescent="0.25">
      <c r="A307" s="178" t="s">
        <v>692</v>
      </c>
      <c r="B307" s="71">
        <v>431</v>
      </c>
      <c r="C307" s="72">
        <v>527</v>
      </c>
      <c r="D307" s="71">
        <v>5788</v>
      </c>
      <c r="E307" s="72">
        <v>6051</v>
      </c>
      <c r="F307" s="73"/>
      <c r="G307" s="71">
        <f t="shared" si="52"/>
        <v>-96</v>
      </c>
      <c r="H307" s="72">
        <f t="shared" si="53"/>
        <v>-263</v>
      </c>
      <c r="I307" s="37">
        <f t="shared" si="54"/>
        <v>-0.18216318785578747</v>
      </c>
      <c r="J307" s="38">
        <f t="shared" si="55"/>
        <v>-4.3463890266071725E-2</v>
      </c>
    </row>
    <row r="308" spans="1:10" x14ac:dyDescent="0.25">
      <c r="A308" s="177"/>
      <c r="B308" s="143"/>
      <c r="C308" s="144"/>
      <c r="D308" s="143"/>
      <c r="E308" s="144"/>
      <c r="F308" s="145"/>
      <c r="G308" s="143"/>
      <c r="H308" s="144"/>
      <c r="I308" s="151"/>
      <c r="J308" s="152"/>
    </row>
    <row r="309" spans="1:10" s="139" customFormat="1" x14ac:dyDescent="0.25">
      <c r="A309" s="159" t="s">
        <v>68</v>
      </c>
      <c r="B309" s="65"/>
      <c r="C309" s="66"/>
      <c r="D309" s="65"/>
      <c r="E309" s="66"/>
      <c r="F309" s="67"/>
      <c r="G309" s="65"/>
      <c r="H309" s="66"/>
      <c r="I309" s="20"/>
      <c r="J309" s="21"/>
    </row>
    <row r="310" spans="1:10" x14ac:dyDescent="0.25">
      <c r="A310" s="158" t="s">
        <v>242</v>
      </c>
      <c r="B310" s="65">
        <v>0</v>
      </c>
      <c r="C310" s="66">
        <v>0</v>
      </c>
      <c r="D310" s="65">
        <v>0</v>
      </c>
      <c r="E310" s="66">
        <v>32</v>
      </c>
      <c r="F310" s="67"/>
      <c r="G310" s="65">
        <f t="shared" ref="G310:G320" si="56">B310-C310</f>
        <v>0</v>
      </c>
      <c r="H310" s="66">
        <f t="shared" ref="H310:H320" si="57">D310-E310</f>
        <v>-32</v>
      </c>
      <c r="I310" s="20" t="str">
        <f t="shared" ref="I310:I320" si="58">IF(C310=0, "-", IF(G310/C310&lt;10, G310/C310, "&gt;999%"))</f>
        <v>-</v>
      </c>
      <c r="J310" s="21">
        <f t="shared" ref="J310:J320" si="59">IF(E310=0, "-", IF(H310/E310&lt;10, H310/E310, "&gt;999%"))</f>
        <v>-1</v>
      </c>
    </row>
    <row r="311" spans="1:10" x14ac:dyDescent="0.25">
      <c r="A311" s="158" t="s">
        <v>265</v>
      </c>
      <c r="B311" s="65">
        <v>21</v>
      </c>
      <c r="C311" s="66">
        <v>29</v>
      </c>
      <c r="D311" s="65">
        <v>340</v>
      </c>
      <c r="E311" s="66">
        <v>314</v>
      </c>
      <c r="F311" s="67"/>
      <c r="G311" s="65">
        <f t="shared" si="56"/>
        <v>-8</v>
      </c>
      <c r="H311" s="66">
        <f t="shared" si="57"/>
        <v>26</v>
      </c>
      <c r="I311" s="20">
        <f t="shared" si="58"/>
        <v>-0.27586206896551724</v>
      </c>
      <c r="J311" s="21">
        <f t="shared" si="59"/>
        <v>8.2802547770700632E-2</v>
      </c>
    </row>
    <row r="312" spans="1:10" x14ac:dyDescent="0.25">
      <c r="A312" s="158" t="s">
        <v>266</v>
      </c>
      <c r="B312" s="65">
        <v>0</v>
      </c>
      <c r="C312" s="66">
        <v>9</v>
      </c>
      <c r="D312" s="65">
        <v>13</v>
      </c>
      <c r="E312" s="66">
        <v>462</v>
      </c>
      <c r="F312" s="67"/>
      <c r="G312" s="65">
        <f t="shared" si="56"/>
        <v>-9</v>
      </c>
      <c r="H312" s="66">
        <f t="shared" si="57"/>
        <v>-449</v>
      </c>
      <c r="I312" s="20">
        <f t="shared" si="58"/>
        <v>-1</v>
      </c>
      <c r="J312" s="21">
        <f t="shared" si="59"/>
        <v>-0.97186147186147187</v>
      </c>
    </row>
    <row r="313" spans="1:10" x14ac:dyDescent="0.25">
      <c r="A313" s="158" t="s">
        <v>340</v>
      </c>
      <c r="B313" s="65">
        <v>0</v>
      </c>
      <c r="C313" s="66">
        <v>2</v>
      </c>
      <c r="D313" s="65">
        <v>17</v>
      </c>
      <c r="E313" s="66">
        <v>14</v>
      </c>
      <c r="F313" s="67"/>
      <c r="G313" s="65">
        <f t="shared" si="56"/>
        <v>-2</v>
      </c>
      <c r="H313" s="66">
        <f t="shared" si="57"/>
        <v>3</v>
      </c>
      <c r="I313" s="20">
        <f t="shared" si="58"/>
        <v>-1</v>
      </c>
      <c r="J313" s="21">
        <f t="shared" si="59"/>
        <v>0.21428571428571427</v>
      </c>
    </row>
    <row r="314" spans="1:10" x14ac:dyDescent="0.25">
      <c r="A314" s="158" t="s">
        <v>297</v>
      </c>
      <c r="B314" s="65">
        <v>0</v>
      </c>
      <c r="C314" s="66">
        <v>0</v>
      </c>
      <c r="D314" s="65">
        <v>8</v>
      </c>
      <c r="E314" s="66">
        <v>10</v>
      </c>
      <c r="F314" s="67"/>
      <c r="G314" s="65">
        <f t="shared" si="56"/>
        <v>0</v>
      </c>
      <c r="H314" s="66">
        <f t="shared" si="57"/>
        <v>-2</v>
      </c>
      <c r="I314" s="20" t="str">
        <f t="shared" si="58"/>
        <v>-</v>
      </c>
      <c r="J314" s="21">
        <f t="shared" si="59"/>
        <v>-0.2</v>
      </c>
    </row>
    <row r="315" spans="1:10" x14ac:dyDescent="0.25">
      <c r="A315" s="158" t="s">
        <v>503</v>
      </c>
      <c r="B315" s="65">
        <v>5</v>
      </c>
      <c r="C315" s="66">
        <v>1</v>
      </c>
      <c r="D315" s="65">
        <v>113</v>
      </c>
      <c r="E315" s="66">
        <v>109</v>
      </c>
      <c r="F315" s="67"/>
      <c r="G315" s="65">
        <f t="shared" si="56"/>
        <v>4</v>
      </c>
      <c r="H315" s="66">
        <f t="shared" si="57"/>
        <v>4</v>
      </c>
      <c r="I315" s="20">
        <f t="shared" si="58"/>
        <v>4</v>
      </c>
      <c r="J315" s="21">
        <f t="shared" si="59"/>
        <v>3.669724770642202E-2</v>
      </c>
    </row>
    <row r="316" spans="1:10" x14ac:dyDescent="0.25">
      <c r="A316" s="158" t="s">
        <v>441</v>
      </c>
      <c r="B316" s="65">
        <v>153</v>
      </c>
      <c r="C316" s="66">
        <v>69</v>
      </c>
      <c r="D316" s="65">
        <v>1385</v>
      </c>
      <c r="E316" s="66">
        <v>1274</v>
      </c>
      <c r="F316" s="67"/>
      <c r="G316" s="65">
        <f t="shared" si="56"/>
        <v>84</v>
      </c>
      <c r="H316" s="66">
        <f t="shared" si="57"/>
        <v>111</v>
      </c>
      <c r="I316" s="20">
        <f t="shared" si="58"/>
        <v>1.2173913043478262</v>
      </c>
      <c r="J316" s="21">
        <f t="shared" si="59"/>
        <v>8.7127158555729986E-2</v>
      </c>
    </row>
    <row r="317" spans="1:10" x14ac:dyDescent="0.25">
      <c r="A317" s="158" t="s">
        <v>341</v>
      </c>
      <c r="B317" s="65">
        <v>0</v>
      </c>
      <c r="C317" s="66">
        <v>0</v>
      </c>
      <c r="D317" s="65">
        <v>4</v>
      </c>
      <c r="E317" s="66">
        <v>52</v>
      </c>
      <c r="F317" s="67"/>
      <c r="G317" s="65">
        <f t="shared" si="56"/>
        <v>0</v>
      </c>
      <c r="H317" s="66">
        <f t="shared" si="57"/>
        <v>-48</v>
      </c>
      <c r="I317" s="20" t="str">
        <f t="shared" si="58"/>
        <v>-</v>
      </c>
      <c r="J317" s="21">
        <f t="shared" si="59"/>
        <v>-0.92307692307692313</v>
      </c>
    </row>
    <row r="318" spans="1:10" x14ac:dyDescent="0.25">
      <c r="A318" s="158" t="s">
        <v>486</v>
      </c>
      <c r="B318" s="65">
        <v>3</v>
      </c>
      <c r="C318" s="66">
        <v>62</v>
      </c>
      <c r="D318" s="65">
        <v>575</v>
      </c>
      <c r="E318" s="66">
        <v>759</v>
      </c>
      <c r="F318" s="67"/>
      <c r="G318" s="65">
        <f t="shared" si="56"/>
        <v>-59</v>
      </c>
      <c r="H318" s="66">
        <f t="shared" si="57"/>
        <v>-184</v>
      </c>
      <c r="I318" s="20">
        <f t="shared" si="58"/>
        <v>-0.95161290322580649</v>
      </c>
      <c r="J318" s="21">
        <f t="shared" si="59"/>
        <v>-0.24242424242424243</v>
      </c>
    </row>
    <row r="319" spans="1:10" x14ac:dyDescent="0.25">
      <c r="A319" s="158" t="s">
        <v>401</v>
      </c>
      <c r="B319" s="65">
        <v>25</v>
      </c>
      <c r="C319" s="66">
        <v>68</v>
      </c>
      <c r="D319" s="65">
        <v>485</v>
      </c>
      <c r="E319" s="66">
        <v>728</v>
      </c>
      <c r="F319" s="67"/>
      <c r="G319" s="65">
        <f t="shared" si="56"/>
        <v>-43</v>
      </c>
      <c r="H319" s="66">
        <f t="shared" si="57"/>
        <v>-243</v>
      </c>
      <c r="I319" s="20">
        <f t="shared" si="58"/>
        <v>-0.63235294117647056</v>
      </c>
      <c r="J319" s="21">
        <f t="shared" si="59"/>
        <v>-0.33379120879120877</v>
      </c>
    </row>
    <row r="320" spans="1:10" s="160" customFormat="1" x14ac:dyDescent="0.25">
      <c r="A320" s="178" t="s">
        <v>693</v>
      </c>
      <c r="B320" s="71">
        <v>207</v>
      </c>
      <c r="C320" s="72">
        <v>240</v>
      </c>
      <c r="D320" s="71">
        <v>2940</v>
      </c>
      <c r="E320" s="72">
        <v>3754</v>
      </c>
      <c r="F320" s="73"/>
      <c r="G320" s="71">
        <f t="shared" si="56"/>
        <v>-33</v>
      </c>
      <c r="H320" s="72">
        <f t="shared" si="57"/>
        <v>-814</v>
      </c>
      <c r="I320" s="37">
        <f t="shared" si="58"/>
        <v>-0.13750000000000001</v>
      </c>
      <c r="J320" s="38">
        <f t="shared" si="59"/>
        <v>-0.21683537559936067</v>
      </c>
    </row>
    <row r="321" spans="1:10" x14ac:dyDescent="0.25">
      <c r="A321" s="177"/>
      <c r="B321" s="143"/>
      <c r="C321" s="144"/>
      <c r="D321" s="143"/>
      <c r="E321" s="144"/>
      <c r="F321" s="145"/>
      <c r="G321" s="143"/>
      <c r="H321" s="144"/>
      <c r="I321" s="151"/>
      <c r="J321" s="152"/>
    </row>
    <row r="322" spans="1:10" s="139" customFormat="1" x14ac:dyDescent="0.25">
      <c r="A322" s="159" t="s">
        <v>69</v>
      </c>
      <c r="B322" s="65"/>
      <c r="C322" s="66"/>
      <c r="D322" s="65"/>
      <c r="E322" s="66"/>
      <c r="F322" s="67"/>
      <c r="G322" s="65"/>
      <c r="H322" s="66"/>
      <c r="I322" s="20"/>
      <c r="J322" s="21"/>
    </row>
    <row r="323" spans="1:10" x14ac:dyDescent="0.25">
      <c r="A323" s="158" t="s">
        <v>342</v>
      </c>
      <c r="B323" s="65">
        <v>0</v>
      </c>
      <c r="C323" s="66">
        <v>0</v>
      </c>
      <c r="D323" s="65">
        <v>4</v>
      </c>
      <c r="E323" s="66">
        <v>4</v>
      </c>
      <c r="F323" s="67"/>
      <c r="G323" s="65">
        <f>B323-C323</f>
        <v>0</v>
      </c>
      <c r="H323" s="66">
        <f>D323-E323</f>
        <v>0</v>
      </c>
      <c r="I323" s="20" t="str">
        <f>IF(C323=0, "-", IF(G323/C323&lt;10, G323/C323, "&gt;999%"))</f>
        <v>-</v>
      </c>
      <c r="J323" s="21">
        <f>IF(E323=0, "-", IF(H323/E323&lt;10, H323/E323, "&gt;999%"))</f>
        <v>0</v>
      </c>
    </row>
    <row r="324" spans="1:10" x14ac:dyDescent="0.25">
      <c r="A324" s="158" t="s">
        <v>343</v>
      </c>
      <c r="B324" s="65">
        <v>0</v>
      </c>
      <c r="C324" s="66">
        <v>0</v>
      </c>
      <c r="D324" s="65">
        <v>0</v>
      </c>
      <c r="E324" s="66">
        <v>1</v>
      </c>
      <c r="F324" s="67"/>
      <c r="G324" s="65">
        <f>B324-C324</f>
        <v>0</v>
      </c>
      <c r="H324" s="66">
        <f>D324-E324</f>
        <v>-1</v>
      </c>
      <c r="I324" s="20" t="str">
        <f>IF(C324=0, "-", IF(G324/C324&lt;10, G324/C324, "&gt;999%"))</f>
        <v>-</v>
      </c>
      <c r="J324" s="21">
        <f>IF(E324=0, "-", IF(H324/E324&lt;10, H324/E324, "&gt;999%"))</f>
        <v>-1</v>
      </c>
    </row>
    <row r="325" spans="1:10" x14ac:dyDescent="0.25">
      <c r="A325" s="158" t="s">
        <v>344</v>
      </c>
      <c r="B325" s="65">
        <v>0</v>
      </c>
      <c r="C325" s="66">
        <v>0</v>
      </c>
      <c r="D325" s="65">
        <v>8</v>
      </c>
      <c r="E325" s="66">
        <v>7</v>
      </c>
      <c r="F325" s="67"/>
      <c r="G325" s="65">
        <f>B325-C325</f>
        <v>0</v>
      </c>
      <c r="H325" s="66">
        <f>D325-E325</f>
        <v>1</v>
      </c>
      <c r="I325" s="20" t="str">
        <f>IF(C325=0, "-", IF(G325/C325&lt;10, G325/C325, "&gt;999%"))</f>
        <v>-</v>
      </c>
      <c r="J325" s="21">
        <f>IF(E325=0, "-", IF(H325/E325&lt;10, H325/E325, "&gt;999%"))</f>
        <v>0.14285714285714285</v>
      </c>
    </row>
    <row r="326" spans="1:10" s="160" customFormat="1" x14ac:dyDescent="0.25">
      <c r="A326" s="178" t="s">
        <v>694</v>
      </c>
      <c r="B326" s="71">
        <v>0</v>
      </c>
      <c r="C326" s="72">
        <v>0</v>
      </c>
      <c r="D326" s="71">
        <v>12</v>
      </c>
      <c r="E326" s="72">
        <v>12</v>
      </c>
      <c r="F326" s="73"/>
      <c r="G326" s="71">
        <f>B326-C326</f>
        <v>0</v>
      </c>
      <c r="H326" s="72">
        <f>D326-E326</f>
        <v>0</v>
      </c>
      <c r="I326" s="37" t="str">
        <f>IF(C326=0, "-", IF(G326/C326&lt;10, G326/C326, "&gt;999%"))</f>
        <v>-</v>
      </c>
      <c r="J326" s="38">
        <f>IF(E326=0, "-", IF(H326/E326&lt;10, H326/E326, "&gt;999%"))</f>
        <v>0</v>
      </c>
    </row>
    <row r="327" spans="1:10" x14ac:dyDescent="0.25">
      <c r="A327" s="177"/>
      <c r="B327" s="143"/>
      <c r="C327" s="144"/>
      <c r="D327" s="143"/>
      <c r="E327" s="144"/>
      <c r="F327" s="145"/>
      <c r="G327" s="143"/>
      <c r="H327" s="144"/>
      <c r="I327" s="151"/>
      <c r="J327" s="152"/>
    </row>
    <row r="328" spans="1:10" s="139" customFormat="1" x14ac:dyDescent="0.25">
      <c r="A328" s="159" t="s">
        <v>70</v>
      </c>
      <c r="B328" s="65"/>
      <c r="C328" s="66"/>
      <c r="D328" s="65"/>
      <c r="E328" s="66"/>
      <c r="F328" s="67"/>
      <c r="G328" s="65"/>
      <c r="H328" s="66"/>
      <c r="I328" s="20"/>
      <c r="J328" s="21"/>
    </row>
    <row r="329" spans="1:10" x14ac:dyDescent="0.25">
      <c r="A329" s="158" t="s">
        <v>592</v>
      </c>
      <c r="B329" s="65">
        <v>15</v>
      </c>
      <c r="C329" s="66">
        <v>8</v>
      </c>
      <c r="D329" s="65">
        <v>157</v>
      </c>
      <c r="E329" s="66">
        <v>126</v>
      </c>
      <c r="F329" s="67"/>
      <c r="G329" s="65">
        <f>B329-C329</f>
        <v>7</v>
      </c>
      <c r="H329" s="66">
        <f>D329-E329</f>
        <v>31</v>
      </c>
      <c r="I329" s="20">
        <f>IF(C329=0, "-", IF(G329/C329&lt;10, G329/C329, "&gt;999%"))</f>
        <v>0.875</v>
      </c>
      <c r="J329" s="21">
        <f>IF(E329=0, "-", IF(H329/E329&lt;10, H329/E329, "&gt;999%"))</f>
        <v>0.24603174603174602</v>
      </c>
    </row>
    <row r="330" spans="1:10" s="160" customFormat="1" x14ac:dyDescent="0.25">
      <c r="A330" s="178" t="s">
        <v>695</v>
      </c>
      <c r="B330" s="71">
        <v>15</v>
      </c>
      <c r="C330" s="72">
        <v>8</v>
      </c>
      <c r="D330" s="71">
        <v>157</v>
      </c>
      <c r="E330" s="72">
        <v>126</v>
      </c>
      <c r="F330" s="73"/>
      <c r="G330" s="71">
        <f>B330-C330</f>
        <v>7</v>
      </c>
      <c r="H330" s="72">
        <f>D330-E330</f>
        <v>31</v>
      </c>
      <c r="I330" s="37">
        <f>IF(C330=0, "-", IF(G330/C330&lt;10, G330/C330, "&gt;999%"))</f>
        <v>0.875</v>
      </c>
      <c r="J330" s="38">
        <f>IF(E330=0, "-", IF(H330/E330&lt;10, H330/E330, "&gt;999%"))</f>
        <v>0.24603174603174602</v>
      </c>
    </row>
    <row r="331" spans="1:10" x14ac:dyDescent="0.25">
      <c r="A331" s="177"/>
      <c r="B331" s="143"/>
      <c r="C331" s="144"/>
      <c r="D331" s="143"/>
      <c r="E331" s="144"/>
      <c r="F331" s="145"/>
      <c r="G331" s="143"/>
      <c r="H331" s="144"/>
      <c r="I331" s="151"/>
      <c r="J331" s="152"/>
    </row>
    <row r="332" spans="1:10" s="139" customFormat="1" x14ac:dyDescent="0.25">
      <c r="A332" s="159" t="s">
        <v>71</v>
      </c>
      <c r="B332" s="65"/>
      <c r="C332" s="66"/>
      <c r="D332" s="65"/>
      <c r="E332" s="66"/>
      <c r="F332" s="67"/>
      <c r="G332" s="65"/>
      <c r="H332" s="66"/>
      <c r="I332" s="20"/>
      <c r="J332" s="21"/>
    </row>
    <row r="333" spans="1:10" x14ac:dyDescent="0.25">
      <c r="A333" s="158" t="s">
        <v>593</v>
      </c>
      <c r="B333" s="65">
        <v>14</v>
      </c>
      <c r="C333" s="66">
        <v>5</v>
      </c>
      <c r="D333" s="65">
        <v>53</v>
      </c>
      <c r="E333" s="66">
        <v>40</v>
      </c>
      <c r="F333" s="67"/>
      <c r="G333" s="65">
        <f>B333-C333</f>
        <v>9</v>
      </c>
      <c r="H333" s="66">
        <f>D333-E333</f>
        <v>13</v>
      </c>
      <c r="I333" s="20">
        <f>IF(C333=0, "-", IF(G333/C333&lt;10, G333/C333, "&gt;999%"))</f>
        <v>1.8</v>
      </c>
      <c r="J333" s="21">
        <f>IF(E333=0, "-", IF(H333/E333&lt;10, H333/E333, "&gt;999%"))</f>
        <v>0.32500000000000001</v>
      </c>
    </row>
    <row r="334" spans="1:10" x14ac:dyDescent="0.25">
      <c r="A334" s="158" t="s">
        <v>579</v>
      </c>
      <c r="B334" s="65">
        <v>0</v>
      </c>
      <c r="C334" s="66">
        <v>3</v>
      </c>
      <c r="D334" s="65">
        <v>9</v>
      </c>
      <c r="E334" s="66">
        <v>15</v>
      </c>
      <c r="F334" s="67"/>
      <c r="G334" s="65">
        <f>B334-C334</f>
        <v>-3</v>
      </c>
      <c r="H334" s="66">
        <f>D334-E334</f>
        <v>-6</v>
      </c>
      <c r="I334" s="20">
        <f>IF(C334=0, "-", IF(G334/C334&lt;10, G334/C334, "&gt;999%"))</f>
        <v>-1</v>
      </c>
      <c r="J334" s="21">
        <f>IF(E334=0, "-", IF(H334/E334&lt;10, H334/E334, "&gt;999%"))</f>
        <v>-0.4</v>
      </c>
    </row>
    <row r="335" spans="1:10" s="160" customFormat="1" x14ac:dyDescent="0.25">
      <c r="A335" s="178" t="s">
        <v>696</v>
      </c>
      <c r="B335" s="71">
        <v>14</v>
      </c>
      <c r="C335" s="72">
        <v>8</v>
      </c>
      <c r="D335" s="71">
        <v>62</v>
      </c>
      <c r="E335" s="72">
        <v>55</v>
      </c>
      <c r="F335" s="73"/>
      <c r="G335" s="71">
        <f>B335-C335</f>
        <v>6</v>
      </c>
      <c r="H335" s="72">
        <f>D335-E335</f>
        <v>7</v>
      </c>
      <c r="I335" s="37">
        <f>IF(C335=0, "-", IF(G335/C335&lt;10, G335/C335, "&gt;999%"))</f>
        <v>0.75</v>
      </c>
      <c r="J335" s="38">
        <f>IF(E335=0, "-", IF(H335/E335&lt;10, H335/E335, "&gt;999%"))</f>
        <v>0.12727272727272726</v>
      </c>
    </row>
    <row r="336" spans="1:10" x14ac:dyDescent="0.25">
      <c r="A336" s="177"/>
      <c r="B336" s="143"/>
      <c r="C336" s="144"/>
      <c r="D336" s="143"/>
      <c r="E336" s="144"/>
      <c r="F336" s="145"/>
      <c r="G336" s="143"/>
      <c r="H336" s="144"/>
      <c r="I336" s="151"/>
      <c r="J336" s="152"/>
    </row>
    <row r="337" spans="1:10" s="139" customFormat="1" x14ac:dyDescent="0.25">
      <c r="A337" s="159" t="s">
        <v>72</v>
      </c>
      <c r="B337" s="65"/>
      <c r="C337" s="66"/>
      <c r="D337" s="65"/>
      <c r="E337" s="66"/>
      <c r="F337" s="67"/>
      <c r="G337" s="65"/>
      <c r="H337" s="66"/>
      <c r="I337" s="20"/>
      <c r="J337" s="21"/>
    </row>
    <row r="338" spans="1:10" x14ac:dyDescent="0.25">
      <c r="A338" s="158" t="s">
        <v>356</v>
      </c>
      <c r="B338" s="65">
        <v>1</v>
      </c>
      <c r="C338" s="66">
        <v>1</v>
      </c>
      <c r="D338" s="65">
        <v>9</v>
      </c>
      <c r="E338" s="66">
        <v>2</v>
      </c>
      <c r="F338" s="67"/>
      <c r="G338" s="65">
        <f>B338-C338</f>
        <v>0</v>
      </c>
      <c r="H338" s="66">
        <f>D338-E338</f>
        <v>7</v>
      </c>
      <c r="I338" s="20">
        <f>IF(C338=0, "-", IF(G338/C338&lt;10, G338/C338, "&gt;999%"))</f>
        <v>0</v>
      </c>
      <c r="J338" s="21">
        <f>IF(E338=0, "-", IF(H338/E338&lt;10, H338/E338, "&gt;999%"))</f>
        <v>3.5</v>
      </c>
    </row>
    <row r="339" spans="1:10" x14ac:dyDescent="0.25">
      <c r="A339" s="158" t="s">
        <v>284</v>
      </c>
      <c r="B339" s="65">
        <v>0</v>
      </c>
      <c r="C339" s="66">
        <v>4</v>
      </c>
      <c r="D339" s="65">
        <v>46</v>
      </c>
      <c r="E339" s="66">
        <v>54</v>
      </c>
      <c r="F339" s="67"/>
      <c r="G339" s="65">
        <f>B339-C339</f>
        <v>-4</v>
      </c>
      <c r="H339" s="66">
        <f>D339-E339</f>
        <v>-8</v>
      </c>
      <c r="I339" s="20">
        <f>IF(C339=0, "-", IF(G339/C339&lt;10, G339/C339, "&gt;999%"))</f>
        <v>-1</v>
      </c>
      <c r="J339" s="21">
        <f>IF(E339=0, "-", IF(H339/E339&lt;10, H339/E339, "&gt;999%"))</f>
        <v>-0.14814814814814814</v>
      </c>
    </row>
    <row r="340" spans="1:10" x14ac:dyDescent="0.25">
      <c r="A340" s="158" t="s">
        <v>487</v>
      </c>
      <c r="B340" s="65">
        <v>11</v>
      </c>
      <c r="C340" s="66">
        <v>13</v>
      </c>
      <c r="D340" s="65">
        <v>160</v>
      </c>
      <c r="E340" s="66">
        <v>145</v>
      </c>
      <c r="F340" s="67"/>
      <c r="G340" s="65">
        <f>B340-C340</f>
        <v>-2</v>
      </c>
      <c r="H340" s="66">
        <f>D340-E340</f>
        <v>15</v>
      </c>
      <c r="I340" s="20">
        <f>IF(C340=0, "-", IF(G340/C340&lt;10, G340/C340, "&gt;999%"))</f>
        <v>-0.15384615384615385</v>
      </c>
      <c r="J340" s="21">
        <f>IF(E340=0, "-", IF(H340/E340&lt;10, H340/E340, "&gt;999%"))</f>
        <v>0.10344827586206896</v>
      </c>
    </row>
    <row r="341" spans="1:10" x14ac:dyDescent="0.25">
      <c r="A341" s="158" t="s">
        <v>298</v>
      </c>
      <c r="B341" s="65">
        <v>1</v>
      </c>
      <c r="C341" s="66">
        <v>0</v>
      </c>
      <c r="D341" s="65">
        <v>5</v>
      </c>
      <c r="E341" s="66">
        <v>4</v>
      </c>
      <c r="F341" s="67"/>
      <c r="G341" s="65">
        <f>B341-C341</f>
        <v>1</v>
      </c>
      <c r="H341" s="66">
        <f>D341-E341</f>
        <v>1</v>
      </c>
      <c r="I341" s="20" t="str">
        <f>IF(C341=0, "-", IF(G341/C341&lt;10, G341/C341, "&gt;999%"))</f>
        <v>-</v>
      </c>
      <c r="J341" s="21">
        <f>IF(E341=0, "-", IF(H341/E341&lt;10, H341/E341, "&gt;999%"))</f>
        <v>0.25</v>
      </c>
    </row>
    <row r="342" spans="1:10" s="160" customFormat="1" x14ac:dyDescent="0.25">
      <c r="A342" s="178" t="s">
        <v>697</v>
      </c>
      <c r="B342" s="71">
        <v>13</v>
      </c>
      <c r="C342" s="72">
        <v>18</v>
      </c>
      <c r="D342" s="71">
        <v>220</v>
      </c>
      <c r="E342" s="72">
        <v>205</v>
      </c>
      <c r="F342" s="73"/>
      <c r="G342" s="71">
        <f>B342-C342</f>
        <v>-5</v>
      </c>
      <c r="H342" s="72">
        <f>D342-E342</f>
        <v>15</v>
      </c>
      <c r="I342" s="37">
        <f>IF(C342=0, "-", IF(G342/C342&lt;10, G342/C342, "&gt;999%"))</f>
        <v>-0.27777777777777779</v>
      </c>
      <c r="J342" s="38">
        <f>IF(E342=0, "-", IF(H342/E342&lt;10, H342/E342, "&gt;999%"))</f>
        <v>7.3170731707317069E-2</v>
      </c>
    </row>
    <row r="343" spans="1:10" x14ac:dyDescent="0.25">
      <c r="A343" s="177"/>
      <c r="B343" s="143"/>
      <c r="C343" s="144"/>
      <c r="D343" s="143"/>
      <c r="E343" s="144"/>
      <c r="F343" s="145"/>
      <c r="G343" s="143"/>
      <c r="H343" s="144"/>
      <c r="I343" s="151"/>
      <c r="J343" s="152"/>
    </row>
    <row r="344" spans="1:10" s="139" customFormat="1" x14ac:dyDescent="0.25">
      <c r="A344" s="159" t="s">
        <v>73</v>
      </c>
      <c r="B344" s="65"/>
      <c r="C344" s="66"/>
      <c r="D344" s="65"/>
      <c r="E344" s="66"/>
      <c r="F344" s="67"/>
      <c r="G344" s="65"/>
      <c r="H344" s="66"/>
      <c r="I344" s="20"/>
      <c r="J344" s="21"/>
    </row>
    <row r="345" spans="1:10" x14ac:dyDescent="0.25">
      <c r="A345" s="158" t="s">
        <v>534</v>
      </c>
      <c r="B345" s="65">
        <v>52</v>
      </c>
      <c r="C345" s="66">
        <v>77</v>
      </c>
      <c r="D345" s="65">
        <v>715</v>
      </c>
      <c r="E345" s="66">
        <v>897</v>
      </c>
      <c r="F345" s="67"/>
      <c r="G345" s="65">
        <f t="shared" ref="G345:G357" si="60">B345-C345</f>
        <v>-25</v>
      </c>
      <c r="H345" s="66">
        <f t="shared" ref="H345:H357" si="61">D345-E345</f>
        <v>-182</v>
      </c>
      <c r="I345" s="20">
        <f t="shared" ref="I345:I357" si="62">IF(C345=0, "-", IF(G345/C345&lt;10, G345/C345, "&gt;999%"))</f>
        <v>-0.32467532467532467</v>
      </c>
      <c r="J345" s="21">
        <f t="shared" ref="J345:J357" si="63">IF(E345=0, "-", IF(H345/E345&lt;10, H345/E345, "&gt;999%"))</f>
        <v>-0.20289855072463769</v>
      </c>
    </row>
    <row r="346" spans="1:10" x14ac:dyDescent="0.25">
      <c r="A346" s="158" t="s">
        <v>546</v>
      </c>
      <c r="B346" s="65">
        <v>258</v>
      </c>
      <c r="C346" s="66">
        <v>230</v>
      </c>
      <c r="D346" s="65">
        <v>2709</v>
      </c>
      <c r="E346" s="66">
        <v>3630</v>
      </c>
      <c r="F346" s="67"/>
      <c r="G346" s="65">
        <f t="shared" si="60"/>
        <v>28</v>
      </c>
      <c r="H346" s="66">
        <f t="shared" si="61"/>
        <v>-921</v>
      </c>
      <c r="I346" s="20">
        <f t="shared" si="62"/>
        <v>0.12173913043478261</v>
      </c>
      <c r="J346" s="21">
        <f t="shared" si="63"/>
        <v>-0.25371900826446281</v>
      </c>
    </row>
    <row r="347" spans="1:10" x14ac:dyDescent="0.25">
      <c r="A347" s="158" t="s">
        <v>366</v>
      </c>
      <c r="B347" s="65">
        <v>598</v>
      </c>
      <c r="C347" s="66">
        <v>229</v>
      </c>
      <c r="D347" s="65">
        <v>3911</v>
      </c>
      <c r="E347" s="66">
        <v>4149</v>
      </c>
      <c r="F347" s="67"/>
      <c r="G347" s="65">
        <f t="shared" si="60"/>
        <v>369</v>
      </c>
      <c r="H347" s="66">
        <f t="shared" si="61"/>
        <v>-238</v>
      </c>
      <c r="I347" s="20">
        <f t="shared" si="62"/>
        <v>1.6113537117903931</v>
      </c>
      <c r="J347" s="21">
        <f t="shared" si="63"/>
        <v>-5.7363220053024827E-2</v>
      </c>
    </row>
    <row r="348" spans="1:10" x14ac:dyDescent="0.25">
      <c r="A348" s="158" t="s">
        <v>381</v>
      </c>
      <c r="B348" s="65">
        <v>292</v>
      </c>
      <c r="C348" s="66">
        <v>241</v>
      </c>
      <c r="D348" s="65">
        <v>4259</v>
      </c>
      <c r="E348" s="66">
        <v>4047</v>
      </c>
      <c r="F348" s="67"/>
      <c r="G348" s="65">
        <f t="shared" si="60"/>
        <v>51</v>
      </c>
      <c r="H348" s="66">
        <f t="shared" si="61"/>
        <v>212</v>
      </c>
      <c r="I348" s="20">
        <f t="shared" si="62"/>
        <v>0.21161825726141079</v>
      </c>
      <c r="J348" s="21">
        <f t="shared" si="63"/>
        <v>5.238448233259204E-2</v>
      </c>
    </row>
    <row r="349" spans="1:10" x14ac:dyDescent="0.25">
      <c r="A349" s="158" t="s">
        <v>417</v>
      </c>
      <c r="B349" s="65">
        <v>480</v>
      </c>
      <c r="C349" s="66">
        <v>534</v>
      </c>
      <c r="D349" s="65">
        <v>8307</v>
      </c>
      <c r="E349" s="66">
        <v>7703</v>
      </c>
      <c r="F349" s="67"/>
      <c r="G349" s="65">
        <f t="shared" si="60"/>
        <v>-54</v>
      </c>
      <c r="H349" s="66">
        <f t="shared" si="61"/>
        <v>604</v>
      </c>
      <c r="I349" s="20">
        <f t="shared" si="62"/>
        <v>-0.10112359550561797</v>
      </c>
      <c r="J349" s="21">
        <f t="shared" si="63"/>
        <v>7.8411008697909901E-2</v>
      </c>
    </row>
    <row r="350" spans="1:10" x14ac:dyDescent="0.25">
      <c r="A350" s="158" t="s">
        <v>461</v>
      </c>
      <c r="B350" s="65">
        <v>144</v>
      </c>
      <c r="C350" s="66">
        <v>75</v>
      </c>
      <c r="D350" s="65">
        <v>1654</v>
      </c>
      <c r="E350" s="66">
        <v>1788</v>
      </c>
      <c r="F350" s="67"/>
      <c r="G350" s="65">
        <f t="shared" si="60"/>
        <v>69</v>
      </c>
      <c r="H350" s="66">
        <f t="shared" si="61"/>
        <v>-134</v>
      </c>
      <c r="I350" s="20">
        <f t="shared" si="62"/>
        <v>0.92</v>
      </c>
      <c r="J350" s="21">
        <f t="shared" si="63"/>
        <v>-7.4944071588366884E-2</v>
      </c>
    </row>
    <row r="351" spans="1:10" x14ac:dyDescent="0.25">
      <c r="A351" s="158" t="s">
        <v>462</v>
      </c>
      <c r="B351" s="65">
        <v>62</v>
      </c>
      <c r="C351" s="66">
        <v>196</v>
      </c>
      <c r="D351" s="65">
        <v>2156</v>
      </c>
      <c r="E351" s="66">
        <v>2204</v>
      </c>
      <c r="F351" s="67"/>
      <c r="G351" s="65">
        <f t="shared" si="60"/>
        <v>-134</v>
      </c>
      <c r="H351" s="66">
        <f t="shared" si="61"/>
        <v>-48</v>
      </c>
      <c r="I351" s="20">
        <f t="shared" si="62"/>
        <v>-0.68367346938775508</v>
      </c>
      <c r="J351" s="21">
        <f t="shared" si="63"/>
        <v>-2.1778584392014518E-2</v>
      </c>
    </row>
    <row r="352" spans="1:10" x14ac:dyDescent="0.25">
      <c r="A352" s="158" t="s">
        <v>382</v>
      </c>
      <c r="B352" s="65">
        <v>3</v>
      </c>
      <c r="C352" s="66">
        <v>28</v>
      </c>
      <c r="D352" s="65">
        <v>173</v>
      </c>
      <c r="E352" s="66">
        <v>286</v>
      </c>
      <c r="F352" s="67"/>
      <c r="G352" s="65">
        <f t="shared" si="60"/>
        <v>-25</v>
      </c>
      <c r="H352" s="66">
        <f t="shared" si="61"/>
        <v>-113</v>
      </c>
      <c r="I352" s="20">
        <f t="shared" si="62"/>
        <v>-0.8928571428571429</v>
      </c>
      <c r="J352" s="21">
        <f t="shared" si="63"/>
        <v>-0.3951048951048951</v>
      </c>
    </row>
    <row r="353" spans="1:10" x14ac:dyDescent="0.25">
      <c r="A353" s="158" t="s">
        <v>326</v>
      </c>
      <c r="B353" s="65">
        <v>9</v>
      </c>
      <c r="C353" s="66">
        <v>11</v>
      </c>
      <c r="D353" s="65">
        <v>157</v>
      </c>
      <c r="E353" s="66">
        <v>237</v>
      </c>
      <c r="F353" s="67"/>
      <c r="G353" s="65">
        <f t="shared" si="60"/>
        <v>-2</v>
      </c>
      <c r="H353" s="66">
        <f t="shared" si="61"/>
        <v>-80</v>
      </c>
      <c r="I353" s="20">
        <f t="shared" si="62"/>
        <v>-0.18181818181818182</v>
      </c>
      <c r="J353" s="21">
        <f t="shared" si="63"/>
        <v>-0.33755274261603374</v>
      </c>
    </row>
    <row r="354" spans="1:10" x14ac:dyDescent="0.25">
      <c r="A354" s="158" t="s">
        <v>209</v>
      </c>
      <c r="B354" s="65">
        <v>142</v>
      </c>
      <c r="C354" s="66">
        <v>92</v>
      </c>
      <c r="D354" s="65">
        <v>1722</v>
      </c>
      <c r="E354" s="66">
        <v>1418</v>
      </c>
      <c r="F354" s="67"/>
      <c r="G354" s="65">
        <f t="shared" si="60"/>
        <v>50</v>
      </c>
      <c r="H354" s="66">
        <f t="shared" si="61"/>
        <v>304</v>
      </c>
      <c r="I354" s="20">
        <f t="shared" si="62"/>
        <v>0.54347826086956519</v>
      </c>
      <c r="J354" s="21">
        <f t="shared" si="63"/>
        <v>0.21438645980253879</v>
      </c>
    </row>
    <row r="355" spans="1:10" x14ac:dyDescent="0.25">
      <c r="A355" s="158" t="s">
        <v>226</v>
      </c>
      <c r="B355" s="65">
        <v>358</v>
      </c>
      <c r="C355" s="66">
        <v>171</v>
      </c>
      <c r="D355" s="65">
        <v>3160</v>
      </c>
      <c r="E355" s="66">
        <v>4655</v>
      </c>
      <c r="F355" s="67"/>
      <c r="G355" s="65">
        <f t="shared" si="60"/>
        <v>187</v>
      </c>
      <c r="H355" s="66">
        <f t="shared" si="61"/>
        <v>-1495</v>
      </c>
      <c r="I355" s="20">
        <f t="shared" si="62"/>
        <v>1.0935672514619883</v>
      </c>
      <c r="J355" s="21">
        <f t="shared" si="63"/>
        <v>-0.32116004296455425</v>
      </c>
    </row>
    <row r="356" spans="1:10" x14ac:dyDescent="0.25">
      <c r="A356" s="158" t="s">
        <v>250</v>
      </c>
      <c r="B356" s="65">
        <v>70</v>
      </c>
      <c r="C356" s="66">
        <v>21</v>
      </c>
      <c r="D356" s="65">
        <v>401</v>
      </c>
      <c r="E356" s="66">
        <v>396</v>
      </c>
      <c r="F356" s="67"/>
      <c r="G356" s="65">
        <f t="shared" si="60"/>
        <v>49</v>
      </c>
      <c r="H356" s="66">
        <f t="shared" si="61"/>
        <v>5</v>
      </c>
      <c r="I356" s="20">
        <f t="shared" si="62"/>
        <v>2.3333333333333335</v>
      </c>
      <c r="J356" s="21">
        <f t="shared" si="63"/>
        <v>1.2626262626262626E-2</v>
      </c>
    </row>
    <row r="357" spans="1:10" s="160" customFormat="1" x14ac:dyDescent="0.25">
      <c r="A357" s="178" t="s">
        <v>698</v>
      </c>
      <c r="B357" s="71">
        <v>2468</v>
      </c>
      <c r="C357" s="72">
        <v>1905</v>
      </c>
      <c r="D357" s="71">
        <v>29324</v>
      </c>
      <c r="E357" s="72">
        <v>31410</v>
      </c>
      <c r="F357" s="73"/>
      <c r="G357" s="71">
        <f t="shared" si="60"/>
        <v>563</v>
      </c>
      <c r="H357" s="72">
        <f t="shared" si="61"/>
        <v>-2086</v>
      </c>
      <c r="I357" s="37">
        <f t="shared" si="62"/>
        <v>0.29553805774278213</v>
      </c>
      <c r="J357" s="38">
        <f t="shared" si="63"/>
        <v>-6.6411970709964976E-2</v>
      </c>
    </row>
    <row r="358" spans="1:10" x14ac:dyDescent="0.25">
      <c r="A358" s="177"/>
      <c r="B358" s="143"/>
      <c r="C358" s="144"/>
      <c r="D358" s="143"/>
      <c r="E358" s="144"/>
      <c r="F358" s="145"/>
      <c r="G358" s="143"/>
      <c r="H358" s="144"/>
      <c r="I358" s="151"/>
      <c r="J358" s="152"/>
    </row>
    <row r="359" spans="1:10" s="139" customFormat="1" x14ac:dyDescent="0.25">
      <c r="A359" s="159" t="s">
        <v>74</v>
      </c>
      <c r="B359" s="65"/>
      <c r="C359" s="66"/>
      <c r="D359" s="65"/>
      <c r="E359" s="66"/>
      <c r="F359" s="67"/>
      <c r="G359" s="65"/>
      <c r="H359" s="66"/>
      <c r="I359" s="20"/>
      <c r="J359" s="21"/>
    </row>
    <row r="360" spans="1:10" x14ac:dyDescent="0.25">
      <c r="A360" s="158" t="s">
        <v>357</v>
      </c>
      <c r="B360" s="65">
        <v>4</v>
      </c>
      <c r="C360" s="66">
        <v>5</v>
      </c>
      <c r="D360" s="65">
        <v>24</v>
      </c>
      <c r="E360" s="66">
        <v>37</v>
      </c>
      <c r="F360" s="67"/>
      <c r="G360" s="65">
        <f>B360-C360</f>
        <v>-1</v>
      </c>
      <c r="H360" s="66">
        <f>D360-E360</f>
        <v>-13</v>
      </c>
      <c r="I360" s="20">
        <f>IF(C360=0, "-", IF(G360/C360&lt;10, G360/C360, "&gt;999%"))</f>
        <v>-0.2</v>
      </c>
      <c r="J360" s="21">
        <f>IF(E360=0, "-", IF(H360/E360&lt;10, H360/E360, "&gt;999%"))</f>
        <v>-0.35135135135135137</v>
      </c>
    </row>
    <row r="361" spans="1:10" s="160" customFormat="1" x14ac:dyDescent="0.25">
      <c r="A361" s="178" t="s">
        <v>699</v>
      </c>
      <c r="B361" s="71">
        <v>4</v>
      </c>
      <c r="C361" s="72">
        <v>5</v>
      </c>
      <c r="D361" s="71">
        <v>24</v>
      </c>
      <c r="E361" s="72">
        <v>37</v>
      </c>
      <c r="F361" s="73"/>
      <c r="G361" s="71">
        <f>B361-C361</f>
        <v>-1</v>
      </c>
      <c r="H361" s="72">
        <f>D361-E361</f>
        <v>-13</v>
      </c>
      <c r="I361" s="37">
        <f>IF(C361=0, "-", IF(G361/C361&lt;10, G361/C361, "&gt;999%"))</f>
        <v>-0.2</v>
      </c>
      <c r="J361" s="38">
        <f>IF(E361=0, "-", IF(H361/E361&lt;10, H361/E361, "&gt;999%"))</f>
        <v>-0.35135135135135137</v>
      </c>
    </row>
    <row r="362" spans="1:10" x14ac:dyDescent="0.25">
      <c r="A362" s="177"/>
      <c r="B362" s="143"/>
      <c r="C362" s="144"/>
      <c r="D362" s="143"/>
      <c r="E362" s="144"/>
      <c r="F362" s="145"/>
      <c r="G362" s="143"/>
      <c r="H362" s="144"/>
      <c r="I362" s="151"/>
      <c r="J362" s="152"/>
    </row>
    <row r="363" spans="1:10" s="139" customFormat="1" x14ac:dyDescent="0.25">
      <c r="A363" s="159" t="s">
        <v>75</v>
      </c>
      <c r="B363" s="65"/>
      <c r="C363" s="66"/>
      <c r="D363" s="65"/>
      <c r="E363" s="66"/>
      <c r="F363" s="67"/>
      <c r="G363" s="65"/>
      <c r="H363" s="66"/>
      <c r="I363" s="20"/>
      <c r="J363" s="21"/>
    </row>
    <row r="364" spans="1:10" x14ac:dyDescent="0.25">
      <c r="A364" s="158" t="s">
        <v>299</v>
      </c>
      <c r="B364" s="65">
        <v>0</v>
      </c>
      <c r="C364" s="66">
        <v>1</v>
      </c>
      <c r="D364" s="65">
        <v>1</v>
      </c>
      <c r="E364" s="66">
        <v>7</v>
      </c>
      <c r="F364" s="67"/>
      <c r="G364" s="65">
        <f t="shared" ref="G364:G387" si="64">B364-C364</f>
        <v>-1</v>
      </c>
      <c r="H364" s="66">
        <f t="shared" ref="H364:H387" si="65">D364-E364</f>
        <v>-6</v>
      </c>
      <c r="I364" s="20">
        <f t="shared" ref="I364:I387" si="66">IF(C364=0, "-", IF(G364/C364&lt;10, G364/C364, "&gt;999%"))</f>
        <v>-1</v>
      </c>
      <c r="J364" s="21">
        <f t="shared" ref="J364:J387" si="67">IF(E364=0, "-", IF(H364/E364&lt;10, H364/E364, "&gt;999%"))</f>
        <v>-0.8571428571428571</v>
      </c>
    </row>
    <row r="365" spans="1:10" x14ac:dyDescent="0.25">
      <c r="A365" s="158" t="s">
        <v>358</v>
      </c>
      <c r="B365" s="65">
        <v>0</v>
      </c>
      <c r="C365" s="66">
        <v>4</v>
      </c>
      <c r="D365" s="65">
        <v>0</v>
      </c>
      <c r="E365" s="66">
        <v>25</v>
      </c>
      <c r="F365" s="67"/>
      <c r="G365" s="65">
        <f t="shared" si="64"/>
        <v>-4</v>
      </c>
      <c r="H365" s="66">
        <f t="shared" si="65"/>
        <v>-25</v>
      </c>
      <c r="I365" s="20">
        <f t="shared" si="66"/>
        <v>-1</v>
      </c>
      <c r="J365" s="21">
        <f t="shared" si="67"/>
        <v>-1</v>
      </c>
    </row>
    <row r="366" spans="1:10" x14ac:dyDescent="0.25">
      <c r="A366" s="158" t="s">
        <v>243</v>
      </c>
      <c r="B366" s="65">
        <v>40</v>
      </c>
      <c r="C366" s="66">
        <v>46</v>
      </c>
      <c r="D366" s="65">
        <v>782</v>
      </c>
      <c r="E366" s="66">
        <v>1201</v>
      </c>
      <c r="F366" s="67"/>
      <c r="G366" s="65">
        <f t="shared" si="64"/>
        <v>-6</v>
      </c>
      <c r="H366" s="66">
        <f t="shared" si="65"/>
        <v>-419</v>
      </c>
      <c r="I366" s="20">
        <f t="shared" si="66"/>
        <v>-0.13043478260869565</v>
      </c>
      <c r="J366" s="21">
        <f t="shared" si="67"/>
        <v>-0.34887593671940048</v>
      </c>
    </row>
    <row r="367" spans="1:10" x14ac:dyDescent="0.25">
      <c r="A367" s="158" t="s">
        <v>244</v>
      </c>
      <c r="B367" s="65">
        <v>2</v>
      </c>
      <c r="C367" s="66">
        <v>2</v>
      </c>
      <c r="D367" s="65">
        <v>110</v>
      </c>
      <c r="E367" s="66">
        <v>122</v>
      </c>
      <c r="F367" s="67"/>
      <c r="G367" s="65">
        <f t="shared" si="64"/>
        <v>0</v>
      </c>
      <c r="H367" s="66">
        <f t="shared" si="65"/>
        <v>-12</v>
      </c>
      <c r="I367" s="20">
        <f t="shared" si="66"/>
        <v>0</v>
      </c>
      <c r="J367" s="21">
        <f t="shared" si="67"/>
        <v>-9.8360655737704916E-2</v>
      </c>
    </row>
    <row r="368" spans="1:10" x14ac:dyDescent="0.25">
      <c r="A368" s="158" t="s">
        <v>267</v>
      </c>
      <c r="B368" s="65">
        <v>100</v>
      </c>
      <c r="C368" s="66">
        <v>35</v>
      </c>
      <c r="D368" s="65">
        <v>1123</v>
      </c>
      <c r="E368" s="66">
        <v>955</v>
      </c>
      <c r="F368" s="67"/>
      <c r="G368" s="65">
        <f t="shared" si="64"/>
        <v>65</v>
      </c>
      <c r="H368" s="66">
        <f t="shared" si="65"/>
        <v>168</v>
      </c>
      <c r="I368" s="20">
        <f t="shared" si="66"/>
        <v>1.8571428571428572</v>
      </c>
      <c r="J368" s="21">
        <f t="shared" si="67"/>
        <v>0.17591623036649215</v>
      </c>
    </row>
    <row r="369" spans="1:10" x14ac:dyDescent="0.25">
      <c r="A369" s="158" t="s">
        <v>345</v>
      </c>
      <c r="B369" s="65">
        <v>10</v>
      </c>
      <c r="C369" s="66">
        <v>28</v>
      </c>
      <c r="D369" s="65">
        <v>178</v>
      </c>
      <c r="E369" s="66">
        <v>389</v>
      </c>
      <c r="F369" s="67"/>
      <c r="G369" s="65">
        <f t="shared" si="64"/>
        <v>-18</v>
      </c>
      <c r="H369" s="66">
        <f t="shared" si="65"/>
        <v>-211</v>
      </c>
      <c r="I369" s="20">
        <f t="shared" si="66"/>
        <v>-0.6428571428571429</v>
      </c>
      <c r="J369" s="21">
        <f t="shared" si="67"/>
        <v>-0.54241645244215941</v>
      </c>
    </row>
    <row r="370" spans="1:10" x14ac:dyDescent="0.25">
      <c r="A370" s="158" t="s">
        <v>268</v>
      </c>
      <c r="B370" s="65">
        <v>23</v>
      </c>
      <c r="C370" s="66">
        <v>49</v>
      </c>
      <c r="D370" s="65">
        <v>507</v>
      </c>
      <c r="E370" s="66">
        <v>450</v>
      </c>
      <c r="F370" s="67"/>
      <c r="G370" s="65">
        <f t="shared" si="64"/>
        <v>-26</v>
      </c>
      <c r="H370" s="66">
        <f t="shared" si="65"/>
        <v>57</v>
      </c>
      <c r="I370" s="20">
        <f t="shared" si="66"/>
        <v>-0.53061224489795922</v>
      </c>
      <c r="J370" s="21">
        <f t="shared" si="67"/>
        <v>0.12666666666666668</v>
      </c>
    </row>
    <row r="371" spans="1:10" x14ac:dyDescent="0.25">
      <c r="A371" s="158" t="s">
        <v>285</v>
      </c>
      <c r="B371" s="65">
        <v>0</v>
      </c>
      <c r="C371" s="66">
        <v>0</v>
      </c>
      <c r="D371" s="65">
        <v>18</v>
      </c>
      <c r="E371" s="66">
        <v>12</v>
      </c>
      <c r="F371" s="67"/>
      <c r="G371" s="65">
        <f t="shared" si="64"/>
        <v>0</v>
      </c>
      <c r="H371" s="66">
        <f t="shared" si="65"/>
        <v>6</v>
      </c>
      <c r="I371" s="20" t="str">
        <f t="shared" si="66"/>
        <v>-</v>
      </c>
      <c r="J371" s="21">
        <f t="shared" si="67"/>
        <v>0.5</v>
      </c>
    </row>
    <row r="372" spans="1:10" x14ac:dyDescent="0.25">
      <c r="A372" s="158" t="s">
        <v>286</v>
      </c>
      <c r="B372" s="65">
        <v>8</v>
      </c>
      <c r="C372" s="66">
        <v>33</v>
      </c>
      <c r="D372" s="65">
        <v>121</v>
      </c>
      <c r="E372" s="66">
        <v>323</v>
      </c>
      <c r="F372" s="67"/>
      <c r="G372" s="65">
        <f t="shared" si="64"/>
        <v>-25</v>
      </c>
      <c r="H372" s="66">
        <f t="shared" si="65"/>
        <v>-202</v>
      </c>
      <c r="I372" s="20">
        <f t="shared" si="66"/>
        <v>-0.75757575757575757</v>
      </c>
      <c r="J372" s="21">
        <f t="shared" si="67"/>
        <v>-0.62538699690402477</v>
      </c>
    </row>
    <row r="373" spans="1:10" x14ac:dyDescent="0.25">
      <c r="A373" s="158" t="s">
        <v>346</v>
      </c>
      <c r="B373" s="65">
        <v>5</v>
      </c>
      <c r="C373" s="66">
        <v>7</v>
      </c>
      <c r="D373" s="65">
        <v>79</v>
      </c>
      <c r="E373" s="66">
        <v>124</v>
      </c>
      <c r="F373" s="67"/>
      <c r="G373" s="65">
        <f t="shared" si="64"/>
        <v>-2</v>
      </c>
      <c r="H373" s="66">
        <f t="shared" si="65"/>
        <v>-45</v>
      </c>
      <c r="I373" s="20">
        <f t="shared" si="66"/>
        <v>-0.2857142857142857</v>
      </c>
      <c r="J373" s="21">
        <f t="shared" si="67"/>
        <v>-0.36290322580645162</v>
      </c>
    </row>
    <row r="374" spans="1:10" x14ac:dyDescent="0.25">
      <c r="A374" s="158" t="s">
        <v>402</v>
      </c>
      <c r="B374" s="65">
        <v>4</v>
      </c>
      <c r="C374" s="66">
        <v>9</v>
      </c>
      <c r="D374" s="65">
        <v>163</v>
      </c>
      <c r="E374" s="66">
        <v>98</v>
      </c>
      <c r="F374" s="67"/>
      <c r="G374" s="65">
        <f t="shared" si="64"/>
        <v>-5</v>
      </c>
      <c r="H374" s="66">
        <f t="shared" si="65"/>
        <v>65</v>
      </c>
      <c r="I374" s="20">
        <f t="shared" si="66"/>
        <v>-0.55555555555555558</v>
      </c>
      <c r="J374" s="21">
        <f t="shared" si="67"/>
        <v>0.66326530612244894</v>
      </c>
    </row>
    <row r="375" spans="1:10" x14ac:dyDescent="0.25">
      <c r="A375" s="158" t="s">
        <v>442</v>
      </c>
      <c r="B375" s="65">
        <v>0</v>
      </c>
      <c r="C375" s="66">
        <v>0</v>
      </c>
      <c r="D375" s="65">
        <v>39</v>
      </c>
      <c r="E375" s="66">
        <v>0</v>
      </c>
      <c r="F375" s="67"/>
      <c r="G375" s="65">
        <f t="shared" si="64"/>
        <v>0</v>
      </c>
      <c r="H375" s="66">
        <f t="shared" si="65"/>
        <v>39</v>
      </c>
      <c r="I375" s="20" t="str">
        <f t="shared" si="66"/>
        <v>-</v>
      </c>
      <c r="J375" s="21" t="str">
        <f t="shared" si="67"/>
        <v>-</v>
      </c>
    </row>
    <row r="376" spans="1:10" x14ac:dyDescent="0.25">
      <c r="A376" s="158" t="s">
        <v>443</v>
      </c>
      <c r="B376" s="65">
        <v>5</v>
      </c>
      <c r="C376" s="66">
        <v>14</v>
      </c>
      <c r="D376" s="65">
        <v>102</v>
      </c>
      <c r="E376" s="66">
        <v>75</v>
      </c>
      <c r="F376" s="67"/>
      <c r="G376" s="65">
        <f t="shared" si="64"/>
        <v>-9</v>
      </c>
      <c r="H376" s="66">
        <f t="shared" si="65"/>
        <v>27</v>
      </c>
      <c r="I376" s="20">
        <f t="shared" si="66"/>
        <v>-0.6428571428571429</v>
      </c>
      <c r="J376" s="21">
        <f t="shared" si="67"/>
        <v>0.36</v>
      </c>
    </row>
    <row r="377" spans="1:10" x14ac:dyDescent="0.25">
      <c r="A377" s="158" t="s">
        <v>300</v>
      </c>
      <c r="B377" s="65">
        <v>1</v>
      </c>
      <c r="C377" s="66">
        <v>0</v>
      </c>
      <c r="D377" s="65">
        <v>16</v>
      </c>
      <c r="E377" s="66">
        <v>0</v>
      </c>
      <c r="F377" s="67"/>
      <c r="G377" s="65">
        <f t="shared" si="64"/>
        <v>1</v>
      </c>
      <c r="H377" s="66">
        <f t="shared" si="65"/>
        <v>16</v>
      </c>
      <c r="I377" s="20" t="str">
        <f t="shared" si="66"/>
        <v>-</v>
      </c>
      <c r="J377" s="21" t="str">
        <f t="shared" si="67"/>
        <v>-</v>
      </c>
    </row>
    <row r="378" spans="1:10" x14ac:dyDescent="0.25">
      <c r="A378" s="158" t="s">
        <v>504</v>
      </c>
      <c r="B378" s="65">
        <v>0</v>
      </c>
      <c r="C378" s="66">
        <v>3</v>
      </c>
      <c r="D378" s="65">
        <v>153</v>
      </c>
      <c r="E378" s="66">
        <v>234</v>
      </c>
      <c r="F378" s="67"/>
      <c r="G378" s="65">
        <f t="shared" si="64"/>
        <v>-3</v>
      </c>
      <c r="H378" s="66">
        <f t="shared" si="65"/>
        <v>-81</v>
      </c>
      <c r="I378" s="20">
        <f t="shared" si="66"/>
        <v>-1</v>
      </c>
      <c r="J378" s="21">
        <f t="shared" si="67"/>
        <v>-0.34615384615384615</v>
      </c>
    </row>
    <row r="379" spans="1:10" x14ac:dyDescent="0.25">
      <c r="A379" s="158" t="s">
        <v>403</v>
      </c>
      <c r="B379" s="65">
        <v>27</v>
      </c>
      <c r="C379" s="66">
        <v>52</v>
      </c>
      <c r="D379" s="65">
        <v>952</v>
      </c>
      <c r="E379" s="66">
        <v>855</v>
      </c>
      <c r="F379" s="67"/>
      <c r="G379" s="65">
        <f t="shared" si="64"/>
        <v>-25</v>
      </c>
      <c r="H379" s="66">
        <f t="shared" si="65"/>
        <v>97</v>
      </c>
      <c r="I379" s="20">
        <f t="shared" si="66"/>
        <v>-0.48076923076923078</v>
      </c>
      <c r="J379" s="21">
        <f t="shared" si="67"/>
        <v>0.11345029239766082</v>
      </c>
    </row>
    <row r="380" spans="1:10" x14ac:dyDescent="0.25">
      <c r="A380" s="158" t="s">
        <v>444</v>
      </c>
      <c r="B380" s="65">
        <v>42</v>
      </c>
      <c r="C380" s="66">
        <v>65</v>
      </c>
      <c r="D380" s="65">
        <v>589</v>
      </c>
      <c r="E380" s="66">
        <v>1180</v>
      </c>
      <c r="F380" s="67"/>
      <c r="G380" s="65">
        <f t="shared" si="64"/>
        <v>-23</v>
      </c>
      <c r="H380" s="66">
        <f t="shared" si="65"/>
        <v>-591</v>
      </c>
      <c r="I380" s="20">
        <f t="shared" si="66"/>
        <v>-0.35384615384615387</v>
      </c>
      <c r="J380" s="21">
        <f t="shared" si="67"/>
        <v>-0.50084745762711869</v>
      </c>
    </row>
    <row r="381" spans="1:10" x14ac:dyDescent="0.25">
      <c r="A381" s="158" t="s">
        <v>445</v>
      </c>
      <c r="B381" s="65">
        <v>26</v>
      </c>
      <c r="C381" s="66">
        <v>9</v>
      </c>
      <c r="D381" s="65">
        <v>489</v>
      </c>
      <c r="E381" s="66">
        <v>264</v>
      </c>
      <c r="F381" s="67"/>
      <c r="G381" s="65">
        <f t="shared" si="64"/>
        <v>17</v>
      </c>
      <c r="H381" s="66">
        <f t="shared" si="65"/>
        <v>225</v>
      </c>
      <c r="I381" s="20">
        <f t="shared" si="66"/>
        <v>1.8888888888888888</v>
      </c>
      <c r="J381" s="21">
        <f t="shared" si="67"/>
        <v>0.85227272727272729</v>
      </c>
    </row>
    <row r="382" spans="1:10" x14ac:dyDescent="0.25">
      <c r="A382" s="158" t="s">
        <v>446</v>
      </c>
      <c r="B382" s="65">
        <v>66</v>
      </c>
      <c r="C382" s="66">
        <v>150</v>
      </c>
      <c r="D382" s="65">
        <v>1267</v>
      </c>
      <c r="E382" s="66">
        <v>1112</v>
      </c>
      <c r="F382" s="67"/>
      <c r="G382" s="65">
        <f t="shared" si="64"/>
        <v>-84</v>
      </c>
      <c r="H382" s="66">
        <f t="shared" si="65"/>
        <v>155</v>
      </c>
      <c r="I382" s="20">
        <f t="shared" si="66"/>
        <v>-0.56000000000000005</v>
      </c>
      <c r="J382" s="21">
        <f t="shared" si="67"/>
        <v>0.13938848920863309</v>
      </c>
    </row>
    <row r="383" spans="1:10" x14ac:dyDescent="0.25">
      <c r="A383" s="158" t="s">
        <v>488</v>
      </c>
      <c r="B383" s="65">
        <v>26</v>
      </c>
      <c r="C383" s="66">
        <v>59</v>
      </c>
      <c r="D383" s="65">
        <v>282</v>
      </c>
      <c r="E383" s="66">
        <v>422</v>
      </c>
      <c r="F383" s="67"/>
      <c r="G383" s="65">
        <f t="shared" si="64"/>
        <v>-33</v>
      </c>
      <c r="H383" s="66">
        <f t="shared" si="65"/>
        <v>-140</v>
      </c>
      <c r="I383" s="20">
        <f t="shared" si="66"/>
        <v>-0.55932203389830504</v>
      </c>
      <c r="J383" s="21">
        <f t="shared" si="67"/>
        <v>-0.33175355450236965</v>
      </c>
    </row>
    <row r="384" spans="1:10" x14ac:dyDescent="0.25">
      <c r="A384" s="158" t="s">
        <v>489</v>
      </c>
      <c r="B384" s="65">
        <v>90</v>
      </c>
      <c r="C384" s="66">
        <v>156</v>
      </c>
      <c r="D384" s="65">
        <v>905</v>
      </c>
      <c r="E384" s="66">
        <v>1232</v>
      </c>
      <c r="F384" s="67"/>
      <c r="G384" s="65">
        <f t="shared" si="64"/>
        <v>-66</v>
      </c>
      <c r="H384" s="66">
        <f t="shared" si="65"/>
        <v>-327</v>
      </c>
      <c r="I384" s="20">
        <f t="shared" si="66"/>
        <v>-0.42307692307692307</v>
      </c>
      <c r="J384" s="21">
        <f t="shared" si="67"/>
        <v>-0.26542207792207795</v>
      </c>
    </row>
    <row r="385" spans="1:10" x14ac:dyDescent="0.25">
      <c r="A385" s="158" t="s">
        <v>505</v>
      </c>
      <c r="B385" s="65">
        <v>13</v>
      </c>
      <c r="C385" s="66">
        <v>36</v>
      </c>
      <c r="D385" s="65">
        <v>257</v>
      </c>
      <c r="E385" s="66">
        <v>393</v>
      </c>
      <c r="F385" s="67"/>
      <c r="G385" s="65">
        <f t="shared" si="64"/>
        <v>-23</v>
      </c>
      <c r="H385" s="66">
        <f t="shared" si="65"/>
        <v>-136</v>
      </c>
      <c r="I385" s="20">
        <f t="shared" si="66"/>
        <v>-0.63888888888888884</v>
      </c>
      <c r="J385" s="21">
        <f t="shared" si="67"/>
        <v>-0.34605597964376589</v>
      </c>
    </row>
    <row r="386" spans="1:10" x14ac:dyDescent="0.25">
      <c r="A386" s="158" t="s">
        <v>301</v>
      </c>
      <c r="B386" s="65">
        <v>2</v>
      </c>
      <c r="C386" s="66">
        <v>19</v>
      </c>
      <c r="D386" s="65">
        <v>50</v>
      </c>
      <c r="E386" s="66">
        <v>95</v>
      </c>
      <c r="F386" s="67"/>
      <c r="G386" s="65">
        <f t="shared" si="64"/>
        <v>-17</v>
      </c>
      <c r="H386" s="66">
        <f t="shared" si="65"/>
        <v>-45</v>
      </c>
      <c r="I386" s="20">
        <f t="shared" si="66"/>
        <v>-0.89473684210526316</v>
      </c>
      <c r="J386" s="21">
        <f t="shared" si="67"/>
        <v>-0.47368421052631576</v>
      </c>
    </row>
    <row r="387" spans="1:10" s="160" customFormat="1" x14ac:dyDescent="0.25">
      <c r="A387" s="178" t="s">
        <v>700</v>
      </c>
      <c r="B387" s="71">
        <v>490</v>
      </c>
      <c r="C387" s="72">
        <v>777</v>
      </c>
      <c r="D387" s="71">
        <v>8183</v>
      </c>
      <c r="E387" s="72">
        <v>9568</v>
      </c>
      <c r="F387" s="73"/>
      <c r="G387" s="71">
        <f t="shared" si="64"/>
        <v>-287</v>
      </c>
      <c r="H387" s="72">
        <f t="shared" si="65"/>
        <v>-1385</v>
      </c>
      <c r="I387" s="37">
        <f t="shared" si="66"/>
        <v>-0.36936936936936937</v>
      </c>
      <c r="J387" s="38">
        <f t="shared" si="67"/>
        <v>-0.14475334448160534</v>
      </c>
    </row>
    <row r="388" spans="1:10" x14ac:dyDescent="0.25">
      <c r="A388" s="177"/>
      <c r="B388" s="143"/>
      <c r="C388" s="144"/>
      <c r="D388" s="143"/>
      <c r="E388" s="144"/>
      <c r="F388" s="145"/>
      <c r="G388" s="143"/>
      <c r="H388" s="144"/>
      <c r="I388" s="151"/>
      <c r="J388" s="152"/>
    </row>
    <row r="389" spans="1:10" s="139" customFormat="1" x14ac:dyDescent="0.25">
      <c r="A389" s="159" t="s">
        <v>76</v>
      </c>
      <c r="B389" s="65"/>
      <c r="C389" s="66"/>
      <c r="D389" s="65"/>
      <c r="E389" s="66"/>
      <c r="F389" s="67"/>
      <c r="G389" s="65"/>
      <c r="H389" s="66"/>
      <c r="I389" s="20"/>
      <c r="J389" s="21"/>
    </row>
    <row r="390" spans="1:10" x14ac:dyDescent="0.25">
      <c r="A390" s="158" t="s">
        <v>594</v>
      </c>
      <c r="B390" s="65">
        <v>10</v>
      </c>
      <c r="C390" s="66">
        <v>27</v>
      </c>
      <c r="D390" s="65">
        <v>183</v>
      </c>
      <c r="E390" s="66">
        <v>282</v>
      </c>
      <c r="F390" s="67"/>
      <c r="G390" s="65">
        <f>B390-C390</f>
        <v>-17</v>
      </c>
      <c r="H390" s="66">
        <f>D390-E390</f>
        <v>-99</v>
      </c>
      <c r="I390" s="20">
        <f>IF(C390=0, "-", IF(G390/C390&lt;10, G390/C390, "&gt;999%"))</f>
        <v>-0.62962962962962965</v>
      </c>
      <c r="J390" s="21">
        <f>IF(E390=0, "-", IF(H390/E390&lt;10, H390/E390, "&gt;999%"))</f>
        <v>-0.35106382978723405</v>
      </c>
    </row>
    <row r="391" spans="1:10" x14ac:dyDescent="0.25">
      <c r="A391" s="158" t="s">
        <v>580</v>
      </c>
      <c r="B391" s="65">
        <v>4</v>
      </c>
      <c r="C391" s="66">
        <v>7</v>
      </c>
      <c r="D391" s="65">
        <v>22</v>
      </c>
      <c r="E391" s="66">
        <v>40</v>
      </c>
      <c r="F391" s="67"/>
      <c r="G391" s="65">
        <f>B391-C391</f>
        <v>-3</v>
      </c>
      <c r="H391" s="66">
        <f>D391-E391</f>
        <v>-18</v>
      </c>
      <c r="I391" s="20">
        <f>IF(C391=0, "-", IF(G391/C391&lt;10, G391/C391, "&gt;999%"))</f>
        <v>-0.42857142857142855</v>
      </c>
      <c r="J391" s="21">
        <f>IF(E391=0, "-", IF(H391/E391&lt;10, H391/E391, "&gt;999%"))</f>
        <v>-0.45</v>
      </c>
    </row>
    <row r="392" spans="1:10" s="160" customFormat="1" x14ac:dyDescent="0.25">
      <c r="A392" s="178" t="s">
        <v>701</v>
      </c>
      <c r="B392" s="71">
        <v>14</v>
      </c>
      <c r="C392" s="72">
        <v>34</v>
      </c>
      <c r="D392" s="71">
        <v>205</v>
      </c>
      <c r="E392" s="72">
        <v>322</v>
      </c>
      <c r="F392" s="73"/>
      <c r="G392" s="71">
        <f>B392-C392</f>
        <v>-20</v>
      </c>
      <c r="H392" s="72">
        <f>D392-E392</f>
        <v>-117</v>
      </c>
      <c r="I392" s="37">
        <f>IF(C392=0, "-", IF(G392/C392&lt;10, G392/C392, "&gt;999%"))</f>
        <v>-0.58823529411764708</v>
      </c>
      <c r="J392" s="38">
        <f>IF(E392=0, "-", IF(H392/E392&lt;10, H392/E392, "&gt;999%"))</f>
        <v>-0.36335403726708076</v>
      </c>
    </row>
    <row r="393" spans="1:10" x14ac:dyDescent="0.25">
      <c r="A393" s="177"/>
      <c r="B393" s="143"/>
      <c r="C393" s="144"/>
      <c r="D393" s="143"/>
      <c r="E393" s="144"/>
      <c r="F393" s="145"/>
      <c r="G393" s="143"/>
      <c r="H393" s="144"/>
      <c r="I393" s="151"/>
      <c r="J393" s="152"/>
    </row>
    <row r="394" spans="1:10" s="139" customFormat="1" x14ac:dyDescent="0.25">
      <c r="A394" s="159" t="s">
        <v>77</v>
      </c>
      <c r="B394" s="65"/>
      <c r="C394" s="66"/>
      <c r="D394" s="65"/>
      <c r="E394" s="66"/>
      <c r="F394" s="67"/>
      <c r="G394" s="65"/>
      <c r="H394" s="66"/>
      <c r="I394" s="20"/>
      <c r="J394" s="21"/>
    </row>
    <row r="395" spans="1:10" x14ac:dyDescent="0.25">
      <c r="A395" s="158" t="s">
        <v>315</v>
      </c>
      <c r="B395" s="65">
        <v>2</v>
      </c>
      <c r="C395" s="66">
        <v>0</v>
      </c>
      <c r="D395" s="65">
        <v>2</v>
      </c>
      <c r="E395" s="66">
        <v>0</v>
      </c>
      <c r="F395" s="67"/>
      <c r="G395" s="65">
        <f t="shared" ref="G395:G404" si="68">B395-C395</f>
        <v>2</v>
      </c>
      <c r="H395" s="66">
        <f t="shared" ref="H395:H404" si="69">D395-E395</f>
        <v>2</v>
      </c>
      <c r="I395" s="20" t="str">
        <f t="shared" ref="I395:I404" si="70">IF(C395=0, "-", IF(G395/C395&lt;10, G395/C395, "&gt;999%"))</f>
        <v>-</v>
      </c>
      <c r="J395" s="21" t="str">
        <f t="shared" ref="J395:J404" si="71">IF(E395=0, "-", IF(H395/E395&lt;10, H395/E395, "&gt;999%"))</f>
        <v>-</v>
      </c>
    </row>
    <row r="396" spans="1:10" x14ac:dyDescent="0.25">
      <c r="A396" s="158" t="s">
        <v>316</v>
      </c>
      <c r="B396" s="65">
        <v>3</v>
      </c>
      <c r="C396" s="66">
        <v>2</v>
      </c>
      <c r="D396" s="65">
        <v>9</v>
      </c>
      <c r="E396" s="66">
        <v>16</v>
      </c>
      <c r="F396" s="67"/>
      <c r="G396" s="65">
        <f t="shared" si="68"/>
        <v>1</v>
      </c>
      <c r="H396" s="66">
        <f t="shared" si="69"/>
        <v>-7</v>
      </c>
      <c r="I396" s="20">
        <f t="shared" si="70"/>
        <v>0.5</v>
      </c>
      <c r="J396" s="21">
        <f t="shared" si="71"/>
        <v>-0.4375</v>
      </c>
    </row>
    <row r="397" spans="1:10" x14ac:dyDescent="0.25">
      <c r="A397" s="158" t="s">
        <v>567</v>
      </c>
      <c r="B397" s="65">
        <v>84</v>
      </c>
      <c r="C397" s="66">
        <v>84</v>
      </c>
      <c r="D397" s="65">
        <v>552</v>
      </c>
      <c r="E397" s="66">
        <v>728</v>
      </c>
      <c r="F397" s="67"/>
      <c r="G397" s="65">
        <f t="shared" si="68"/>
        <v>0</v>
      </c>
      <c r="H397" s="66">
        <f t="shared" si="69"/>
        <v>-176</v>
      </c>
      <c r="I397" s="20">
        <f t="shared" si="70"/>
        <v>0</v>
      </c>
      <c r="J397" s="21">
        <f t="shared" si="71"/>
        <v>-0.24175824175824176</v>
      </c>
    </row>
    <row r="398" spans="1:10" x14ac:dyDescent="0.25">
      <c r="A398" s="158" t="s">
        <v>510</v>
      </c>
      <c r="B398" s="65">
        <v>0</v>
      </c>
      <c r="C398" s="66">
        <v>1</v>
      </c>
      <c r="D398" s="65">
        <v>11</v>
      </c>
      <c r="E398" s="66">
        <v>19</v>
      </c>
      <c r="F398" s="67"/>
      <c r="G398" s="65">
        <f t="shared" si="68"/>
        <v>-1</v>
      </c>
      <c r="H398" s="66">
        <f t="shared" si="69"/>
        <v>-8</v>
      </c>
      <c r="I398" s="20">
        <f t="shared" si="70"/>
        <v>-1</v>
      </c>
      <c r="J398" s="21">
        <f t="shared" si="71"/>
        <v>-0.42105263157894735</v>
      </c>
    </row>
    <row r="399" spans="1:10" x14ac:dyDescent="0.25">
      <c r="A399" s="158" t="s">
        <v>317</v>
      </c>
      <c r="B399" s="65">
        <v>0</v>
      </c>
      <c r="C399" s="66">
        <v>7</v>
      </c>
      <c r="D399" s="65">
        <v>24</v>
      </c>
      <c r="E399" s="66">
        <v>54</v>
      </c>
      <c r="F399" s="67"/>
      <c r="G399" s="65">
        <f t="shared" si="68"/>
        <v>-7</v>
      </c>
      <c r="H399" s="66">
        <f t="shared" si="69"/>
        <v>-30</v>
      </c>
      <c r="I399" s="20">
        <f t="shared" si="70"/>
        <v>-1</v>
      </c>
      <c r="J399" s="21">
        <f t="shared" si="71"/>
        <v>-0.55555555555555558</v>
      </c>
    </row>
    <row r="400" spans="1:10" x14ac:dyDescent="0.25">
      <c r="A400" s="158" t="s">
        <v>318</v>
      </c>
      <c r="B400" s="65">
        <v>27</v>
      </c>
      <c r="C400" s="66">
        <v>17</v>
      </c>
      <c r="D400" s="65">
        <v>175</v>
      </c>
      <c r="E400" s="66">
        <v>119</v>
      </c>
      <c r="F400" s="67"/>
      <c r="G400" s="65">
        <f t="shared" si="68"/>
        <v>10</v>
      </c>
      <c r="H400" s="66">
        <f t="shared" si="69"/>
        <v>56</v>
      </c>
      <c r="I400" s="20">
        <f t="shared" si="70"/>
        <v>0.58823529411764708</v>
      </c>
      <c r="J400" s="21">
        <f t="shared" si="71"/>
        <v>0.47058823529411764</v>
      </c>
    </row>
    <row r="401" spans="1:10" x14ac:dyDescent="0.25">
      <c r="A401" s="158" t="s">
        <v>319</v>
      </c>
      <c r="B401" s="65">
        <v>6</v>
      </c>
      <c r="C401" s="66">
        <v>0</v>
      </c>
      <c r="D401" s="65">
        <v>27</v>
      </c>
      <c r="E401" s="66">
        <v>0</v>
      </c>
      <c r="F401" s="67"/>
      <c r="G401" s="65">
        <f t="shared" si="68"/>
        <v>6</v>
      </c>
      <c r="H401" s="66">
        <f t="shared" si="69"/>
        <v>27</v>
      </c>
      <c r="I401" s="20" t="str">
        <f t="shared" si="70"/>
        <v>-</v>
      </c>
      <c r="J401" s="21" t="str">
        <f t="shared" si="71"/>
        <v>-</v>
      </c>
    </row>
    <row r="402" spans="1:10" x14ac:dyDescent="0.25">
      <c r="A402" s="158" t="s">
        <v>523</v>
      </c>
      <c r="B402" s="65">
        <v>12</v>
      </c>
      <c r="C402" s="66">
        <v>26</v>
      </c>
      <c r="D402" s="65">
        <v>187</v>
      </c>
      <c r="E402" s="66">
        <v>258</v>
      </c>
      <c r="F402" s="67"/>
      <c r="G402" s="65">
        <f t="shared" si="68"/>
        <v>-14</v>
      </c>
      <c r="H402" s="66">
        <f t="shared" si="69"/>
        <v>-71</v>
      </c>
      <c r="I402" s="20">
        <f t="shared" si="70"/>
        <v>-0.53846153846153844</v>
      </c>
      <c r="J402" s="21">
        <f t="shared" si="71"/>
        <v>-0.27519379844961239</v>
      </c>
    </row>
    <row r="403" spans="1:10" x14ac:dyDescent="0.25">
      <c r="A403" s="158" t="s">
        <v>547</v>
      </c>
      <c r="B403" s="65">
        <v>0</v>
      </c>
      <c r="C403" s="66">
        <v>0</v>
      </c>
      <c r="D403" s="65">
        <v>0</v>
      </c>
      <c r="E403" s="66">
        <v>5</v>
      </c>
      <c r="F403" s="67"/>
      <c r="G403" s="65">
        <f t="shared" si="68"/>
        <v>0</v>
      </c>
      <c r="H403" s="66">
        <f t="shared" si="69"/>
        <v>-5</v>
      </c>
      <c r="I403" s="20" t="str">
        <f t="shared" si="70"/>
        <v>-</v>
      </c>
      <c r="J403" s="21">
        <f t="shared" si="71"/>
        <v>-1</v>
      </c>
    </row>
    <row r="404" spans="1:10" s="160" customFormat="1" x14ac:dyDescent="0.25">
      <c r="A404" s="178" t="s">
        <v>702</v>
      </c>
      <c r="B404" s="71">
        <v>134</v>
      </c>
      <c r="C404" s="72">
        <v>137</v>
      </c>
      <c r="D404" s="71">
        <v>987</v>
      </c>
      <c r="E404" s="72">
        <v>1199</v>
      </c>
      <c r="F404" s="73"/>
      <c r="G404" s="71">
        <f t="shared" si="68"/>
        <v>-3</v>
      </c>
      <c r="H404" s="72">
        <f t="shared" si="69"/>
        <v>-212</v>
      </c>
      <c r="I404" s="37">
        <f t="shared" si="70"/>
        <v>-2.1897810218978103E-2</v>
      </c>
      <c r="J404" s="38">
        <f t="shared" si="71"/>
        <v>-0.17681401167639699</v>
      </c>
    </row>
    <row r="405" spans="1:10" x14ac:dyDescent="0.25">
      <c r="A405" s="177"/>
      <c r="B405" s="143"/>
      <c r="C405" s="144"/>
      <c r="D405" s="143"/>
      <c r="E405" s="144"/>
      <c r="F405" s="145"/>
      <c r="G405" s="143"/>
      <c r="H405" s="144"/>
      <c r="I405" s="151"/>
      <c r="J405" s="152"/>
    </row>
    <row r="406" spans="1:10" s="139" customFormat="1" x14ac:dyDescent="0.25">
      <c r="A406" s="159" t="s">
        <v>78</v>
      </c>
      <c r="B406" s="65"/>
      <c r="C406" s="66"/>
      <c r="D406" s="65"/>
      <c r="E406" s="66"/>
      <c r="F406" s="67"/>
      <c r="G406" s="65"/>
      <c r="H406" s="66"/>
      <c r="I406" s="20"/>
      <c r="J406" s="21"/>
    </row>
    <row r="407" spans="1:10" x14ac:dyDescent="0.25">
      <c r="A407" s="158" t="s">
        <v>418</v>
      </c>
      <c r="B407" s="65">
        <v>223</v>
      </c>
      <c r="C407" s="66">
        <v>189</v>
      </c>
      <c r="D407" s="65">
        <v>3194</v>
      </c>
      <c r="E407" s="66">
        <v>2570</v>
      </c>
      <c r="F407" s="67"/>
      <c r="G407" s="65">
        <f>B407-C407</f>
        <v>34</v>
      </c>
      <c r="H407" s="66">
        <f>D407-E407</f>
        <v>624</v>
      </c>
      <c r="I407" s="20">
        <f>IF(C407=0, "-", IF(G407/C407&lt;10, G407/C407, "&gt;999%"))</f>
        <v>0.17989417989417988</v>
      </c>
      <c r="J407" s="21">
        <f>IF(E407=0, "-", IF(H407/E407&lt;10, H407/E407, "&gt;999%"))</f>
        <v>0.24280155642023346</v>
      </c>
    </row>
    <row r="408" spans="1:10" x14ac:dyDescent="0.25">
      <c r="A408" s="158" t="s">
        <v>210</v>
      </c>
      <c r="B408" s="65">
        <v>394</v>
      </c>
      <c r="C408" s="66">
        <v>215</v>
      </c>
      <c r="D408" s="65">
        <v>4999</v>
      </c>
      <c r="E408" s="66">
        <v>4157</v>
      </c>
      <c r="F408" s="67"/>
      <c r="G408" s="65">
        <f>B408-C408</f>
        <v>179</v>
      </c>
      <c r="H408" s="66">
        <f>D408-E408</f>
        <v>842</v>
      </c>
      <c r="I408" s="20">
        <f>IF(C408=0, "-", IF(G408/C408&lt;10, G408/C408, "&gt;999%"))</f>
        <v>0.83255813953488367</v>
      </c>
      <c r="J408" s="21">
        <f>IF(E408=0, "-", IF(H408/E408&lt;10, H408/E408, "&gt;999%"))</f>
        <v>0.20254991580466683</v>
      </c>
    </row>
    <row r="409" spans="1:10" x14ac:dyDescent="0.25">
      <c r="A409" s="158" t="s">
        <v>383</v>
      </c>
      <c r="B409" s="65">
        <v>1042</v>
      </c>
      <c r="C409" s="66">
        <v>765</v>
      </c>
      <c r="D409" s="65">
        <v>7269</v>
      </c>
      <c r="E409" s="66">
        <v>6241</v>
      </c>
      <c r="F409" s="67"/>
      <c r="G409" s="65">
        <f>B409-C409</f>
        <v>277</v>
      </c>
      <c r="H409" s="66">
        <f>D409-E409</f>
        <v>1028</v>
      </c>
      <c r="I409" s="20">
        <f>IF(C409=0, "-", IF(G409/C409&lt;10, G409/C409, "&gt;999%"))</f>
        <v>0.36209150326797385</v>
      </c>
      <c r="J409" s="21">
        <f>IF(E409=0, "-", IF(H409/E409&lt;10, H409/E409, "&gt;999%"))</f>
        <v>0.16471719275757091</v>
      </c>
    </row>
    <row r="410" spans="1:10" s="160" customFormat="1" x14ac:dyDescent="0.25">
      <c r="A410" s="178" t="s">
        <v>703</v>
      </c>
      <c r="B410" s="71">
        <v>1659</v>
      </c>
      <c r="C410" s="72">
        <v>1169</v>
      </c>
      <c r="D410" s="71">
        <v>15462</v>
      </c>
      <c r="E410" s="72">
        <v>12968</v>
      </c>
      <c r="F410" s="73"/>
      <c r="G410" s="71">
        <f>B410-C410</f>
        <v>490</v>
      </c>
      <c r="H410" s="72">
        <f>D410-E410</f>
        <v>2494</v>
      </c>
      <c r="I410" s="37">
        <f>IF(C410=0, "-", IF(G410/C410&lt;10, G410/C410, "&gt;999%"))</f>
        <v>0.41916167664670656</v>
      </c>
      <c r="J410" s="38">
        <f>IF(E410=0, "-", IF(H410/E410&lt;10, H410/E410, "&gt;999%"))</f>
        <v>0.19231955582973473</v>
      </c>
    </row>
    <row r="411" spans="1:10" x14ac:dyDescent="0.25">
      <c r="A411" s="177"/>
      <c r="B411" s="143"/>
      <c r="C411" s="144"/>
      <c r="D411" s="143"/>
      <c r="E411" s="144"/>
      <c r="F411" s="145"/>
      <c r="G411" s="143"/>
      <c r="H411" s="144"/>
      <c r="I411" s="151"/>
      <c r="J411" s="152"/>
    </row>
    <row r="412" spans="1:10" s="139" customFormat="1" x14ac:dyDescent="0.25">
      <c r="A412" s="159" t="s">
        <v>79</v>
      </c>
      <c r="B412" s="65"/>
      <c r="C412" s="66"/>
      <c r="D412" s="65"/>
      <c r="E412" s="66"/>
      <c r="F412" s="67"/>
      <c r="G412" s="65"/>
      <c r="H412" s="66"/>
      <c r="I412" s="20"/>
      <c r="J412" s="21"/>
    </row>
    <row r="413" spans="1:10" x14ac:dyDescent="0.25">
      <c r="A413" s="158" t="s">
        <v>327</v>
      </c>
      <c r="B413" s="65">
        <v>0</v>
      </c>
      <c r="C413" s="66">
        <v>1</v>
      </c>
      <c r="D413" s="65">
        <v>74</v>
      </c>
      <c r="E413" s="66">
        <v>83</v>
      </c>
      <c r="F413" s="67"/>
      <c r="G413" s="65">
        <f>B413-C413</f>
        <v>-1</v>
      </c>
      <c r="H413" s="66">
        <f>D413-E413</f>
        <v>-9</v>
      </c>
      <c r="I413" s="20">
        <f>IF(C413=0, "-", IF(G413/C413&lt;10, G413/C413, "&gt;999%"))</f>
        <v>-1</v>
      </c>
      <c r="J413" s="21">
        <f>IF(E413=0, "-", IF(H413/E413&lt;10, H413/E413, "&gt;999%"))</f>
        <v>-0.10843373493975904</v>
      </c>
    </row>
    <row r="414" spans="1:10" x14ac:dyDescent="0.25">
      <c r="A414" s="158" t="s">
        <v>245</v>
      </c>
      <c r="B414" s="65">
        <v>0</v>
      </c>
      <c r="C414" s="66">
        <v>1</v>
      </c>
      <c r="D414" s="65">
        <v>58</v>
      </c>
      <c r="E414" s="66">
        <v>105</v>
      </c>
      <c r="F414" s="67"/>
      <c r="G414" s="65">
        <f>B414-C414</f>
        <v>-1</v>
      </c>
      <c r="H414" s="66">
        <f>D414-E414</f>
        <v>-47</v>
      </c>
      <c r="I414" s="20">
        <f>IF(C414=0, "-", IF(G414/C414&lt;10, G414/C414, "&gt;999%"))</f>
        <v>-1</v>
      </c>
      <c r="J414" s="21">
        <f>IF(E414=0, "-", IF(H414/E414&lt;10, H414/E414, "&gt;999%"))</f>
        <v>-0.44761904761904764</v>
      </c>
    </row>
    <row r="415" spans="1:10" x14ac:dyDescent="0.25">
      <c r="A415" s="158" t="s">
        <v>404</v>
      </c>
      <c r="B415" s="65">
        <v>13</v>
      </c>
      <c r="C415" s="66">
        <v>11</v>
      </c>
      <c r="D415" s="65">
        <v>324</v>
      </c>
      <c r="E415" s="66">
        <v>403</v>
      </c>
      <c r="F415" s="67"/>
      <c r="G415" s="65">
        <f>B415-C415</f>
        <v>2</v>
      </c>
      <c r="H415" s="66">
        <f>D415-E415</f>
        <v>-79</v>
      </c>
      <c r="I415" s="20">
        <f>IF(C415=0, "-", IF(G415/C415&lt;10, G415/C415, "&gt;999%"))</f>
        <v>0.18181818181818182</v>
      </c>
      <c r="J415" s="21">
        <f>IF(E415=0, "-", IF(H415/E415&lt;10, H415/E415, "&gt;999%"))</f>
        <v>-0.19602977667493796</v>
      </c>
    </row>
    <row r="416" spans="1:10" x14ac:dyDescent="0.25">
      <c r="A416" s="158" t="s">
        <v>218</v>
      </c>
      <c r="B416" s="65">
        <v>17</v>
      </c>
      <c r="C416" s="66">
        <v>28</v>
      </c>
      <c r="D416" s="65">
        <v>570</v>
      </c>
      <c r="E416" s="66">
        <v>635</v>
      </c>
      <c r="F416" s="67"/>
      <c r="G416" s="65">
        <f>B416-C416</f>
        <v>-11</v>
      </c>
      <c r="H416" s="66">
        <f>D416-E416</f>
        <v>-65</v>
      </c>
      <c r="I416" s="20">
        <f>IF(C416=0, "-", IF(G416/C416&lt;10, G416/C416, "&gt;999%"))</f>
        <v>-0.39285714285714285</v>
      </c>
      <c r="J416" s="21">
        <f>IF(E416=0, "-", IF(H416/E416&lt;10, H416/E416, "&gt;999%"))</f>
        <v>-0.10236220472440945</v>
      </c>
    </row>
    <row r="417" spans="1:10" s="160" customFormat="1" x14ac:dyDescent="0.25">
      <c r="A417" s="178" t="s">
        <v>704</v>
      </c>
      <c r="B417" s="71">
        <v>30</v>
      </c>
      <c r="C417" s="72">
        <v>41</v>
      </c>
      <c r="D417" s="71">
        <v>1026</v>
      </c>
      <c r="E417" s="72">
        <v>1226</v>
      </c>
      <c r="F417" s="73"/>
      <c r="G417" s="71">
        <f>B417-C417</f>
        <v>-11</v>
      </c>
      <c r="H417" s="72">
        <f>D417-E417</f>
        <v>-200</v>
      </c>
      <c r="I417" s="37">
        <f>IF(C417=0, "-", IF(G417/C417&lt;10, G417/C417, "&gt;999%"))</f>
        <v>-0.26829268292682928</v>
      </c>
      <c r="J417" s="38">
        <f>IF(E417=0, "-", IF(H417/E417&lt;10, H417/E417, "&gt;999%"))</f>
        <v>-0.16313213703099511</v>
      </c>
    </row>
    <row r="418" spans="1:10" x14ac:dyDescent="0.25">
      <c r="A418" s="177"/>
      <c r="B418" s="143"/>
      <c r="C418" s="144"/>
      <c r="D418" s="143"/>
      <c r="E418" s="144"/>
      <c r="F418" s="145"/>
      <c r="G418" s="143"/>
      <c r="H418" s="144"/>
      <c r="I418" s="151"/>
      <c r="J418" s="152"/>
    </row>
    <row r="419" spans="1:10" s="139" customFormat="1" x14ac:dyDescent="0.25">
      <c r="A419" s="159" t="s">
        <v>80</v>
      </c>
      <c r="B419" s="65"/>
      <c r="C419" s="66"/>
      <c r="D419" s="65"/>
      <c r="E419" s="66"/>
      <c r="F419" s="67"/>
      <c r="G419" s="65"/>
      <c r="H419" s="66"/>
      <c r="I419" s="20"/>
      <c r="J419" s="21"/>
    </row>
    <row r="420" spans="1:10" x14ac:dyDescent="0.25">
      <c r="A420" s="158" t="s">
        <v>384</v>
      </c>
      <c r="B420" s="65">
        <v>201</v>
      </c>
      <c r="C420" s="66">
        <v>377</v>
      </c>
      <c r="D420" s="65">
        <v>3625</v>
      </c>
      <c r="E420" s="66">
        <v>4168</v>
      </c>
      <c r="F420" s="67"/>
      <c r="G420" s="65">
        <f t="shared" ref="G420:G429" si="72">B420-C420</f>
        <v>-176</v>
      </c>
      <c r="H420" s="66">
        <f t="shared" ref="H420:H429" si="73">D420-E420</f>
        <v>-543</v>
      </c>
      <c r="I420" s="20">
        <f t="shared" ref="I420:I429" si="74">IF(C420=0, "-", IF(G420/C420&lt;10, G420/C420, "&gt;999%"))</f>
        <v>-0.46684350132625996</v>
      </c>
      <c r="J420" s="21">
        <f t="shared" ref="J420:J429" si="75">IF(E420=0, "-", IF(H420/E420&lt;10, H420/E420, "&gt;999%"))</f>
        <v>-0.13027831094049905</v>
      </c>
    </row>
    <row r="421" spans="1:10" x14ac:dyDescent="0.25">
      <c r="A421" s="158" t="s">
        <v>385</v>
      </c>
      <c r="B421" s="65">
        <v>147</v>
      </c>
      <c r="C421" s="66">
        <v>174</v>
      </c>
      <c r="D421" s="65">
        <v>1769</v>
      </c>
      <c r="E421" s="66">
        <v>1615</v>
      </c>
      <c r="F421" s="67"/>
      <c r="G421" s="65">
        <f t="shared" si="72"/>
        <v>-27</v>
      </c>
      <c r="H421" s="66">
        <f t="shared" si="73"/>
        <v>154</v>
      </c>
      <c r="I421" s="20">
        <f t="shared" si="74"/>
        <v>-0.15517241379310345</v>
      </c>
      <c r="J421" s="21">
        <f t="shared" si="75"/>
        <v>9.535603715170278E-2</v>
      </c>
    </row>
    <row r="422" spans="1:10" x14ac:dyDescent="0.25">
      <c r="A422" s="158" t="s">
        <v>524</v>
      </c>
      <c r="B422" s="65">
        <v>1</v>
      </c>
      <c r="C422" s="66">
        <v>59</v>
      </c>
      <c r="D422" s="65">
        <v>424</v>
      </c>
      <c r="E422" s="66">
        <v>469</v>
      </c>
      <c r="F422" s="67"/>
      <c r="G422" s="65">
        <f t="shared" si="72"/>
        <v>-58</v>
      </c>
      <c r="H422" s="66">
        <f t="shared" si="73"/>
        <v>-45</v>
      </c>
      <c r="I422" s="20">
        <f t="shared" si="74"/>
        <v>-0.98305084745762716</v>
      </c>
      <c r="J422" s="21">
        <f t="shared" si="75"/>
        <v>-9.5948827292110878E-2</v>
      </c>
    </row>
    <row r="423" spans="1:10" x14ac:dyDescent="0.25">
      <c r="A423" s="158" t="s">
        <v>203</v>
      </c>
      <c r="B423" s="65">
        <v>0</v>
      </c>
      <c r="C423" s="66">
        <v>124</v>
      </c>
      <c r="D423" s="65">
        <v>313</v>
      </c>
      <c r="E423" s="66">
        <v>650</v>
      </c>
      <c r="F423" s="67"/>
      <c r="G423" s="65">
        <f t="shared" si="72"/>
        <v>-124</v>
      </c>
      <c r="H423" s="66">
        <f t="shared" si="73"/>
        <v>-337</v>
      </c>
      <c r="I423" s="20">
        <f t="shared" si="74"/>
        <v>-1</v>
      </c>
      <c r="J423" s="21">
        <f t="shared" si="75"/>
        <v>-0.51846153846153842</v>
      </c>
    </row>
    <row r="424" spans="1:10" x14ac:dyDescent="0.25">
      <c r="A424" s="158" t="s">
        <v>419</v>
      </c>
      <c r="B424" s="65">
        <v>682</v>
      </c>
      <c r="C424" s="66">
        <v>361</v>
      </c>
      <c r="D424" s="65">
        <v>5910</v>
      </c>
      <c r="E424" s="66">
        <v>3968</v>
      </c>
      <c r="F424" s="67"/>
      <c r="G424" s="65">
        <f t="shared" si="72"/>
        <v>321</v>
      </c>
      <c r="H424" s="66">
        <f t="shared" si="73"/>
        <v>1942</v>
      </c>
      <c r="I424" s="20">
        <f t="shared" si="74"/>
        <v>0.88919667590027696</v>
      </c>
      <c r="J424" s="21">
        <f t="shared" si="75"/>
        <v>0.48941532258064518</v>
      </c>
    </row>
    <row r="425" spans="1:10" x14ac:dyDescent="0.25">
      <c r="A425" s="158" t="s">
        <v>463</v>
      </c>
      <c r="B425" s="65">
        <v>13</v>
      </c>
      <c r="C425" s="66">
        <v>10</v>
      </c>
      <c r="D425" s="65">
        <v>130</v>
      </c>
      <c r="E425" s="66">
        <v>600</v>
      </c>
      <c r="F425" s="67"/>
      <c r="G425" s="65">
        <f t="shared" si="72"/>
        <v>3</v>
      </c>
      <c r="H425" s="66">
        <f t="shared" si="73"/>
        <v>-470</v>
      </c>
      <c r="I425" s="20">
        <f t="shared" si="74"/>
        <v>0.3</v>
      </c>
      <c r="J425" s="21">
        <f t="shared" si="75"/>
        <v>-0.78333333333333333</v>
      </c>
    </row>
    <row r="426" spans="1:10" x14ac:dyDescent="0.25">
      <c r="A426" s="158" t="s">
        <v>464</v>
      </c>
      <c r="B426" s="65">
        <v>175</v>
      </c>
      <c r="C426" s="66">
        <v>19</v>
      </c>
      <c r="D426" s="65">
        <v>2501</v>
      </c>
      <c r="E426" s="66">
        <v>1694</v>
      </c>
      <c r="F426" s="67"/>
      <c r="G426" s="65">
        <f t="shared" si="72"/>
        <v>156</v>
      </c>
      <c r="H426" s="66">
        <f t="shared" si="73"/>
        <v>807</v>
      </c>
      <c r="I426" s="20">
        <f t="shared" si="74"/>
        <v>8.2105263157894743</v>
      </c>
      <c r="J426" s="21">
        <f t="shared" si="75"/>
        <v>0.47638724911452185</v>
      </c>
    </row>
    <row r="427" spans="1:10" x14ac:dyDescent="0.25">
      <c r="A427" s="158" t="s">
        <v>535</v>
      </c>
      <c r="B427" s="65">
        <v>36</v>
      </c>
      <c r="C427" s="66">
        <v>99</v>
      </c>
      <c r="D427" s="65">
        <v>1028</v>
      </c>
      <c r="E427" s="66">
        <v>804</v>
      </c>
      <c r="F427" s="67"/>
      <c r="G427" s="65">
        <f t="shared" si="72"/>
        <v>-63</v>
      </c>
      <c r="H427" s="66">
        <f t="shared" si="73"/>
        <v>224</v>
      </c>
      <c r="I427" s="20">
        <f t="shared" si="74"/>
        <v>-0.63636363636363635</v>
      </c>
      <c r="J427" s="21">
        <f t="shared" si="75"/>
        <v>0.27860696517412936</v>
      </c>
    </row>
    <row r="428" spans="1:10" x14ac:dyDescent="0.25">
      <c r="A428" s="158" t="s">
        <v>548</v>
      </c>
      <c r="B428" s="65">
        <v>261</v>
      </c>
      <c r="C428" s="66">
        <v>378</v>
      </c>
      <c r="D428" s="65">
        <v>7176</v>
      </c>
      <c r="E428" s="66">
        <v>4320</v>
      </c>
      <c r="F428" s="67"/>
      <c r="G428" s="65">
        <f t="shared" si="72"/>
        <v>-117</v>
      </c>
      <c r="H428" s="66">
        <f t="shared" si="73"/>
        <v>2856</v>
      </c>
      <c r="I428" s="20">
        <f t="shared" si="74"/>
        <v>-0.30952380952380953</v>
      </c>
      <c r="J428" s="21">
        <f t="shared" si="75"/>
        <v>0.66111111111111109</v>
      </c>
    </row>
    <row r="429" spans="1:10" s="160" customFormat="1" x14ac:dyDescent="0.25">
      <c r="A429" s="178" t="s">
        <v>705</v>
      </c>
      <c r="B429" s="71">
        <v>1516</v>
      </c>
      <c r="C429" s="72">
        <v>1601</v>
      </c>
      <c r="D429" s="71">
        <v>22876</v>
      </c>
      <c r="E429" s="72">
        <v>18288</v>
      </c>
      <c r="F429" s="73"/>
      <c r="G429" s="71">
        <f t="shared" si="72"/>
        <v>-85</v>
      </c>
      <c r="H429" s="72">
        <f t="shared" si="73"/>
        <v>4588</v>
      </c>
      <c r="I429" s="37">
        <f t="shared" si="74"/>
        <v>-5.3091817613991253E-2</v>
      </c>
      <c r="J429" s="38">
        <f t="shared" si="75"/>
        <v>0.25087489063867019</v>
      </c>
    </row>
    <row r="430" spans="1:10" x14ac:dyDescent="0.25">
      <c r="A430" s="177"/>
      <c r="B430" s="143"/>
      <c r="C430" s="144"/>
      <c r="D430" s="143"/>
      <c r="E430" s="144"/>
      <c r="F430" s="145"/>
      <c r="G430" s="143"/>
      <c r="H430" s="144"/>
      <c r="I430" s="151"/>
      <c r="J430" s="152"/>
    </row>
    <row r="431" spans="1:10" s="139" customFormat="1" x14ac:dyDescent="0.25">
      <c r="A431" s="159" t="s">
        <v>81</v>
      </c>
      <c r="B431" s="65"/>
      <c r="C431" s="66"/>
      <c r="D431" s="65"/>
      <c r="E431" s="66"/>
      <c r="F431" s="67"/>
      <c r="G431" s="65"/>
      <c r="H431" s="66"/>
      <c r="I431" s="20"/>
      <c r="J431" s="21"/>
    </row>
    <row r="432" spans="1:10" x14ac:dyDescent="0.25">
      <c r="A432" s="158" t="s">
        <v>328</v>
      </c>
      <c r="B432" s="65">
        <v>0</v>
      </c>
      <c r="C432" s="66">
        <v>11</v>
      </c>
      <c r="D432" s="65">
        <v>2</v>
      </c>
      <c r="E432" s="66">
        <v>78</v>
      </c>
      <c r="F432" s="67"/>
      <c r="G432" s="65">
        <f t="shared" ref="G432:G443" si="76">B432-C432</f>
        <v>-11</v>
      </c>
      <c r="H432" s="66">
        <f t="shared" ref="H432:H443" si="77">D432-E432</f>
        <v>-76</v>
      </c>
      <c r="I432" s="20">
        <f t="shared" ref="I432:I443" si="78">IF(C432=0, "-", IF(G432/C432&lt;10, G432/C432, "&gt;999%"))</f>
        <v>-1</v>
      </c>
      <c r="J432" s="21">
        <f t="shared" ref="J432:J443" si="79">IF(E432=0, "-", IF(H432/E432&lt;10, H432/E432, "&gt;999%"))</f>
        <v>-0.97435897435897434</v>
      </c>
    </row>
    <row r="433" spans="1:10" x14ac:dyDescent="0.25">
      <c r="A433" s="158" t="s">
        <v>359</v>
      </c>
      <c r="B433" s="65">
        <v>0</v>
      </c>
      <c r="C433" s="66">
        <v>2</v>
      </c>
      <c r="D433" s="65">
        <v>3</v>
      </c>
      <c r="E433" s="66">
        <v>21</v>
      </c>
      <c r="F433" s="67"/>
      <c r="G433" s="65">
        <f t="shared" si="76"/>
        <v>-2</v>
      </c>
      <c r="H433" s="66">
        <f t="shared" si="77"/>
        <v>-18</v>
      </c>
      <c r="I433" s="20">
        <f t="shared" si="78"/>
        <v>-1</v>
      </c>
      <c r="J433" s="21">
        <f t="shared" si="79"/>
        <v>-0.8571428571428571</v>
      </c>
    </row>
    <row r="434" spans="1:10" x14ac:dyDescent="0.25">
      <c r="A434" s="158" t="s">
        <v>367</v>
      </c>
      <c r="B434" s="65">
        <v>2</v>
      </c>
      <c r="C434" s="66">
        <v>57</v>
      </c>
      <c r="D434" s="65">
        <v>319</v>
      </c>
      <c r="E434" s="66">
        <v>585</v>
      </c>
      <c r="F434" s="67"/>
      <c r="G434" s="65">
        <f t="shared" si="76"/>
        <v>-55</v>
      </c>
      <c r="H434" s="66">
        <f t="shared" si="77"/>
        <v>-266</v>
      </c>
      <c r="I434" s="20">
        <f t="shared" si="78"/>
        <v>-0.96491228070175439</v>
      </c>
      <c r="J434" s="21">
        <f t="shared" si="79"/>
        <v>-0.4547008547008547</v>
      </c>
    </row>
    <row r="435" spans="1:10" x14ac:dyDescent="0.25">
      <c r="A435" s="158" t="s">
        <v>246</v>
      </c>
      <c r="B435" s="65">
        <v>0</v>
      </c>
      <c r="C435" s="66">
        <v>4</v>
      </c>
      <c r="D435" s="65">
        <v>77</v>
      </c>
      <c r="E435" s="66">
        <v>58</v>
      </c>
      <c r="F435" s="67"/>
      <c r="G435" s="65">
        <f t="shared" si="76"/>
        <v>-4</v>
      </c>
      <c r="H435" s="66">
        <f t="shared" si="77"/>
        <v>19</v>
      </c>
      <c r="I435" s="20">
        <f t="shared" si="78"/>
        <v>-1</v>
      </c>
      <c r="J435" s="21">
        <f t="shared" si="79"/>
        <v>0.32758620689655171</v>
      </c>
    </row>
    <row r="436" spans="1:10" x14ac:dyDescent="0.25">
      <c r="A436" s="158" t="s">
        <v>536</v>
      </c>
      <c r="B436" s="65">
        <v>7</v>
      </c>
      <c r="C436" s="66">
        <v>44</v>
      </c>
      <c r="D436" s="65">
        <v>520</v>
      </c>
      <c r="E436" s="66">
        <v>511</v>
      </c>
      <c r="F436" s="67"/>
      <c r="G436" s="65">
        <f t="shared" si="76"/>
        <v>-37</v>
      </c>
      <c r="H436" s="66">
        <f t="shared" si="77"/>
        <v>9</v>
      </c>
      <c r="I436" s="20">
        <f t="shared" si="78"/>
        <v>-0.84090909090909094</v>
      </c>
      <c r="J436" s="21">
        <f t="shared" si="79"/>
        <v>1.7612524461839529E-2</v>
      </c>
    </row>
    <row r="437" spans="1:10" x14ac:dyDescent="0.25">
      <c r="A437" s="158" t="s">
        <v>549</v>
      </c>
      <c r="B437" s="65">
        <v>131</v>
      </c>
      <c r="C437" s="66">
        <v>393</v>
      </c>
      <c r="D437" s="65">
        <v>2586</v>
      </c>
      <c r="E437" s="66">
        <v>3794</v>
      </c>
      <c r="F437" s="67"/>
      <c r="G437" s="65">
        <f t="shared" si="76"/>
        <v>-262</v>
      </c>
      <c r="H437" s="66">
        <f t="shared" si="77"/>
        <v>-1208</v>
      </c>
      <c r="I437" s="20">
        <f t="shared" si="78"/>
        <v>-0.66666666666666663</v>
      </c>
      <c r="J437" s="21">
        <f t="shared" si="79"/>
        <v>-0.31839746968898258</v>
      </c>
    </row>
    <row r="438" spans="1:10" x14ac:dyDescent="0.25">
      <c r="A438" s="158" t="s">
        <v>465</v>
      </c>
      <c r="B438" s="65">
        <v>11</v>
      </c>
      <c r="C438" s="66">
        <v>0</v>
      </c>
      <c r="D438" s="65">
        <v>44</v>
      </c>
      <c r="E438" s="66">
        <v>30</v>
      </c>
      <c r="F438" s="67"/>
      <c r="G438" s="65">
        <f t="shared" si="76"/>
        <v>11</v>
      </c>
      <c r="H438" s="66">
        <f t="shared" si="77"/>
        <v>14</v>
      </c>
      <c r="I438" s="20" t="str">
        <f t="shared" si="78"/>
        <v>-</v>
      </c>
      <c r="J438" s="21">
        <f t="shared" si="79"/>
        <v>0.46666666666666667</v>
      </c>
    </row>
    <row r="439" spans="1:10" x14ac:dyDescent="0.25">
      <c r="A439" s="158" t="s">
        <v>494</v>
      </c>
      <c r="B439" s="65">
        <v>214</v>
      </c>
      <c r="C439" s="66">
        <v>4</v>
      </c>
      <c r="D439" s="65">
        <v>1430</v>
      </c>
      <c r="E439" s="66">
        <v>796</v>
      </c>
      <c r="F439" s="67"/>
      <c r="G439" s="65">
        <f t="shared" si="76"/>
        <v>210</v>
      </c>
      <c r="H439" s="66">
        <f t="shared" si="77"/>
        <v>634</v>
      </c>
      <c r="I439" s="20" t="str">
        <f t="shared" si="78"/>
        <v>&gt;999%</v>
      </c>
      <c r="J439" s="21">
        <f t="shared" si="79"/>
        <v>0.79648241206030146</v>
      </c>
    </row>
    <row r="440" spans="1:10" x14ac:dyDescent="0.25">
      <c r="A440" s="158" t="s">
        <v>386</v>
      </c>
      <c r="B440" s="65">
        <v>74</v>
      </c>
      <c r="C440" s="66">
        <v>1</v>
      </c>
      <c r="D440" s="65">
        <v>190</v>
      </c>
      <c r="E440" s="66">
        <v>1613</v>
      </c>
      <c r="F440" s="67"/>
      <c r="G440" s="65">
        <f t="shared" si="76"/>
        <v>73</v>
      </c>
      <c r="H440" s="66">
        <f t="shared" si="77"/>
        <v>-1423</v>
      </c>
      <c r="I440" s="20" t="str">
        <f t="shared" si="78"/>
        <v>&gt;999%</v>
      </c>
      <c r="J440" s="21">
        <f t="shared" si="79"/>
        <v>-0.88220706757594547</v>
      </c>
    </row>
    <row r="441" spans="1:10" x14ac:dyDescent="0.25">
      <c r="A441" s="158" t="s">
        <v>420</v>
      </c>
      <c r="B441" s="65">
        <v>225</v>
      </c>
      <c r="C441" s="66">
        <v>248</v>
      </c>
      <c r="D441" s="65">
        <v>2171</v>
      </c>
      <c r="E441" s="66">
        <v>3589</v>
      </c>
      <c r="F441" s="67"/>
      <c r="G441" s="65">
        <f t="shared" si="76"/>
        <v>-23</v>
      </c>
      <c r="H441" s="66">
        <f t="shared" si="77"/>
        <v>-1418</v>
      </c>
      <c r="I441" s="20">
        <f t="shared" si="78"/>
        <v>-9.2741935483870969E-2</v>
      </c>
      <c r="J441" s="21">
        <f t="shared" si="79"/>
        <v>-0.39509612705488995</v>
      </c>
    </row>
    <row r="442" spans="1:10" x14ac:dyDescent="0.25">
      <c r="A442" s="158" t="s">
        <v>329</v>
      </c>
      <c r="B442" s="65">
        <v>15</v>
      </c>
      <c r="C442" s="66">
        <v>0</v>
      </c>
      <c r="D442" s="65">
        <v>44</v>
      </c>
      <c r="E442" s="66">
        <v>0</v>
      </c>
      <c r="F442" s="67"/>
      <c r="G442" s="65">
        <f t="shared" si="76"/>
        <v>15</v>
      </c>
      <c r="H442" s="66">
        <f t="shared" si="77"/>
        <v>44</v>
      </c>
      <c r="I442" s="20" t="str">
        <f t="shared" si="78"/>
        <v>-</v>
      </c>
      <c r="J442" s="21" t="str">
        <f t="shared" si="79"/>
        <v>-</v>
      </c>
    </row>
    <row r="443" spans="1:10" s="160" customFormat="1" x14ac:dyDescent="0.25">
      <c r="A443" s="178" t="s">
        <v>706</v>
      </c>
      <c r="B443" s="71">
        <v>679</v>
      </c>
      <c r="C443" s="72">
        <v>764</v>
      </c>
      <c r="D443" s="71">
        <v>7386</v>
      </c>
      <c r="E443" s="72">
        <v>11075</v>
      </c>
      <c r="F443" s="73"/>
      <c r="G443" s="71">
        <f t="shared" si="76"/>
        <v>-85</v>
      </c>
      <c r="H443" s="72">
        <f t="shared" si="77"/>
        <v>-3689</v>
      </c>
      <c r="I443" s="37">
        <f t="shared" si="78"/>
        <v>-0.11125654450261781</v>
      </c>
      <c r="J443" s="38">
        <f t="shared" si="79"/>
        <v>-0.33309255079006772</v>
      </c>
    </row>
    <row r="444" spans="1:10" x14ac:dyDescent="0.25">
      <c r="A444" s="177"/>
      <c r="B444" s="143"/>
      <c r="C444" s="144"/>
      <c r="D444" s="143"/>
      <c r="E444" s="144"/>
      <c r="F444" s="145"/>
      <c r="G444" s="143"/>
      <c r="H444" s="144"/>
      <c r="I444" s="151"/>
      <c r="J444" s="152"/>
    </row>
    <row r="445" spans="1:10" s="139" customFormat="1" x14ac:dyDescent="0.25">
      <c r="A445" s="159" t="s">
        <v>82</v>
      </c>
      <c r="B445" s="65"/>
      <c r="C445" s="66"/>
      <c r="D445" s="65"/>
      <c r="E445" s="66"/>
      <c r="F445" s="67"/>
      <c r="G445" s="65"/>
      <c r="H445" s="66"/>
      <c r="I445" s="20"/>
      <c r="J445" s="21"/>
    </row>
    <row r="446" spans="1:10" x14ac:dyDescent="0.25">
      <c r="A446" s="158" t="s">
        <v>387</v>
      </c>
      <c r="B446" s="65">
        <v>8</v>
      </c>
      <c r="C446" s="66">
        <v>88</v>
      </c>
      <c r="D446" s="65">
        <v>141</v>
      </c>
      <c r="E446" s="66">
        <v>290</v>
      </c>
      <c r="F446" s="67"/>
      <c r="G446" s="65">
        <f t="shared" ref="G446:G454" si="80">B446-C446</f>
        <v>-80</v>
      </c>
      <c r="H446" s="66">
        <f t="shared" ref="H446:H454" si="81">D446-E446</f>
        <v>-149</v>
      </c>
      <c r="I446" s="20">
        <f t="shared" ref="I446:I454" si="82">IF(C446=0, "-", IF(G446/C446&lt;10, G446/C446, "&gt;999%"))</f>
        <v>-0.90909090909090906</v>
      </c>
      <c r="J446" s="21">
        <f t="shared" ref="J446:J454" si="83">IF(E446=0, "-", IF(H446/E446&lt;10, H446/E446, "&gt;999%"))</f>
        <v>-0.51379310344827589</v>
      </c>
    </row>
    <row r="447" spans="1:10" x14ac:dyDescent="0.25">
      <c r="A447" s="158" t="s">
        <v>421</v>
      </c>
      <c r="B447" s="65">
        <v>14</v>
      </c>
      <c r="C447" s="66">
        <v>24</v>
      </c>
      <c r="D447" s="65">
        <v>243</v>
      </c>
      <c r="E447" s="66">
        <v>643</v>
      </c>
      <c r="F447" s="67"/>
      <c r="G447" s="65">
        <f t="shared" si="80"/>
        <v>-10</v>
      </c>
      <c r="H447" s="66">
        <f t="shared" si="81"/>
        <v>-400</v>
      </c>
      <c r="I447" s="20">
        <f t="shared" si="82"/>
        <v>-0.41666666666666669</v>
      </c>
      <c r="J447" s="21">
        <f t="shared" si="83"/>
        <v>-0.62208398133748055</v>
      </c>
    </row>
    <row r="448" spans="1:10" x14ac:dyDescent="0.25">
      <c r="A448" s="158" t="s">
        <v>227</v>
      </c>
      <c r="B448" s="65">
        <v>6</v>
      </c>
      <c r="C448" s="66">
        <v>0</v>
      </c>
      <c r="D448" s="65">
        <v>42</v>
      </c>
      <c r="E448" s="66">
        <v>6</v>
      </c>
      <c r="F448" s="67"/>
      <c r="G448" s="65">
        <f t="shared" si="80"/>
        <v>6</v>
      </c>
      <c r="H448" s="66">
        <f t="shared" si="81"/>
        <v>36</v>
      </c>
      <c r="I448" s="20" t="str">
        <f t="shared" si="82"/>
        <v>-</v>
      </c>
      <c r="J448" s="21">
        <f t="shared" si="83"/>
        <v>6</v>
      </c>
    </row>
    <row r="449" spans="1:10" x14ac:dyDescent="0.25">
      <c r="A449" s="158" t="s">
        <v>422</v>
      </c>
      <c r="B449" s="65">
        <v>7</v>
      </c>
      <c r="C449" s="66">
        <v>7</v>
      </c>
      <c r="D449" s="65">
        <v>56</v>
      </c>
      <c r="E449" s="66">
        <v>72</v>
      </c>
      <c r="F449" s="67"/>
      <c r="G449" s="65">
        <f t="shared" si="80"/>
        <v>0</v>
      </c>
      <c r="H449" s="66">
        <f t="shared" si="81"/>
        <v>-16</v>
      </c>
      <c r="I449" s="20">
        <f t="shared" si="82"/>
        <v>0</v>
      </c>
      <c r="J449" s="21">
        <f t="shared" si="83"/>
        <v>-0.22222222222222221</v>
      </c>
    </row>
    <row r="450" spans="1:10" x14ac:dyDescent="0.25">
      <c r="A450" s="158" t="s">
        <v>251</v>
      </c>
      <c r="B450" s="65">
        <v>1</v>
      </c>
      <c r="C450" s="66">
        <v>69</v>
      </c>
      <c r="D450" s="65">
        <v>52</v>
      </c>
      <c r="E450" s="66">
        <v>195</v>
      </c>
      <c r="F450" s="67"/>
      <c r="G450" s="65">
        <f t="shared" si="80"/>
        <v>-68</v>
      </c>
      <c r="H450" s="66">
        <f t="shared" si="81"/>
        <v>-143</v>
      </c>
      <c r="I450" s="20">
        <f t="shared" si="82"/>
        <v>-0.98550724637681164</v>
      </c>
      <c r="J450" s="21">
        <f t="shared" si="83"/>
        <v>-0.73333333333333328</v>
      </c>
    </row>
    <row r="451" spans="1:10" x14ac:dyDescent="0.25">
      <c r="A451" s="158" t="s">
        <v>568</v>
      </c>
      <c r="B451" s="65">
        <v>1</v>
      </c>
      <c r="C451" s="66">
        <v>2</v>
      </c>
      <c r="D451" s="65">
        <v>14</v>
      </c>
      <c r="E451" s="66">
        <v>24</v>
      </c>
      <c r="F451" s="67"/>
      <c r="G451" s="65">
        <f t="shared" si="80"/>
        <v>-1</v>
      </c>
      <c r="H451" s="66">
        <f t="shared" si="81"/>
        <v>-10</v>
      </c>
      <c r="I451" s="20">
        <f t="shared" si="82"/>
        <v>-0.5</v>
      </c>
      <c r="J451" s="21">
        <f t="shared" si="83"/>
        <v>-0.41666666666666669</v>
      </c>
    </row>
    <row r="452" spans="1:10" x14ac:dyDescent="0.25">
      <c r="A452" s="158" t="s">
        <v>525</v>
      </c>
      <c r="B452" s="65">
        <v>15</v>
      </c>
      <c r="C452" s="66">
        <v>7</v>
      </c>
      <c r="D452" s="65">
        <v>120</v>
      </c>
      <c r="E452" s="66">
        <v>92</v>
      </c>
      <c r="F452" s="67"/>
      <c r="G452" s="65">
        <f t="shared" si="80"/>
        <v>8</v>
      </c>
      <c r="H452" s="66">
        <f t="shared" si="81"/>
        <v>28</v>
      </c>
      <c r="I452" s="20">
        <f t="shared" si="82"/>
        <v>1.1428571428571428</v>
      </c>
      <c r="J452" s="21">
        <f t="shared" si="83"/>
        <v>0.30434782608695654</v>
      </c>
    </row>
    <row r="453" spans="1:10" x14ac:dyDescent="0.25">
      <c r="A453" s="158" t="s">
        <v>515</v>
      </c>
      <c r="B453" s="65">
        <v>7</v>
      </c>
      <c r="C453" s="66">
        <v>4</v>
      </c>
      <c r="D453" s="65">
        <v>107</v>
      </c>
      <c r="E453" s="66">
        <v>98</v>
      </c>
      <c r="F453" s="67"/>
      <c r="G453" s="65">
        <f t="shared" si="80"/>
        <v>3</v>
      </c>
      <c r="H453" s="66">
        <f t="shared" si="81"/>
        <v>9</v>
      </c>
      <c r="I453" s="20">
        <f t="shared" si="82"/>
        <v>0.75</v>
      </c>
      <c r="J453" s="21">
        <f t="shared" si="83"/>
        <v>9.1836734693877556E-2</v>
      </c>
    </row>
    <row r="454" spans="1:10" s="160" customFormat="1" x14ac:dyDescent="0.25">
      <c r="A454" s="178" t="s">
        <v>707</v>
      </c>
      <c r="B454" s="71">
        <v>59</v>
      </c>
      <c r="C454" s="72">
        <v>201</v>
      </c>
      <c r="D454" s="71">
        <v>775</v>
      </c>
      <c r="E454" s="72">
        <v>1420</v>
      </c>
      <c r="F454" s="73"/>
      <c r="G454" s="71">
        <f t="shared" si="80"/>
        <v>-142</v>
      </c>
      <c r="H454" s="72">
        <f t="shared" si="81"/>
        <v>-645</v>
      </c>
      <c r="I454" s="37">
        <f t="shared" si="82"/>
        <v>-0.70646766169154229</v>
      </c>
      <c r="J454" s="38">
        <f t="shared" si="83"/>
        <v>-0.45422535211267606</v>
      </c>
    </row>
    <row r="455" spans="1:10" x14ac:dyDescent="0.25">
      <c r="A455" s="177"/>
      <c r="B455" s="143"/>
      <c r="C455" s="144"/>
      <c r="D455" s="143"/>
      <c r="E455" s="144"/>
      <c r="F455" s="145"/>
      <c r="G455" s="143"/>
      <c r="H455" s="144"/>
      <c r="I455" s="151"/>
      <c r="J455" s="152"/>
    </row>
    <row r="456" spans="1:10" s="139" customFormat="1" x14ac:dyDescent="0.25">
      <c r="A456" s="159" t="s">
        <v>83</v>
      </c>
      <c r="B456" s="65"/>
      <c r="C456" s="66"/>
      <c r="D456" s="65"/>
      <c r="E456" s="66"/>
      <c r="F456" s="67"/>
      <c r="G456" s="65"/>
      <c r="H456" s="66"/>
      <c r="I456" s="20"/>
      <c r="J456" s="21"/>
    </row>
    <row r="457" spans="1:10" x14ac:dyDescent="0.25">
      <c r="A457" s="158" t="s">
        <v>269</v>
      </c>
      <c r="B457" s="65">
        <v>174</v>
      </c>
      <c r="C457" s="66">
        <v>0</v>
      </c>
      <c r="D457" s="65">
        <v>763</v>
      </c>
      <c r="E457" s="66">
        <v>0</v>
      </c>
      <c r="F457" s="67"/>
      <c r="G457" s="65">
        <f>B457-C457</f>
        <v>174</v>
      </c>
      <c r="H457" s="66">
        <f>D457-E457</f>
        <v>763</v>
      </c>
      <c r="I457" s="20" t="str">
        <f>IF(C457=0, "-", IF(G457/C457&lt;10, G457/C457, "&gt;999%"))</f>
        <v>-</v>
      </c>
      <c r="J457" s="21" t="str">
        <f>IF(E457=0, "-", IF(H457/E457&lt;10, H457/E457, "&gt;999%"))</f>
        <v>-</v>
      </c>
    </row>
    <row r="458" spans="1:10" s="160" customFormat="1" x14ac:dyDescent="0.25">
      <c r="A458" s="178" t="s">
        <v>708</v>
      </c>
      <c r="B458" s="71">
        <v>174</v>
      </c>
      <c r="C458" s="72">
        <v>0</v>
      </c>
      <c r="D458" s="71">
        <v>763</v>
      </c>
      <c r="E458" s="72">
        <v>0</v>
      </c>
      <c r="F458" s="73"/>
      <c r="G458" s="71">
        <f>B458-C458</f>
        <v>174</v>
      </c>
      <c r="H458" s="72">
        <f>D458-E458</f>
        <v>763</v>
      </c>
      <c r="I458" s="37" t="str">
        <f>IF(C458=0, "-", IF(G458/C458&lt;10, G458/C458, "&gt;999%"))</f>
        <v>-</v>
      </c>
      <c r="J458" s="38" t="str">
        <f>IF(E458=0, "-", IF(H458/E458&lt;10, H458/E458, "&gt;999%"))</f>
        <v>-</v>
      </c>
    </row>
    <row r="459" spans="1:10" x14ac:dyDescent="0.25">
      <c r="A459" s="177"/>
      <c r="B459" s="143"/>
      <c r="C459" s="144"/>
      <c r="D459" s="143"/>
      <c r="E459" s="144"/>
      <c r="F459" s="145"/>
      <c r="G459" s="143"/>
      <c r="H459" s="144"/>
      <c r="I459" s="151"/>
      <c r="J459" s="152"/>
    </row>
    <row r="460" spans="1:10" s="139" customFormat="1" x14ac:dyDescent="0.25">
      <c r="A460" s="159" t="s">
        <v>84</v>
      </c>
      <c r="B460" s="65"/>
      <c r="C460" s="66"/>
      <c r="D460" s="65"/>
      <c r="E460" s="66"/>
      <c r="F460" s="67"/>
      <c r="G460" s="65"/>
      <c r="H460" s="66"/>
      <c r="I460" s="20"/>
      <c r="J460" s="21"/>
    </row>
    <row r="461" spans="1:10" x14ac:dyDescent="0.25">
      <c r="A461" s="158" t="s">
        <v>360</v>
      </c>
      <c r="B461" s="65">
        <v>10</v>
      </c>
      <c r="C461" s="66">
        <v>22</v>
      </c>
      <c r="D461" s="65">
        <v>189</v>
      </c>
      <c r="E461" s="66">
        <v>173</v>
      </c>
      <c r="F461" s="67"/>
      <c r="G461" s="65">
        <f t="shared" ref="G461:G469" si="84">B461-C461</f>
        <v>-12</v>
      </c>
      <c r="H461" s="66">
        <f t="shared" ref="H461:H469" si="85">D461-E461</f>
        <v>16</v>
      </c>
      <c r="I461" s="20">
        <f t="shared" ref="I461:I469" si="86">IF(C461=0, "-", IF(G461/C461&lt;10, G461/C461, "&gt;999%"))</f>
        <v>-0.54545454545454541</v>
      </c>
      <c r="J461" s="21">
        <f t="shared" ref="J461:J469" si="87">IF(E461=0, "-", IF(H461/E461&lt;10, H461/E461, "&gt;999%"))</f>
        <v>9.2485549132947972E-2</v>
      </c>
    </row>
    <row r="462" spans="1:10" x14ac:dyDescent="0.25">
      <c r="A462" s="158" t="s">
        <v>347</v>
      </c>
      <c r="B462" s="65">
        <v>1</v>
      </c>
      <c r="C462" s="66">
        <v>5</v>
      </c>
      <c r="D462" s="65">
        <v>34</v>
      </c>
      <c r="E462" s="66">
        <v>37</v>
      </c>
      <c r="F462" s="67"/>
      <c r="G462" s="65">
        <f t="shared" si="84"/>
        <v>-4</v>
      </c>
      <c r="H462" s="66">
        <f t="shared" si="85"/>
        <v>-3</v>
      </c>
      <c r="I462" s="20">
        <f t="shared" si="86"/>
        <v>-0.8</v>
      </c>
      <c r="J462" s="21">
        <f t="shared" si="87"/>
        <v>-8.1081081081081086E-2</v>
      </c>
    </row>
    <row r="463" spans="1:10" x14ac:dyDescent="0.25">
      <c r="A463" s="158" t="s">
        <v>490</v>
      </c>
      <c r="B463" s="65">
        <v>31</v>
      </c>
      <c r="C463" s="66">
        <v>19</v>
      </c>
      <c r="D463" s="65">
        <v>263</v>
      </c>
      <c r="E463" s="66">
        <v>162</v>
      </c>
      <c r="F463" s="67"/>
      <c r="G463" s="65">
        <f t="shared" si="84"/>
        <v>12</v>
      </c>
      <c r="H463" s="66">
        <f t="shared" si="85"/>
        <v>101</v>
      </c>
      <c r="I463" s="20">
        <f t="shared" si="86"/>
        <v>0.63157894736842102</v>
      </c>
      <c r="J463" s="21">
        <f t="shared" si="87"/>
        <v>0.62345679012345678</v>
      </c>
    </row>
    <row r="464" spans="1:10" x14ac:dyDescent="0.25">
      <c r="A464" s="158" t="s">
        <v>491</v>
      </c>
      <c r="B464" s="65">
        <v>36</v>
      </c>
      <c r="C464" s="66">
        <v>16</v>
      </c>
      <c r="D464" s="65">
        <v>317</v>
      </c>
      <c r="E464" s="66">
        <v>132</v>
      </c>
      <c r="F464" s="67"/>
      <c r="G464" s="65">
        <f t="shared" si="84"/>
        <v>20</v>
      </c>
      <c r="H464" s="66">
        <f t="shared" si="85"/>
        <v>185</v>
      </c>
      <c r="I464" s="20">
        <f t="shared" si="86"/>
        <v>1.25</v>
      </c>
      <c r="J464" s="21">
        <f t="shared" si="87"/>
        <v>1.4015151515151516</v>
      </c>
    </row>
    <row r="465" spans="1:10" x14ac:dyDescent="0.25">
      <c r="A465" s="158" t="s">
        <v>348</v>
      </c>
      <c r="B465" s="65">
        <v>2</v>
      </c>
      <c r="C465" s="66">
        <v>2</v>
      </c>
      <c r="D465" s="65">
        <v>51</v>
      </c>
      <c r="E465" s="66">
        <v>55</v>
      </c>
      <c r="F465" s="67"/>
      <c r="G465" s="65">
        <f t="shared" si="84"/>
        <v>0</v>
      </c>
      <c r="H465" s="66">
        <f t="shared" si="85"/>
        <v>-4</v>
      </c>
      <c r="I465" s="20">
        <f t="shared" si="86"/>
        <v>0</v>
      </c>
      <c r="J465" s="21">
        <f t="shared" si="87"/>
        <v>-7.2727272727272724E-2</v>
      </c>
    </row>
    <row r="466" spans="1:10" x14ac:dyDescent="0.25">
      <c r="A466" s="158" t="s">
        <v>447</v>
      </c>
      <c r="B466" s="65">
        <v>66</v>
      </c>
      <c r="C466" s="66">
        <v>112</v>
      </c>
      <c r="D466" s="65">
        <v>999</v>
      </c>
      <c r="E466" s="66">
        <v>830</v>
      </c>
      <c r="F466" s="67"/>
      <c r="G466" s="65">
        <f t="shared" si="84"/>
        <v>-46</v>
      </c>
      <c r="H466" s="66">
        <f t="shared" si="85"/>
        <v>169</v>
      </c>
      <c r="I466" s="20">
        <f t="shared" si="86"/>
        <v>-0.4107142857142857</v>
      </c>
      <c r="J466" s="21">
        <f t="shared" si="87"/>
        <v>0.20361445783132531</v>
      </c>
    </row>
    <row r="467" spans="1:10" x14ac:dyDescent="0.25">
      <c r="A467" s="158" t="s">
        <v>302</v>
      </c>
      <c r="B467" s="65">
        <v>3</v>
      </c>
      <c r="C467" s="66">
        <v>0</v>
      </c>
      <c r="D467" s="65">
        <v>26</v>
      </c>
      <c r="E467" s="66">
        <v>15</v>
      </c>
      <c r="F467" s="67"/>
      <c r="G467" s="65">
        <f t="shared" si="84"/>
        <v>3</v>
      </c>
      <c r="H467" s="66">
        <f t="shared" si="85"/>
        <v>11</v>
      </c>
      <c r="I467" s="20" t="str">
        <f t="shared" si="86"/>
        <v>-</v>
      </c>
      <c r="J467" s="21">
        <f t="shared" si="87"/>
        <v>0.73333333333333328</v>
      </c>
    </row>
    <row r="468" spans="1:10" x14ac:dyDescent="0.25">
      <c r="A468" s="158" t="s">
        <v>287</v>
      </c>
      <c r="B468" s="65">
        <v>0</v>
      </c>
      <c r="C468" s="66">
        <v>22</v>
      </c>
      <c r="D468" s="65">
        <v>139</v>
      </c>
      <c r="E468" s="66">
        <v>200</v>
      </c>
      <c r="F468" s="67"/>
      <c r="G468" s="65">
        <f t="shared" si="84"/>
        <v>-22</v>
      </c>
      <c r="H468" s="66">
        <f t="shared" si="85"/>
        <v>-61</v>
      </c>
      <c r="I468" s="20">
        <f t="shared" si="86"/>
        <v>-1</v>
      </c>
      <c r="J468" s="21">
        <f t="shared" si="87"/>
        <v>-0.30499999999999999</v>
      </c>
    </row>
    <row r="469" spans="1:10" s="160" customFormat="1" x14ac:dyDescent="0.25">
      <c r="A469" s="178" t="s">
        <v>709</v>
      </c>
      <c r="B469" s="71">
        <v>149</v>
      </c>
      <c r="C469" s="72">
        <v>198</v>
      </c>
      <c r="D469" s="71">
        <v>2018</v>
      </c>
      <c r="E469" s="72">
        <v>1604</v>
      </c>
      <c r="F469" s="73"/>
      <c r="G469" s="71">
        <f t="shared" si="84"/>
        <v>-49</v>
      </c>
      <c r="H469" s="72">
        <f t="shared" si="85"/>
        <v>414</v>
      </c>
      <c r="I469" s="37">
        <f t="shared" si="86"/>
        <v>-0.24747474747474749</v>
      </c>
      <c r="J469" s="38">
        <f t="shared" si="87"/>
        <v>0.25810473815461349</v>
      </c>
    </row>
    <row r="470" spans="1:10" x14ac:dyDescent="0.25">
      <c r="A470" s="177"/>
      <c r="B470" s="143"/>
      <c r="C470" s="144"/>
      <c r="D470" s="143"/>
      <c r="E470" s="144"/>
      <c r="F470" s="145"/>
      <c r="G470" s="143"/>
      <c r="H470" s="144"/>
      <c r="I470" s="151"/>
      <c r="J470" s="152"/>
    </row>
    <row r="471" spans="1:10" s="139" customFormat="1" x14ac:dyDescent="0.25">
      <c r="A471" s="159" t="s">
        <v>85</v>
      </c>
      <c r="B471" s="65"/>
      <c r="C471" s="66"/>
      <c r="D471" s="65"/>
      <c r="E471" s="66"/>
      <c r="F471" s="67"/>
      <c r="G471" s="65"/>
      <c r="H471" s="66"/>
      <c r="I471" s="20"/>
      <c r="J471" s="21"/>
    </row>
    <row r="472" spans="1:10" x14ac:dyDescent="0.25">
      <c r="A472" s="158" t="s">
        <v>550</v>
      </c>
      <c r="B472" s="65">
        <v>191</v>
      </c>
      <c r="C472" s="66">
        <v>100</v>
      </c>
      <c r="D472" s="65">
        <v>1623</v>
      </c>
      <c r="E472" s="66">
        <v>1126</v>
      </c>
      <c r="F472" s="67"/>
      <c r="G472" s="65">
        <f>B472-C472</f>
        <v>91</v>
      </c>
      <c r="H472" s="66">
        <f>D472-E472</f>
        <v>497</v>
      </c>
      <c r="I472" s="20">
        <f>IF(C472=0, "-", IF(G472/C472&lt;10, G472/C472, "&gt;999%"))</f>
        <v>0.91</v>
      </c>
      <c r="J472" s="21">
        <f>IF(E472=0, "-", IF(H472/E472&lt;10, H472/E472, "&gt;999%"))</f>
        <v>0.4413854351687389</v>
      </c>
    </row>
    <row r="473" spans="1:10" x14ac:dyDescent="0.25">
      <c r="A473" s="158" t="s">
        <v>551</v>
      </c>
      <c r="B473" s="65">
        <v>14</v>
      </c>
      <c r="C473" s="66">
        <v>20</v>
      </c>
      <c r="D473" s="65">
        <v>202</v>
      </c>
      <c r="E473" s="66">
        <v>59</v>
      </c>
      <c r="F473" s="67"/>
      <c r="G473" s="65">
        <f>B473-C473</f>
        <v>-6</v>
      </c>
      <c r="H473" s="66">
        <f>D473-E473</f>
        <v>143</v>
      </c>
      <c r="I473" s="20">
        <f>IF(C473=0, "-", IF(G473/C473&lt;10, G473/C473, "&gt;999%"))</f>
        <v>-0.3</v>
      </c>
      <c r="J473" s="21">
        <f>IF(E473=0, "-", IF(H473/E473&lt;10, H473/E473, "&gt;999%"))</f>
        <v>2.4237288135593222</v>
      </c>
    </row>
    <row r="474" spans="1:10" x14ac:dyDescent="0.25">
      <c r="A474" s="158" t="s">
        <v>552</v>
      </c>
      <c r="B474" s="65">
        <v>0</v>
      </c>
      <c r="C474" s="66">
        <v>2</v>
      </c>
      <c r="D474" s="65">
        <v>16</v>
      </c>
      <c r="E474" s="66">
        <v>2</v>
      </c>
      <c r="F474" s="67"/>
      <c r="G474" s="65">
        <f>B474-C474</f>
        <v>-2</v>
      </c>
      <c r="H474" s="66">
        <f>D474-E474</f>
        <v>14</v>
      </c>
      <c r="I474" s="20">
        <f>IF(C474=0, "-", IF(G474/C474&lt;10, G474/C474, "&gt;999%"))</f>
        <v>-1</v>
      </c>
      <c r="J474" s="21">
        <f>IF(E474=0, "-", IF(H474/E474&lt;10, H474/E474, "&gt;999%"))</f>
        <v>7</v>
      </c>
    </row>
    <row r="475" spans="1:10" s="160" customFormat="1" x14ac:dyDescent="0.25">
      <c r="A475" s="178" t="s">
        <v>710</v>
      </c>
      <c r="B475" s="71">
        <v>205</v>
      </c>
      <c r="C475" s="72">
        <v>122</v>
      </c>
      <c r="D475" s="71">
        <v>1841</v>
      </c>
      <c r="E475" s="72">
        <v>1187</v>
      </c>
      <c r="F475" s="73"/>
      <c r="G475" s="71">
        <f>B475-C475</f>
        <v>83</v>
      </c>
      <c r="H475" s="72">
        <f>D475-E475</f>
        <v>654</v>
      </c>
      <c r="I475" s="37">
        <f>IF(C475=0, "-", IF(G475/C475&lt;10, G475/C475, "&gt;999%"))</f>
        <v>0.68032786885245899</v>
      </c>
      <c r="J475" s="38">
        <f>IF(E475=0, "-", IF(H475/E475&lt;10, H475/E475, "&gt;999%"))</f>
        <v>0.55096882898062338</v>
      </c>
    </row>
    <row r="476" spans="1:10" x14ac:dyDescent="0.25">
      <c r="A476" s="177"/>
      <c r="B476" s="143"/>
      <c r="C476" s="144"/>
      <c r="D476" s="143"/>
      <c r="E476" s="144"/>
      <c r="F476" s="145"/>
      <c r="G476" s="143"/>
      <c r="H476" s="144"/>
      <c r="I476" s="151"/>
      <c r="J476" s="152"/>
    </row>
    <row r="477" spans="1:10" s="139" customFormat="1" x14ac:dyDescent="0.25">
      <c r="A477" s="159" t="s">
        <v>86</v>
      </c>
      <c r="B477" s="65"/>
      <c r="C477" s="66"/>
      <c r="D477" s="65"/>
      <c r="E477" s="66"/>
      <c r="F477" s="67"/>
      <c r="G477" s="65"/>
      <c r="H477" s="66"/>
      <c r="I477" s="20"/>
      <c r="J477" s="21"/>
    </row>
    <row r="478" spans="1:10" x14ac:dyDescent="0.25">
      <c r="A478" s="158" t="s">
        <v>388</v>
      </c>
      <c r="B478" s="65">
        <v>23</v>
      </c>
      <c r="C478" s="66">
        <v>10</v>
      </c>
      <c r="D478" s="65">
        <v>384</v>
      </c>
      <c r="E478" s="66">
        <v>71</v>
      </c>
      <c r="F478" s="67"/>
      <c r="G478" s="65">
        <f t="shared" ref="G478:G486" si="88">B478-C478</f>
        <v>13</v>
      </c>
      <c r="H478" s="66">
        <f t="shared" ref="H478:H486" si="89">D478-E478</f>
        <v>313</v>
      </c>
      <c r="I478" s="20">
        <f t="shared" ref="I478:I486" si="90">IF(C478=0, "-", IF(G478/C478&lt;10, G478/C478, "&gt;999%"))</f>
        <v>1.3</v>
      </c>
      <c r="J478" s="21">
        <f t="shared" ref="J478:J486" si="91">IF(E478=0, "-", IF(H478/E478&lt;10, H478/E478, "&gt;999%"))</f>
        <v>4.408450704225352</v>
      </c>
    </row>
    <row r="479" spans="1:10" x14ac:dyDescent="0.25">
      <c r="A479" s="158" t="s">
        <v>368</v>
      </c>
      <c r="B479" s="65">
        <v>20</v>
      </c>
      <c r="C479" s="66">
        <v>6</v>
      </c>
      <c r="D479" s="65">
        <v>339</v>
      </c>
      <c r="E479" s="66">
        <v>91</v>
      </c>
      <c r="F479" s="67"/>
      <c r="G479" s="65">
        <f t="shared" si="88"/>
        <v>14</v>
      </c>
      <c r="H479" s="66">
        <f t="shared" si="89"/>
        <v>248</v>
      </c>
      <c r="I479" s="20">
        <f t="shared" si="90"/>
        <v>2.3333333333333335</v>
      </c>
      <c r="J479" s="21">
        <f t="shared" si="91"/>
        <v>2.7252747252747254</v>
      </c>
    </row>
    <row r="480" spans="1:10" x14ac:dyDescent="0.25">
      <c r="A480" s="158" t="s">
        <v>516</v>
      </c>
      <c r="B480" s="65">
        <v>2</v>
      </c>
      <c r="C480" s="66">
        <v>10</v>
      </c>
      <c r="D480" s="65">
        <v>126</v>
      </c>
      <c r="E480" s="66">
        <v>207</v>
      </c>
      <c r="F480" s="67"/>
      <c r="G480" s="65">
        <f t="shared" si="88"/>
        <v>-8</v>
      </c>
      <c r="H480" s="66">
        <f t="shared" si="89"/>
        <v>-81</v>
      </c>
      <c r="I480" s="20">
        <f t="shared" si="90"/>
        <v>-0.8</v>
      </c>
      <c r="J480" s="21">
        <f t="shared" si="91"/>
        <v>-0.39130434782608697</v>
      </c>
    </row>
    <row r="481" spans="1:10" x14ac:dyDescent="0.25">
      <c r="A481" s="158" t="s">
        <v>423</v>
      </c>
      <c r="B481" s="65">
        <v>28</v>
      </c>
      <c r="C481" s="66">
        <v>19</v>
      </c>
      <c r="D481" s="65">
        <v>901</v>
      </c>
      <c r="E481" s="66">
        <v>477</v>
      </c>
      <c r="F481" s="67"/>
      <c r="G481" s="65">
        <f t="shared" si="88"/>
        <v>9</v>
      </c>
      <c r="H481" s="66">
        <f t="shared" si="89"/>
        <v>424</v>
      </c>
      <c r="I481" s="20">
        <f t="shared" si="90"/>
        <v>0.47368421052631576</v>
      </c>
      <c r="J481" s="21">
        <f t="shared" si="91"/>
        <v>0.88888888888888884</v>
      </c>
    </row>
    <row r="482" spans="1:10" x14ac:dyDescent="0.25">
      <c r="A482" s="158" t="s">
        <v>569</v>
      </c>
      <c r="B482" s="65">
        <v>35</v>
      </c>
      <c r="C482" s="66">
        <v>11</v>
      </c>
      <c r="D482" s="65">
        <v>469</v>
      </c>
      <c r="E482" s="66">
        <v>360</v>
      </c>
      <c r="F482" s="67"/>
      <c r="G482" s="65">
        <f t="shared" si="88"/>
        <v>24</v>
      </c>
      <c r="H482" s="66">
        <f t="shared" si="89"/>
        <v>109</v>
      </c>
      <c r="I482" s="20">
        <f t="shared" si="90"/>
        <v>2.1818181818181817</v>
      </c>
      <c r="J482" s="21">
        <f t="shared" si="91"/>
        <v>0.30277777777777776</v>
      </c>
    </row>
    <row r="483" spans="1:10" x14ac:dyDescent="0.25">
      <c r="A483" s="158" t="s">
        <v>511</v>
      </c>
      <c r="B483" s="65">
        <v>0</v>
      </c>
      <c r="C483" s="66">
        <v>1</v>
      </c>
      <c r="D483" s="65">
        <v>1</v>
      </c>
      <c r="E483" s="66">
        <v>41</v>
      </c>
      <c r="F483" s="67"/>
      <c r="G483" s="65">
        <f t="shared" si="88"/>
        <v>-1</v>
      </c>
      <c r="H483" s="66">
        <f t="shared" si="89"/>
        <v>-40</v>
      </c>
      <c r="I483" s="20">
        <f t="shared" si="90"/>
        <v>-1</v>
      </c>
      <c r="J483" s="21">
        <f t="shared" si="91"/>
        <v>-0.97560975609756095</v>
      </c>
    </row>
    <row r="484" spans="1:10" x14ac:dyDescent="0.25">
      <c r="A484" s="158" t="s">
        <v>228</v>
      </c>
      <c r="B484" s="65">
        <v>0</v>
      </c>
      <c r="C484" s="66">
        <v>5</v>
      </c>
      <c r="D484" s="65">
        <v>36</v>
      </c>
      <c r="E484" s="66">
        <v>49</v>
      </c>
      <c r="F484" s="67"/>
      <c r="G484" s="65">
        <f t="shared" si="88"/>
        <v>-5</v>
      </c>
      <c r="H484" s="66">
        <f t="shared" si="89"/>
        <v>-13</v>
      </c>
      <c r="I484" s="20">
        <f t="shared" si="90"/>
        <v>-1</v>
      </c>
      <c r="J484" s="21">
        <f t="shared" si="91"/>
        <v>-0.26530612244897961</v>
      </c>
    </row>
    <row r="485" spans="1:10" x14ac:dyDescent="0.25">
      <c r="A485" s="158" t="s">
        <v>526</v>
      </c>
      <c r="B485" s="65">
        <v>19</v>
      </c>
      <c r="C485" s="66">
        <v>32</v>
      </c>
      <c r="D485" s="65">
        <v>372</v>
      </c>
      <c r="E485" s="66">
        <v>514</v>
      </c>
      <c r="F485" s="67"/>
      <c r="G485" s="65">
        <f t="shared" si="88"/>
        <v>-13</v>
      </c>
      <c r="H485" s="66">
        <f t="shared" si="89"/>
        <v>-142</v>
      </c>
      <c r="I485" s="20">
        <f t="shared" si="90"/>
        <v>-0.40625</v>
      </c>
      <c r="J485" s="21">
        <f t="shared" si="91"/>
        <v>-0.27626459143968873</v>
      </c>
    </row>
    <row r="486" spans="1:10" s="160" customFormat="1" x14ac:dyDescent="0.25">
      <c r="A486" s="178" t="s">
        <v>711</v>
      </c>
      <c r="B486" s="71">
        <v>127</v>
      </c>
      <c r="C486" s="72">
        <v>94</v>
      </c>
      <c r="D486" s="71">
        <v>2628</v>
      </c>
      <c r="E486" s="72">
        <v>1810</v>
      </c>
      <c r="F486" s="73"/>
      <c r="G486" s="71">
        <f t="shared" si="88"/>
        <v>33</v>
      </c>
      <c r="H486" s="72">
        <f t="shared" si="89"/>
        <v>818</v>
      </c>
      <c r="I486" s="37">
        <f t="shared" si="90"/>
        <v>0.35106382978723405</v>
      </c>
      <c r="J486" s="38">
        <f t="shared" si="91"/>
        <v>0.45193370165745855</v>
      </c>
    </row>
    <row r="487" spans="1:10" x14ac:dyDescent="0.25">
      <c r="A487" s="177"/>
      <c r="B487" s="143"/>
      <c r="C487" s="144"/>
      <c r="D487" s="143"/>
      <c r="E487" s="144"/>
      <c r="F487" s="145"/>
      <c r="G487" s="143"/>
      <c r="H487" s="144"/>
      <c r="I487" s="151"/>
      <c r="J487" s="152"/>
    </row>
    <row r="488" spans="1:10" s="139" customFormat="1" x14ac:dyDescent="0.25">
      <c r="A488" s="159" t="s">
        <v>87</v>
      </c>
      <c r="B488" s="65"/>
      <c r="C488" s="66"/>
      <c r="D488" s="65"/>
      <c r="E488" s="66"/>
      <c r="F488" s="67"/>
      <c r="G488" s="65"/>
      <c r="H488" s="66"/>
      <c r="I488" s="20"/>
      <c r="J488" s="21"/>
    </row>
    <row r="489" spans="1:10" x14ac:dyDescent="0.25">
      <c r="A489" s="158" t="s">
        <v>361</v>
      </c>
      <c r="B489" s="65">
        <v>0</v>
      </c>
      <c r="C489" s="66">
        <v>1</v>
      </c>
      <c r="D489" s="65">
        <v>0</v>
      </c>
      <c r="E489" s="66">
        <v>7</v>
      </c>
      <c r="F489" s="67"/>
      <c r="G489" s="65">
        <f>B489-C489</f>
        <v>-1</v>
      </c>
      <c r="H489" s="66">
        <f>D489-E489</f>
        <v>-7</v>
      </c>
      <c r="I489" s="20">
        <f>IF(C489=0, "-", IF(G489/C489&lt;10, G489/C489, "&gt;999%"))</f>
        <v>-1</v>
      </c>
      <c r="J489" s="21">
        <f>IF(E489=0, "-", IF(H489/E489&lt;10, H489/E489, "&gt;999%"))</f>
        <v>-1</v>
      </c>
    </row>
    <row r="490" spans="1:10" x14ac:dyDescent="0.25">
      <c r="A490" s="158" t="s">
        <v>506</v>
      </c>
      <c r="B490" s="65">
        <v>1</v>
      </c>
      <c r="C490" s="66">
        <v>0</v>
      </c>
      <c r="D490" s="65">
        <v>13</v>
      </c>
      <c r="E490" s="66">
        <v>6</v>
      </c>
      <c r="F490" s="67"/>
      <c r="G490" s="65">
        <f>B490-C490</f>
        <v>1</v>
      </c>
      <c r="H490" s="66">
        <f>D490-E490</f>
        <v>7</v>
      </c>
      <c r="I490" s="20" t="str">
        <f>IF(C490=0, "-", IF(G490/C490&lt;10, G490/C490, "&gt;999%"))</f>
        <v>-</v>
      </c>
      <c r="J490" s="21">
        <f>IF(E490=0, "-", IF(H490/E490&lt;10, H490/E490, "&gt;999%"))</f>
        <v>1.1666666666666667</v>
      </c>
    </row>
    <row r="491" spans="1:10" x14ac:dyDescent="0.25">
      <c r="A491" s="158" t="s">
        <v>303</v>
      </c>
      <c r="B491" s="65">
        <v>1</v>
      </c>
      <c r="C491" s="66">
        <v>0</v>
      </c>
      <c r="D491" s="65">
        <v>5</v>
      </c>
      <c r="E491" s="66">
        <v>2</v>
      </c>
      <c r="F491" s="67"/>
      <c r="G491" s="65">
        <f>B491-C491</f>
        <v>1</v>
      </c>
      <c r="H491" s="66">
        <f>D491-E491</f>
        <v>3</v>
      </c>
      <c r="I491" s="20" t="str">
        <f>IF(C491=0, "-", IF(G491/C491&lt;10, G491/C491, "&gt;999%"))</f>
        <v>-</v>
      </c>
      <c r="J491" s="21">
        <f>IF(E491=0, "-", IF(H491/E491&lt;10, H491/E491, "&gt;999%"))</f>
        <v>1.5</v>
      </c>
    </row>
    <row r="492" spans="1:10" s="160" customFormat="1" x14ac:dyDescent="0.25">
      <c r="A492" s="178" t="s">
        <v>712</v>
      </c>
      <c r="B492" s="71">
        <v>2</v>
      </c>
      <c r="C492" s="72">
        <v>1</v>
      </c>
      <c r="D492" s="71">
        <v>18</v>
      </c>
      <c r="E492" s="72">
        <v>15</v>
      </c>
      <c r="F492" s="73"/>
      <c r="G492" s="71">
        <f>B492-C492</f>
        <v>1</v>
      </c>
      <c r="H492" s="72">
        <f>D492-E492</f>
        <v>3</v>
      </c>
      <c r="I492" s="37">
        <f>IF(C492=0, "-", IF(G492/C492&lt;10, G492/C492, "&gt;999%"))</f>
        <v>1</v>
      </c>
      <c r="J492" s="38">
        <f>IF(E492=0, "-", IF(H492/E492&lt;10, H492/E492, "&gt;999%"))</f>
        <v>0.2</v>
      </c>
    </row>
    <row r="493" spans="1:10" x14ac:dyDescent="0.25">
      <c r="A493" s="177"/>
      <c r="B493" s="143"/>
      <c r="C493" s="144"/>
      <c r="D493" s="143"/>
      <c r="E493" s="144"/>
      <c r="F493" s="145"/>
      <c r="G493" s="143"/>
      <c r="H493" s="144"/>
      <c r="I493" s="151"/>
      <c r="J493" s="152"/>
    </row>
    <row r="494" spans="1:10" s="139" customFormat="1" x14ac:dyDescent="0.25">
      <c r="A494" s="159" t="s">
        <v>88</v>
      </c>
      <c r="B494" s="65"/>
      <c r="C494" s="66"/>
      <c r="D494" s="65"/>
      <c r="E494" s="66"/>
      <c r="F494" s="67"/>
      <c r="G494" s="65"/>
      <c r="H494" s="66"/>
      <c r="I494" s="20"/>
      <c r="J494" s="21"/>
    </row>
    <row r="495" spans="1:10" x14ac:dyDescent="0.25">
      <c r="A495" s="158" t="s">
        <v>595</v>
      </c>
      <c r="B495" s="65">
        <v>14</v>
      </c>
      <c r="C495" s="66">
        <v>10</v>
      </c>
      <c r="D495" s="65">
        <v>261</v>
      </c>
      <c r="E495" s="66">
        <v>226</v>
      </c>
      <c r="F495" s="67"/>
      <c r="G495" s="65">
        <f>B495-C495</f>
        <v>4</v>
      </c>
      <c r="H495" s="66">
        <f>D495-E495</f>
        <v>35</v>
      </c>
      <c r="I495" s="20">
        <f>IF(C495=0, "-", IF(G495/C495&lt;10, G495/C495, "&gt;999%"))</f>
        <v>0.4</v>
      </c>
      <c r="J495" s="21">
        <f>IF(E495=0, "-", IF(H495/E495&lt;10, H495/E495, "&gt;999%"))</f>
        <v>0.15486725663716813</v>
      </c>
    </row>
    <row r="496" spans="1:10" s="160" customFormat="1" x14ac:dyDescent="0.25">
      <c r="A496" s="178" t="s">
        <v>713</v>
      </c>
      <c r="B496" s="71">
        <v>14</v>
      </c>
      <c r="C496" s="72">
        <v>10</v>
      </c>
      <c r="D496" s="71">
        <v>261</v>
      </c>
      <c r="E496" s="72">
        <v>226</v>
      </c>
      <c r="F496" s="73"/>
      <c r="G496" s="71">
        <f>B496-C496</f>
        <v>4</v>
      </c>
      <c r="H496" s="72">
        <f>D496-E496</f>
        <v>35</v>
      </c>
      <c r="I496" s="37">
        <f>IF(C496=0, "-", IF(G496/C496&lt;10, G496/C496, "&gt;999%"))</f>
        <v>0.4</v>
      </c>
      <c r="J496" s="38">
        <f>IF(E496=0, "-", IF(H496/E496&lt;10, H496/E496, "&gt;999%"))</f>
        <v>0.15486725663716813</v>
      </c>
    </row>
    <row r="497" spans="1:10" x14ac:dyDescent="0.25">
      <c r="A497" s="177"/>
      <c r="B497" s="143"/>
      <c r="C497" s="144"/>
      <c r="D497" s="143"/>
      <c r="E497" s="144"/>
      <c r="F497" s="145"/>
      <c r="G497" s="143"/>
      <c r="H497" s="144"/>
      <c r="I497" s="151"/>
      <c r="J497" s="152"/>
    </row>
    <row r="498" spans="1:10" s="139" customFormat="1" x14ac:dyDescent="0.25">
      <c r="A498" s="159" t="s">
        <v>89</v>
      </c>
      <c r="B498" s="65"/>
      <c r="C498" s="66"/>
      <c r="D498" s="65"/>
      <c r="E498" s="66"/>
      <c r="F498" s="67"/>
      <c r="G498" s="65"/>
      <c r="H498" s="66"/>
      <c r="I498" s="20"/>
      <c r="J498" s="21"/>
    </row>
    <row r="499" spans="1:10" x14ac:dyDescent="0.25">
      <c r="A499" s="158" t="s">
        <v>581</v>
      </c>
      <c r="B499" s="65">
        <v>0</v>
      </c>
      <c r="C499" s="66">
        <v>0</v>
      </c>
      <c r="D499" s="65">
        <v>5</v>
      </c>
      <c r="E499" s="66">
        <v>0</v>
      </c>
      <c r="F499" s="67"/>
      <c r="G499" s="65">
        <f>B499-C499</f>
        <v>0</v>
      </c>
      <c r="H499" s="66">
        <f>D499-E499</f>
        <v>5</v>
      </c>
      <c r="I499" s="20" t="str">
        <f>IF(C499=0, "-", IF(G499/C499&lt;10, G499/C499, "&gt;999%"))</f>
        <v>-</v>
      </c>
      <c r="J499" s="21" t="str">
        <f>IF(E499=0, "-", IF(H499/E499&lt;10, H499/E499, "&gt;999%"))</f>
        <v>-</v>
      </c>
    </row>
    <row r="500" spans="1:10" s="160" customFormat="1" x14ac:dyDescent="0.25">
      <c r="A500" s="178" t="s">
        <v>714</v>
      </c>
      <c r="B500" s="71">
        <v>0</v>
      </c>
      <c r="C500" s="72">
        <v>0</v>
      </c>
      <c r="D500" s="71">
        <v>5</v>
      </c>
      <c r="E500" s="72">
        <v>0</v>
      </c>
      <c r="F500" s="73"/>
      <c r="G500" s="71">
        <f>B500-C500</f>
        <v>0</v>
      </c>
      <c r="H500" s="72">
        <f>D500-E500</f>
        <v>5</v>
      </c>
      <c r="I500" s="37" t="str">
        <f>IF(C500=0, "-", IF(G500/C500&lt;10, G500/C500, "&gt;999%"))</f>
        <v>-</v>
      </c>
      <c r="J500" s="38" t="str">
        <f>IF(E500=0, "-", IF(H500/E500&lt;10, H500/E500, "&gt;999%"))</f>
        <v>-</v>
      </c>
    </row>
    <row r="501" spans="1:10" x14ac:dyDescent="0.25">
      <c r="A501" s="177"/>
      <c r="B501" s="143"/>
      <c r="C501" s="144"/>
      <c r="D501" s="143"/>
      <c r="E501" s="144"/>
      <c r="F501" s="145"/>
      <c r="G501" s="143"/>
      <c r="H501" s="144"/>
      <c r="I501" s="151"/>
      <c r="J501" s="152"/>
    </row>
    <row r="502" spans="1:10" s="139" customFormat="1" x14ac:dyDescent="0.25">
      <c r="A502" s="159" t="s">
        <v>90</v>
      </c>
      <c r="B502" s="65"/>
      <c r="C502" s="66"/>
      <c r="D502" s="65"/>
      <c r="E502" s="66"/>
      <c r="F502" s="67"/>
      <c r="G502" s="65"/>
      <c r="H502" s="66"/>
      <c r="I502" s="20"/>
      <c r="J502" s="21"/>
    </row>
    <row r="503" spans="1:10" x14ac:dyDescent="0.25">
      <c r="A503" s="158" t="s">
        <v>211</v>
      </c>
      <c r="B503" s="65">
        <v>17</v>
      </c>
      <c r="C503" s="66">
        <v>11</v>
      </c>
      <c r="D503" s="65">
        <v>112</v>
      </c>
      <c r="E503" s="66">
        <v>259</v>
      </c>
      <c r="F503" s="67"/>
      <c r="G503" s="65">
        <f t="shared" ref="G503:G510" si="92">B503-C503</f>
        <v>6</v>
      </c>
      <c r="H503" s="66">
        <f t="shared" ref="H503:H510" si="93">D503-E503</f>
        <v>-147</v>
      </c>
      <c r="I503" s="20">
        <f t="shared" ref="I503:I510" si="94">IF(C503=0, "-", IF(G503/C503&lt;10, G503/C503, "&gt;999%"))</f>
        <v>0.54545454545454541</v>
      </c>
      <c r="J503" s="21">
        <f t="shared" ref="J503:J510" si="95">IF(E503=0, "-", IF(H503/E503&lt;10, H503/E503, "&gt;999%"))</f>
        <v>-0.56756756756756754</v>
      </c>
    </row>
    <row r="504" spans="1:10" x14ac:dyDescent="0.25">
      <c r="A504" s="158" t="s">
        <v>389</v>
      </c>
      <c r="B504" s="65">
        <v>32</v>
      </c>
      <c r="C504" s="66">
        <v>48</v>
      </c>
      <c r="D504" s="65">
        <v>533</v>
      </c>
      <c r="E504" s="66">
        <v>658</v>
      </c>
      <c r="F504" s="67"/>
      <c r="G504" s="65">
        <f t="shared" si="92"/>
        <v>-16</v>
      </c>
      <c r="H504" s="66">
        <f t="shared" si="93"/>
        <v>-125</v>
      </c>
      <c r="I504" s="20">
        <f t="shared" si="94"/>
        <v>-0.33333333333333331</v>
      </c>
      <c r="J504" s="21">
        <f t="shared" si="95"/>
        <v>-0.1899696048632219</v>
      </c>
    </row>
    <row r="505" spans="1:10" x14ac:dyDescent="0.25">
      <c r="A505" s="158" t="s">
        <v>424</v>
      </c>
      <c r="B505" s="65">
        <v>31</v>
      </c>
      <c r="C505" s="66">
        <v>24</v>
      </c>
      <c r="D505" s="65">
        <v>349</v>
      </c>
      <c r="E505" s="66">
        <v>496</v>
      </c>
      <c r="F505" s="67"/>
      <c r="G505" s="65">
        <f t="shared" si="92"/>
        <v>7</v>
      </c>
      <c r="H505" s="66">
        <f t="shared" si="93"/>
        <v>-147</v>
      </c>
      <c r="I505" s="20">
        <f t="shared" si="94"/>
        <v>0.29166666666666669</v>
      </c>
      <c r="J505" s="21">
        <f t="shared" si="95"/>
        <v>-0.2963709677419355</v>
      </c>
    </row>
    <row r="506" spans="1:10" x14ac:dyDescent="0.25">
      <c r="A506" s="158" t="s">
        <v>466</v>
      </c>
      <c r="B506" s="65">
        <v>41</v>
      </c>
      <c r="C506" s="66">
        <v>7</v>
      </c>
      <c r="D506" s="65">
        <v>487</v>
      </c>
      <c r="E506" s="66">
        <v>631</v>
      </c>
      <c r="F506" s="67"/>
      <c r="G506" s="65">
        <f t="shared" si="92"/>
        <v>34</v>
      </c>
      <c r="H506" s="66">
        <f t="shared" si="93"/>
        <v>-144</v>
      </c>
      <c r="I506" s="20">
        <f t="shared" si="94"/>
        <v>4.8571428571428568</v>
      </c>
      <c r="J506" s="21">
        <f t="shared" si="95"/>
        <v>-0.22820919175911253</v>
      </c>
    </row>
    <row r="507" spans="1:10" x14ac:dyDescent="0.25">
      <c r="A507" s="158" t="s">
        <v>252</v>
      </c>
      <c r="B507" s="65">
        <v>22</v>
      </c>
      <c r="C507" s="66">
        <v>16</v>
      </c>
      <c r="D507" s="65">
        <v>322</v>
      </c>
      <c r="E507" s="66">
        <v>473</v>
      </c>
      <c r="F507" s="67"/>
      <c r="G507" s="65">
        <f t="shared" si="92"/>
        <v>6</v>
      </c>
      <c r="H507" s="66">
        <f t="shared" si="93"/>
        <v>-151</v>
      </c>
      <c r="I507" s="20">
        <f t="shared" si="94"/>
        <v>0.375</v>
      </c>
      <c r="J507" s="21">
        <f t="shared" si="95"/>
        <v>-0.31923890063424948</v>
      </c>
    </row>
    <row r="508" spans="1:10" x14ac:dyDescent="0.25">
      <c r="A508" s="158" t="s">
        <v>229</v>
      </c>
      <c r="B508" s="65">
        <v>8</v>
      </c>
      <c r="C508" s="66">
        <v>3</v>
      </c>
      <c r="D508" s="65">
        <v>116</v>
      </c>
      <c r="E508" s="66">
        <v>317</v>
      </c>
      <c r="F508" s="67"/>
      <c r="G508" s="65">
        <f t="shared" si="92"/>
        <v>5</v>
      </c>
      <c r="H508" s="66">
        <f t="shared" si="93"/>
        <v>-201</v>
      </c>
      <c r="I508" s="20">
        <f t="shared" si="94"/>
        <v>1.6666666666666667</v>
      </c>
      <c r="J508" s="21">
        <f t="shared" si="95"/>
        <v>-0.63406940063091488</v>
      </c>
    </row>
    <row r="509" spans="1:10" x14ac:dyDescent="0.25">
      <c r="A509" s="158" t="s">
        <v>277</v>
      </c>
      <c r="B509" s="65">
        <v>4</v>
      </c>
      <c r="C509" s="66">
        <v>10</v>
      </c>
      <c r="D509" s="65">
        <v>153</v>
      </c>
      <c r="E509" s="66">
        <v>222</v>
      </c>
      <c r="F509" s="67"/>
      <c r="G509" s="65">
        <f t="shared" si="92"/>
        <v>-6</v>
      </c>
      <c r="H509" s="66">
        <f t="shared" si="93"/>
        <v>-69</v>
      </c>
      <c r="I509" s="20">
        <f t="shared" si="94"/>
        <v>-0.6</v>
      </c>
      <c r="J509" s="21">
        <f t="shared" si="95"/>
        <v>-0.3108108108108108</v>
      </c>
    </row>
    <row r="510" spans="1:10" s="160" customFormat="1" x14ac:dyDescent="0.25">
      <c r="A510" s="178" t="s">
        <v>715</v>
      </c>
      <c r="B510" s="71">
        <v>155</v>
      </c>
      <c r="C510" s="72">
        <v>119</v>
      </c>
      <c r="D510" s="71">
        <v>2072</v>
      </c>
      <c r="E510" s="72">
        <v>3056</v>
      </c>
      <c r="F510" s="73"/>
      <c r="G510" s="71">
        <f t="shared" si="92"/>
        <v>36</v>
      </c>
      <c r="H510" s="72">
        <f t="shared" si="93"/>
        <v>-984</v>
      </c>
      <c r="I510" s="37">
        <f t="shared" si="94"/>
        <v>0.30252100840336132</v>
      </c>
      <c r="J510" s="38">
        <f t="shared" si="95"/>
        <v>-0.3219895287958115</v>
      </c>
    </row>
    <row r="511" spans="1:10" x14ac:dyDescent="0.25">
      <c r="A511" s="177"/>
      <c r="B511" s="143"/>
      <c r="C511" s="144"/>
      <c r="D511" s="143"/>
      <c r="E511" s="144"/>
      <c r="F511" s="145"/>
      <c r="G511" s="143"/>
      <c r="H511" s="144"/>
      <c r="I511" s="151"/>
      <c r="J511" s="152"/>
    </row>
    <row r="512" spans="1:10" s="139" customFormat="1" x14ac:dyDescent="0.25">
      <c r="A512" s="159" t="s">
        <v>91</v>
      </c>
      <c r="B512" s="65"/>
      <c r="C512" s="66"/>
      <c r="D512" s="65"/>
      <c r="E512" s="66"/>
      <c r="F512" s="67"/>
      <c r="G512" s="65"/>
      <c r="H512" s="66"/>
      <c r="I512" s="20"/>
      <c r="J512" s="21"/>
    </row>
    <row r="513" spans="1:10" x14ac:dyDescent="0.25">
      <c r="A513" s="158" t="s">
        <v>425</v>
      </c>
      <c r="B513" s="65">
        <v>4</v>
      </c>
      <c r="C513" s="66">
        <v>4</v>
      </c>
      <c r="D513" s="65">
        <v>99</v>
      </c>
      <c r="E513" s="66">
        <v>73</v>
      </c>
      <c r="F513" s="67"/>
      <c r="G513" s="65">
        <f>B513-C513</f>
        <v>0</v>
      </c>
      <c r="H513" s="66">
        <f>D513-E513</f>
        <v>26</v>
      </c>
      <c r="I513" s="20">
        <f>IF(C513=0, "-", IF(G513/C513&lt;10, G513/C513, "&gt;999%"))</f>
        <v>0</v>
      </c>
      <c r="J513" s="21">
        <f>IF(E513=0, "-", IF(H513/E513&lt;10, H513/E513, "&gt;999%"))</f>
        <v>0.35616438356164382</v>
      </c>
    </row>
    <row r="514" spans="1:10" x14ac:dyDescent="0.25">
      <c r="A514" s="158" t="s">
        <v>553</v>
      </c>
      <c r="B514" s="65">
        <v>64</v>
      </c>
      <c r="C514" s="66">
        <v>40</v>
      </c>
      <c r="D514" s="65">
        <v>460</v>
      </c>
      <c r="E514" s="66">
        <v>448</v>
      </c>
      <c r="F514" s="67"/>
      <c r="G514" s="65">
        <f>B514-C514</f>
        <v>24</v>
      </c>
      <c r="H514" s="66">
        <f>D514-E514</f>
        <v>12</v>
      </c>
      <c r="I514" s="20">
        <f>IF(C514=0, "-", IF(G514/C514&lt;10, G514/C514, "&gt;999%"))</f>
        <v>0.6</v>
      </c>
      <c r="J514" s="21">
        <f>IF(E514=0, "-", IF(H514/E514&lt;10, H514/E514, "&gt;999%"))</f>
        <v>2.6785714285714284E-2</v>
      </c>
    </row>
    <row r="515" spans="1:10" x14ac:dyDescent="0.25">
      <c r="A515" s="158" t="s">
        <v>467</v>
      </c>
      <c r="B515" s="65">
        <v>28</v>
      </c>
      <c r="C515" s="66">
        <v>13</v>
      </c>
      <c r="D515" s="65">
        <v>301</v>
      </c>
      <c r="E515" s="66">
        <v>159</v>
      </c>
      <c r="F515" s="67"/>
      <c r="G515" s="65">
        <f>B515-C515</f>
        <v>15</v>
      </c>
      <c r="H515" s="66">
        <f>D515-E515</f>
        <v>142</v>
      </c>
      <c r="I515" s="20">
        <f>IF(C515=0, "-", IF(G515/C515&lt;10, G515/C515, "&gt;999%"))</f>
        <v>1.1538461538461537</v>
      </c>
      <c r="J515" s="21">
        <f>IF(E515=0, "-", IF(H515/E515&lt;10, H515/E515, "&gt;999%"))</f>
        <v>0.89308176100628933</v>
      </c>
    </row>
    <row r="516" spans="1:10" s="160" customFormat="1" x14ac:dyDescent="0.25">
      <c r="A516" s="178" t="s">
        <v>716</v>
      </c>
      <c r="B516" s="71">
        <v>96</v>
      </c>
      <c r="C516" s="72">
        <v>57</v>
      </c>
      <c r="D516" s="71">
        <v>860</v>
      </c>
      <c r="E516" s="72">
        <v>680</v>
      </c>
      <c r="F516" s="73"/>
      <c r="G516" s="71">
        <f>B516-C516</f>
        <v>39</v>
      </c>
      <c r="H516" s="72">
        <f>D516-E516</f>
        <v>180</v>
      </c>
      <c r="I516" s="37">
        <f>IF(C516=0, "-", IF(G516/C516&lt;10, G516/C516, "&gt;999%"))</f>
        <v>0.68421052631578949</v>
      </c>
      <c r="J516" s="38">
        <f>IF(E516=0, "-", IF(H516/E516&lt;10, H516/E516, "&gt;999%"))</f>
        <v>0.26470588235294118</v>
      </c>
    </row>
    <row r="517" spans="1:10" x14ac:dyDescent="0.25">
      <c r="A517" s="177"/>
      <c r="B517" s="143"/>
      <c r="C517" s="144"/>
      <c r="D517" s="143"/>
      <c r="E517" s="144"/>
      <c r="F517" s="145"/>
      <c r="G517" s="143"/>
      <c r="H517" s="144"/>
      <c r="I517" s="151"/>
      <c r="J517" s="152"/>
    </row>
    <row r="518" spans="1:10" s="139" customFormat="1" x14ac:dyDescent="0.25">
      <c r="A518" s="159" t="s">
        <v>92</v>
      </c>
      <c r="B518" s="65"/>
      <c r="C518" s="66"/>
      <c r="D518" s="65"/>
      <c r="E518" s="66"/>
      <c r="F518" s="67"/>
      <c r="G518" s="65"/>
      <c r="H518" s="66"/>
      <c r="I518" s="20"/>
      <c r="J518" s="21"/>
    </row>
    <row r="519" spans="1:10" x14ac:dyDescent="0.25">
      <c r="A519" s="158" t="s">
        <v>330</v>
      </c>
      <c r="B519" s="65">
        <v>39</v>
      </c>
      <c r="C519" s="66">
        <v>0</v>
      </c>
      <c r="D519" s="65">
        <v>427</v>
      </c>
      <c r="E519" s="66">
        <v>93</v>
      </c>
      <c r="F519" s="67"/>
      <c r="G519" s="65">
        <f t="shared" ref="G519:G527" si="96">B519-C519</f>
        <v>39</v>
      </c>
      <c r="H519" s="66">
        <f t="shared" ref="H519:H527" si="97">D519-E519</f>
        <v>334</v>
      </c>
      <c r="I519" s="20" t="str">
        <f t="shared" ref="I519:I527" si="98">IF(C519=0, "-", IF(G519/C519&lt;10, G519/C519, "&gt;999%"))</f>
        <v>-</v>
      </c>
      <c r="J519" s="21">
        <f t="shared" ref="J519:J527" si="99">IF(E519=0, "-", IF(H519/E519&lt;10, H519/E519, "&gt;999%"))</f>
        <v>3.5913978494623655</v>
      </c>
    </row>
    <row r="520" spans="1:10" x14ac:dyDescent="0.25">
      <c r="A520" s="158" t="s">
        <v>426</v>
      </c>
      <c r="B520" s="65">
        <v>492</v>
      </c>
      <c r="C520" s="66">
        <v>475</v>
      </c>
      <c r="D520" s="65">
        <v>3467</v>
      </c>
      <c r="E520" s="66">
        <v>4151</v>
      </c>
      <c r="F520" s="67"/>
      <c r="G520" s="65">
        <f t="shared" si="96"/>
        <v>17</v>
      </c>
      <c r="H520" s="66">
        <f t="shared" si="97"/>
        <v>-684</v>
      </c>
      <c r="I520" s="20">
        <f t="shared" si="98"/>
        <v>3.5789473684210524E-2</v>
      </c>
      <c r="J520" s="21">
        <f t="shared" si="99"/>
        <v>-0.16477957118766562</v>
      </c>
    </row>
    <row r="521" spans="1:10" x14ac:dyDescent="0.25">
      <c r="A521" s="158" t="s">
        <v>230</v>
      </c>
      <c r="B521" s="65">
        <v>86</v>
      </c>
      <c r="C521" s="66">
        <v>42</v>
      </c>
      <c r="D521" s="65">
        <v>1043</v>
      </c>
      <c r="E521" s="66">
        <v>1416</v>
      </c>
      <c r="F521" s="67"/>
      <c r="G521" s="65">
        <f t="shared" si="96"/>
        <v>44</v>
      </c>
      <c r="H521" s="66">
        <f t="shared" si="97"/>
        <v>-373</v>
      </c>
      <c r="I521" s="20">
        <f t="shared" si="98"/>
        <v>1.0476190476190477</v>
      </c>
      <c r="J521" s="21">
        <f t="shared" si="99"/>
        <v>-0.2634180790960452</v>
      </c>
    </row>
    <row r="522" spans="1:10" x14ac:dyDescent="0.25">
      <c r="A522" s="158" t="s">
        <v>253</v>
      </c>
      <c r="B522" s="65">
        <v>0</v>
      </c>
      <c r="C522" s="66">
        <v>0</v>
      </c>
      <c r="D522" s="65">
        <v>0</v>
      </c>
      <c r="E522" s="66">
        <v>2</v>
      </c>
      <c r="F522" s="67"/>
      <c r="G522" s="65">
        <f t="shared" si="96"/>
        <v>0</v>
      </c>
      <c r="H522" s="66">
        <f t="shared" si="97"/>
        <v>-2</v>
      </c>
      <c r="I522" s="20" t="str">
        <f t="shared" si="98"/>
        <v>-</v>
      </c>
      <c r="J522" s="21">
        <f t="shared" si="99"/>
        <v>-1</v>
      </c>
    </row>
    <row r="523" spans="1:10" x14ac:dyDescent="0.25">
      <c r="A523" s="158" t="s">
        <v>254</v>
      </c>
      <c r="B523" s="65">
        <v>0</v>
      </c>
      <c r="C523" s="66">
        <v>0</v>
      </c>
      <c r="D523" s="65">
        <v>0</v>
      </c>
      <c r="E523" s="66">
        <v>86</v>
      </c>
      <c r="F523" s="67"/>
      <c r="G523" s="65">
        <f t="shared" si="96"/>
        <v>0</v>
      </c>
      <c r="H523" s="66">
        <f t="shared" si="97"/>
        <v>-86</v>
      </c>
      <c r="I523" s="20" t="str">
        <f t="shared" si="98"/>
        <v>-</v>
      </c>
      <c r="J523" s="21">
        <f t="shared" si="99"/>
        <v>-1</v>
      </c>
    </row>
    <row r="524" spans="1:10" x14ac:dyDescent="0.25">
      <c r="A524" s="158" t="s">
        <v>468</v>
      </c>
      <c r="B524" s="65">
        <v>223</v>
      </c>
      <c r="C524" s="66">
        <v>259</v>
      </c>
      <c r="D524" s="65">
        <v>3050</v>
      </c>
      <c r="E524" s="66">
        <v>3863</v>
      </c>
      <c r="F524" s="67"/>
      <c r="G524" s="65">
        <f t="shared" si="96"/>
        <v>-36</v>
      </c>
      <c r="H524" s="66">
        <f t="shared" si="97"/>
        <v>-813</v>
      </c>
      <c r="I524" s="20">
        <f t="shared" si="98"/>
        <v>-0.138996138996139</v>
      </c>
      <c r="J524" s="21">
        <f t="shared" si="99"/>
        <v>-0.21045819311415997</v>
      </c>
    </row>
    <row r="525" spans="1:10" x14ac:dyDescent="0.25">
      <c r="A525" s="158" t="s">
        <v>231</v>
      </c>
      <c r="B525" s="65">
        <v>149</v>
      </c>
      <c r="C525" s="66">
        <v>10</v>
      </c>
      <c r="D525" s="65">
        <v>973</v>
      </c>
      <c r="E525" s="66">
        <v>528</v>
      </c>
      <c r="F525" s="67"/>
      <c r="G525" s="65">
        <f t="shared" si="96"/>
        <v>139</v>
      </c>
      <c r="H525" s="66">
        <f t="shared" si="97"/>
        <v>445</v>
      </c>
      <c r="I525" s="20" t="str">
        <f t="shared" si="98"/>
        <v>&gt;999%</v>
      </c>
      <c r="J525" s="21">
        <f t="shared" si="99"/>
        <v>0.84280303030303028</v>
      </c>
    </row>
    <row r="526" spans="1:10" x14ac:dyDescent="0.25">
      <c r="A526" s="158" t="s">
        <v>390</v>
      </c>
      <c r="B526" s="65">
        <v>325</v>
      </c>
      <c r="C526" s="66">
        <v>166</v>
      </c>
      <c r="D526" s="65">
        <v>3258</v>
      </c>
      <c r="E526" s="66">
        <v>3423</v>
      </c>
      <c r="F526" s="67"/>
      <c r="G526" s="65">
        <f t="shared" si="96"/>
        <v>159</v>
      </c>
      <c r="H526" s="66">
        <f t="shared" si="97"/>
        <v>-165</v>
      </c>
      <c r="I526" s="20">
        <f t="shared" si="98"/>
        <v>0.95783132530120485</v>
      </c>
      <c r="J526" s="21">
        <f t="shared" si="99"/>
        <v>-4.8203330411919369E-2</v>
      </c>
    </row>
    <row r="527" spans="1:10" s="160" customFormat="1" x14ac:dyDescent="0.25">
      <c r="A527" s="178" t="s">
        <v>717</v>
      </c>
      <c r="B527" s="71">
        <v>1314</v>
      </c>
      <c r="C527" s="72">
        <v>952</v>
      </c>
      <c r="D527" s="71">
        <v>12218</v>
      </c>
      <c r="E527" s="72">
        <v>13562</v>
      </c>
      <c r="F527" s="73"/>
      <c r="G527" s="71">
        <f t="shared" si="96"/>
        <v>362</v>
      </c>
      <c r="H527" s="72">
        <f t="shared" si="97"/>
        <v>-1344</v>
      </c>
      <c r="I527" s="37">
        <f t="shared" si="98"/>
        <v>0.38025210084033612</v>
      </c>
      <c r="J527" s="38">
        <f t="shared" si="99"/>
        <v>-9.9100427665536062E-2</v>
      </c>
    </row>
    <row r="528" spans="1:10" x14ac:dyDescent="0.25">
      <c r="A528" s="177"/>
      <c r="B528" s="143"/>
      <c r="C528" s="144"/>
      <c r="D528" s="143"/>
      <c r="E528" s="144"/>
      <c r="F528" s="145"/>
      <c r="G528" s="143"/>
      <c r="H528" s="144"/>
      <c r="I528" s="151"/>
      <c r="J528" s="152"/>
    </row>
    <row r="529" spans="1:10" s="139" customFormat="1" x14ac:dyDescent="0.25">
      <c r="A529" s="159" t="s">
        <v>93</v>
      </c>
      <c r="B529" s="65"/>
      <c r="C529" s="66"/>
      <c r="D529" s="65"/>
      <c r="E529" s="66"/>
      <c r="F529" s="67"/>
      <c r="G529" s="65"/>
      <c r="H529" s="66"/>
      <c r="I529" s="20"/>
      <c r="J529" s="21"/>
    </row>
    <row r="530" spans="1:10" x14ac:dyDescent="0.25">
      <c r="A530" s="158" t="s">
        <v>212</v>
      </c>
      <c r="B530" s="65">
        <v>13</v>
      </c>
      <c r="C530" s="66">
        <v>109</v>
      </c>
      <c r="D530" s="65">
        <v>1907</v>
      </c>
      <c r="E530" s="66">
        <v>1116</v>
      </c>
      <c r="F530" s="67"/>
      <c r="G530" s="65">
        <f t="shared" ref="G530:G536" si="100">B530-C530</f>
        <v>-96</v>
      </c>
      <c r="H530" s="66">
        <f t="shared" ref="H530:H536" si="101">D530-E530</f>
        <v>791</v>
      </c>
      <c r="I530" s="20">
        <f t="shared" ref="I530:I536" si="102">IF(C530=0, "-", IF(G530/C530&lt;10, G530/C530, "&gt;999%"))</f>
        <v>-0.88073394495412849</v>
      </c>
      <c r="J530" s="21">
        <f t="shared" ref="J530:J536" si="103">IF(E530=0, "-", IF(H530/E530&lt;10, H530/E530, "&gt;999%"))</f>
        <v>0.70878136200716846</v>
      </c>
    </row>
    <row r="531" spans="1:10" x14ac:dyDescent="0.25">
      <c r="A531" s="158" t="s">
        <v>369</v>
      </c>
      <c r="B531" s="65">
        <v>49</v>
      </c>
      <c r="C531" s="66">
        <v>66</v>
      </c>
      <c r="D531" s="65">
        <v>576</v>
      </c>
      <c r="E531" s="66">
        <v>540</v>
      </c>
      <c r="F531" s="67"/>
      <c r="G531" s="65">
        <f t="shared" si="100"/>
        <v>-17</v>
      </c>
      <c r="H531" s="66">
        <f t="shared" si="101"/>
        <v>36</v>
      </c>
      <c r="I531" s="20">
        <f t="shared" si="102"/>
        <v>-0.25757575757575757</v>
      </c>
      <c r="J531" s="21">
        <f t="shared" si="103"/>
        <v>6.6666666666666666E-2</v>
      </c>
    </row>
    <row r="532" spans="1:10" x14ac:dyDescent="0.25">
      <c r="A532" s="158" t="s">
        <v>370</v>
      </c>
      <c r="B532" s="65">
        <v>77</v>
      </c>
      <c r="C532" s="66">
        <v>167</v>
      </c>
      <c r="D532" s="65">
        <v>1388</v>
      </c>
      <c r="E532" s="66">
        <v>928</v>
      </c>
      <c r="F532" s="67"/>
      <c r="G532" s="65">
        <f t="shared" si="100"/>
        <v>-90</v>
      </c>
      <c r="H532" s="66">
        <f t="shared" si="101"/>
        <v>460</v>
      </c>
      <c r="I532" s="20">
        <f t="shared" si="102"/>
        <v>-0.53892215568862278</v>
      </c>
      <c r="J532" s="21">
        <f t="shared" si="103"/>
        <v>0.49568965517241381</v>
      </c>
    </row>
    <row r="533" spans="1:10" x14ac:dyDescent="0.25">
      <c r="A533" s="158" t="s">
        <v>391</v>
      </c>
      <c r="B533" s="65">
        <v>3</v>
      </c>
      <c r="C533" s="66">
        <v>16</v>
      </c>
      <c r="D533" s="65">
        <v>71</v>
      </c>
      <c r="E533" s="66">
        <v>122</v>
      </c>
      <c r="F533" s="67"/>
      <c r="G533" s="65">
        <f t="shared" si="100"/>
        <v>-13</v>
      </c>
      <c r="H533" s="66">
        <f t="shared" si="101"/>
        <v>-51</v>
      </c>
      <c r="I533" s="20">
        <f t="shared" si="102"/>
        <v>-0.8125</v>
      </c>
      <c r="J533" s="21">
        <f t="shared" si="103"/>
        <v>-0.41803278688524592</v>
      </c>
    </row>
    <row r="534" spans="1:10" x14ac:dyDescent="0.25">
      <c r="A534" s="158" t="s">
        <v>213</v>
      </c>
      <c r="B534" s="65">
        <v>88</v>
      </c>
      <c r="C534" s="66">
        <v>75</v>
      </c>
      <c r="D534" s="65">
        <v>1152</v>
      </c>
      <c r="E534" s="66">
        <v>1048</v>
      </c>
      <c r="F534" s="67"/>
      <c r="G534" s="65">
        <f t="shared" si="100"/>
        <v>13</v>
      </c>
      <c r="H534" s="66">
        <f t="shared" si="101"/>
        <v>104</v>
      </c>
      <c r="I534" s="20">
        <f t="shared" si="102"/>
        <v>0.17333333333333334</v>
      </c>
      <c r="J534" s="21">
        <f t="shared" si="103"/>
        <v>9.9236641221374045E-2</v>
      </c>
    </row>
    <row r="535" spans="1:10" x14ac:dyDescent="0.25">
      <c r="A535" s="158" t="s">
        <v>392</v>
      </c>
      <c r="B535" s="65">
        <v>64</v>
      </c>
      <c r="C535" s="66">
        <v>66</v>
      </c>
      <c r="D535" s="65">
        <v>1085</v>
      </c>
      <c r="E535" s="66">
        <v>1021</v>
      </c>
      <c r="F535" s="67"/>
      <c r="G535" s="65">
        <f t="shared" si="100"/>
        <v>-2</v>
      </c>
      <c r="H535" s="66">
        <f t="shared" si="101"/>
        <v>64</v>
      </c>
      <c r="I535" s="20">
        <f t="shared" si="102"/>
        <v>-3.0303030303030304E-2</v>
      </c>
      <c r="J535" s="21">
        <f t="shared" si="103"/>
        <v>6.2683643486777671E-2</v>
      </c>
    </row>
    <row r="536" spans="1:10" s="160" customFormat="1" x14ac:dyDescent="0.25">
      <c r="A536" s="178" t="s">
        <v>718</v>
      </c>
      <c r="B536" s="71">
        <v>294</v>
      </c>
      <c r="C536" s="72">
        <v>499</v>
      </c>
      <c r="D536" s="71">
        <v>6179</v>
      </c>
      <c r="E536" s="72">
        <v>4775</v>
      </c>
      <c r="F536" s="73"/>
      <c r="G536" s="71">
        <f t="shared" si="100"/>
        <v>-205</v>
      </c>
      <c r="H536" s="72">
        <f t="shared" si="101"/>
        <v>1404</v>
      </c>
      <c r="I536" s="37">
        <f t="shared" si="102"/>
        <v>-0.41082164328657317</v>
      </c>
      <c r="J536" s="38">
        <f t="shared" si="103"/>
        <v>0.29403141361256546</v>
      </c>
    </row>
    <row r="537" spans="1:10" x14ac:dyDescent="0.25">
      <c r="A537" s="177"/>
      <c r="B537" s="143"/>
      <c r="C537" s="144"/>
      <c r="D537" s="143"/>
      <c r="E537" s="144"/>
      <c r="F537" s="145"/>
      <c r="G537" s="143"/>
      <c r="H537" s="144"/>
      <c r="I537" s="151"/>
      <c r="J537" s="152"/>
    </row>
    <row r="538" spans="1:10" s="139" customFormat="1" x14ac:dyDescent="0.25">
      <c r="A538" s="159" t="s">
        <v>94</v>
      </c>
      <c r="B538" s="65"/>
      <c r="C538" s="66"/>
      <c r="D538" s="65"/>
      <c r="E538" s="66"/>
      <c r="F538" s="67"/>
      <c r="G538" s="65"/>
      <c r="H538" s="66"/>
      <c r="I538" s="20"/>
      <c r="J538" s="21"/>
    </row>
    <row r="539" spans="1:10" x14ac:dyDescent="0.25">
      <c r="A539" s="158" t="s">
        <v>270</v>
      </c>
      <c r="B539" s="65">
        <v>20</v>
      </c>
      <c r="C539" s="66">
        <v>0</v>
      </c>
      <c r="D539" s="65">
        <v>3371</v>
      </c>
      <c r="E539" s="66">
        <v>0</v>
      </c>
      <c r="F539" s="67"/>
      <c r="G539" s="65">
        <f>B539-C539</f>
        <v>20</v>
      </c>
      <c r="H539" s="66">
        <f>D539-E539</f>
        <v>3371</v>
      </c>
      <c r="I539" s="20" t="str">
        <f>IF(C539=0, "-", IF(G539/C539&lt;10, G539/C539, "&gt;999%"))</f>
        <v>-</v>
      </c>
      <c r="J539" s="21" t="str">
        <f>IF(E539=0, "-", IF(H539/E539&lt;10, H539/E539, "&gt;999%"))</f>
        <v>-</v>
      </c>
    </row>
    <row r="540" spans="1:10" x14ac:dyDescent="0.25">
      <c r="A540" s="158" t="s">
        <v>448</v>
      </c>
      <c r="B540" s="65">
        <v>73</v>
      </c>
      <c r="C540" s="66">
        <v>0</v>
      </c>
      <c r="D540" s="65">
        <v>2901</v>
      </c>
      <c r="E540" s="66">
        <v>0</v>
      </c>
      <c r="F540" s="67"/>
      <c r="G540" s="65">
        <f>B540-C540</f>
        <v>73</v>
      </c>
      <c r="H540" s="66">
        <f>D540-E540</f>
        <v>2901</v>
      </c>
      <c r="I540" s="20" t="str">
        <f>IF(C540=0, "-", IF(G540/C540&lt;10, G540/C540, "&gt;999%"))</f>
        <v>-</v>
      </c>
      <c r="J540" s="21" t="str">
        <f>IF(E540=0, "-", IF(H540/E540&lt;10, H540/E540, "&gt;999%"))</f>
        <v>-</v>
      </c>
    </row>
    <row r="541" spans="1:10" s="160" customFormat="1" x14ac:dyDescent="0.25">
      <c r="A541" s="178" t="s">
        <v>719</v>
      </c>
      <c r="B541" s="71">
        <v>93</v>
      </c>
      <c r="C541" s="72">
        <v>0</v>
      </c>
      <c r="D541" s="71">
        <v>6272</v>
      </c>
      <c r="E541" s="72">
        <v>0</v>
      </c>
      <c r="F541" s="73"/>
      <c r="G541" s="71">
        <f>B541-C541</f>
        <v>93</v>
      </c>
      <c r="H541" s="72">
        <f>D541-E541</f>
        <v>6272</v>
      </c>
      <c r="I541" s="37" t="str">
        <f>IF(C541=0, "-", IF(G541/C541&lt;10, G541/C541, "&gt;999%"))</f>
        <v>-</v>
      </c>
      <c r="J541" s="38" t="str">
        <f>IF(E541=0, "-", IF(H541/E541&lt;10, H541/E541, "&gt;999%"))</f>
        <v>-</v>
      </c>
    </row>
    <row r="542" spans="1:10" x14ac:dyDescent="0.25">
      <c r="A542" s="177"/>
      <c r="B542" s="143"/>
      <c r="C542" s="144"/>
      <c r="D542" s="143"/>
      <c r="E542" s="144"/>
      <c r="F542" s="145"/>
      <c r="G542" s="143"/>
      <c r="H542" s="144"/>
      <c r="I542" s="151"/>
      <c r="J542" s="152"/>
    </row>
    <row r="543" spans="1:10" s="139" customFormat="1" x14ac:dyDescent="0.25">
      <c r="A543" s="159" t="s">
        <v>95</v>
      </c>
      <c r="B543" s="65"/>
      <c r="C543" s="66"/>
      <c r="D543" s="65"/>
      <c r="E543" s="66"/>
      <c r="F543" s="67"/>
      <c r="G543" s="65"/>
      <c r="H543" s="66"/>
      <c r="I543" s="20"/>
      <c r="J543" s="21"/>
    </row>
    <row r="544" spans="1:10" x14ac:dyDescent="0.25">
      <c r="A544" s="158" t="s">
        <v>255</v>
      </c>
      <c r="B544" s="65">
        <v>83</v>
      </c>
      <c r="C544" s="66">
        <v>327</v>
      </c>
      <c r="D544" s="65">
        <v>3262</v>
      </c>
      <c r="E544" s="66">
        <v>4248</v>
      </c>
      <c r="F544" s="67"/>
      <c r="G544" s="65">
        <f t="shared" ref="G544:G568" si="104">B544-C544</f>
        <v>-244</v>
      </c>
      <c r="H544" s="66">
        <f t="shared" ref="H544:H568" si="105">D544-E544</f>
        <v>-986</v>
      </c>
      <c r="I544" s="20">
        <f t="shared" ref="I544:I568" si="106">IF(C544=0, "-", IF(G544/C544&lt;10, G544/C544, "&gt;999%"))</f>
        <v>-0.74617737003058104</v>
      </c>
      <c r="J544" s="21">
        <f t="shared" ref="J544:J568" si="107">IF(E544=0, "-", IF(H544/E544&lt;10, H544/E544, "&gt;999%"))</f>
        <v>-0.23210922787193974</v>
      </c>
    </row>
    <row r="545" spans="1:10" x14ac:dyDescent="0.25">
      <c r="A545" s="158" t="s">
        <v>393</v>
      </c>
      <c r="B545" s="65">
        <v>155</v>
      </c>
      <c r="C545" s="66">
        <v>175</v>
      </c>
      <c r="D545" s="65">
        <v>2692</v>
      </c>
      <c r="E545" s="66">
        <v>2313</v>
      </c>
      <c r="F545" s="67"/>
      <c r="G545" s="65">
        <f t="shared" si="104"/>
        <v>-20</v>
      </c>
      <c r="H545" s="66">
        <f t="shared" si="105"/>
        <v>379</v>
      </c>
      <c r="I545" s="20">
        <f t="shared" si="106"/>
        <v>-0.11428571428571428</v>
      </c>
      <c r="J545" s="21">
        <f t="shared" si="107"/>
        <v>0.16385646346735841</v>
      </c>
    </row>
    <row r="546" spans="1:10" x14ac:dyDescent="0.25">
      <c r="A546" s="158" t="s">
        <v>514</v>
      </c>
      <c r="B546" s="65">
        <v>9</v>
      </c>
      <c r="C546" s="66">
        <v>4</v>
      </c>
      <c r="D546" s="65">
        <v>71</v>
      </c>
      <c r="E546" s="66">
        <v>53</v>
      </c>
      <c r="F546" s="67"/>
      <c r="G546" s="65">
        <f t="shared" si="104"/>
        <v>5</v>
      </c>
      <c r="H546" s="66">
        <f t="shared" si="105"/>
        <v>18</v>
      </c>
      <c r="I546" s="20">
        <f t="shared" si="106"/>
        <v>1.25</v>
      </c>
      <c r="J546" s="21">
        <f t="shared" si="107"/>
        <v>0.33962264150943394</v>
      </c>
    </row>
    <row r="547" spans="1:10" x14ac:dyDescent="0.25">
      <c r="A547" s="158" t="s">
        <v>232</v>
      </c>
      <c r="B547" s="65">
        <v>555</v>
      </c>
      <c r="C547" s="66">
        <v>513</v>
      </c>
      <c r="D547" s="65">
        <v>9258</v>
      </c>
      <c r="E547" s="66">
        <v>10803</v>
      </c>
      <c r="F547" s="67"/>
      <c r="G547" s="65">
        <f t="shared" si="104"/>
        <v>42</v>
      </c>
      <c r="H547" s="66">
        <f t="shared" si="105"/>
        <v>-1545</v>
      </c>
      <c r="I547" s="20">
        <f t="shared" si="106"/>
        <v>8.1871345029239762E-2</v>
      </c>
      <c r="J547" s="21">
        <f t="shared" si="107"/>
        <v>-0.14301582893640655</v>
      </c>
    </row>
    <row r="548" spans="1:10" x14ac:dyDescent="0.25">
      <c r="A548" s="158" t="s">
        <v>394</v>
      </c>
      <c r="B548" s="65">
        <v>212</v>
      </c>
      <c r="C548" s="66">
        <v>0</v>
      </c>
      <c r="D548" s="65">
        <v>807</v>
      </c>
      <c r="E548" s="66">
        <v>0</v>
      </c>
      <c r="F548" s="67"/>
      <c r="G548" s="65">
        <f t="shared" si="104"/>
        <v>212</v>
      </c>
      <c r="H548" s="66">
        <f t="shared" si="105"/>
        <v>807</v>
      </c>
      <c r="I548" s="20" t="str">
        <f t="shared" si="106"/>
        <v>-</v>
      </c>
      <c r="J548" s="21" t="str">
        <f t="shared" si="107"/>
        <v>-</v>
      </c>
    </row>
    <row r="549" spans="1:10" x14ac:dyDescent="0.25">
      <c r="A549" s="158" t="s">
        <v>469</v>
      </c>
      <c r="B549" s="65">
        <v>66</v>
      </c>
      <c r="C549" s="66">
        <v>47</v>
      </c>
      <c r="D549" s="65">
        <v>1239</v>
      </c>
      <c r="E549" s="66">
        <v>1082</v>
      </c>
      <c r="F549" s="67"/>
      <c r="G549" s="65">
        <f t="shared" si="104"/>
        <v>19</v>
      </c>
      <c r="H549" s="66">
        <f t="shared" si="105"/>
        <v>157</v>
      </c>
      <c r="I549" s="20">
        <f t="shared" si="106"/>
        <v>0.40425531914893614</v>
      </c>
      <c r="J549" s="21">
        <f t="shared" si="107"/>
        <v>0.14510166358595195</v>
      </c>
    </row>
    <row r="550" spans="1:10" x14ac:dyDescent="0.25">
      <c r="A550" s="158" t="s">
        <v>331</v>
      </c>
      <c r="B550" s="65">
        <v>15</v>
      </c>
      <c r="C550" s="66">
        <v>0</v>
      </c>
      <c r="D550" s="65">
        <v>68</v>
      </c>
      <c r="E550" s="66">
        <v>76</v>
      </c>
      <c r="F550" s="67"/>
      <c r="G550" s="65">
        <f t="shared" si="104"/>
        <v>15</v>
      </c>
      <c r="H550" s="66">
        <f t="shared" si="105"/>
        <v>-8</v>
      </c>
      <c r="I550" s="20" t="str">
        <f t="shared" si="106"/>
        <v>-</v>
      </c>
      <c r="J550" s="21">
        <f t="shared" si="107"/>
        <v>-0.10526315789473684</v>
      </c>
    </row>
    <row r="551" spans="1:10" x14ac:dyDescent="0.25">
      <c r="A551" s="158" t="s">
        <v>320</v>
      </c>
      <c r="B551" s="65">
        <v>4</v>
      </c>
      <c r="C551" s="66">
        <v>4</v>
      </c>
      <c r="D551" s="65">
        <v>47</v>
      </c>
      <c r="E551" s="66">
        <v>43</v>
      </c>
      <c r="F551" s="67"/>
      <c r="G551" s="65">
        <f t="shared" si="104"/>
        <v>0</v>
      </c>
      <c r="H551" s="66">
        <f t="shared" si="105"/>
        <v>4</v>
      </c>
      <c r="I551" s="20">
        <f t="shared" si="106"/>
        <v>0</v>
      </c>
      <c r="J551" s="21">
        <f t="shared" si="107"/>
        <v>9.3023255813953487E-2</v>
      </c>
    </row>
    <row r="552" spans="1:10" x14ac:dyDescent="0.25">
      <c r="A552" s="158" t="s">
        <v>512</v>
      </c>
      <c r="B552" s="65">
        <v>38</v>
      </c>
      <c r="C552" s="66">
        <v>47</v>
      </c>
      <c r="D552" s="65">
        <v>582</v>
      </c>
      <c r="E552" s="66">
        <v>534</v>
      </c>
      <c r="F552" s="67"/>
      <c r="G552" s="65">
        <f t="shared" si="104"/>
        <v>-9</v>
      </c>
      <c r="H552" s="66">
        <f t="shared" si="105"/>
        <v>48</v>
      </c>
      <c r="I552" s="20">
        <f t="shared" si="106"/>
        <v>-0.19148936170212766</v>
      </c>
      <c r="J552" s="21">
        <f t="shared" si="107"/>
        <v>8.98876404494382E-2</v>
      </c>
    </row>
    <row r="553" spans="1:10" x14ac:dyDescent="0.25">
      <c r="A553" s="158" t="s">
        <v>527</v>
      </c>
      <c r="B553" s="65">
        <v>270</v>
      </c>
      <c r="C553" s="66">
        <v>326</v>
      </c>
      <c r="D553" s="65">
        <v>3515</v>
      </c>
      <c r="E553" s="66">
        <v>3703</v>
      </c>
      <c r="F553" s="67"/>
      <c r="G553" s="65">
        <f t="shared" si="104"/>
        <v>-56</v>
      </c>
      <c r="H553" s="66">
        <f t="shared" si="105"/>
        <v>-188</v>
      </c>
      <c r="I553" s="20">
        <f t="shared" si="106"/>
        <v>-0.17177914110429449</v>
      </c>
      <c r="J553" s="21">
        <f t="shared" si="107"/>
        <v>-5.0769646232784231E-2</v>
      </c>
    </row>
    <row r="554" spans="1:10" x14ac:dyDescent="0.25">
      <c r="A554" s="158" t="s">
        <v>537</v>
      </c>
      <c r="B554" s="65">
        <v>354</v>
      </c>
      <c r="C554" s="66">
        <v>370</v>
      </c>
      <c r="D554" s="65">
        <v>5652</v>
      </c>
      <c r="E554" s="66">
        <v>4336</v>
      </c>
      <c r="F554" s="67"/>
      <c r="G554" s="65">
        <f t="shared" si="104"/>
        <v>-16</v>
      </c>
      <c r="H554" s="66">
        <f t="shared" si="105"/>
        <v>1316</v>
      </c>
      <c r="I554" s="20">
        <f t="shared" si="106"/>
        <v>-4.3243243243243246E-2</v>
      </c>
      <c r="J554" s="21">
        <f t="shared" si="107"/>
        <v>0.30350553505535055</v>
      </c>
    </row>
    <row r="555" spans="1:10" x14ac:dyDescent="0.25">
      <c r="A555" s="158" t="s">
        <v>554</v>
      </c>
      <c r="B555" s="65">
        <v>1025</v>
      </c>
      <c r="C555" s="66">
        <v>696</v>
      </c>
      <c r="D555" s="65">
        <v>13601</v>
      </c>
      <c r="E555" s="66">
        <v>11266</v>
      </c>
      <c r="F555" s="67"/>
      <c r="G555" s="65">
        <f t="shared" si="104"/>
        <v>329</v>
      </c>
      <c r="H555" s="66">
        <f t="shared" si="105"/>
        <v>2335</v>
      </c>
      <c r="I555" s="20">
        <f t="shared" si="106"/>
        <v>0.47270114942528735</v>
      </c>
      <c r="J555" s="21">
        <f t="shared" si="107"/>
        <v>0.2072607846618143</v>
      </c>
    </row>
    <row r="556" spans="1:10" x14ac:dyDescent="0.25">
      <c r="A556" s="158" t="s">
        <v>470</v>
      </c>
      <c r="B556" s="65">
        <v>324</v>
      </c>
      <c r="C556" s="66">
        <v>274</v>
      </c>
      <c r="D556" s="65">
        <v>4468</v>
      </c>
      <c r="E556" s="66">
        <v>3093</v>
      </c>
      <c r="F556" s="67"/>
      <c r="G556" s="65">
        <f t="shared" si="104"/>
        <v>50</v>
      </c>
      <c r="H556" s="66">
        <f t="shared" si="105"/>
        <v>1375</v>
      </c>
      <c r="I556" s="20">
        <f t="shared" si="106"/>
        <v>0.18248175182481752</v>
      </c>
      <c r="J556" s="21">
        <f t="shared" si="107"/>
        <v>0.44455221467830586</v>
      </c>
    </row>
    <row r="557" spans="1:10" x14ac:dyDescent="0.25">
      <c r="A557" s="158" t="s">
        <v>555</v>
      </c>
      <c r="B557" s="65">
        <v>215</v>
      </c>
      <c r="C557" s="66">
        <v>242</v>
      </c>
      <c r="D557" s="65">
        <v>2744</v>
      </c>
      <c r="E557" s="66">
        <v>3081</v>
      </c>
      <c r="F557" s="67"/>
      <c r="G557" s="65">
        <f t="shared" si="104"/>
        <v>-27</v>
      </c>
      <c r="H557" s="66">
        <f t="shared" si="105"/>
        <v>-337</v>
      </c>
      <c r="I557" s="20">
        <f t="shared" si="106"/>
        <v>-0.1115702479338843</v>
      </c>
      <c r="J557" s="21">
        <f t="shared" si="107"/>
        <v>-0.10938007140538786</v>
      </c>
    </row>
    <row r="558" spans="1:10" x14ac:dyDescent="0.25">
      <c r="A558" s="158" t="s">
        <v>495</v>
      </c>
      <c r="B558" s="65">
        <v>419</v>
      </c>
      <c r="C558" s="66">
        <v>192</v>
      </c>
      <c r="D558" s="65">
        <v>3834</v>
      </c>
      <c r="E558" s="66">
        <v>3736</v>
      </c>
      <c r="F558" s="67"/>
      <c r="G558" s="65">
        <f t="shared" si="104"/>
        <v>227</v>
      </c>
      <c r="H558" s="66">
        <f t="shared" si="105"/>
        <v>98</v>
      </c>
      <c r="I558" s="20">
        <f t="shared" si="106"/>
        <v>1.1822916666666667</v>
      </c>
      <c r="J558" s="21">
        <f t="shared" si="107"/>
        <v>2.6231263383297645E-2</v>
      </c>
    </row>
    <row r="559" spans="1:10" x14ac:dyDescent="0.25">
      <c r="A559" s="158" t="s">
        <v>288</v>
      </c>
      <c r="B559" s="65">
        <v>0</v>
      </c>
      <c r="C559" s="66">
        <v>0</v>
      </c>
      <c r="D559" s="65">
        <v>4</v>
      </c>
      <c r="E559" s="66">
        <v>0</v>
      </c>
      <c r="F559" s="67"/>
      <c r="G559" s="65">
        <f t="shared" si="104"/>
        <v>0</v>
      </c>
      <c r="H559" s="66">
        <f t="shared" si="105"/>
        <v>4</v>
      </c>
      <c r="I559" s="20" t="str">
        <f t="shared" si="106"/>
        <v>-</v>
      </c>
      <c r="J559" s="21" t="str">
        <f t="shared" si="107"/>
        <v>-</v>
      </c>
    </row>
    <row r="560" spans="1:10" x14ac:dyDescent="0.25">
      <c r="A560" s="158" t="s">
        <v>471</v>
      </c>
      <c r="B560" s="65">
        <v>211</v>
      </c>
      <c r="C560" s="66">
        <v>530</v>
      </c>
      <c r="D560" s="65">
        <v>5347</v>
      </c>
      <c r="E560" s="66">
        <v>5225</v>
      </c>
      <c r="F560" s="67"/>
      <c r="G560" s="65">
        <f t="shared" si="104"/>
        <v>-319</v>
      </c>
      <c r="H560" s="66">
        <f t="shared" si="105"/>
        <v>122</v>
      </c>
      <c r="I560" s="20">
        <f t="shared" si="106"/>
        <v>-0.60188679245283017</v>
      </c>
      <c r="J560" s="21">
        <f t="shared" si="107"/>
        <v>2.3349282296650717E-2</v>
      </c>
    </row>
    <row r="561" spans="1:10" x14ac:dyDescent="0.25">
      <c r="A561" s="158" t="s">
        <v>233</v>
      </c>
      <c r="B561" s="65">
        <v>0</v>
      </c>
      <c r="C561" s="66">
        <v>1</v>
      </c>
      <c r="D561" s="65">
        <v>14</v>
      </c>
      <c r="E561" s="66">
        <v>23</v>
      </c>
      <c r="F561" s="67"/>
      <c r="G561" s="65">
        <f t="shared" si="104"/>
        <v>-1</v>
      </c>
      <c r="H561" s="66">
        <f t="shared" si="105"/>
        <v>-9</v>
      </c>
      <c r="I561" s="20">
        <f t="shared" si="106"/>
        <v>-1</v>
      </c>
      <c r="J561" s="21">
        <f t="shared" si="107"/>
        <v>-0.39130434782608697</v>
      </c>
    </row>
    <row r="562" spans="1:10" x14ac:dyDescent="0.25">
      <c r="A562" s="158" t="s">
        <v>234</v>
      </c>
      <c r="B562" s="65">
        <v>0</v>
      </c>
      <c r="C562" s="66">
        <v>8</v>
      </c>
      <c r="D562" s="65">
        <v>0</v>
      </c>
      <c r="E562" s="66">
        <v>67</v>
      </c>
      <c r="F562" s="67"/>
      <c r="G562" s="65">
        <f t="shared" si="104"/>
        <v>-8</v>
      </c>
      <c r="H562" s="66">
        <f t="shared" si="105"/>
        <v>-67</v>
      </c>
      <c r="I562" s="20">
        <f t="shared" si="106"/>
        <v>-1</v>
      </c>
      <c r="J562" s="21">
        <f t="shared" si="107"/>
        <v>-1</v>
      </c>
    </row>
    <row r="563" spans="1:10" x14ac:dyDescent="0.25">
      <c r="A563" s="158" t="s">
        <v>427</v>
      </c>
      <c r="B563" s="65">
        <v>768</v>
      </c>
      <c r="C563" s="66">
        <v>984</v>
      </c>
      <c r="D563" s="65">
        <v>11807</v>
      </c>
      <c r="E563" s="66">
        <v>12089</v>
      </c>
      <c r="F563" s="67"/>
      <c r="G563" s="65">
        <f t="shared" si="104"/>
        <v>-216</v>
      </c>
      <c r="H563" s="66">
        <f t="shared" si="105"/>
        <v>-282</v>
      </c>
      <c r="I563" s="20">
        <f t="shared" si="106"/>
        <v>-0.21951219512195122</v>
      </c>
      <c r="J563" s="21">
        <f t="shared" si="107"/>
        <v>-2.3326991479857721E-2</v>
      </c>
    </row>
    <row r="564" spans="1:10" x14ac:dyDescent="0.25">
      <c r="A564" s="158" t="s">
        <v>349</v>
      </c>
      <c r="B564" s="65">
        <v>5</v>
      </c>
      <c r="C564" s="66">
        <v>3</v>
      </c>
      <c r="D564" s="65">
        <v>46</v>
      </c>
      <c r="E564" s="66">
        <v>36</v>
      </c>
      <c r="F564" s="67"/>
      <c r="G564" s="65">
        <f t="shared" si="104"/>
        <v>2</v>
      </c>
      <c r="H564" s="66">
        <f t="shared" si="105"/>
        <v>10</v>
      </c>
      <c r="I564" s="20">
        <f t="shared" si="106"/>
        <v>0.66666666666666663</v>
      </c>
      <c r="J564" s="21">
        <f t="shared" si="107"/>
        <v>0.27777777777777779</v>
      </c>
    </row>
    <row r="565" spans="1:10" x14ac:dyDescent="0.25">
      <c r="A565" s="158" t="s">
        <v>310</v>
      </c>
      <c r="B565" s="65">
        <v>0</v>
      </c>
      <c r="C565" s="66">
        <v>0</v>
      </c>
      <c r="D565" s="65">
        <v>0</v>
      </c>
      <c r="E565" s="66">
        <v>1</v>
      </c>
      <c r="F565" s="67"/>
      <c r="G565" s="65">
        <f t="shared" si="104"/>
        <v>0</v>
      </c>
      <c r="H565" s="66">
        <f t="shared" si="105"/>
        <v>-1</v>
      </c>
      <c r="I565" s="20" t="str">
        <f t="shared" si="106"/>
        <v>-</v>
      </c>
      <c r="J565" s="21">
        <f t="shared" si="107"/>
        <v>-1</v>
      </c>
    </row>
    <row r="566" spans="1:10" x14ac:dyDescent="0.25">
      <c r="A566" s="158" t="s">
        <v>214</v>
      </c>
      <c r="B566" s="65">
        <v>91</v>
      </c>
      <c r="C566" s="66">
        <v>70</v>
      </c>
      <c r="D566" s="65">
        <v>1083</v>
      </c>
      <c r="E566" s="66">
        <v>1614</v>
      </c>
      <c r="F566" s="67"/>
      <c r="G566" s="65">
        <f t="shared" si="104"/>
        <v>21</v>
      </c>
      <c r="H566" s="66">
        <f t="shared" si="105"/>
        <v>-531</v>
      </c>
      <c r="I566" s="20">
        <f t="shared" si="106"/>
        <v>0.3</v>
      </c>
      <c r="J566" s="21">
        <f t="shared" si="107"/>
        <v>-0.32899628252788105</v>
      </c>
    </row>
    <row r="567" spans="1:10" x14ac:dyDescent="0.25">
      <c r="A567" s="158" t="s">
        <v>371</v>
      </c>
      <c r="B567" s="65">
        <v>252</v>
      </c>
      <c r="C567" s="66">
        <v>164</v>
      </c>
      <c r="D567" s="65">
        <v>2699</v>
      </c>
      <c r="E567" s="66">
        <v>2609</v>
      </c>
      <c r="F567" s="67"/>
      <c r="G567" s="65">
        <f t="shared" si="104"/>
        <v>88</v>
      </c>
      <c r="H567" s="66">
        <f t="shared" si="105"/>
        <v>90</v>
      </c>
      <c r="I567" s="20">
        <f t="shared" si="106"/>
        <v>0.53658536585365857</v>
      </c>
      <c r="J567" s="21">
        <f t="shared" si="107"/>
        <v>3.4495975469528553E-2</v>
      </c>
    </row>
    <row r="568" spans="1:10" s="160" customFormat="1" x14ac:dyDescent="0.25">
      <c r="A568" s="178" t="s">
        <v>720</v>
      </c>
      <c r="B568" s="71">
        <v>5071</v>
      </c>
      <c r="C568" s="72">
        <v>4977</v>
      </c>
      <c r="D568" s="71">
        <v>72840</v>
      </c>
      <c r="E568" s="72">
        <v>70031</v>
      </c>
      <c r="F568" s="73"/>
      <c r="G568" s="71">
        <f t="shared" si="104"/>
        <v>94</v>
      </c>
      <c r="H568" s="72">
        <f t="shared" si="105"/>
        <v>2809</v>
      </c>
      <c r="I568" s="37">
        <f t="shared" si="106"/>
        <v>1.8886879646373318E-2</v>
      </c>
      <c r="J568" s="38">
        <f t="shared" si="107"/>
        <v>4.0110808070711539E-2</v>
      </c>
    </row>
    <row r="569" spans="1:10" x14ac:dyDescent="0.25">
      <c r="A569" s="177"/>
      <c r="B569" s="143"/>
      <c r="C569" s="144"/>
      <c r="D569" s="143"/>
      <c r="E569" s="144"/>
      <c r="F569" s="145"/>
      <c r="G569" s="143"/>
      <c r="H569" s="144"/>
      <c r="I569" s="151"/>
      <c r="J569" s="152"/>
    </row>
    <row r="570" spans="1:10" s="139" customFormat="1" x14ac:dyDescent="0.25">
      <c r="A570" s="159" t="s">
        <v>96</v>
      </c>
      <c r="B570" s="65"/>
      <c r="C570" s="66"/>
      <c r="D570" s="65"/>
      <c r="E570" s="66"/>
      <c r="F570" s="67"/>
      <c r="G570" s="65"/>
      <c r="H570" s="66"/>
      <c r="I570" s="20"/>
      <c r="J570" s="21"/>
    </row>
    <row r="571" spans="1:10" x14ac:dyDescent="0.25">
      <c r="A571" s="158" t="s">
        <v>596</v>
      </c>
      <c r="B571" s="65">
        <v>25</v>
      </c>
      <c r="C571" s="66">
        <v>14</v>
      </c>
      <c r="D571" s="65">
        <v>248</v>
      </c>
      <c r="E571" s="66">
        <v>131</v>
      </c>
      <c r="F571" s="67"/>
      <c r="G571" s="65">
        <f>B571-C571</f>
        <v>11</v>
      </c>
      <c r="H571" s="66">
        <f>D571-E571</f>
        <v>117</v>
      </c>
      <c r="I571" s="20">
        <f>IF(C571=0, "-", IF(G571/C571&lt;10, G571/C571, "&gt;999%"))</f>
        <v>0.7857142857142857</v>
      </c>
      <c r="J571" s="21">
        <f>IF(E571=0, "-", IF(H571/E571&lt;10, H571/E571, "&gt;999%"))</f>
        <v>0.89312977099236646</v>
      </c>
    </row>
    <row r="572" spans="1:10" x14ac:dyDescent="0.25">
      <c r="A572" s="158" t="s">
        <v>582</v>
      </c>
      <c r="B572" s="65">
        <v>5</v>
      </c>
      <c r="C572" s="66">
        <v>3</v>
      </c>
      <c r="D572" s="65">
        <v>38</v>
      </c>
      <c r="E572" s="66">
        <v>33</v>
      </c>
      <c r="F572" s="67"/>
      <c r="G572" s="65">
        <f>B572-C572</f>
        <v>2</v>
      </c>
      <c r="H572" s="66">
        <f>D572-E572</f>
        <v>5</v>
      </c>
      <c r="I572" s="20">
        <f>IF(C572=0, "-", IF(G572/C572&lt;10, G572/C572, "&gt;999%"))</f>
        <v>0.66666666666666663</v>
      </c>
      <c r="J572" s="21">
        <f>IF(E572=0, "-", IF(H572/E572&lt;10, H572/E572, "&gt;999%"))</f>
        <v>0.15151515151515152</v>
      </c>
    </row>
    <row r="573" spans="1:10" s="160" customFormat="1" x14ac:dyDescent="0.25">
      <c r="A573" s="178" t="s">
        <v>721</v>
      </c>
      <c r="B573" s="71">
        <v>30</v>
      </c>
      <c r="C573" s="72">
        <v>17</v>
      </c>
      <c r="D573" s="71">
        <v>286</v>
      </c>
      <c r="E573" s="72">
        <v>164</v>
      </c>
      <c r="F573" s="73"/>
      <c r="G573" s="71">
        <f>B573-C573</f>
        <v>13</v>
      </c>
      <c r="H573" s="72">
        <f>D573-E573</f>
        <v>122</v>
      </c>
      <c r="I573" s="37">
        <f>IF(C573=0, "-", IF(G573/C573&lt;10, G573/C573, "&gt;999%"))</f>
        <v>0.76470588235294112</v>
      </c>
      <c r="J573" s="38">
        <f>IF(E573=0, "-", IF(H573/E573&lt;10, H573/E573, "&gt;999%"))</f>
        <v>0.74390243902439024</v>
      </c>
    </row>
    <row r="574" spans="1:10" x14ac:dyDescent="0.25">
      <c r="A574" s="177"/>
      <c r="B574" s="143"/>
      <c r="C574" s="144"/>
      <c r="D574" s="143"/>
      <c r="E574" s="144"/>
      <c r="F574" s="145"/>
      <c r="G574" s="143"/>
      <c r="H574" s="144"/>
      <c r="I574" s="151"/>
      <c r="J574" s="152"/>
    </row>
    <row r="575" spans="1:10" s="139" customFormat="1" x14ac:dyDescent="0.25">
      <c r="A575" s="159" t="s">
        <v>97</v>
      </c>
      <c r="B575" s="65"/>
      <c r="C575" s="66"/>
      <c r="D575" s="65"/>
      <c r="E575" s="66"/>
      <c r="F575" s="67"/>
      <c r="G575" s="65"/>
      <c r="H575" s="66"/>
      <c r="I575" s="20"/>
      <c r="J575" s="21"/>
    </row>
    <row r="576" spans="1:10" x14ac:dyDescent="0.25">
      <c r="A576" s="158" t="s">
        <v>556</v>
      </c>
      <c r="B576" s="65">
        <v>157</v>
      </c>
      <c r="C576" s="66">
        <v>79</v>
      </c>
      <c r="D576" s="65">
        <v>1408</v>
      </c>
      <c r="E576" s="66">
        <v>2405</v>
      </c>
      <c r="F576" s="67"/>
      <c r="G576" s="65">
        <f t="shared" ref="G576:G596" si="108">B576-C576</f>
        <v>78</v>
      </c>
      <c r="H576" s="66">
        <f t="shared" ref="H576:H596" si="109">D576-E576</f>
        <v>-997</v>
      </c>
      <c r="I576" s="20">
        <f t="shared" ref="I576:I596" si="110">IF(C576=0, "-", IF(G576/C576&lt;10, G576/C576, "&gt;999%"))</f>
        <v>0.98734177215189878</v>
      </c>
      <c r="J576" s="21">
        <f t="shared" ref="J576:J596" si="111">IF(E576=0, "-", IF(H576/E576&lt;10, H576/E576, "&gt;999%"))</f>
        <v>-0.41455301455301458</v>
      </c>
    </row>
    <row r="577" spans="1:10" x14ac:dyDescent="0.25">
      <c r="A577" s="158" t="s">
        <v>271</v>
      </c>
      <c r="B577" s="65">
        <v>22</v>
      </c>
      <c r="C577" s="66">
        <v>25</v>
      </c>
      <c r="D577" s="65">
        <v>195</v>
      </c>
      <c r="E577" s="66">
        <v>34</v>
      </c>
      <c r="F577" s="67"/>
      <c r="G577" s="65">
        <f t="shared" si="108"/>
        <v>-3</v>
      </c>
      <c r="H577" s="66">
        <f t="shared" si="109"/>
        <v>161</v>
      </c>
      <c r="I577" s="20">
        <f t="shared" si="110"/>
        <v>-0.12</v>
      </c>
      <c r="J577" s="21">
        <f t="shared" si="111"/>
        <v>4.7352941176470589</v>
      </c>
    </row>
    <row r="578" spans="1:10" x14ac:dyDescent="0.25">
      <c r="A578" s="158" t="s">
        <v>311</v>
      </c>
      <c r="B578" s="65">
        <v>1</v>
      </c>
      <c r="C578" s="66">
        <v>6</v>
      </c>
      <c r="D578" s="65">
        <v>16</v>
      </c>
      <c r="E578" s="66">
        <v>59</v>
      </c>
      <c r="F578" s="67"/>
      <c r="G578" s="65">
        <f t="shared" si="108"/>
        <v>-5</v>
      </c>
      <c r="H578" s="66">
        <f t="shared" si="109"/>
        <v>-43</v>
      </c>
      <c r="I578" s="20">
        <f t="shared" si="110"/>
        <v>-0.83333333333333337</v>
      </c>
      <c r="J578" s="21">
        <f t="shared" si="111"/>
        <v>-0.72881355932203384</v>
      </c>
    </row>
    <row r="579" spans="1:10" x14ac:dyDescent="0.25">
      <c r="A579" s="158" t="s">
        <v>517</v>
      </c>
      <c r="B579" s="65">
        <v>7</v>
      </c>
      <c r="C579" s="66">
        <v>16</v>
      </c>
      <c r="D579" s="65">
        <v>246</v>
      </c>
      <c r="E579" s="66">
        <v>270</v>
      </c>
      <c r="F579" s="67"/>
      <c r="G579" s="65">
        <f t="shared" si="108"/>
        <v>-9</v>
      </c>
      <c r="H579" s="66">
        <f t="shared" si="109"/>
        <v>-24</v>
      </c>
      <c r="I579" s="20">
        <f t="shared" si="110"/>
        <v>-0.5625</v>
      </c>
      <c r="J579" s="21">
        <f t="shared" si="111"/>
        <v>-8.8888888888888892E-2</v>
      </c>
    </row>
    <row r="580" spans="1:10" x14ac:dyDescent="0.25">
      <c r="A580" s="158" t="s">
        <v>321</v>
      </c>
      <c r="B580" s="65">
        <v>1</v>
      </c>
      <c r="C580" s="66">
        <v>0</v>
      </c>
      <c r="D580" s="65">
        <v>38</v>
      </c>
      <c r="E580" s="66">
        <v>82</v>
      </c>
      <c r="F580" s="67"/>
      <c r="G580" s="65">
        <f t="shared" si="108"/>
        <v>1</v>
      </c>
      <c r="H580" s="66">
        <f t="shared" si="109"/>
        <v>-44</v>
      </c>
      <c r="I580" s="20" t="str">
        <f t="shared" si="110"/>
        <v>-</v>
      </c>
      <c r="J580" s="21">
        <f t="shared" si="111"/>
        <v>-0.53658536585365857</v>
      </c>
    </row>
    <row r="581" spans="1:10" x14ac:dyDescent="0.25">
      <c r="A581" s="158" t="s">
        <v>312</v>
      </c>
      <c r="B581" s="65">
        <v>0</v>
      </c>
      <c r="C581" s="66">
        <v>4</v>
      </c>
      <c r="D581" s="65">
        <v>12</v>
      </c>
      <c r="E581" s="66">
        <v>50</v>
      </c>
      <c r="F581" s="67"/>
      <c r="G581" s="65">
        <f t="shared" si="108"/>
        <v>-4</v>
      </c>
      <c r="H581" s="66">
        <f t="shared" si="109"/>
        <v>-38</v>
      </c>
      <c r="I581" s="20">
        <f t="shared" si="110"/>
        <v>-1</v>
      </c>
      <c r="J581" s="21">
        <f t="shared" si="111"/>
        <v>-0.76</v>
      </c>
    </row>
    <row r="582" spans="1:10" x14ac:dyDescent="0.25">
      <c r="A582" s="158" t="s">
        <v>570</v>
      </c>
      <c r="B582" s="65">
        <v>32</v>
      </c>
      <c r="C582" s="66">
        <v>12</v>
      </c>
      <c r="D582" s="65">
        <v>348</v>
      </c>
      <c r="E582" s="66">
        <v>338</v>
      </c>
      <c r="F582" s="67"/>
      <c r="G582" s="65">
        <f t="shared" si="108"/>
        <v>20</v>
      </c>
      <c r="H582" s="66">
        <f t="shared" si="109"/>
        <v>10</v>
      </c>
      <c r="I582" s="20">
        <f t="shared" si="110"/>
        <v>1.6666666666666667</v>
      </c>
      <c r="J582" s="21">
        <f t="shared" si="111"/>
        <v>2.9585798816568046E-2</v>
      </c>
    </row>
    <row r="583" spans="1:10" x14ac:dyDescent="0.25">
      <c r="A583" s="158" t="s">
        <v>513</v>
      </c>
      <c r="B583" s="65">
        <v>0</v>
      </c>
      <c r="C583" s="66">
        <v>5</v>
      </c>
      <c r="D583" s="65">
        <v>26</v>
      </c>
      <c r="E583" s="66">
        <v>28</v>
      </c>
      <c r="F583" s="67"/>
      <c r="G583" s="65">
        <f t="shared" si="108"/>
        <v>-5</v>
      </c>
      <c r="H583" s="66">
        <f t="shared" si="109"/>
        <v>-2</v>
      </c>
      <c r="I583" s="20">
        <f t="shared" si="110"/>
        <v>-1</v>
      </c>
      <c r="J583" s="21">
        <f t="shared" si="111"/>
        <v>-7.1428571428571425E-2</v>
      </c>
    </row>
    <row r="584" spans="1:10" x14ac:dyDescent="0.25">
      <c r="A584" s="158" t="s">
        <v>235</v>
      </c>
      <c r="B584" s="65">
        <v>115</v>
      </c>
      <c r="C584" s="66">
        <v>67</v>
      </c>
      <c r="D584" s="65">
        <v>1100</v>
      </c>
      <c r="E584" s="66">
        <v>764</v>
      </c>
      <c r="F584" s="67"/>
      <c r="G584" s="65">
        <f t="shared" si="108"/>
        <v>48</v>
      </c>
      <c r="H584" s="66">
        <f t="shared" si="109"/>
        <v>336</v>
      </c>
      <c r="I584" s="20">
        <f t="shared" si="110"/>
        <v>0.71641791044776115</v>
      </c>
      <c r="J584" s="21">
        <f t="shared" si="111"/>
        <v>0.43979057591623039</v>
      </c>
    </row>
    <row r="585" spans="1:10" x14ac:dyDescent="0.25">
      <c r="A585" s="158" t="s">
        <v>428</v>
      </c>
      <c r="B585" s="65">
        <v>0</v>
      </c>
      <c r="C585" s="66">
        <v>0</v>
      </c>
      <c r="D585" s="65">
        <v>0</v>
      </c>
      <c r="E585" s="66">
        <v>1</v>
      </c>
      <c r="F585" s="67"/>
      <c r="G585" s="65">
        <f t="shared" si="108"/>
        <v>0</v>
      </c>
      <c r="H585" s="66">
        <f t="shared" si="109"/>
        <v>-1</v>
      </c>
      <c r="I585" s="20" t="str">
        <f t="shared" si="110"/>
        <v>-</v>
      </c>
      <c r="J585" s="21">
        <f t="shared" si="111"/>
        <v>-1</v>
      </c>
    </row>
    <row r="586" spans="1:10" x14ac:dyDescent="0.25">
      <c r="A586" s="158" t="s">
        <v>313</v>
      </c>
      <c r="B586" s="65">
        <v>24</v>
      </c>
      <c r="C586" s="66">
        <v>13</v>
      </c>
      <c r="D586" s="65">
        <v>234</v>
      </c>
      <c r="E586" s="66">
        <v>446</v>
      </c>
      <c r="F586" s="67"/>
      <c r="G586" s="65">
        <f t="shared" si="108"/>
        <v>11</v>
      </c>
      <c r="H586" s="66">
        <f t="shared" si="109"/>
        <v>-212</v>
      </c>
      <c r="I586" s="20">
        <f t="shared" si="110"/>
        <v>0.84615384615384615</v>
      </c>
      <c r="J586" s="21">
        <f t="shared" si="111"/>
        <v>-0.47533632286995514</v>
      </c>
    </row>
    <row r="587" spans="1:10" x14ac:dyDescent="0.25">
      <c r="A587" s="158" t="s">
        <v>256</v>
      </c>
      <c r="B587" s="65">
        <v>44</v>
      </c>
      <c r="C587" s="66">
        <v>31</v>
      </c>
      <c r="D587" s="65">
        <v>425</v>
      </c>
      <c r="E587" s="66">
        <v>278</v>
      </c>
      <c r="F587" s="67"/>
      <c r="G587" s="65">
        <f t="shared" si="108"/>
        <v>13</v>
      </c>
      <c r="H587" s="66">
        <f t="shared" si="109"/>
        <v>147</v>
      </c>
      <c r="I587" s="20">
        <f t="shared" si="110"/>
        <v>0.41935483870967744</v>
      </c>
      <c r="J587" s="21">
        <f t="shared" si="111"/>
        <v>0.52877697841726623</v>
      </c>
    </row>
    <row r="588" spans="1:10" x14ac:dyDescent="0.25">
      <c r="A588" s="158" t="s">
        <v>472</v>
      </c>
      <c r="B588" s="65">
        <v>2</v>
      </c>
      <c r="C588" s="66">
        <v>5</v>
      </c>
      <c r="D588" s="65">
        <v>53</v>
      </c>
      <c r="E588" s="66">
        <v>99</v>
      </c>
      <c r="F588" s="67"/>
      <c r="G588" s="65">
        <f t="shared" si="108"/>
        <v>-3</v>
      </c>
      <c r="H588" s="66">
        <f t="shared" si="109"/>
        <v>-46</v>
      </c>
      <c r="I588" s="20">
        <f t="shared" si="110"/>
        <v>-0.6</v>
      </c>
      <c r="J588" s="21">
        <f t="shared" si="111"/>
        <v>-0.46464646464646464</v>
      </c>
    </row>
    <row r="589" spans="1:10" x14ac:dyDescent="0.25">
      <c r="A589" s="158" t="s">
        <v>215</v>
      </c>
      <c r="B589" s="65">
        <v>9</v>
      </c>
      <c r="C589" s="66">
        <v>175</v>
      </c>
      <c r="D589" s="65">
        <v>577</v>
      </c>
      <c r="E589" s="66">
        <v>1833</v>
      </c>
      <c r="F589" s="67"/>
      <c r="G589" s="65">
        <f t="shared" si="108"/>
        <v>-166</v>
      </c>
      <c r="H589" s="66">
        <f t="shared" si="109"/>
        <v>-1256</v>
      </c>
      <c r="I589" s="20">
        <f t="shared" si="110"/>
        <v>-0.94857142857142862</v>
      </c>
      <c r="J589" s="21">
        <f t="shared" si="111"/>
        <v>-0.685215493726132</v>
      </c>
    </row>
    <row r="590" spans="1:10" x14ac:dyDescent="0.25">
      <c r="A590" s="158" t="s">
        <v>372</v>
      </c>
      <c r="B590" s="65">
        <v>109</v>
      </c>
      <c r="C590" s="66">
        <v>134</v>
      </c>
      <c r="D590" s="65">
        <v>1889</v>
      </c>
      <c r="E590" s="66">
        <v>1962</v>
      </c>
      <c r="F590" s="67"/>
      <c r="G590" s="65">
        <f t="shared" si="108"/>
        <v>-25</v>
      </c>
      <c r="H590" s="66">
        <f t="shared" si="109"/>
        <v>-73</v>
      </c>
      <c r="I590" s="20">
        <f t="shared" si="110"/>
        <v>-0.18656716417910449</v>
      </c>
      <c r="J590" s="21">
        <f t="shared" si="111"/>
        <v>-3.7206931702344549E-2</v>
      </c>
    </row>
    <row r="591" spans="1:10" x14ac:dyDescent="0.25">
      <c r="A591" s="158" t="s">
        <v>429</v>
      </c>
      <c r="B591" s="65">
        <v>88</v>
      </c>
      <c r="C591" s="66">
        <v>85</v>
      </c>
      <c r="D591" s="65">
        <v>891</v>
      </c>
      <c r="E591" s="66">
        <v>1427</v>
      </c>
      <c r="F591" s="67"/>
      <c r="G591" s="65">
        <f t="shared" si="108"/>
        <v>3</v>
      </c>
      <c r="H591" s="66">
        <f t="shared" si="109"/>
        <v>-536</v>
      </c>
      <c r="I591" s="20">
        <f t="shared" si="110"/>
        <v>3.5294117647058823E-2</v>
      </c>
      <c r="J591" s="21">
        <f t="shared" si="111"/>
        <v>-0.37561317449194115</v>
      </c>
    </row>
    <row r="592" spans="1:10" x14ac:dyDescent="0.25">
      <c r="A592" s="158" t="s">
        <v>473</v>
      </c>
      <c r="B592" s="65">
        <v>206</v>
      </c>
      <c r="C592" s="66">
        <v>29</v>
      </c>
      <c r="D592" s="65">
        <v>1297</v>
      </c>
      <c r="E592" s="66">
        <v>1347</v>
      </c>
      <c r="F592" s="67"/>
      <c r="G592" s="65">
        <f t="shared" si="108"/>
        <v>177</v>
      </c>
      <c r="H592" s="66">
        <f t="shared" si="109"/>
        <v>-50</v>
      </c>
      <c r="I592" s="20">
        <f t="shared" si="110"/>
        <v>6.1034482758620694</v>
      </c>
      <c r="J592" s="21">
        <f t="shared" si="111"/>
        <v>-3.711952487008166E-2</v>
      </c>
    </row>
    <row r="593" spans="1:10" x14ac:dyDescent="0.25">
      <c r="A593" s="158" t="s">
        <v>492</v>
      </c>
      <c r="B593" s="65">
        <v>52</v>
      </c>
      <c r="C593" s="66">
        <v>21</v>
      </c>
      <c r="D593" s="65">
        <v>411</v>
      </c>
      <c r="E593" s="66">
        <v>407</v>
      </c>
      <c r="F593" s="67"/>
      <c r="G593" s="65">
        <f t="shared" si="108"/>
        <v>31</v>
      </c>
      <c r="H593" s="66">
        <f t="shared" si="109"/>
        <v>4</v>
      </c>
      <c r="I593" s="20">
        <f t="shared" si="110"/>
        <v>1.4761904761904763</v>
      </c>
      <c r="J593" s="21">
        <f t="shared" si="111"/>
        <v>9.8280098280098278E-3</v>
      </c>
    </row>
    <row r="594" spans="1:10" x14ac:dyDescent="0.25">
      <c r="A594" s="158" t="s">
        <v>528</v>
      </c>
      <c r="B594" s="65">
        <v>49</v>
      </c>
      <c r="C594" s="66">
        <v>34</v>
      </c>
      <c r="D594" s="65">
        <v>650</v>
      </c>
      <c r="E594" s="66">
        <v>765</v>
      </c>
      <c r="F594" s="67"/>
      <c r="G594" s="65">
        <f t="shared" si="108"/>
        <v>15</v>
      </c>
      <c r="H594" s="66">
        <f t="shared" si="109"/>
        <v>-115</v>
      </c>
      <c r="I594" s="20">
        <f t="shared" si="110"/>
        <v>0.44117647058823528</v>
      </c>
      <c r="J594" s="21">
        <f t="shared" si="111"/>
        <v>-0.15032679738562091</v>
      </c>
    </row>
    <row r="595" spans="1:10" x14ac:dyDescent="0.25">
      <c r="A595" s="158" t="s">
        <v>395</v>
      </c>
      <c r="B595" s="65">
        <v>100</v>
      </c>
      <c r="C595" s="66">
        <v>92</v>
      </c>
      <c r="D595" s="65">
        <v>1275</v>
      </c>
      <c r="E595" s="66">
        <v>1612</v>
      </c>
      <c r="F595" s="67"/>
      <c r="G595" s="65">
        <f t="shared" si="108"/>
        <v>8</v>
      </c>
      <c r="H595" s="66">
        <f t="shared" si="109"/>
        <v>-337</v>
      </c>
      <c r="I595" s="20">
        <f t="shared" si="110"/>
        <v>8.6956521739130432E-2</v>
      </c>
      <c r="J595" s="21">
        <f t="shared" si="111"/>
        <v>-0.20905707196029777</v>
      </c>
    </row>
    <row r="596" spans="1:10" s="160" customFormat="1" x14ac:dyDescent="0.25">
      <c r="A596" s="178" t="s">
        <v>722</v>
      </c>
      <c r="B596" s="71">
        <v>1018</v>
      </c>
      <c r="C596" s="72">
        <v>833</v>
      </c>
      <c r="D596" s="71">
        <v>11091</v>
      </c>
      <c r="E596" s="72">
        <v>14207</v>
      </c>
      <c r="F596" s="73"/>
      <c r="G596" s="71">
        <f t="shared" si="108"/>
        <v>185</v>
      </c>
      <c r="H596" s="72">
        <f t="shared" si="109"/>
        <v>-3116</v>
      </c>
      <c r="I596" s="37">
        <f t="shared" si="110"/>
        <v>0.22208883553421369</v>
      </c>
      <c r="J596" s="38">
        <f t="shared" si="111"/>
        <v>-0.21932850003519391</v>
      </c>
    </row>
    <row r="597" spans="1:10" x14ac:dyDescent="0.25">
      <c r="A597" s="177"/>
      <c r="B597" s="143"/>
      <c r="C597" s="144"/>
      <c r="D597" s="143"/>
      <c r="E597" s="144"/>
      <c r="F597" s="145"/>
      <c r="G597" s="143"/>
      <c r="H597" s="144"/>
      <c r="I597" s="151"/>
      <c r="J597" s="152"/>
    </row>
    <row r="598" spans="1:10" s="139" customFormat="1" x14ac:dyDescent="0.25">
      <c r="A598" s="159" t="s">
        <v>98</v>
      </c>
      <c r="B598" s="65"/>
      <c r="C598" s="66"/>
      <c r="D598" s="65"/>
      <c r="E598" s="66"/>
      <c r="F598" s="67"/>
      <c r="G598" s="65"/>
      <c r="H598" s="66"/>
      <c r="I598" s="20"/>
      <c r="J598" s="21"/>
    </row>
    <row r="599" spans="1:10" x14ac:dyDescent="0.25">
      <c r="A599" s="158" t="s">
        <v>405</v>
      </c>
      <c r="B599" s="65">
        <v>70</v>
      </c>
      <c r="C599" s="66">
        <v>0</v>
      </c>
      <c r="D599" s="65">
        <v>195</v>
      </c>
      <c r="E599" s="66">
        <v>0</v>
      </c>
      <c r="F599" s="67"/>
      <c r="G599" s="65">
        <f t="shared" ref="G599:G606" si="112">B599-C599</f>
        <v>70</v>
      </c>
      <c r="H599" s="66">
        <f t="shared" ref="H599:H606" si="113">D599-E599</f>
        <v>195</v>
      </c>
      <c r="I599" s="20" t="str">
        <f t="shared" ref="I599:I606" si="114">IF(C599=0, "-", IF(G599/C599&lt;10, G599/C599, "&gt;999%"))</f>
        <v>-</v>
      </c>
      <c r="J599" s="21" t="str">
        <f t="shared" ref="J599:J606" si="115">IF(E599=0, "-", IF(H599/E599&lt;10, H599/E599, "&gt;999%"))</f>
        <v>-</v>
      </c>
    </row>
    <row r="600" spans="1:10" x14ac:dyDescent="0.25">
      <c r="A600" s="158" t="s">
        <v>272</v>
      </c>
      <c r="B600" s="65">
        <v>2</v>
      </c>
      <c r="C600" s="66">
        <v>10</v>
      </c>
      <c r="D600" s="65">
        <v>98</v>
      </c>
      <c r="E600" s="66">
        <v>72</v>
      </c>
      <c r="F600" s="67"/>
      <c r="G600" s="65">
        <f t="shared" si="112"/>
        <v>-8</v>
      </c>
      <c r="H600" s="66">
        <f t="shared" si="113"/>
        <v>26</v>
      </c>
      <c r="I600" s="20">
        <f t="shared" si="114"/>
        <v>-0.8</v>
      </c>
      <c r="J600" s="21">
        <f t="shared" si="115"/>
        <v>0.3611111111111111</v>
      </c>
    </row>
    <row r="601" spans="1:10" x14ac:dyDescent="0.25">
      <c r="A601" s="158" t="s">
        <v>273</v>
      </c>
      <c r="B601" s="65">
        <v>0</v>
      </c>
      <c r="C601" s="66">
        <v>0</v>
      </c>
      <c r="D601" s="65">
        <v>0</v>
      </c>
      <c r="E601" s="66">
        <v>5</v>
      </c>
      <c r="F601" s="67"/>
      <c r="G601" s="65">
        <f t="shared" si="112"/>
        <v>0</v>
      </c>
      <c r="H601" s="66">
        <f t="shared" si="113"/>
        <v>-5</v>
      </c>
      <c r="I601" s="20" t="str">
        <f t="shared" si="114"/>
        <v>-</v>
      </c>
      <c r="J601" s="21">
        <f t="shared" si="115"/>
        <v>-1</v>
      </c>
    </row>
    <row r="602" spans="1:10" x14ac:dyDescent="0.25">
      <c r="A602" s="158" t="s">
        <v>274</v>
      </c>
      <c r="B602" s="65">
        <v>4</v>
      </c>
      <c r="C602" s="66">
        <v>11</v>
      </c>
      <c r="D602" s="65">
        <v>73</v>
      </c>
      <c r="E602" s="66">
        <v>66</v>
      </c>
      <c r="F602" s="67"/>
      <c r="G602" s="65">
        <f t="shared" si="112"/>
        <v>-7</v>
      </c>
      <c r="H602" s="66">
        <f t="shared" si="113"/>
        <v>7</v>
      </c>
      <c r="I602" s="20">
        <f t="shared" si="114"/>
        <v>-0.63636363636363635</v>
      </c>
      <c r="J602" s="21">
        <f t="shared" si="115"/>
        <v>0.10606060606060606</v>
      </c>
    </row>
    <row r="603" spans="1:10" x14ac:dyDescent="0.25">
      <c r="A603" s="158" t="s">
        <v>406</v>
      </c>
      <c r="B603" s="65">
        <v>187</v>
      </c>
      <c r="C603" s="66">
        <v>80</v>
      </c>
      <c r="D603" s="65">
        <v>1906</v>
      </c>
      <c r="E603" s="66">
        <v>1454</v>
      </c>
      <c r="F603" s="67"/>
      <c r="G603" s="65">
        <f t="shared" si="112"/>
        <v>107</v>
      </c>
      <c r="H603" s="66">
        <f t="shared" si="113"/>
        <v>452</v>
      </c>
      <c r="I603" s="20">
        <f t="shared" si="114"/>
        <v>1.3374999999999999</v>
      </c>
      <c r="J603" s="21">
        <f t="shared" si="115"/>
        <v>0.3108665749656121</v>
      </c>
    </row>
    <row r="604" spans="1:10" x14ac:dyDescent="0.25">
      <c r="A604" s="158" t="s">
        <v>449</v>
      </c>
      <c r="B604" s="65">
        <v>59</v>
      </c>
      <c r="C604" s="66">
        <v>143</v>
      </c>
      <c r="D604" s="65">
        <v>1369</v>
      </c>
      <c r="E604" s="66">
        <v>1609</v>
      </c>
      <c r="F604" s="67"/>
      <c r="G604" s="65">
        <f t="shared" si="112"/>
        <v>-84</v>
      </c>
      <c r="H604" s="66">
        <f t="shared" si="113"/>
        <v>-240</v>
      </c>
      <c r="I604" s="20">
        <f t="shared" si="114"/>
        <v>-0.58741258741258739</v>
      </c>
      <c r="J604" s="21">
        <f t="shared" si="115"/>
        <v>-0.14916096954630206</v>
      </c>
    </row>
    <row r="605" spans="1:10" x14ac:dyDescent="0.25">
      <c r="A605" s="158" t="s">
        <v>493</v>
      </c>
      <c r="B605" s="65">
        <v>8</v>
      </c>
      <c r="C605" s="66">
        <v>24</v>
      </c>
      <c r="D605" s="65">
        <v>559</v>
      </c>
      <c r="E605" s="66">
        <v>605</v>
      </c>
      <c r="F605" s="67"/>
      <c r="G605" s="65">
        <f t="shared" si="112"/>
        <v>-16</v>
      </c>
      <c r="H605" s="66">
        <f t="shared" si="113"/>
        <v>-46</v>
      </c>
      <c r="I605" s="20">
        <f t="shared" si="114"/>
        <v>-0.66666666666666663</v>
      </c>
      <c r="J605" s="21">
        <f t="shared" si="115"/>
        <v>-7.6033057851239663E-2</v>
      </c>
    </row>
    <row r="606" spans="1:10" s="160" customFormat="1" x14ac:dyDescent="0.25">
      <c r="A606" s="178" t="s">
        <v>723</v>
      </c>
      <c r="B606" s="71">
        <v>330</v>
      </c>
      <c r="C606" s="72">
        <v>268</v>
      </c>
      <c r="D606" s="71">
        <v>4200</v>
      </c>
      <c r="E606" s="72">
        <v>3811</v>
      </c>
      <c r="F606" s="73"/>
      <c r="G606" s="71">
        <f t="shared" si="112"/>
        <v>62</v>
      </c>
      <c r="H606" s="72">
        <f t="shared" si="113"/>
        <v>389</v>
      </c>
      <c r="I606" s="37">
        <f t="shared" si="114"/>
        <v>0.23134328358208955</v>
      </c>
      <c r="J606" s="38">
        <f t="shared" si="115"/>
        <v>0.10207294673314091</v>
      </c>
    </row>
    <row r="607" spans="1:10" x14ac:dyDescent="0.25">
      <c r="A607" s="177"/>
      <c r="B607" s="143"/>
      <c r="C607" s="144"/>
      <c r="D607" s="143"/>
      <c r="E607" s="144"/>
      <c r="F607" s="145"/>
      <c r="G607" s="143"/>
      <c r="H607" s="144"/>
      <c r="I607" s="151"/>
      <c r="J607" s="152"/>
    </row>
    <row r="608" spans="1:10" s="139" customFormat="1" x14ac:dyDescent="0.25">
      <c r="A608" s="159" t="s">
        <v>99</v>
      </c>
      <c r="B608" s="65"/>
      <c r="C608" s="66"/>
      <c r="D608" s="65"/>
      <c r="E608" s="66"/>
      <c r="F608" s="67"/>
      <c r="G608" s="65"/>
      <c r="H608" s="66"/>
      <c r="I608" s="20"/>
      <c r="J608" s="21"/>
    </row>
    <row r="609" spans="1:10" x14ac:dyDescent="0.25">
      <c r="A609" s="158" t="s">
        <v>597</v>
      </c>
      <c r="B609" s="65">
        <v>99</v>
      </c>
      <c r="C609" s="66">
        <v>26</v>
      </c>
      <c r="D609" s="65">
        <v>597</v>
      </c>
      <c r="E609" s="66">
        <v>329</v>
      </c>
      <c r="F609" s="67"/>
      <c r="G609" s="65">
        <f>B609-C609</f>
        <v>73</v>
      </c>
      <c r="H609" s="66">
        <f>D609-E609</f>
        <v>268</v>
      </c>
      <c r="I609" s="20">
        <f>IF(C609=0, "-", IF(G609/C609&lt;10, G609/C609, "&gt;999%"))</f>
        <v>2.8076923076923075</v>
      </c>
      <c r="J609" s="21">
        <f>IF(E609=0, "-", IF(H609/E609&lt;10, H609/E609, "&gt;999%"))</f>
        <v>0.81458966565349544</v>
      </c>
    </row>
    <row r="610" spans="1:10" x14ac:dyDescent="0.25">
      <c r="A610" s="158" t="s">
        <v>583</v>
      </c>
      <c r="B610" s="65">
        <v>0</v>
      </c>
      <c r="C610" s="66">
        <v>0</v>
      </c>
      <c r="D610" s="65">
        <v>1</v>
      </c>
      <c r="E610" s="66">
        <v>8</v>
      </c>
      <c r="F610" s="67"/>
      <c r="G610" s="65">
        <f>B610-C610</f>
        <v>0</v>
      </c>
      <c r="H610" s="66">
        <f>D610-E610</f>
        <v>-7</v>
      </c>
      <c r="I610" s="20" t="str">
        <f>IF(C610=0, "-", IF(G610/C610&lt;10, G610/C610, "&gt;999%"))</f>
        <v>-</v>
      </c>
      <c r="J610" s="21">
        <f>IF(E610=0, "-", IF(H610/E610&lt;10, H610/E610, "&gt;999%"))</f>
        <v>-0.875</v>
      </c>
    </row>
    <row r="611" spans="1:10" s="160" customFormat="1" x14ac:dyDescent="0.25">
      <c r="A611" s="178" t="s">
        <v>724</v>
      </c>
      <c r="B611" s="71">
        <v>99</v>
      </c>
      <c r="C611" s="72">
        <v>26</v>
      </c>
      <c r="D611" s="71">
        <v>598</v>
      </c>
      <c r="E611" s="72">
        <v>337</v>
      </c>
      <c r="F611" s="73"/>
      <c r="G611" s="71">
        <f>B611-C611</f>
        <v>73</v>
      </c>
      <c r="H611" s="72">
        <f>D611-E611</f>
        <v>261</v>
      </c>
      <c r="I611" s="37">
        <f>IF(C611=0, "-", IF(G611/C611&lt;10, G611/C611, "&gt;999%"))</f>
        <v>2.8076923076923075</v>
      </c>
      <c r="J611" s="38">
        <f>IF(E611=0, "-", IF(H611/E611&lt;10, H611/E611, "&gt;999%"))</f>
        <v>0.77448071216617209</v>
      </c>
    </row>
    <row r="612" spans="1:10" x14ac:dyDescent="0.25">
      <c r="A612" s="177"/>
      <c r="B612" s="143"/>
      <c r="C612" s="144"/>
      <c r="D612" s="143"/>
      <c r="E612" s="144"/>
      <c r="F612" s="145"/>
      <c r="G612" s="143"/>
      <c r="H612" s="144"/>
      <c r="I612" s="151"/>
      <c r="J612" s="152"/>
    </row>
    <row r="613" spans="1:10" s="139" customFormat="1" x14ac:dyDescent="0.25">
      <c r="A613" s="159" t="s">
        <v>100</v>
      </c>
      <c r="B613" s="65"/>
      <c r="C613" s="66"/>
      <c r="D613" s="65"/>
      <c r="E613" s="66"/>
      <c r="F613" s="67"/>
      <c r="G613" s="65"/>
      <c r="H613" s="66"/>
      <c r="I613" s="20"/>
      <c r="J613" s="21"/>
    </row>
    <row r="614" spans="1:10" x14ac:dyDescent="0.25">
      <c r="A614" s="158" t="s">
        <v>598</v>
      </c>
      <c r="B614" s="65">
        <v>5</v>
      </c>
      <c r="C614" s="66">
        <v>6</v>
      </c>
      <c r="D614" s="65">
        <v>51</v>
      </c>
      <c r="E614" s="66">
        <v>88</v>
      </c>
      <c r="F614" s="67"/>
      <c r="G614" s="65">
        <f>B614-C614</f>
        <v>-1</v>
      </c>
      <c r="H614" s="66">
        <f>D614-E614</f>
        <v>-37</v>
      </c>
      <c r="I614" s="20">
        <f>IF(C614=0, "-", IF(G614/C614&lt;10, G614/C614, "&gt;999%"))</f>
        <v>-0.16666666666666666</v>
      </c>
      <c r="J614" s="21">
        <f>IF(E614=0, "-", IF(H614/E614&lt;10, H614/E614, "&gt;999%"))</f>
        <v>-0.42045454545454547</v>
      </c>
    </row>
    <row r="615" spans="1:10" s="160" customFormat="1" x14ac:dyDescent="0.25">
      <c r="A615" s="165" t="s">
        <v>725</v>
      </c>
      <c r="B615" s="166">
        <v>5</v>
      </c>
      <c r="C615" s="167">
        <v>6</v>
      </c>
      <c r="D615" s="166">
        <v>51</v>
      </c>
      <c r="E615" s="167">
        <v>88</v>
      </c>
      <c r="F615" s="168"/>
      <c r="G615" s="166">
        <f>B615-C615</f>
        <v>-1</v>
      </c>
      <c r="H615" s="167">
        <f>D615-E615</f>
        <v>-37</v>
      </c>
      <c r="I615" s="169">
        <f>IF(C615=0, "-", IF(G615/C615&lt;10, G615/C615, "&gt;999%"))</f>
        <v>-0.16666666666666666</v>
      </c>
      <c r="J615" s="170">
        <f>IF(E615=0, "-", IF(H615/E615&lt;10, H615/E615, "&gt;999%"))</f>
        <v>-0.42045454545454547</v>
      </c>
    </row>
    <row r="616" spans="1:10" x14ac:dyDescent="0.25">
      <c r="A616" s="171"/>
      <c r="B616" s="172"/>
      <c r="C616" s="173"/>
      <c r="D616" s="172"/>
      <c r="E616" s="173"/>
      <c r="F616" s="174"/>
      <c r="G616" s="172"/>
      <c r="H616" s="173"/>
      <c r="I616" s="175"/>
      <c r="J616" s="176"/>
    </row>
    <row r="617" spans="1:10" x14ac:dyDescent="0.25">
      <c r="A617" s="27" t="s">
        <v>16</v>
      </c>
      <c r="B617" s="71">
        <f>SUM(B7:B616)/2</f>
        <v>25798</v>
      </c>
      <c r="C617" s="77">
        <f>SUM(C7:C616)/2</f>
        <v>24733</v>
      </c>
      <c r="D617" s="71">
        <f>SUM(D7:D616)/2</f>
        <v>338012</v>
      </c>
      <c r="E617" s="77">
        <f>SUM(E7:E616)/2</f>
        <v>328185</v>
      </c>
      <c r="F617" s="73"/>
      <c r="G617" s="71">
        <f>B617-C617</f>
        <v>1065</v>
      </c>
      <c r="H617" s="72">
        <f>D617-E617</f>
        <v>9827</v>
      </c>
      <c r="I617" s="37">
        <f>IF(C617=0, 0, G617/C617)</f>
        <v>4.3059879513200984E-2</v>
      </c>
      <c r="J617" s="38">
        <f>IF(E617=0, 0, H617/E617)</f>
        <v>2.9943477002300531E-2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8" max="16383" man="1"/>
    <brk id="108" max="16383" man="1"/>
    <brk id="158" max="16383" man="1"/>
    <brk id="220" max="16383" man="1"/>
    <brk id="279" max="16383" man="1"/>
    <brk id="335" max="16383" man="1"/>
    <brk id="392" max="16383" man="1"/>
    <brk id="454" max="16383" man="1"/>
    <brk id="516" max="16383" man="1"/>
    <brk id="57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3.2" x14ac:dyDescent="0.25"/>
  <cols>
    <col min="1" max="1" width="19.77734375"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112</v>
      </c>
      <c r="B7" s="65">
        <v>3910</v>
      </c>
      <c r="C7" s="66">
        <v>4859</v>
      </c>
      <c r="D7" s="65">
        <v>67309</v>
      </c>
      <c r="E7" s="66">
        <v>74050</v>
      </c>
      <c r="F7" s="67"/>
      <c r="G7" s="65">
        <f>B7-C7</f>
        <v>-949</v>
      </c>
      <c r="H7" s="66">
        <f>D7-E7</f>
        <v>-6741</v>
      </c>
      <c r="I7" s="28">
        <f>IF(C7=0, "-", IF(G7/C7&lt;10, G7/C7*100, "&gt;999"))</f>
        <v>-19.530767647664131</v>
      </c>
      <c r="J7" s="29">
        <f>IF(E7=0, "-", IF(H7/E7&lt;10, H7/E7*100, "&gt;999"))</f>
        <v>-9.1033085752869685</v>
      </c>
    </row>
    <row r="8" spans="1:10" x14ac:dyDescent="0.25">
      <c r="A8" s="7" t="s">
        <v>121</v>
      </c>
      <c r="B8" s="65">
        <v>14883</v>
      </c>
      <c r="C8" s="66">
        <v>12925</v>
      </c>
      <c r="D8" s="65">
        <v>181030</v>
      </c>
      <c r="E8" s="66">
        <v>166700</v>
      </c>
      <c r="F8" s="67"/>
      <c r="G8" s="65">
        <f>B8-C8</f>
        <v>1958</v>
      </c>
      <c r="H8" s="66">
        <f>D8-E8</f>
        <v>14330</v>
      </c>
      <c r="I8" s="28">
        <f>IF(C8=0, "-", IF(G8/C8&lt;10, G8/C8*100, "&gt;999"))</f>
        <v>15.148936170212766</v>
      </c>
      <c r="J8" s="29">
        <f>IF(E8=0, "-", IF(H8/E8&lt;10, H8/E8*100, "&gt;999"))</f>
        <v>8.5962807438512296</v>
      </c>
    </row>
    <row r="9" spans="1:10" x14ac:dyDescent="0.25">
      <c r="A9" s="7" t="s">
        <v>127</v>
      </c>
      <c r="B9" s="65">
        <v>5647</v>
      </c>
      <c r="C9" s="66">
        <v>5733</v>
      </c>
      <c r="D9" s="65">
        <v>75132</v>
      </c>
      <c r="E9" s="66">
        <v>73990</v>
      </c>
      <c r="F9" s="67"/>
      <c r="G9" s="65">
        <f>B9-C9</f>
        <v>-86</v>
      </c>
      <c r="H9" s="66">
        <f>D9-E9</f>
        <v>1142</v>
      </c>
      <c r="I9" s="28">
        <f>IF(C9=0, "-", IF(G9/C9&lt;10, G9/C9*100, "&gt;999"))</f>
        <v>-1.5000872143729287</v>
      </c>
      <c r="J9" s="29">
        <f>IF(E9=0, "-", IF(H9/E9&lt;10, H9/E9*100, "&gt;999"))</f>
        <v>1.5434518178132179</v>
      </c>
    </row>
    <row r="10" spans="1:10" x14ac:dyDescent="0.25">
      <c r="A10" s="7" t="s">
        <v>128</v>
      </c>
      <c r="B10" s="65">
        <v>1358</v>
      </c>
      <c r="C10" s="66">
        <v>1216</v>
      </c>
      <c r="D10" s="65">
        <v>14541</v>
      </c>
      <c r="E10" s="66">
        <v>13445</v>
      </c>
      <c r="F10" s="67"/>
      <c r="G10" s="65">
        <f>B10-C10</f>
        <v>142</v>
      </c>
      <c r="H10" s="66">
        <f>D10-E10</f>
        <v>1096</v>
      </c>
      <c r="I10" s="28">
        <f>IF(C10=0, "-", IF(G10/C10&lt;10, G10/C10*100, "&gt;999"))</f>
        <v>11.677631578947368</v>
      </c>
      <c r="J10" s="29">
        <f>IF(E10=0, "-", IF(H10/E10&lt;10, H10/E10*100, "&gt;999"))</f>
        <v>8.1517292673856456</v>
      </c>
    </row>
    <row r="11" spans="1:10" s="43" customFormat="1" x14ac:dyDescent="0.25">
      <c r="A11" s="27" t="s">
        <v>0</v>
      </c>
      <c r="B11" s="71">
        <f>SUM(B7:B10)</f>
        <v>25798</v>
      </c>
      <c r="C11" s="72">
        <f>SUM(C7:C10)</f>
        <v>24733</v>
      </c>
      <c r="D11" s="71">
        <f>SUM(D7:D10)</f>
        <v>338012</v>
      </c>
      <c r="E11" s="72">
        <f>SUM(E7:E10)</f>
        <v>328185</v>
      </c>
      <c r="F11" s="73"/>
      <c r="G11" s="71">
        <f>B11-C11</f>
        <v>1065</v>
      </c>
      <c r="H11" s="72">
        <f>D11-E11</f>
        <v>9827</v>
      </c>
      <c r="I11" s="44">
        <f>IF(C11=0, 0, G11/C11*100)</f>
        <v>4.3059879513200983</v>
      </c>
      <c r="J11" s="45">
        <f>IF(E11=0, 0, H11/E11*100)</f>
        <v>2.9943477002300529</v>
      </c>
    </row>
    <row r="13" spans="1:10" x14ac:dyDescent="0.25">
      <c r="A13" s="3"/>
      <c r="B13" s="196" t="s">
        <v>1</v>
      </c>
      <c r="C13" s="197"/>
      <c r="D13" s="196" t="s">
        <v>2</v>
      </c>
      <c r="E13" s="197"/>
      <c r="F13" s="59"/>
      <c r="G13" s="196" t="s">
        <v>3</v>
      </c>
      <c r="H13" s="200"/>
      <c r="I13" s="200"/>
      <c r="J13" s="197"/>
    </row>
    <row r="14" spans="1:10" x14ac:dyDescent="0.25">
      <c r="A14" s="7" t="s">
        <v>113</v>
      </c>
      <c r="B14" s="65">
        <v>87</v>
      </c>
      <c r="C14" s="66">
        <v>354</v>
      </c>
      <c r="D14" s="65">
        <v>2047</v>
      </c>
      <c r="E14" s="66">
        <v>2849</v>
      </c>
      <c r="F14" s="67"/>
      <c r="G14" s="65">
        <f t="shared" ref="G14:G34" si="0">B14-C14</f>
        <v>-267</v>
      </c>
      <c r="H14" s="66">
        <f t="shared" ref="H14:H34" si="1">D14-E14</f>
        <v>-802</v>
      </c>
      <c r="I14" s="28">
        <f t="shared" ref="I14:I33" si="2">IF(C14=0, "-", IF(G14/C14&lt;10, G14/C14*100, "&gt;999"))</f>
        <v>-75.423728813559322</v>
      </c>
      <c r="J14" s="29">
        <f t="shared" ref="J14:J33" si="3">IF(E14=0, "-", IF(H14/E14&lt;10, H14/E14*100, "&gt;999"))</f>
        <v>-28.150228150228152</v>
      </c>
    </row>
    <row r="15" spans="1:10" x14ac:dyDescent="0.25">
      <c r="A15" s="7" t="s">
        <v>114</v>
      </c>
      <c r="B15" s="65">
        <v>843</v>
      </c>
      <c r="C15" s="66">
        <v>975</v>
      </c>
      <c r="D15" s="65">
        <v>14047</v>
      </c>
      <c r="E15" s="66">
        <v>14531</v>
      </c>
      <c r="F15" s="67"/>
      <c r="G15" s="65">
        <f t="shared" si="0"/>
        <v>-132</v>
      </c>
      <c r="H15" s="66">
        <f t="shared" si="1"/>
        <v>-484</v>
      </c>
      <c r="I15" s="28">
        <f t="shared" si="2"/>
        <v>-13.538461538461538</v>
      </c>
      <c r="J15" s="29">
        <f t="shared" si="3"/>
        <v>-3.3308099924299777</v>
      </c>
    </row>
    <row r="16" spans="1:10" x14ac:dyDescent="0.25">
      <c r="A16" s="7" t="s">
        <v>115</v>
      </c>
      <c r="B16" s="65">
        <v>1761</v>
      </c>
      <c r="C16" s="66">
        <v>2119</v>
      </c>
      <c r="D16" s="65">
        <v>29566</v>
      </c>
      <c r="E16" s="66">
        <v>36999</v>
      </c>
      <c r="F16" s="67"/>
      <c r="G16" s="65">
        <f t="shared" si="0"/>
        <v>-358</v>
      </c>
      <c r="H16" s="66">
        <f t="shared" si="1"/>
        <v>-7433</v>
      </c>
      <c r="I16" s="28">
        <f t="shared" si="2"/>
        <v>-16.894761680037753</v>
      </c>
      <c r="J16" s="29">
        <f t="shared" si="3"/>
        <v>-20.089732154923105</v>
      </c>
    </row>
    <row r="17" spans="1:10" x14ac:dyDescent="0.25">
      <c r="A17" s="7" t="s">
        <v>116</v>
      </c>
      <c r="B17" s="65">
        <v>693</v>
      </c>
      <c r="C17" s="66">
        <v>819</v>
      </c>
      <c r="D17" s="65">
        <v>12994</v>
      </c>
      <c r="E17" s="66">
        <v>10518</v>
      </c>
      <c r="F17" s="67"/>
      <c r="G17" s="65">
        <f t="shared" si="0"/>
        <v>-126</v>
      </c>
      <c r="H17" s="66">
        <f t="shared" si="1"/>
        <v>2476</v>
      </c>
      <c r="I17" s="28">
        <f t="shared" si="2"/>
        <v>-15.384615384615385</v>
      </c>
      <c r="J17" s="29">
        <f t="shared" si="3"/>
        <v>23.540597071686634</v>
      </c>
    </row>
    <row r="18" spans="1:10" x14ac:dyDescent="0.25">
      <c r="A18" s="7" t="s">
        <v>117</v>
      </c>
      <c r="B18" s="65">
        <v>48</v>
      </c>
      <c r="C18" s="66">
        <v>113</v>
      </c>
      <c r="D18" s="65">
        <v>1532</v>
      </c>
      <c r="E18" s="66">
        <v>1676</v>
      </c>
      <c r="F18" s="67"/>
      <c r="G18" s="65">
        <f t="shared" si="0"/>
        <v>-65</v>
      </c>
      <c r="H18" s="66">
        <f t="shared" si="1"/>
        <v>-144</v>
      </c>
      <c r="I18" s="28">
        <f t="shared" si="2"/>
        <v>-57.522123893805308</v>
      </c>
      <c r="J18" s="29">
        <f t="shared" si="3"/>
        <v>-8.5918854415274453</v>
      </c>
    </row>
    <row r="19" spans="1:10" x14ac:dyDescent="0.25">
      <c r="A19" s="7" t="s">
        <v>118</v>
      </c>
      <c r="B19" s="65">
        <v>15</v>
      </c>
      <c r="C19" s="66">
        <v>32</v>
      </c>
      <c r="D19" s="65">
        <v>240</v>
      </c>
      <c r="E19" s="66">
        <v>321</v>
      </c>
      <c r="F19" s="67"/>
      <c r="G19" s="65">
        <f t="shared" si="0"/>
        <v>-17</v>
      </c>
      <c r="H19" s="66">
        <f t="shared" si="1"/>
        <v>-81</v>
      </c>
      <c r="I19" s="28">
        <f t="shared" si="2"/>
        <v>-53.125</v>
      </c>
      <c r="J19" s="29">
        <f t="shared" si="3"/>
        <v>-25.233644859813083</v>
      </c>
    </row>
    <row r="20" spans="1:10" x14ac:dyDescent="0.25">
      <c r="A20" s="7" t="s">
        <v>119</v>
      </c>
      <c r="B20" s="65">
        <v>281</v>
      </c>
      <c r="C20" s="66">
        <v>266</v>
      </c>
      <c r="D20" s="65">
        <v>3936</v>
      </c>
      <c r="E20" s="66">
        <v>3869</v>
      </c>
      <c r="F20" s="67"/>
      <c r="G20" s="65">
        <f t="shared" si="0"/>
        <v>15</v>
      </c>
      <c r="H20" s="66">
        <f t="shared" si="1"/>
        <v>67</v>
      </c>
      <c r="I20" s="28">
        <f t="shared" si="2"/>
        <v>5.6390977443609023</v>
      </c>
      <c r="J20" s="29">
        <f t="shared" si="3"/>
        <v>1.7317136210907211</v>
      </c>
    </row>
    <row r="21" spans="1:10" x14ac:dyDescent="0.25">
      <c r="A21" s="7" t="s">
        <v>120</v>
      </c>
      <c r="B21" s="65">
        <v>182</v>
      </c>
      <c r="C21" s="66">
        <v>181</v>
      </c>
      <c r="D21" s="65">
        <v>2947</v>
      </c>
      <c r="E21" s="66">
        <v>3287</v>
      </c>
      <c r="F21" s="67"/>
      <c r="G21" s="65">
        <f t="shared" si="0"/>
        <v>1</v>
      </c>
      <c r="H21" s="66">
        <f t="shared" si="1"/>
        <v>-340</v>
      </c>
      <c r="I21" s="28">
        <f t="shared" si="2"/>
        <v>0.55248618784530379</v>
      </c>
      <c r="J21" s="29">
        <f t="shared" si="3"/>
        <v>-10.343778521448128</v>
      </c>
    </row>
    <row r="22" spans="1:10" x14ac:dyDescent="0.25">
      <c r="A22" s="142" t="s">
        <v>122</v>
      </c>
      <c r="B22" s="143">
        <v>1246</v>
      </c>
      <c r="C22" s="144">
        <v>1187</v>
      </c>
      <c r="D22" s="143">
        <v>16407</v>
      </c>
      <c r="E22" s="144">
        <v>15220</v>
      </c>
      <c r="F22" s="145"/>
      <c r="G22" s="143">
        <f t="shared" si="0"/>
        <v>59</v>
      </c>
      <c r="H22" s="144">
        <f t="shared" si="1"/>
        <v>1187</v>
      </c>
      <c r="I22" s="146">
        <f t="shared" si="2"/>
        <v>4.9705139005897223</v>
      </c>
      <c r="J22" s="147">
        <f t="shared" si="3"/>
        <v>7.7989487516425759</v>
      </c>
    </row>
    <row r="23" spans="1:10" x14ac:dyDescent="0.25">
      <c r="A23" s="7" t="s">
        <v>123</v>
      </c>
      <c r="B23" s="65">
        <v>3933</v>
      </c>
      <c r="C23" s="66">
        <v>3516</v>
      </c>
      <c r="D23" s="65">
        <v>46411</v>
      </c>
      <c r="E23" s="66">
        <v>45621</v>
      </c>
      <c r="F23" s="67"/>
      <c r="G23" s="65">
        <f t="shared" si="0"/>
        <v>417</v>
      </c>
      <c r="H23" s="66">
        <f t="shared" si="1"/>
        <v>790</v>
      </c>
      <c r="I23" s="28">
        <f t="shared" si="2"/>
        <v>11.860068259385665</v>
      </c>
      <c r="J23" s="29">
        <f t="shared" si="3"/>
        <v>1.7316586659652351</v>
      </c>
    </row>
    <row r="24" spans="1:10" x14ac:dyDescent="0.25">
      <c r="A24" s="7" t="s">
        <v>124</v>
      </c>
      <c r="B24" s="65">
        <v>5749</v>
      </c>
      <c r="C24" s="66">
        <v>4870</v>
      </c>
      <c r="D24" s="65">
        <v>69142</v>
      </c>
      <c r="E24" s="66">
        <v>58175</v>
      </c>
      <c r="F24" s="67"/>
      <c r="G24" s="65">
        <f t="shared" si="0"/>
        <v>879</v>
      </c>
      <c r="H24" s="66">
        <f t="shared" si="1"/>
        <v>10967</v>
      </c>
      <c r="I24" s="28">
        <f t="shared" si="2"/>
        <v>18.049281314168379</v>
      </c>
      <c r="J24" s="29">
        <f t="shared" si="3"/>
        <v>18.851740438332616</v>
      </c>
    </row>
    <row r="25" spans="1:10" x14ac:dyDescent="0.25">
      <c r="A25" s="7" t="s">
        <v>125</v>
      </c>
      <c r="B25" s="65">
        <v>3251</v>
      </c>
      <c r="C25" s="66">
        <v>3076</v>
      </c>
      <c r="D25" s="65">
        <v>42573</v>
      </c>
      <c r="E25" s="66">
        <v>41551</v>
      </c>
      <c r="F25" s="67"/>
      <c r="G25" s="65">
        <f t="shared" si="0"/>
        <v>175</v>
      </c>
      <c r="H25" s="66">
        <f t="shared" si="1"/>
        <v>1022</v>
      </c>
      <c r="I25" s="28">
        <f t="shared" si="2"/>
        <v>5.6892067620286086</v>
      </c>
      <c r="J25" s="29">
        <f t="shared" si="3"/>
        <v>2.4596279271257009</v>
      </c>
    </row>
    <row r="26" spans="1:10" x14ac:dyDescent="0.25">
      <c r="A26" s="7" t="s">
        <v>126</v>
      </c>
      <c r="B26" s="65">
        <v>704</v>
      </c>
      <c r="C26" s="66">
        <v>276</v>
      </c>
      <c r="D26" s="65">
        <v>6497</v>
      </c>
      <c r="E26" s="66">
        <v>6133</v>
      </c>
      <c r="F26" s="67"/>
      <c r="G26" s="65">
        <f t="shared" si="0"/>
        <v>428</v>
      </c>
      <c r="H26" s="66">
        <f t="shared" si="1"/>
        <v>364</v>
      </c>
      <c r="I26" s="28">
        <f t="shared" si="2"/>
        <v>155.07246376811594</v>
      </c>
      <c r="J26" s="29">
        <f t="shared" si="3"/>
        <v>5.9351051687591712</v>
      </c>
    </row>
    <row r="27" spans="1:10" x14ac:dyDescent="0.25">
      <c r="A27" s="142" t="s">
        <v>129</v>
      </c>
      <c r="B27" s="143">
        <v>43</v>
      </c>
      <c r="C27" s="144">
        <v>67</v>
      </c>
      <c r="D27" s="143">
        <v>695</v>
      </c>
      <c r="E27" s="144">
        <v>712</v>
      </c>
      <c r="F27" s="145"/>
      <c r="G27" s="143">
        <f t="shared" si="0"/>
        <v>-24</v>
      </c>
      <c r="H27" s="144">
        <f t="shared" si="1"/>
        <v>-17</v>
      </c>
      <c r="I27" s="146">
        <f t="shared" si="2"/>
        <v>-35.820895522388057</v>
      </c>
      <c r="J27" s="147">
        <f t="shared" si="3"/>
        <v>-2.387640449438202</v>
      </c>
    </row>
    <row r="28" spans="1:10" x14ac:dyDescent="0.25">
      <c r="A28" s="7" t="s">
        <v>130</v>
      </c>
      <c r="B28" s="65">
        <v>9</v>
      </c>
      <c r="C28" s="66">
        <v>4</v>
      </c>
      <c r="D28" s="65">
        <v>71</v>
      </c>
      <c r="E28" s="66">
        <v>53</v>
      </c>
      <c r="F28" s="67"/>
      <c r="G28" s="65">
        <f t="shared" si="0"/>
        <v>5</v>
      </c>
      <c r="H28" s="66">
        <f t="shared" si="1"/>
        <v>18</v>
      </c>
      <c r="I28" s="28">
        <f t="shared" si="2"/>
        <v>125</v>
      </c>
      <c r="J28" s="29">
        <f t="shared" si="3"/>
        <v>33.962264150943398</v>
      </c>
    </row>
    <row r="29" spans="1:10" x14ac:dyDescent="0.25">
      <c r="A29" s="7" t="s">
        <v>131</v>
      </c>
      <c r="B29" s="65">
        <v>16</v>
      </c>
      <c r="C29" s="66">
        <v>30</v>
      </c>
      <c r="D29" s="65">
        <v>479</v>
      </c>
      <c r="E29" s="66">
        <v>575</v>
      </c>
      <c r="F29" s="67"/>
      <c r="G29" s="65">
        <f t="shared" si="0"/>
        <v>-14</v>
      </c>
      <c r="H29" s="66">
        <f t="shared" si="1"/>
        <v>-96</v>
      </c>
      <c r="I29" s="28">
        <f t="shared" si="2"/>
        <v>-46.666666666666664</v>
      </c>
      <c r="J29" s="29">
        <f t="shared" si="3"/>
        <v>-16.695652173913047</v>
      </c>
    </row>
    <row r="30" spans="1:10" x14ac:dyDescent="0.25">
      <c r="A30" s="7" t="s">
        <v>132</v>
      </c>
      <c r="B30" s="65">
        <v>605</v>
      </c>
      <c r="C30" s="66">
        <v>745</v>
      </c>
      <c r="D30" s="65">
        <v>8303</v>
      </c>
      <c r="E30" s="66">
        <v>9345</v>
      </c>
      <c r="F30" s="67"/>
      <c r="G30" s="65">
        <f t="shared" si="0"/>
        <v>-140</v>
      </c>
      <c r="H30" s="66">
        <f t="shared" si="1"/>
        <v>-1042</v>
      </c>
      <c r="I30" s="28">
        <f t="shared" si="2"/>
        <v>-18.791946308724832</v>
      </c>
      <c r="J30" s="29">
        <f t="shared" si="3"/>
        <v>-11.150347779561262</v>
      </c>
    </row>
    <row r="31" spans="1:10" x14ac:dyDescent="0.25">
      <c r="A31" s="7" t="s">
        <v>133</v>
      </c>
      <c r="B31" s="65">
        <v>644</v>
      </c>
      <c r="C31" s="66">
        <v>858</v>
      </c>
      <c r="D31" s="65">
        <v>10342</v>
      </c>
      <c r="E31" s="66">
        <v>9895</v>
      </c>
      <c r="F31" s="67"/>
      <c r="G31" s="65">
        <f t="shared" si="0"/>
        <v>-214</v>
      </c>
      <c r="H31" s="66">
        <f t="shared" si="1"/>
        <v>447</v>
      </c>
      <c r="I31" s="28">
        <f t="shared" si="2"/>
        <v>-24.941724941724942</v>
      </c>
      <c r="J31" s="29">
        <f t="shared" si="3"/>
        <v>4.517433046993431</v>
      </c>
    </row>
    <row r="32" spans="1:10" x14ac:dyDescent="0.25">
      <c r="A32" s="7" t="s">
        <v>134</v>
      </c>
      <c r="B32" s="65">
        <v>4330</v>
      </c>
      <c r="C32" s="66">
        <v>4029</v>
      </c>
      <c r="D32" s="65">
        <v>55242</v>
      </c>
      <c r="E32" s="66">
        <v>53410</v>
      </c>
      <c r="F32" s="67"/>
      <c r="G32" s="65">
        <f t="shared" si="0"/>
        <v>301</v>
      </c>
      <c r="H32" s="66">
        <f t="shared" si="1"/>
        <v>1832</v>
      </c>
      <c r="I32" s="28">
        <f t="shared" si="2"/>
        <v>7.4708364358401589</v>
      </c>
      <c r="J32" s="29">
        <f t="shared" si="3"/>
        <v>3.4300692754165882</v>
      </c>
    </row>
    <row r="33" spans="1:10" x14ac:dyDescent="0.25">
      <c r="A33" s="142" t="s">
        <v>128</v>
      </c>
      <c r="B33" s="143">
        <v>1358</v>
      </c>
      <c r="C33" s="144">
        <v>1216</v>
      </c>
      <c r="D33" s="143">
        <v>14541</v>
      </c>
      <c r="E33" s="144">
        <v>13445</v>
      </c>
      <c r="F33" s="145"/>
      <c r="G33" s="143">
        <f t="shared" si="0"/>
        <v>142</v>
      </c>
      <c r="H33" s="144">
        <f t="shared" si="1"/>
        <v>1096</v>
      </c>
      <c r="I33" s="146">
        <f t="shared" si="2"/>
        <v>11.677631578947368</v>
      </c>
      <c r="J33" s="147">
        <f t="shared" si="3"/>
        <v>8.1517292673856456</v>
      </c>
    </row>
    <row r="34" spans="1:10" s="43" customFormat="1" x14ac:dyDescent="0.25">
      <c r="A34" s="27" t="s">
        <v>0</v>
      </c>
      <c r="B34" s="71">
        <f>SUM(B14:B33)</f>
        <v>25798</v>
      </c>
      <c r="C34" s="72">
        <f>SUM(C14:C33)</f>
        <v>24733</v>
      </c>
      <c r="D34" s="71">
        <f>SUM(D14:D33)</f>
        <v>338012</v>
      </c>
      <c r="E34" s="72">
        <f>SUM(E14:E33)</f>
        <v>328185</v>
      </c>
      <c r="F34" s="73"/>
      <c r="G34" s="71">
        <f t="shared" si="0"/>
        <v>1065</v>
      </c>
      <c r="H34" s="72">
        <f t="shared" si="1"/>
        <v>9827</v>
      </c>
      <c r="I34" s="44">
        <f>IF(C34=0, 0, G34/C34*100)</f>
        <v>4.3059879513200983</v>
      </c>
      <c r="J34" s="45">
        <f>IF(E34=0, 0, H34/E34*100)</f>
        <v>2.9943477002300529</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112</v>
      </c>
      <c r="B39" s="30">
        <f>$B$7/$B$11*100</f>
        <v>15.156213659973641</v>
      </c>
      <c r="C39" s="31">
        <f>$C$7/$C$11*100</f>
        <v>19.645817329074518</v>
      </c>
      <c r="D39" s="30">
        <f>$D$7/$D$11*100</f>
        <v>19.913198347987645</v>
      </c>
      <c r="E39" s="31">
        <f>$E$7/$E$11*100</f>
        <v>22.563493151728444</v>
      </c>
      <c r="F39" s="32"/>
      <c r="G39" s="30">
        <f>B39-C39</f>
        <v>-4.4896036691008767</v>
      </c>
      <c r="H39" s="31">
        <f>D39-E39</f>
        <v>-2.650294803740799</v>
      </c>
    </row>
    <row r="40" spans="1:10" x14ac:dyDescent="0.25">
      <c r="A40" s="7" t="s">
        <v>121</v>
      </c>
      <c r="B40" s="30">
        <f>$B$8/$B$11*100</f>
        <v>57.690518644856191</v>
      </c>
      <c r="C40" s="31">
        <f>$C$8/$C$11*100</f>
        <v>52.258116686208709</v>
      </c>
      <c r="D40" s="30">
        <f>$D$8/$D$11*100</f>
        <v>53.557270156089132</v>
      </c>
      <c r="E40" s="31">
        <f>$E$8/$E$11*100</f>
        <v>50.794521382756677</v>
      </c>
      <c r="F40" s="32"/>
      <c r="G40" s="30">
        <f>B40-C40</f>
        <v>5.4324019586474819</v>
      </c>
      <c r="H40" s="31">
        <f>D40-E40</f>
        <v>2.7627487733324543</v>
      </c>
    </row>
    <row r="41" spans="1:10" x14ac:dyDescent="0.25">
      <c r="A41" s="7" t="s">
        <v>127</v>
      </c>
      <c r="B41" s="30">
        <f>$B$9/$B$11*100</f>
        <v>21.889293743701064</v>
      </c>
      <c r="C41" s="31">
        <f>$C$9/$C$11*100</f>
        <v>23.179557675979463</v>
      </c>
      <c r="D41" s="30">
        <f>$D$9/$D$11*100</f>
        <v>22.227613220832396</v>
      </c>
      <c r="E41" s="31">
        <f>$E$9/$E$11*100</f>
        <v>22.545210780504899</v>
      </c>
      <c r="F41" s="32"/>
      <c r="G41" s="30">
        <f>B41-C41</f>
        <v>-1.2902639322783997</v>
      </c>
      <c r="H41" s="31">
        <f>D41-E41</f>
        <v>-0.31759755967250314</v>
      </c>
    </row>
    <row r="42" spans="1:10" x14ac:dyDescent="0.25">
      <c r="A42" s="7" t="s">
        <v>128</v>
      </c>
      <c r="B42" s="30">
        <f>$B$10/$B$11*100</f>
        <v>5.2639739514691062</v>
      </c>
      <c r="C42" s="31">
        <f>$C$10/$C$11*100</f>
        <v>4.9165083087373143</v>
      </c>
      <c r="D42" s="30">
        <f>$D$10/$D$11*100</f>
        <v>4.3019182750908245</v>
      </c>
      <c r="E42" s="31">
        <f>$E$10/$E$11*100</f>
        <v>4.0967746850099784</v>
      </c>
      <c r="F42" s="32"/>
      <c r="G42" s="30">
        <f>B42-C42</f>
        <v>0.34746564273179192</v>
      </c>
      <c r="H42" s="31">
        <f>D42-E42</f>
        <v>0.20514359008084604</v>
      </c>
    </row>
    <row r="43" spans="1:10" s="43" customFormat="1" x14ac:dyDescent="0.25">
      <c r="A43" s="27" t="s">
        <v>0</v>
      </c>
      <c r="B43" s="46">
        <f>SUM(B39:B42)</f>
        <v>100</v>
      </c>
      <c r="C43" s="47">
        <f>SUM(C39:C42)</f>
        <v>100.00000000000001</v>
      </c>
      <c r="D43" s="46">
        <f>SUM(D39:D42)</f>
        <v>100</v>
      </c>
      <c r="E43" s="47">
        <f>SUM(E39:E42)</f>
        <v>100</v>
      </c>
      <c r="F43" s="48"/>
      <c r="G43" s="46">
        <f>B43-C43</f>
        <v>0</v>
      </c>
      <c r="H43" s="47">
        <f>D43-E43</f>
        <v>0</v>
      </c>
    </row>
    <row r="45" spans="1:10" x14ac:dyDescent="0.25">
      <c r="A45" s="3"/>
      <c r="B45" s="196" t="s">
        <v>1</v>
      </c>
      <c r="C45" s="197"/>
      <c r="D45" s="196" t="s">
        <v>2</v>
      </c>
      <c r="E45" s="197"/>
      <c r="F45" s="59"/>
      <c r="G45" s="196" t="s">
        <v>9</v>
      </c>
      <c r="H45" s="197"/>
    </row>
    <row r="46" spans="1:10" x14ac:dyDescent="0.25">
      <c r="A46" s="7" t="s">
        <v>113</v>
      </c>
      <c r="B46" s="30">
        <f>$B$14/$B$34*100</f>
        <v>0.33723544460810917</v>
      </c>
      <c r="C46" s="31">
        <f>$C$14/$C$34*100</f>
        <v>1.431286135931751</v>
      </c>
      <c r="D46" s="30">
        <f>$D$14/$D$34*100</f>
        <v>0.60559980119049028</v>
      </c>
      <c r="E46" s="31">
        <f>$E$14/$E$34*100</f>
        <v>0.86810792693145633</v>
      </c>
      <c r="F46" s="32"/>
      <c r="G46" s="30">
        <f t="shared" ref="G46:G66" si="4">B46-C46</f>
        <v>-1.0940506913236419</v>
      </c>
      <c r="H46" s="31">
        <f t="shared" ref="H46:H66" si="5">D46-E46</f>
        <v>-0.26250812574096605</v>
      </c>
    </row>
    <row r="47" spans="1:10" x14ac:dyDescent="0.25">
      <c r="A47" s="7" t="s">
        <v>114</v>
      </c>
      <c r="B47" s="30">
        <f>$B$15/$B$34*100</f>
        <v>3.26769517016823</v>
      </c>
      <c r="C47" s="31">
        <f>$C$15/$C$34*100</f>
        <v>3.9421016455747382</v>
      </c>
      <c r="D47" s="30">
        <f>$D$15/$D$34*100</f>
        <v>4.1557696176467109</v>
      </c>
      <c r="E47" s="31">
        <f>$E$15/$E$34*100</f>
        <v>4.4276856041561921</v>
      </c>
      <c r="F47" s="32"/>
      <c r="G47" s="30">
        <f t="shared" si="4"/>
        <v>-0.67440647540650822</v>
      </c>
      <c r="H47" s="31">
        <f t="shared" si="5"/>
        <v>-0.27191598650948112</v>
      </c>
    </row>
    <row r="48" spans="1:10" x14ac:dyDescent="0.25">
      <c r="A48" s="7" t="s">
        <v>115</v>
      </c>
      <c r="B48" s="30">
        <f>$B$16/$B$34*100</f>
        <v>6.8261105512055194</v>
      </c>
      <c r="C48" s="31">
        <f>$C$16/$C$34*100</f>
        <v>8.5675009097157648</v>
      </c>
      <c r="D48" s="30">
        <f>$D$16/$D$34*100</f>
        <v>8.7470267327787177</v>
      </c>
      <c r="E48" s="31">
        <f>$E$16/$E$34*100</f>
        <v>11.273824215000685</v>
      </c>
      <c r="F48" s="32"/>
      <c r="G48" s="30">
        <f t="shared" si="4"/>
        <v>-1.7413903585102455</v>
      </c>
      <c r="H48" s="31">
        <f t="shared" si="5"/>
        <v>-2.5267974822219674</v>
      </c>
    </row>
    <row r="49" spans="1:8" x14ac:dyDescent="0.25">
      <c r="A49" s="7" t="s">
        <v>116</v>
      </c>
      <c r="B49" s="30">
        <f>$B$17/$B$34*100</f>
        <v>2.6862547484301111</v>
      </c>
      <c r="C49" s="31">
        <f>$C$17/$C$34*100</f>
        <v>3.31136538228278</v>
      </c>
      <c r="D49" s="30">
        <f>$D$17/$D$34*100</f>
        <v>3.8442422162526775</v>
      </c>
      <c r="E49" s="31">
        <f>$E$17/$E$34*100</f>
        <v>3.2048996754879107</v>
      </c>
      <c r="F49" s="32"/>
      <c r="G49" s="30">
        <f t="shared" si="4"/>
        <v>-0.62511063385266885</v>
      </c>
      <c r="H49" s="31">
        <f t="shared" si="5"/>
        <v>0.63934254076476682</v>
      </c>
    </row>
    <row r="50" spans="1:8" x14ac:dyDescent="0.25">
      <c r="A50" s="7" t="s">
        <v>117</v>
      </c>
      <c r="B50" s="30">
        <f>$B$18/$B$34*100</f>
        <v>0.18606093495619816</v>
      </c>
      <c r="C50" s="31">
        <f>$C$18/$C$34*100</f>
        <v>0.45687947276917484</v>
      </c>
      <c r="D50" s="30">
        <f>$D$18/$D$34*100</f>
        <v>0.4532383465675775</v>
      </c>
      <c r="E50" s="31">
        <f>$E$18/$E$34*100</f>
        <v>0.51068756951109895</v>
      </c>
      <c r="F50" s="32"/>
      <c r="G50" s="30">
        <f t="shared" si="4"/>
        <v>-0.27081853781297671</v>
      </c>
      <c r="H50" s="31">
        <f t="shared" si="5"/>
        <v>-5.744922294352145E-2</v>
      </c>
    </row>
    <row r="51" spans="1:8" x14ac:dyDescent="0.25">
      <c r="A51" s="7" t="s">
        <v>118</v>
      </c>
      <c r="B51" s="30">
        <f>$B$19/$B$34*100</f>
        <v>5.814404217381193E-2</v>
      </c>
      <c r="C51" s="31">
        <f>$C$19/$C$34*100</f>
        <v>0.12938179759835039</v>
      </c>
      <c r="D51" s="30">
        <f>$D$19/$D$34*100</f>
        <v>7.1003396329124405E-2</v>
      </c>
      <c r="E51" s="31">
        <f>$E$19/$E$34*100</f>
        <v>9.7810686045980158E-2</v>
      </c>
      <c r="F51" s="32"/>
      <c r="G51" s="30">
        <f t="shared" si="4"/>
        <v>-7.123775542453846E-2</v>
      </c>
      <c r="H51" s="31">
        <f t="shared" si="5"/>
        <v>-2.6807289716855753E-2</v>
      </c>
    </row>
    <row r="52" spans="1:8" x14ac:dyDescent="0.25">
      <c r="A52" s="7" t="s">
        <v>119</v>
      </c>
      <c r="B52" s="30">
        <f>$B$20/$B$34*100</f>
        <v>1.08923172338941</v>
      </c>
      <c r="C52" s="31">
        <f>$C$20/$C$34*100</f>
        <v>1.0754861925362875</v>
      </c>
      <c r="D52" s="30">
        <f>$D$20/$D$34*100</f>
        <v>1.1644556997976403</v>
      </c>
      <c r="E52" s="31">
        <f>$E$20/$E$34*100</f>
        <v>1.1789082377317672</v>
      </c>
      <c r="F52" s="32"/>
      <c r="G52" s="30">
        <f t="shared" si="4"/>
        <v>1.3745530853122467E-2</v>
      </c>
      <c r="H52" s="31">
        <f t="shared" si="5"/>
        <v>-1.445253793412693E-2</v>
      </c>
    </row>
    <row r="53" spans="1:8" x14ac:dyDescent="0.25">
      <c r="A53" s="7" t="s">
        <v>120</v>
      </c>
      <c r="B53" s="30">
        <f>$B$21/$B$34*100</f>
        <v>0.70548104504225129</v>
      </c>
      <c r="C53" s="31">
        <f>$C$21/$C$34*100</f>
        <v>0.73181579266566932</v>
      </c>
      <c r="D53" s="30">
        <f>$D$21/$D$34*100</f>
        <v>0.87186253742470676</v>
      </c>
      <c r="E53" s="31">
        <f>$E$21/$E$34*100</f>
        <v>1.0015692368633544</v>
      </c>
      <c r="F53" s="32"/>
      <c r="G53" s="30">
        <f t="shared" si="4"/>
        <v>-2.6334747623418031E-2</v>
      </c>
      <c r="H53" s="31">
        <f t="shared" si="5"/>
        <v>-0.12970669943864765</v>
      </c>
    </row>
    <row r="54" spans="1:8" x14ac:dyDescent="0.25">
      <c r="A54" s="142" t="s">
        <v>122</v>
      </c>
      <c r="B54" s="148">
        <f>$B$22/$B$34*100</f>
        <v>4.8298317699046436</v>
      </c>
      <c r="C54" s="149">
        <f>$C$22/$C$34*100</f>
        <v>4.7992560546638092</v>
      </c>
      <c r="D54" s="148">
        <f>$D$22/$D$34*100</f>
        <v>4.8539696815497679</v>
      </c>
      <c r="E54" s="149">
        <f>$E$22/$E$34*100</f>
        <v>4.6376281670399315</v>
      </c>
      <c r="F54" s="150"/>
      <c r="G54" s="148">
        <f t="shared" si="4"/>
        <v>3.0575715240834356E-2</v>
      </c>
      <c r="H54" s="149">
        <f t="shared" si="5"/>
        <v>0.21634151450983641</v>
      </c>
    </row>
    <row r="55" spans="1:8" x14ac:dyDescent="0.25">
      <c r="A55" s="7" t="s">
        <v>123</v>
      </c>
      <c r="B55" s="30">
        <f>$B$23/$B$34*100</f>
        <v>15.245367857973486</v>
      </c>
      <c r="C55" s="31">
        <f>$C$23/$C$34*100</f>
        <v>14.215825011118749</v>
      </c>
      <c r="D55" s="30">
        <f>$D$23/$D$34*100</f>
        <v>13.730577612629139</v>
      </c>
      <c r="E55" s="31">
        <f>$E$23/$E$34*100</f>
        <v>13.901000959824488</v>
      </c>
      <c r="F55" s="32"/>
      <c r="G55" s="30">
        <f t="shared" si="4"/>
        <v>1.0295428468547367</v>
      </c>
      <c r="H55" s="31">
        <f t="shared" si="5"/>
        <v>-0.17042334719534935</v>
      </c>
    </row>
    <row r="56" spans="1:8" x14ac:dyDescent="0.25">
      <c r="A56" s="7" t="s">
        <v>124</v>
      </c>
      <c r="B56" s="30">
        <f>$B$24/$B$34*100</f>
        <v>22.284673230482984</v>
      </c>
      <c r="C56" s="31">
        <f>$C$24/$C$34*100</f>
        <v>19.690292321998946</v>
      </c>
      <c r="D56" s="30">
        <f>$D$24/$D$34*100</f>
        <v>20.455486787451331</v>
      </c>
      <c r="E56" s="31">
        <f>$E$24/$E$34*100</f>
        <v>17.726282432164787</v>
      </c>
      <c r="F56" s="32"/>
      <c r="G56" s="30">
        <f t="shared" si="4"/>
        <v>2.5943809084840375</v>
      </c>
      <c r="H56" s="31">
        <f t="shared" si="5"/>
        <v>2.7292043552865444</v>
      </c>
    </row>
    <row r="57" spans="1:8" x14ac:dyDescent="0.25">
      <c r="A57" s="7" t="s">
        <v>125</v>
      </c>
      <c r="B57" s="30">
        <f>$B$25/$B$34*100</f>
        <v>12.601752073804171</v>
      </c>
      <c r="C57" s="31">
        <f>$C$25/$C$34*100</f>
        <v>12.43682529414143</v>
      </c>
      <c r="D57" s="30">
        <f>$D$25/$D$34*100</f>
        <v>12.595114966332558</v>
      </c>
      <c r="E57" s="31">
        <f>$E$25/$E$34*100</f>
        <v>12.660846778493836</v>
      </c>
      <c r="F57" s="32"/>
      <c r="G57" s="30">
        <f t="shared" si="4"/>
        <v>0.16492677966274094</v>
      </c>
      <c r="H57" s="31">
        <f t="shared" si="5"/>
        <v>-6.5731812161278214E-2</v>
      </c>
    </row>
    <row r="58" spans="1:8" x14ac:dyDescent="0.25">
      <c r="A58" s="7" t="s">
        <v>126</v>
      </c>
      <c r="B58" s="30">
        <f>$B$26/$B$34*100</f>
        <v>2.7288937126909061</v>
      </c>
      <c r="C58" s="31">
        <f>$C$26/$C$34*100</f>
        <v>1.1159180042857719</v>
      </c>
      <c r="D58" s="30">
        <f>$D$26/$D$34*100</f>
        <v>1.9221211081263387</v>
      </c>
      <c r="E58" s="31">
        <f>$E$26/$E$34*100</f>
        <v>1.8687630452336335</v>
      </c>
      <c r="F58" s="32"/>
      <c r="G58" s="30">
        <f t="shared" si="4"/>
        <v>1.6129757084051342</v>
      </c>
      <c r="H58" s="31">
        <f t="shared" si="5"/>
        <v>5.3358062892705282E-2</v>
      </c>
    </row>
    <row r="59" spans="1:8" x14ac:dyDescent="0.25">
      <c r="A59" s="142" t="s">
        <v>129</v>
      </c>
      <c r="B59" s="148">
        <f>$B$27/$B$34*100</f>
        <v>0.16667958756492751</v>
      </c>
      <c r="C59" s="149">
        <f>$C$27/$C$34*100</f>
        <v>0.27089313872154608</v>
      </c>
      <c r="D59" s="148">
        <f>$D$27/$D$34*100</f>
        <v>0.20561400186975609</v>
      </c>
      <c r="E59" s="149">
        <f>$E$27/$E$34*100</f>
        <v>0.2169508051860993</v>
      </c>
      <c r="F59" s="150"/>
      <c r="G59" s="148">
        <f t="shared" si="4"/>
        <v>-0.10421355115661857</v>
      </c>
      <c r="H59" s="149">
        <f t="shared" si="5"/>
        <v>-1.1336803316343208E-2</v>
      </c>
    </row>
    <row r="60" spans="1:8" x14ac:dyDescent="0.25">
      <c r="A60" s="7" t="s">
        <v>130</v>
      </c>
      <c r="B60" s="30">
        <f>$B$28/$B$34*100</f>
        <v>3.4886425304287157E-2</v>
      </c>
      <c r="C60" s="31">
        <f>$C$28/$C$34*100</f>
        <v>1.6172724699793799E-2</v>
      </c>
      <c r="D60" s="30">
        <f>$D$28/$D$34*100</f>
        <v>2.1005171414032638E-2</v>
      </c>
      <c r="E60" s="31">
        <f>$E$28/$E$34*100</f>
        <v>1.6149427914133797E-2</v>
      </c>
      <c r="F60" s="32"/>
      <c r="G60" s="30">
        <f t="shared" si="4"/>
        <v>1.8713700604493358E-2</v>
      </c>
      <c r="H60" s="31">
        <f t="shared" si="5"/>
        <v>4.8557434998988402E-3</v>
      </c>
    </row>
    <row r="61" spans="1:8" x14ac:dyDescent="0.25">
      <c r="A61" s="7" t="s">
        <v>131</v>
      </c>
      <c r="B61" s="30">
        <f>$B$29/$B$34*100</f>
        <v>6.2020311652066049E-2</v>
      </c>
      <c r="C61" s="31">
        <f>$C$29/$C$34*100</f>
        <v>0.12129543524845349</v>
      </c>
      <c r="D61" s="30">
        <f>$D$29/$D$34*100</f>
        <v>0.14171094517354413</v>
      </c>
      <c r="E61" s="31">
        <f>$E$29/$E$34*100</f>
        <v>0.17520605755899873</v>
      </c>
      <c r="F61" s="32"/>
      <c r="G61" s="30">
        <f t="shared" si="4"/>
        <v>-5.9275123596387438E-2</v>
      </c>
      <c r="H61" s="31">
        <f t="shared" si="5"/>
        <v>-3.3495112385454606E-2</v>
      </c>
    </row>
    <row r="62" spans="1:8" x14ac:dyDescent="0.25">
      <c r="A62" s="7" t="s">
        <v>132</v>
      </c>
      <c r="B62" s="30">
        <f>$B$30/$B$34*100</f>
        <v>2.3451430343437476</v>
      </c>
      <c r="C62" s="31">
        <f>$C$30/$C$34*100</f>
        <v>3.0121699753365947</v>
      </c>
      <c r="D62" s="30">
        <f>$D$30/$D$34*100</f>
        <v>2.456421665503</v>
      </c>
      <c r="E62" s="31">
        <f>$E$30/$E$34*100</f>
        <v>2.8474793180675535</v>
      </c>
      <c r="F62" s="32"/>
      <c r="G62" s="30">
        <f t="shared" si="4"/>
        <v>-0.66702694099284709</v>
      </c>
      <c r="H62" s="31">
        <f t="shared" si="5"/>
        <v>-0.39105765256455349</v>
      </c>
    </row>
    <row r="63" spans="1:8" x14ac:dyDescent="0.25">
      <c r="A63" s="7" t="s">
        <v>133</v>
      </c>
      <c r="B63" s="30">
        <f>$B$31/$B$34*100</f>
        <v>2.4963175439956586</v>
      </c>
      <c r="C63" s="31">
        <f>$C$31/$C$34*100</f>
        <v>3.4690494481057694</v>
      </c>
      <c r="D63" s="30">
        <f>$D$31/$D$34*100</f>
        <v>3.0596546868158527</v>
      </c>
      <c r="E63" s="31">
        <f>$E$31/$E$34*100</f>
        <v>3.015067720950074</v>
      </c>
      <c r="F63" s="32"/>
      <c r="G63" s="30">
        <f t="shared" si="4"/>
        <v>-0.97273190411011079</v>
      </c>
      <c r="H63" s="31">
        <f t="shared" si="5"/>
        <v>4.4586965865778705E-2</v>
      </c>
    </row>
    <row r="64" spans="1:8" x14ac:dyDescent="0.25">
      <c r="A64" s="7" t="s">
        <v>134</v>
      </c>
      <c r="B64" s="30">
        <f>$B$32/$B$34*100</f>
        <v>16.784246840840375</v>
      </c>
      <c r="C64" s="31">
        <f>$C$32/$C$34*100</f>
        <v>16.289976953867303</v>
      </c>
      <c r="D64" s="30">
        <f>$D$32/$D$34*100</f>
        <v>16.343206750056211</v>
      </c>
      <c r="E64" s="31">
        <f>$E$32/$E$34*100</f>
        <v>16.274357450828038</v>
      </c>
      <c r="F64" s="32"/>
      <c r="G64" s="30">
        <f t="shared" si="4"/>
        <v>0.49426988697307195</v>
      </c>
      <c r="H64" s="31">
        <f t="shared" si="5"/>
        <v>6.8849299228173066E-2</v>
      </c>
    </row>
    <row r="65" spans="1:8" x14ac:dyDescent="0.25">
      <c r="A65" s="142" t="s">
        <v>128</v>
      </c>
      <c r="B65" s="148">
        <f>$B$33/$B$34*100</f>
        <v>5.2639739514691062</v>
      </c>
      <c r="C65" s="149">
        <f>$C$33/$C$34*100</f>
        <v>4.9165083087373143</v>
      </c>
      <c r="D65" s="148">
        <f>$D$33/$D$34*100</f>
        <v>4.3019182750908245</v>
      </c>
      <c r="E65" s="149">
        <f>$E$33/$E$34*100</f>
        <v>4.0967746850099784</v>
      </c>
      <c r="F65" s="150"/>
      <c r="G65" s="148">
        <f t="shared" si="4"/>
        <v>0.34746564273179192</v>
      </c>
      <c r="H65" s="149">
        <f t="shared" si="5"/>
        <v>0.20514359008084604</v>
      </c>
    </row>
    <row r="66" spans="1:8" s="43" customFormat="1" x14ac:dyDescent="0.25">
      <c r="A66" s="27" t="s">
        <v>0</v>
      </c>
      <c r="B66" s="46">
        <f>SUM(B46:B65)</f>
        <v>100.00000000000001</v>
      </c>
      <c r="C66" s="47">
        <f>SUM(C46:C65)</f>
        <v>100</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7"/>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12</v>
      </c>
      <c r="C6" s="66">
        <v>12</v>
      </c>
      <c r="D6" s="65">
        <v>153</v>
      </c>
      <c r="E6" s="66">
        <v>154</v>
      </c>
      <c r="F6" s="67"/>
      <c r="G6" s="65">
        <f t="shared" ref="G6:G37" si="0">B6-C6</f>
        <v>0</v>
      </c>
      <c r="H6" s="66">
        <f t="shared" ref="H6:H37" si="1">D6-E6</f>
        <v>-1</v>
      </c>
      <c r="I6" s="20">
        <f t="shared" ref="I6:I37" si="2">IF(C6=0, "-", IF(G6/C6&lt;10, G6/C6, "&gt;999%"))</f>
        <v>0</v>
      </c>
      <c r="J6" s="21">
        <f t="shared" ref="J6:J37" si="3">IF(E6=0, "-", IF(H6/E6&lt;10, H6/E6, "&gt;999%"))</f>
        <v>-6.4935064935064939E-3</v>
      </c>
    </row>
    <row r="7" spans="1:10" x14ac:dyDescent="0.25">
      <c r="A7" s="7" t="s">
        <v>32</v>
      </c>
      <c r="B7" s="65">
        <v>0</v>
      </c>
      <c r="C7" s="66">
        <v>1</v>
      </c>
      <c r="D7" s="65">
        <v>1</v>
      </c>
      <c r="E7" s="66">
        <v>10</v>
      </c>
      <c r="F7" s="67"/>
      <c r="G7" s="65">
        <f t="shared" si="0"/>
        <v>-1</v>
      </c>
      <c r="H7" s="66">
        <f t="shared" si="1"/>
        <v>-9</v>
      </c>
      <c r="I7" s="20">
        <f t="shared" si="2"/>
        <v>-1</v>
      </c>
      <c r="J7" s="21">
        <f t="shared" si="3"/>
        <v>-0.9</v>
      </c>
    </row>
    <row r="8" spans="1:10" x14ac:dyDescent="0.25">
      <c r="A8" s="7" t="s">
        <v>33</v>
      </c>
      <c r="B8" s="65">
        <v>1</v>
      </c>
      <c r="C8" s="66">
        <v>5</v>
      </c>
      <c r="D8" s="65">
        <v>45</v>
      </c>
      <c r="E8" s="66">
        <v>53</v>
      </c>
      <c r="F8" s="67"/>
      <c r="G8" s="65">
        <f t="shared" si="0"/>
        <v>-4</v>
      </c>
      <c r="H8" s="66">
        <f t="shared" si="1"/>
        <v>-8</v>
      </c>
      <c r="I8" s="20">
        <f t="shared" si="2"/>
        <v>-0.8</v>
      </c>
      <c r="J8" s="21">
        <f t="shared" si="3"/>
        <v>-0.15094339622641509</v>
      </c>
    </row>
    <row r="9" spans="1:10" x14ac:dyDescent="0.25">
      <c r="A9" s="7" t="s">
        <v>34</v>
      </c>
      <c r="B9" s="65">
        <v>502</v>
      </c>
      <c r="C9" s="66">
        <v>389</v>
      </c>
      <c r="D9" s="65">
        <v>6433</v>
      </c>
      <c r="E9" s="66">
        <v>6986</v>
      </c>
      <c r="F9" s="67"/>
      <c r="G9" s="65">
        <f t="shared" si="0"/>
        <v>113</v>
      </c>
      <c r="H9" s="66">
        <f t="shared" si="1"/>
        <v>-553</v>
      </c>
      <c r="I9" s="20">
        <f t="shared" si="2"/>
        <v>0.29048843187660667</v>
      </c>
      <c r="J9" s="21">
        <f t="shared" si="3"/>
        <v>-7.9158316633266529E-2</v>
      </c>
    </row>
    <row r="10" spans="1:10" x14ac:dyDescent="0.25">
      <c r="A10" s="7" t="s">
        <v>35</v>
      </c>
      <c r="B10" s="65">
        <v>7</v>
      </c>
      <c r="C10" s="66">
        <v>1</v>
      </c>
      <c r="D10" s="65">
        <v>75</v>
      </c>
      <c r="E10" s="66">
        <v>79</v>
      </c>
      <c r="F10" s="67"/>
      <c r="G10" s="65">
        <f t="shared" si="0"/>
        <v>6</v>
      </c>
      <c r="H10" s="66">
        <f t="shared" si="1"/>
        <v>-4</v>
      </c>
      <c r="I10" s="20">
        <f t="shared" si="2"/>
        <v>6</v>
      </c>
      <c r="J10" s="21">
        <f t="shared" si="3"/>
        <v>-5.0632911392405063E-2</v>
      </c>
    </row>
    <row r="11" spans="1:10" x14ac:dyDescent="0.25">
      <c r="A11" s="7" t="s">
        <v>36</v>
      </c>
      <c r="B11" s="65">
        <v>293</v>
      </c>
      <c r="C11" s="66">
        <v>654</v>
      </c>
      <c r="D11" s="65">
        <v>7843</v>
      </c>
      <c r="E11" s="66">
        <v>8435</v>
      </c>
      <c r="F11" s="67"/>
      <c r="G11" s="65">
        <f t="shared" si="0"/>
        <v>-361</v>
      </c>
      <c r="H11" s="66">
        <f t="shared" si="1"/>
        <v>-592</v>
      </c>
      <c r="I11" s="20">
        <f t="shared" si="2"/>
        <v>-0.55198776758409784</v>
      </c>
      <c r="J11" s="21">
        <f t="shared" si="3"/>
        <v>-7.018375815056313E-2</v>
      </c>
    </row>
    <row r="12" spans="1:10" x14ac:dyDescent="0.25">
      <c r="A12" s="7" t="s">
        <v>37</v>
      </c>
      <c r="B12" s="65">
        <v>424</v>
      </c>
      <c r="C12" s="66">
        <v>0</v>
      </c>
      <c r="D12" s="65">
        <v>677</v>
      </c>
      <c r="E12" s="66">
        <v>0</v>
      </c>
      <c r="F12" s="67"/>
      <c r="G12" s="65">
        <f t="shared" si="0"/>
        <v>424</v>
      </c>
      <c r="H12" s="66">
        <f t="shared" si="1"/>
        <v>677</v>
      </c>
      <c r="I12" s="20" t="str">
        <f t="shared" si="2"/>
        <v>-</v>
      </c>
      <c r="J12" s="21" t="str">
        <f t="shared" si="3"/>
        <v>-</v>
      </c>
    </row>
    <row r="13" spans="1:10" x14ac:dyDescent="0.25">
      <c r="A13" s="7" t="s">
        <v>38</v>
      </c>
      <c r="B13" s="65">
        <v>101</v>
      </c>
      <c r="C13" s="66">
        <v>71</v>
      </c>
      <c r="D13" s="65">
        <v>716</v>
      </c>
      <c r="E13" s="66">
        <v>626</v>
      </c>
      <c r="F13" s="67"/>
      <c r="G13" s="65">
        <f t="shared" si="0"/>
        <v>30</v>
      </c>
      <c r="H13" s="66">
        <f t="shared" si="1"/>
        <v>90</v>
      </c>
      <c r="I13" s="20">
        <f t="shared" si="2"/>
        <v>0.42253521126760563</v>
      </c>
      <c r="J13" s="21">
        <f t="shared" si="3"/>
        <v>0.14376996805111822</v>
      </c>
    </row>
    <row r="14" spans="1:10" x14ac:dyDescent="0.25">
      <c r="A14" s="7" t="s">
        <v>39</v>
      </c>
      <c r="B14" s="65">
        <v>0</v>
      </c>
      <c r="C14" s="66">
        <v>5</v>
      </c>
      <c r="D14" s="65">
        <v>49</v>
      </c>
      <c r="E14" s="66">
        <v>104</v>
      </c>
      <c r="F14" s="67"/>
      <c r="G14" s="65">
        <f t="shared" si="0"/>
        <v>-5</v>
      </c>
      <c r="H14" s="66">
        <f t="shared" si="1"/>
        <v>-55</v>
      </c>
      <c r="I14" s="20">
        <f t="shared" si="2"/>
        <v>-1</v>
      </c>
      <c r="J14" s="21">
        <f t="shared" si="3"/>
        <v>-0.52884615384615385</v>
      </c>
    </row>
    <row r="15" spans="1:10" x14ac:dyDescent="0.25">
      <c r="A15" s="7" t="s">
        <v>40</v>
      </c>
      <c r="B15" s="65">
        <v>9</v>
      </c>
      <c r="C15" s="66">
        <v>16</v>
      </c>
      <c r="D15" s="65">
        <v>96</v>
      </c>
      <c r="E15" s="66">
        <v>83</v>
      </c>
      <c r="F15" s="67"/>
      <c r="G15" s="65">
        <f t="shared" si="0"/>
        <v>-7</v>
      </c>
      <c r="H15" s="66">
        <f t="shared" si="1"/>
        <v>13</v>
      </c>
      <c r="I15" s="20">
        <f t="shared" si="2"/>
        <v>-0.4375</v>
      </c>
      <c r="J15" s="21">
        <f t="shared" si="3"/>
        <v>0.15662650602409639</v>
      </c>
    </row>
    <row r="16" spans="1:10" x14ac:dyDescent="0.25">
      <c r="A16" s="7" t="s">
        <v>41</v>
      </c>
      <c r="B16" s="65">
        <v>69</v>
      </c>
      <c r="C16" s="66">
        <v>0</v>
      </c>
      <c r="D16" s="65">
        <v>341</v>
      </c>
      <c r="E16" s="66">
        <v>0</v>
      </c>
      <c r="F16" s="67"/>
      <c r="G16" s="65">
        <f t="shared" si="0"/>
        <v>69</v>
      </c>
      <c r="H16" s="66">
        <f t="shared" si="1"/>
        <v>341</v>
      </c>
      <c r="I16" s="20" t="str">
        <f t="shared" si="2"/>
        <v>-</v>
      </c>
      <c r="J16" s="21" t="str">
        <f t="shared" si="3"/>
        <v>-</v>
      </c>
    </row>
    <row r="17" spans="1:10" x14ac:dyDescent="0.25">
      <c r="A17" s="7" t="s">
        <v>44</v>
      </c>
      <c r="B17" s="65">
        <v>7</v>
      </c>
      <c r="C17" s="66">
        <v>5</v>
      </c>
      <c r="D17" s="65">
        <v>67</v>
      </c>
      <c r="E17" s="66">
        <v>59</v>
      </c>
      <c r="F17" s="67"/>
      <c r="G17" s="65">
        <f t="shared" si="0"/>
        <v>2</v>
      </c>
      <c r="H17" s="66">
        <f t="shared" si="1"/>
        <v>8</v>
      </c>
      <c r="I17" s="20">
        <f t="shared" si="2"/>
        <v>0.4</v>
      </c>
      <c r="J17" s="21">
        <f t="shared" si="3"/>
        <v>0.13559322033898305</v>
      </c>
    </row>
    <row r="18" spans="1:10" x14ac:dyDescent="0.25">
      <c r="A18" s="7" t="s">
        <v>45</v>
      </c>
      <c r="B18" s="65">
        <v>2</v>
      </c>
      <c r="C18" s="66">
        <v>33</v>
      </c>
      <c r="D18" s="65">
        <v>114</v>
      </c>
      <c r="E18" s="66">
        <v>258</v>
      </c>
      <c r="F18" s="67"/>
      <c r="G18" s="65">
        <f t="shared" si="0"/>
        <v>-31</v>
      </c>
      <c r="H18" s="66">
        <f t="shared" si="1"/>
        <v>-144</v>
      </c>
      <c r="I18" s="20">
        <f t="shared" si="2"/>
        <v>-0.93939393939393945</v>
      </c>
      <c r="J18" s="21">
        <f t="shared" si="3"/>
        <v>-0.55813953488372092</v>
      </c>
    </row>
    <row r="19" spans="1:10" x14ac:dyDescent="0.25">
      <c r="A19" s="7" t="s">
        <v>46</v>
      </c>
      <c r="B19" s="65">
        <v>25</v>
      </c>
      <c r="C19" s="66">
        <v>64</v>
      </c>
      <c r="D19" s="65">
        <v>300</v>
      </c>
      <c r="E19" s="66">
        <v>417</v>
      </c>
      <c r="F19" s="67"/>
      <c r="G19" s="65">
        <f t="shared" si="0"/>
        <v>-39</v>
      </c>
      <c r="H19" s="66">
        <f t="shared" si="1"/>
        <v>-117</v>
      </c>
      <c r="I19" s="20">
        <f t="shared" si="2"/>
        <v>-0.609375</v>
      </c>
      <c r="J19" s="21">
        <f t="shared" si="3"/>
        <v>-0.2805755395683453</v>
      </c>
    </row>
    <row r="20" spans="1:10" x14ac:dyDescent="0.25">
      <c r="A20" s="7" t="s">
        <v>47</v>
      </c>
      <c r="B20" s="65">
        <v>1760</v>
      </c>
      <c r="C20" s="66">
        <v>1502</v>
      </c>
      <c r="D20" s="65">
        <v>18163</v>
      </c>
      <c r="E20" s="66">
        <v>19113</v>
      </c>
      <c r="F20" s="67"/>
      <c r="G20" s="65">
        <f t="shared" si="0"/>
        <v>258</v>
      </c>
      <c r="H20" s="66">
        <f t="shared" si="1"/>
        <v>-950</v>
      </c>
      <c r="I20" s="20">
        <f t="shared" si="2"/>
        <v>0.17177097203728361</v>
      </c>
      <c r="J20" s="21">
        <f t="shared" si="3"/>
        <v>-4.9704389682415112E-2</v>
      </c>
    </row>
    <row r="21" spans="1:10" x14ac:dyDescent="0.25">
      <c r="A21" s="7" t="s">
        <v>50</v>
      </c>
      <c r="B21" s="65">
        <v>34</v>
      </c>
      <c r="C21" s="66">
        <v>80</v>
      </c>
      <c r="D21" s="65">
        <v>515</v>
      </c>
      <c r="E21" s="66">
        <v>462</v>
      </c>
      <c r="F21" s="67"/>
      <c r="G21" s="65">
        <f t="shared" si="0"/>
        <v>-46</v>
      </c>
      <c r="H21" s="66">
        <f t="shared" si="1"/>
        <v>53</v>
      </c>
      <c r="I21" s="20">
        <f t="shared" si="2"/>
        <v>-0.57499999999999996</v>
      </c>
      <c r="J21" s="21">
        <f t="shared" si="3"/>
        <v>0.11471861471861472</v>
      </c>
    </row>
    <row r="22" spans="1:10" x14ac:dyDescent="0.25">
      <c r="A22" s="7" t="s">
        <v>51</v>
      </c>
      <c r="B22" s="65">
        <v>828</v>
      </c>
      <c r="C22" s="66">
        <v>326</v>
      </c>
      <c r="D22" s="65">
        <v>6677</v>
      </c>
      <c r="E22" s="66">
        <v>4827</v>
      </c>
      <c r="F22" s="67"/>
      <c r="G22" s="65">
        <f t="shared" si="0"/>
        <v>502</v>
      </c>
      <c r="H22" s="66">
        <f t="shared" si="1"/>
        <v>1850</v>
      </c>
      <c r="I22" s="20">
        <f t="shared" si="2"/>
        <v>1.5398773006134969</v>
      </c>
      <c r="J22" s="21">
        <f t="shared" si="3"/>
        <v>0.38326082452869276</v>
      </c>
    </row>
    <row r="23" spans="1:10" x14ac:dyDescent="0.25">
      <c r="A23" s="7" t="s">
        <v>53</v>
      </c>
      <c r="B23" s="65">
        <v>254</v>
      </c>
      <c r="C23" s="66">
        <v>399</v>
      </c>
      <c r="D23" s="65">
        <v>4205</v>
      </c>
      <c r="E23" s="66">
        <v>5115</v>
      </c>
      <c r="F23" s="67"/>
      <c r="G23" s="65">
        <f t="shared" si="0"/>
        <v>-145</v>
      </c>
      <c r="H23" s="66">
        <f t="shared" si="1"/>
        <v>-910</v>
      </c>
      <c r="I23" s="20">
        <f t="shared" si="2"/>
        <v>-0.36340852130325813</v>
      </c>
      <c r="J23" s="21">
        <f t="shared" si="3"/>
        <v>-0.17790811339198437</v>
      </c>
    </row>
    <row r="24" spans="1:10" x14ac:dyDescent="0.25">
      <c r="A24" s="7" t="s">
        <v>54</v>
      </c>
      <c r="B24" s="65">
        <v>1333</v>
      </c>
      <c r="C24" s="66">
        <v>1850</v>
      </c>
      <c r="D24" s="65">
        <v>22656</v>
      </c>
      <c r="E24" s="66">
        <v>22174</v>
      </c>
      <c r="F24" s="67"/>
      <c r="G24" s="65">
        <f t="shared" si="0"/>
        <v>-517</v>
      </c>
      <c r="H24" s="66">
        <f t="shared" si="1"/>
        <v>482</v>
      </c>
      <c r="I24" s="20">
        <f t="shared" si="2"/>
        <v>-0.27945945945945944</v>
      </c>
      <c r="J24" s="21">
        <f t="shared" si="3"/>
        <v>2.1737169658158202E-2</v>
      </c>
    </row>
    <row r="25" spans="1:10" x14ac:dyDescent="0.25">
      <c r="A25" s="7" t="s">
        <v>58</v>
      </c>
      <c r="B25" s="65">
        <v>593</v>
      </c>
      <c r="C25" s="66">
        <v>815</v>
      </c>
      <c r="D25" s="65">
        <v>9420</v>
      </c>
      <c r="E25" s="66">
        <v>10020</v>
      </c>
      <c r="F25" s="67"/>
      <c r="G25" s="65">
        <f t="shared" si="0"/>
        <v>-222</v>
      </c>
      <c r="H25" s="66">
        <f t="shared" si="1"/>
        <v>-600</v>
      </c>
      <c r="I25" s="20">
        <f t="shared" si="2"/>
        <v>-0.2723926380368098</v>
      </c>
      <c r="J25" s="21">
        <f t="shared" si="3"/>
        <v>-5.9880239520958084E-2</v>
      </c>
    </row>
    <row r="26" spans="1:10" x14ac:dyDescent="0.25">
      <c r="A26" s="7" t="s">
        <v>59</v>
      </c>
      <c r="B26" s="65">
        <v>0</v>
      </c>
      <c r="C26" s="66">
        <v>0</v>
      </c>
      <c r="D26" s="65">
        <v>4</v>
      </c>
      <c r="E26" s="66">
        <v>0</v>
      </c>
      <c r="F26" s="67"/>
      <c r="G26" s="65">
        <f t="shared" si="0"/>
        <v>0</v>
      </c>
      <c r="H26" s="66">
        <f t="shared" si="1"/>
        <v>4</v>
      </c>
      <c r="I26" s="20" t="str">
        <f t="shared" si="2"/>
        <v>-</v>
      </c>
      <c r="J26" s="21" t="str">
        <f t="shared" si="3"/>
        <v>-</v>
      </c>
    </row>
    <row r="27" spans="1:10" x14ac:dyDescent="0.25">
      <c r="A27" s="7" t="s">
        <v>61</v>
      </c>
      <c r="B27" s="65">
        <v>1</v>
      </c>
      <c r="C27" s="66">
        <v>14</v>
      </c>
      <c r="D27" s="65">
        <v>249</v>
      </c>
      <c r="E27" s="66">
        <v>462</v>
      </c>
      <c r="F27" s="67"/>
      <c r="G27" s="65">
        <f t="shared" si="0"/>
        <v>-13</v>
      </c>
      <c r="H27" s="66">
        <f t="shared" si="1"/>
        <v>-213</v>
      </c>
      <c r="I27" s="20">
        <f t="shared" si="2"/>
        <v>-0.9285714285714286</v>
      </c>
      <c r="J27" s="21">
        <f t="shared" si="3"/>
        <v>-0.46103896103896103</v>
      </c>
    </row>
    <row r="28" spans="1:10" x14ac:dyDescent="0.25">
      <c r="A28" s="7" t="s">
        <v>62</v>
      </c>
      <c r="B28" s="65">
        <v>124</v>
      </c>
      <c r="C28" s="66">
        <v>186</v>
      </c>
      <c r="D28" s="65">
        <v>1960</v>
      </c>
      <c r="E28" s="66">
        <v>2329</v>
      </c>
      <c r="F28" s="67"/>
      <c r="G28" s="65">
        <f t="shared" si="0"/>
        <v>-62</v>
      </c>
      <c r="H28" s="66">
        <f t="shared" si="1"/>
        <v>-369</v>
      </c>
      <c r="I28" s="20">
        <f t="shared" si="2"/>
        <v>-0.33333333333333331</v>
      </c>
      <c r="J28" s="21">
        <f t="shared" si="3"/>
        <v>-0.15843709746672391</v>
      </c>
    </row>
    <row r="29" spans="1:10" x14ac:dyDescent="0.25">
      <c r="A29" s="7" t="s">
        <v>64</v>
      </c>
      <c r="B29" s="65">
        <v>1512</v>
      </c>
      <c r="C29" s="66">
        <v>1757</v>
      </c>
      <c r="D29" s="65">
        <v>25974</v>
      </c>
      <c r="E29" s="66">
        <v>21616</v>
      </c>
      <c r="F29" s="67"/>
      <c r="G29" s="65">
        <f t="shared" si="0"/>
        <v>-245</v>
      </c>
      <c r="H29" s="66">
        <f t="shared" si="1"/>
        <v>4358</v>
      </c>
      <c r="I29" s="20">
        <f t="shared" si="2"/>
        <v>-0.1394422310756972</v>
      </c>
      <c r="J29" s="21">
        <f t="shared" si="3"/>
        <v>0.20160991857883048</v>
      </c>
    </row>
    <row r="30" spans="1:10" x14ac:dyDescent="0.25">
      <c r="A30" s="7" t="s">
        <v>65</v>
      </c>
      <c r="B30" s="65">
        <v>2</v>
      </c>
      <c r="C30" s="66">
        <v>1</v>
      </c>
      <c r="D30" s="65">
        <v>38</v>
      </c>
      <c r="E30" s="66">
        <v>32</v>
      </c>
      <c r="F30" s="67"/>
      <c r="G30" s="65">
        <f t="shared" si="0"/>
        <v>1</v>
      </c>
      <c r="H30" s="66">
        <f t="shared" si="1"/>
        <v>6</v>
      </c>
      <c r="I30" s="20">
        <f t="shared" si="2"/>
        <v>1</v>
      </c>
      <c r="J30" s="21">
        <f t="shared" si="3"/>
        <v>0.1875</v>
      </c>
    </row>
    <row r="31" spans="1:10" x14ac:dyDescent="0.25">
      <c r="A31" s="7" t="s">
        <v>66</v>
      </c>
      <c r="B31" s="65">
        <v>77</v>
      </c>
      <c r="C31" s="66">
        <v>65</v>
      </c>
      <c r="D31" s="65">
        <v>1586</v>
      </c>
      <c r="E31" s="66">
        <v>2440</v>
      </c>
      <c r="F31" s="67"/>
      <c r="G31" s="65">
        <f t="shared" si="0"/>
        <v>12</v>
      </c>
      <c r="H31" s="66">
        <f t="shared" si="1"/>
        <v>-854</v>
      </c>
      <c r="I31" s="20">
        <f t="shared" si="2"/>
        <v>0.18461538461538463</v>
      </c>
      <c r="J31" s="21">
        <f t="shared" si="3"/>
        <v>-0.35</v>
      </c>
    </row>
    <row r="32" spans="1:10" x14ac:dyDescent="0.25">
      <c r="A32" s="7" t="s">
        <v>67</v>
      </c>
      <c r="B32" s="65">
        <v>431</v>
      </c>
      <c r="C32" s="66">
        <v>527</v>
      </c>
      <c r="D32" s="65">
        <v>5788</v>
      </c>
      <c r="E32" s="66">
        <v>6051</v>
      </c>
      <c r="F32" s="67"/>
      <c r="G32" s="65">
        <f t="shared" si="0"/>
        <v>-96</v>
      </c>
      <c r="H32" s="66">
        <f t="shared" si="1"/>
        <v>-263</v>
      </c>
      <c r="I32" s="20">
        <f t="shared" si="2"/>
        <v>-0.18216318785578747</v>
      </c>
      <c r="J32" s="21">
        <f t="shared" si="3"/>
        <v>-4.3463890266071725E-2</v>
      </c>
    </row>
    <row r="33" spans="1:10" x14ac:dyDescent="0.25">
      <c r="A33" s="7" t="s">
        <v>68</v>
      </c>
      <c r="B33" s="65">
        <v>207</v>
      </c>
      <c r="C33" s="66">
        <v>240</v>
      </c>
      <c r="D33" s="65">
        <v>2940</v>
      </c>
      <c r="E33" s="66">
        <v>3754</v>
      </c>
      <c r="F33" s="67"/>
      <c r="G33" s="65">
        <f t="shared" si="0"/>
        <v>-33</v>
      </c>
      <c r="H33" s="66">
        <f t="shared" si="1"/>
        <v>-814</v>
      </c>
      <c r="I33" s="20">
        <f t="shared" si="2"/>
        <v>-0.13750000000000001</v>
      </c>
      <c r="J33" s="21">
        <f t="shared" si="3"/>
        <v>-0.21683537559936067</v>
      </c>
    </row>
    <row r="34" spans="1:10" x14ac:dyDescent="0.25">
      <c r="A34" s="7" t="s">
        <v>69</v>
      </c>
      <c r="B34" s="65">
        <v>0</v>
      </c>
      <c r="C34" s="66">
        <v>0</v>
      </c>
      <c r="D34" s="65">
        <v>12</v>
      </c>
      <c r="E34" s="66">
        <v>12</v>
      </c>
      <c r="F34" s="67"/>
      <c r="G34" s="65">
        <f t="shared" si="0"/>
        <v>0</v>
      </c>
      <c r="H34" s="66">
        <f t="shared" si="1"/>
        <v>0</v>
      </c>
      <c r="I34" s="20" t="str">
        <f t="shared" si="2"/>
        <v>-</v>
      </c>
      <c r="J34" s="21">
        <f t="shared" si="3"/>
        <v>0</v>
      </c>
    </row>
    <row r="35" spans="1:10" x14ac:dyDescent="0.25">
      <c r="A35" s="7" t="s">
        <v>72</v>
      </c>
      <c r="B35" s="65">
        <v>13</v>
      </c>
      <c r="C35" s="66">
        <v>18</v>
      </c>
      <c r="D35" s="65">
        <v>220</v>
      </c>
      <c r="E35" s="66">
        <v>205</v>
      </c>
      <c r="F35" s="67"/>
      <c r="G35" s="65">
        <f t="shared" si="0"/>
        <v>-5</v>
      </c>
      <c r="H35" s="66">
        <f t="shared" si="1"/>
        <v>15</v>
      </c>
      <c r="I35" s="20">
        <f t="shared" si="2"/>
        <v>-0.27777777777777779</v>
      </c>
      <c r="J35" s="21">
        <f t="shared" si="3"/>
        <v>7.3170731707317069E-2</v>
      </c>
    </row>
    <row r="36" spans="1:10" x14ac:dyDescent="0.25">
      <c r="A36" s="7" t="s">
        <v>73</v>
      </c>
      <c r="B36" s="65">
        <v>2468</v>
      </c>
      <c r="C36" s="66">
        <v>1905</v>
      </c>
      <c r="D36" s="65">
        <v>29324</v>
      </c>
      <c r="E36" s="66">
        <v>31410</v>
      </c>
      <c r="F36" s="67"/>
      <c r="G36" s="65">
        <f t="shared" si="0"/>
        <v>563</v>
      </c>
      <c r="H36" s="66">
        <f t="shared" si="1"/>
        <v>-2086</v>
      </c>
      <c r="I36" s="20">
        <f t="shared" si="2"/>
        <v>0.29553805774278213</v>
      </c>
      <c r="J36" s="21">
        <f t="shared" si="3"/>
        <v>-6.6411970709964976E-2</v>
      </c>
    </row>
    <row r="37" spans="1:10" x14ac:dyDescent="0.25">
      <c r="A37" s="7" t="s">
        <v>74</v>
      </c>
      <c r="B37" s="65">
        <v>4</v>
      </c>
      <c r="C37" s="66">
        <v>5</v>
      </c>
      <c r="D37" s="65">
        <v>24</v>
      </c>
      <c r="E37" s="66">
        <v>37</v>
      </c>
      <c r="F37" s="67"/>
      <c r="G37" s="65">
        <f t="shared" si="0"/>
        <v>-1</v>
      </c>
      <c r="H37" s="66">
        <f t="shared" si="1"/>
        <v>-13</v>
      </c>
      <c r="I37" s="20">
        <f t="shared" si="2"/>
        <v>-0.2</v>
      </c>
      <c r="J37" s="21">
        <f t="shared" si="3"/>
        <v>-0.35135135135135137</v>
      </c>
    </row>
    <row r="38" spans="1:10" x14ac:dyDescent="0.25">
      <c r="A38" s="7" t="s">
        <v>75</v>
      </c>
      <c r="B38" s="65">
        <v>490</v>
      </c>
      <c r="C38" s="66">
        <v>777</v>
      </c>
      <c r="D38" s="65">
        <v>8183</v>
      </c>
      <c r="E38" s="66">
        <v>9568</v>
      </c>
      <c r="F38" s="67"/>
      <c r="G38" s="65">
        <f t="shared" ref="G38:G69" si="4">B38-C38</f>
        <v>-287</v>
      </c>
      <c r="H38" s="66">
        <f t="shared" ref="H38:H69" si="5">D38-E38</f>
        <v>-1385</v>
      </c>
      <c r="I38" s="20">
        <f t="shared" ref="I38:I69" si="6">IF(C38=0, "-", IF(G38/C38&lt;10, G38/C38, "&gt;999%"))</f>
        <v>-0.36936936936936937</v>
      </c>
      <c r="J38" s="21">
        <f t="shared" ref="J38:J69" si="7">IF(E38=0, "-", IF(H38/E38&lt;10, H38/E38, "&gt;999%"))</f>
        <v>-0.14475334448160534</v>
      </c>
    </row>
    <row r="39" spans="1:10" x14ac:dyDescent="0.25">
      <c r="A39" s="7" t="s">
        <v>77</v>
      </c>
      <c r="B39" s="65">
        <v>134</v>
      </c>
      <c r="C39" s="66">
        <v>137</v>
      </c>
      <c r="D39" s="65">
        <v>987</v>
      </c>
      <c r="E39" s="66">
        <v>1199</v>
      </c>
      <c r="F39" s="67"/>
      <c r="G39" s="65">
        <f t="shared" si="4"/>
        <v>-3</v>
      </c>
      <c r="H39" s="66">
        <f t="shared" si="5"/>
        <v>-212</v>
      </c>
      <c r="I39" s="20">
        <f t="shared" si="6"/>
        <v>-2.1897810218978103E-2</v>
      </c>
      <c r="J39" s="21">
        <f t="shared" si="7"/>
        <v>-0.17681401167639699</v>
      </c>
    </row>
    <row r="40" spans="1:10" x14ac:dyDescent="0.25">
      <c r="A40" s="7" t="s">
        <v>78</v>
      </c>
      <c r="B40" s="65">
        <v>1659</v>
      </c>
      <c r="C40" s="66">
        <v>1169</v>
      </c>
      <c r="D40" s="65">
        <v>15462</v>
      </c>
      <c r="E40" s="66">
        <v>12968</v>
      </c>
      <c r="F40" s="67"/>
      <c r="G40" s="65">
        <f t="shared" si="4"/>
        <v>490</v>
      </c>
      <c r="H40" s="66">
        <f t="shared" si="5"/>
        <v>2494</v>
      </c>
      <c r="I40" s="20">
        <f t="shared" si="6"/>
        <v>0.41916167664670656</v>
      </c>
      <c r="J40" s="21">
        <f t="shared" si="7"/>
        <v>0.19231955582973473</v>
      </c>
    </row>
    <row r="41" spans="1:10" x14ac:dyDescent="0.25">
      <c r="A41" s="7" t="s">
        <v>79</v>
      </c>
      <c r="B41" s="65">
        <v>30</v>
      </c>
      <c r="C41" s="66">
        <v>41</v>
      </c>
      <c r="D41" s="65">
        <v>1026</v>
      </c>
      <c r="E41" s="66">
        <v>1226</v>
      </c>
      <c r="F41" s="67"/>
      <c r="G41" s="65">
        <f t="shared" si="4"/>
        <v>-11</v>
      </c>
      <c r="H41" s="66">
        <f t="shared" si="5"/>
        <v>-200</v>
      </c>
      <c r="I41" s="20">
        <f t="shared" si="6"/>
        <v>-0.26829268292682928</v>
      </c>
      <c r="J41" s="21">
        <f t="shared" si="7"/>
        <v>-0.16313213703099511</v>
      </c>
    </row>
    <row r="42" spans="1:10" x14ac:dyDescent="0.25">
      <c r="A42" s="7" t="s">
        <v>80</v>
      </c>
      <c r="B42" s="65">
        <v>1516</v>
      </c>
      <c r="C42" s="66">
        <v>1601</v>
      </c>
      <c r="D42" s="65">
        <v>22876</v>
      </c>
      <c r="E42" s="66">
        <v>18288</v>
      </c>
      <c r="F42" s="67"/>
      <c r="G42" s="65">
        <f t="shared" si="4"/>
        <v>-85</v>
      </c>
      <c r="H42" s="66">
        <f t="shared" si="5"/>
        <v>4588</v>
      </c>
      <c r="I42" s="20">
        <f t="shared" si="6"/>
        <v>-5.3091817613991253E-2</v>
      </c>
      <c r="J42" s="21">
        <f t="shared" si="7"/>
        <v>0.25087489063867019</v>
      </c>
    </row>
    <row r="43" spans="1:10" x14ac:dyDescent="0.25">
      <c r="A43" s="7" t="s">
        <v>81</v>
      </c>
      <c r="B43" s="65">
        <v>679</v>
      </c>
      <c r="C43" s="66">
        <v>764</v>
      </c>
      <c r="D43" s="65">
        <v>7386</v>
      </c>
      <c r="E43" s="66">
        <v>11075</v>
      </c>
      <c r="F43" s="67"/>
      <c r="G43" s="65">
        <f t="shared" si="4"/>
        <v>-85</v>
      </c>
      <c r="H43" s="66">
        <f t="shared" si="5"/>
        <v>-3689</v>
      </c>
      <c r="I43" s="20">
        <f t="shared" si="6"/>
        <v>-0.11125654450261781</v>
      </c>
      <c r="J43" s="21">
        <f t="shared" si="7"/>
        <v>-0.33309255079006772</v>
      </c>
    </row>
    <row r="44" spans="1:10" x14ac:dyDescent="0.25">
      <c r="A44" s="7" t="s">
        <v>82</v>
      </c>
      <c r="B44" s="65">
        <v>59</v>
      </c>
      <c r="C44" s="66">
        <v>201</v>
      </c>
      <c r="D44" s="65">
        <v>775</v>
      </c>
      <c r="E44" s="66">
        <v>1420</v>
      </c>
      <c r="F44" s="67"/>
      <c r="G44" s="65">
        <f t="shared" si="4"/>
        <v>-142</v>
      </c>
      <c r="H44" s="66">
        <f t="shared" si="5"/>
        <v>-645</v>
      </c>
      <c r="I44" s="20">
        <f t="shared" si="6"/>
        <v>-0.70646766169154229</v>
      </c>
      <c r="J44" s="21">
        <f t="shared" si="7"/>
        <v>-0.45422535211267606</v>
      </c>
    </row>
    <row r="45" spans="1:10" x14ac:dyDescent="0.25">
      <c r="A45" s="7" t="s">
        <v>83</v>
      </c>
      <c r="B45" s="65">
        <v>174</v>
      </c>
      <c r="C45" s="66">
        <v>0</v>
      </c>
      <c r="D45" s="65">
        <v>763</v>
      </c>
      <c r="E45" s="66">
        <v>0</v>
      </c>
      <c r="F45" s="67"/>
      <c r="G45" s="65">
        <f t="shared" si="4"/>
        <v>174</v>
      </c>
      <c r="H45" s="66">
        <f t="shared" si="5"/>
        <v>763</v>
      </c>
      <c r="I45" s="20" t="str">
        <f t="shared" si="6"/>
        <v>-</v>
      </c>
      <c r="J45" s="21" t="str">
        <f t="shared" si="7"/>
        <v>-</v>
      </c>
    </row>
    <row r="46" spans="1:10" x14ac:dyDescent="0.25">
      <c r="A46" s="7" t="s">
        <v>84</v>
      </c>
      <c r="B46" s="65">
        <v>149</v>
      </c>
      <c r="C46" s="66">
        <v>198</v>
      </c>
      <c r="D46" s="65">
        <v>2018</v>
      </c>
      <c r="E46" s="66">
        <v>1604</v>
      </c>
      <c r="F46" s="67"/>
      <c r="G46" s="65">
        <f t="shared" si="4"/>
        <v>-49</v>
      </c>
      <c r="H46" s="66">
        <f t="shared" si="5"/>
        <v>414</v>
      </c>
      <c r="I46" s="20">
        <f t="shared" si="6"/>
        <v>-0.24747474747474749</v>
      </c>
      <c r="J46" s="21">
        <f t="shared" si="7"/>
        <v>0.25810473815461349</v>
      </c>
    </row>
    <row r="47" spans="1:10" x14ac:dyDescent="0.25">
      <c r="A47" s="7" t="s">
        <v>85</v>
      </c>
      <c r="B47" s="65">
        <v>205</v>
      </c>
      <c r="C47" s="66">
        <v>122</v>
      </c>
      <c r="D47" s="65">
        <v>1841</v>
      </c>
      <c r="E47" s="66">
        <v>1187</v>
      </c>
      <c r="F47" s="67"/>
      <c r="G47" s="65">
        <f t="shared" si="4"/>
        <v>83</v>
      </c>
      <c r="H47" s="66">
        <f t="shared" si="5"/>
        <v>654</v>
      </c>
      <c r="I47" s="20">
        <f t="shared" si="6"/>
        <v>0.68032786885245899</v>
      </c>
      <c r="J47" s="21">
        <f t="shared" si="7"/>
        <v>0.55096882898062338</v>
      </c>
    </row>
    <row r="48" spans="1:10" x14ac:dyDescent="0.25">
      <c r="A48" s="7" t="s">
        <v>86</v>
      </c>
      <c r="B48" s="65">
        <v>127</v>
      </c>
      <c r="C48" s="66">
        <v>94</v>
      </c>
      <c r="D48" s="65">
        <v>2628</v>
      </c>
      <c r="E48" s="66">
        <v>1810</v>
      </c>
      <c r="F48" s="67"/>
      <c r="G48" s="65">
        <f t="shared" si="4"/>
        <v>33</v>
      </c>
      <c r="H48" s="66">
        <f t="shared" si="5"/>
        <v>818</v>
      </c>
      <c r="I48" s="20">
        <f t="shared" si="6"/>
        <v>0.35106382978723405</v>
      </c>
      <c r="J48" s="21">
        <f t="shared" si="7"/>
        <v>0.45193370165745855</v>
      </c>
    </row>
    <row r="49" spans="1:10" x14ac:dyDescent="0.25">
      <c r="A49" s="7" t="s">
        <v>87</v>
      </c>
      <c r="B49" s="65">
        <v>2</v>
      </c>
      <c r="C49" s="66">
        <v>1</v>
      </c>
      <c r="D49" s="65">
        <v>18</v>
      </c>
      <c r="E49" s="66">
        <v>15</v>
      </c>
      <c r="F49" s="67"/>
      <c r="G49" s="65">
        <f t="shared" si="4"/>
        <v>1</v>
      </c>
      <c r="H49" s="66">
        <f t="shared" si="5"/>
        <v>3</v>
      </c>
      <c r="I49" s="20">
        <f t="shared" si="6"/>
        <v>1</v>
      </c>
      <c r="J49" s="21">
        <f t="shared" si="7"/>
        <v>0.2</v>
      </c>
    </row>
    <row r="50" spans="1:10" x14ac:dyDescent="0.25">
      <c r="A50" s="7" t="s">
        <v>90</v>
      </c>
      <c r="B50" s="65">
        <v>155</v>
      </c>
      <c r="C50" s="66">
        <v>119</v>
      </c>
      <c r="D50" s="65">
        <v>2072</v>
      </c>
      <c r="E50" s="66">
        <v>3056</v>
      </c>
      <c r="F50" s="67"/>
      <c r="G50" s="65">
        <f t="shared" si="4"/>
        <v>36</v>
      </c>
      <c r="H50" s="66">
        <f t="shared" si="5"/>
        <v>-984</v>
      </c>
      <c r="I50" s="20">
        <f t="shared" si="6"/>
        <v>0.30252100840336132</v>
      </c>
      <c r="J50" s="21">
        <f t="shared" si="7"/>
        <v>-0.3219895287958115</v>
      </c>
    </row>
    <row r="51" spans="1:10" x14ac:dyDescent="0.25">
      <c r="A51" s="7" t="s">
        <v>91</v>
      </c>
      <c r="B51" s="65">
        <v>96</v>
      </c>
      <c r="C51" s="66">
        <v>57</v>
      </c>
      <c r="D51" s="65">
        <v>860</v>
      </c>
      <c r="E51" s="66">
        <v>680</v>
      </c>
      <c r="F51" s="67"/>
      <c r="G51" s="65">
        <f t="shared" si="4"/>
        <v>39</v>
      </c>
      <c r="H51" s="66">
        <f t="shared" si="5"/>
        <v>180</v>
      </c>
      <c r="I51" s="20">
        <f t="shared" si="6"/>
        <v>0.68421052631578949</v>
      </c>
      <c r="J51" s="21">
        <f t="shared" si="7"/>
        <v>0.26470588235294118</v>
      </c>
    </row>
    <row r="52" spans="1:10" x14ac:dyDescent="0.25">
      <c r="A52" s="7" t="s">
        <v>92</v>
      </c>
      <c r="B52" s="65">
        <v>1314</v>
      </c>
      <c r="C52" s="66">
        <v>952</v>
      </c>
      <c r="D52" s="65">
        <v>12218</v>
      </c>
      <c r="E52" s="66">
        <v>13562</v>
      </c>
      <c r="F52" s="67"/>
      <c r="G52" s="65">
        <f t="shared" si="4"/>
        <v>362</v>
      </c>
      <c r="H52" s="66">
        <f t="shared" si="5"/>
        <v>-1344</v>
      </c>
      <c r="I52" s="20">
        <f t="shared" si="6"/>
        <v>0.38025210084033612</v>
      </c>
      <c r="J52" s="21">
        <f t="shared" si="7"/>
        <v>-9.9100427665536062E-2</v>
      </c>
    </row>
    <row r="53" spans="1:10" x14ac:dyDescent="0.25">
      <c r="A53" s="7" t="s">
        <v>93</v>
      </c>
      <c r="B53" s="65">
        <v>294</v>
      </c>
      <c r="C53" s="66">
        <v>499</v>
      </c>
      <c r="D53" s="65">
        <v>6179</v>
      </c>
      <c r="E53" s="66">
        <v>4775</v>
      </c>
      <c r="F53" s="67"/>
      <c r="G53" s="65">
        <f t="shared" si="4"/>
        <v>-205</v>
      </c>
      <c r="H53" s="66">
        <f t="shared" si="5"/>
        <v>1404</v>
      </c>
      <c r="I53" s="20">
        <f t="shared" si="6"/>
        <v>-0.41082164328657317</v>
      </c>
      <c r="J53" s="21">
        <f t="shared" si="7"/>
        <v>0.29403141361256546</v>
      </c>
    </row>
    <row r="54" spans="1:10" x14ac:dyDescent="0.25">
      <c r="A54" s="7" t="s">
        <v>94</v>
      </c>
      <c r="B54" s="65">
        <v>93</v>
      </c>
      <c r="C54" s="66">
        <v>0</v>
      </c>
      <c r="D54" s="65">
        <v>6272</v>
      </c>
      <c r="E54" s="66">
        <v>0</v>
      </c>
      <c r="F54" s="67"/>
      <c r="G54" s="65">
        <f t="shared" si="4"/>
        <v>93</v>
      </c>
      <c r="H54" s="66">
        <f t="shared" si="5"/>
        <v>6272</v>
      </c>
      <c r="I54" s="20" t="str">
        <f t="shared" si="6"/>
        <v>-</v>
      </c>
      <c r="J54" s="21" t="str">
        <f t="shared" si="7"/>
        <v>-</v>
      </c>
    </row>
    <row r="55" spans="1:10" x14ac:dyDescent="0.25">
      <c r="A55" s="7" t="s">
        <v>95</v>
      </c>
      <c r="B55" s="65">
        <v>5071</v>
      </c>
      <c r="C55" s="66">
        <v>4977</v>
      </c>
      <c r="D55" s="65">
        <v>72840</v>
      </c>
      <c r="E55" s="66">
        <v>70031</v>
      </c>
      <c r="F55" s="67"/>
      <c r="G55" s="65">
        <f t="shared" si="4"/>
        <v>94</v>
      </c>
      <c r="H55" s="66">
        <f t="shared" si="5"/>
        <v>2809</v>
      </c>
      <c r="I55" s="20">
        <f t="shared" si="6"/>
        <v>1.8886879646373318E-2</v>
      </c>
      <c r="J55" s="21">
        <f t="shared" si="7"/>
        <v>4.0110808070711539E-2</v>
      </c>
    </row>
    <row r="56" spans="1:10" x14ac:dyDescent="0.25">
      <c r="A56" s="7" t="s">
        <v>97</v>
      </c>
      <c r="B56" s="65">
        <v>1018</v>
      </c>
      <c r="C56" s="66">
        <v>833</v>
      </c>
      <c r="D56" s="65">
        <v>11091</v>
      </c>
      <c r="E56" s="66">
        <v>14207</v>
      </c>
      <c r="F56" s="67"/>
      <c r="G56" s="65">
        <f t="shared" si="4"/>
        <v>185</v>
      </c>
      <c r="H56" s="66">
        <f t="shared" si="5"/>
        <v>-3116</v>
      </c>
      <c r="I56" s="20">
        <f t="shared" si="6"/>
        <v>0.22208883553421369</v>
      </c>
      <c r="J56" s="21">
        <f t="shared" si="7"/>
        <v>-0.21932850003519391</v>
      </c>
    </row>
    <row r="57" spans="1:10" x14ac:dyDescent="0.25">
      <c r="A57" s="7" t="s">
        <v>98</v>
      </c>
      <c r="B57" s="65">
        <v>330</v>
      </c>
      <c r="C57" s="66">
        <v>268</v>
      </c>
      <c r="D57" s="65">
        <v>4200</v>
      </c>
      <c r="E57" s="66">
        <v>3811</v>
      </c>
      <c r="F57" s="67"/>
      <c r="G57" s="65">
        <f t="shared" si="4"/>
        <v>62</v>
      </c>
      <c r="H57" s="66">
        <f t="shared" si="5"/>
        <v>389</v>
      </c>
      <c r="I57" s="20">
        <f t="shared" si="6"/>
        <v>0.23134328358208955</v>
      </c>
      <c r="J57" s="21">
        <f t="shared" si="7"/>
        <v>0.10207294673314091</v>
      </c>
    </row>
    <row r="58" spans="1:10" x14ac:dyDescent="0.25">
      <c r="A58" s="142" t="s">
        <v>42</v>
      </c>
      <c r="B58" s="143">
        <v>9</v>
      </c>
      <c r="C58" s="144">
        <v>13</v>
      </c>
      <c r="D58" s="143">
        <v>133</v>
      </c>
      <c r="E58" s="144">
        <v>168</v>
      </c>
      <c r="F58" s="145"/>
      <c r="G58" s="143">
        <f t="shared" si="4"/>
        <v>-4</v>
      </c>
      <c r="H58" s="144">
        <f t="shared" si="5"/>
        <v>-35</v>
      </c>
      <c r="I58" s="151">
        <f t="shared" si="6"/>
        <v>-0.30769230769230771</v>
      </c>
      <c r="J58" s="152">
        <f t="shared" si="7"/>
        <v>-0.20833333333333334</v>
      </c>
    </row>
    <row r="59" spans="1:10" x14ac:dyDescent="0.25">
      <c r="A59" s="7" t="s">
        <v>43</v>
      </c>
      <c r="B59" s="65">
        <v>6</v>
      </c>
      <c r="C59" s="66">
        <v>0</v>
      </c>
      <c r="D59" s="65">
        <v>36</v>
      </c>
      <c r="E59" s="66">
        <v>73</v>
      </c>
      <c r="F59" s="67"/>
      <c r="G59" s="65">
        <f t="shared" si="4"/>
        <v>6</v>
      </c>
      <c r="H59" s="66">
        <f t="shared" si="5"/>
        <v>-37</v>
      </c>
      <c r="I59" s="20" t="str">
        <f t="shared" si="6"/>
        <v>-</v>
      </c>
      <c r="J59" s="21">
        <f t="shared" si="7"/>
        <v>-0.50684931506849318</v>
      </c>
    </row>
    <row r="60" spans="1:10" x14ac:dyDescent="0.25">
      <c r="A60" s="7" t="s">
        <v>48</v>
      </c>
      <c r="B60" s="65">
        <v>8</v>
      </c>
      <c r="C60" s="66">
        <v>18</v>
      </c>
      <c r="D60" s="65">
        <v>126</v>
      </c>
      <c r="E60" s="66">
        <v>107</v>
      </c>
      <c r="F60" s="67"/>
      <c r="G60" s="65">
        <f t="shared" si="4"/>
        <v>-10</v>
      </c>
      <c r="H60" s="66">
        <f t="shared" si="5"/>
        <v>19</v>
      </c>
      <c r="I60" s="20">
        <f t="shared" si="6"/>
        <v>-0.55555555555555558</v>
      </c>
      <c r="J60" s="21">
        <f t="shared" si="7"/>
        <v>0.17757009345794392</v>
      </c>
    </row>
    <row r="61" spans="1:10" x14ac:dyDescent="0.25">
      <c r="A61" s="7" t="s">
        <v>49</v>
      </c>
      <c r="B61" s="65">
        <v>178</v>
      </c>
      <c r="C61" s="66">
        <v>159</v>
      </c>
      <c r="D61" s="65">
        <v>1608</v>
      </c>
      <c r="E61" s="66">
        <v>1617</v>
      </c>
      <c r="F61" s="67"/>
      <c r="G61" s="65">
        <f t="shared" si="4"/>
        <v>19</v>
      </c>
      <c r="H61" s="66">
        <f t="shared" si="5"/>
        <v>-9</v>
      </c>
      <c r="I61" s="20">
        <f t="shared" si="6"/>
        <v>0.11949685534591195</v>
      </c>
      <c r="J61" s="21">
        <f t="shared" si="7"/>
        <v>-5.5658627087198514E-3</v>
      </c>
    </row>
    <row r="62" spans="1:10" x14ac:dyDescent="0.25">
      <c r="A62" s="7" t="s">
        <v>52</v>
      </c>
      <c r="B62" s="65">
        <v>180</v>
      </c>
      <c r="C62" s="66">
        <v>254</v>
      </c>
      <c r="D62" s="65">
        <v>2361</v>
      </c>
      <c r="E62" s="66">
        <v>2456</v>
      </c>
      <c r="F62" s="67"/>
      <c r="G62" s="65">
        <f t="shared" si="4"/>
        <v>-74</v>
      </c>
      <c r="H62" s="66">
        <f t="shared" si="5"/>
        <v>-95</v>
      </c>
      <c r="I62" s="20">
        <f t="shared" si="6"/>
        <v>-0.29133858267716534</v>
      </c>
      <c r="J62" s="21">
        <f t="shared" si="7"/>
        <v>-3.8680781758957658E-2</v>
      </c>
    </row>
    <row r="63" spans="1:10" x14ac:dyDescent="0.25">
      <c r="A63" s="7" t="s">
        <v>55</v>
      </c>
      <c r="B63" s="65">
        <v>6</v>
      </c>
      <c r="C63" s="66">
        <v>6</v>
      </c>
      <c r="D63" s="65">
        <v>81</v>
      </c>
      <c r="E63" s="66">
        <v>64</v>
      </c>
      <c r="F63" s="67"/>
      <c r="G63" s="65">
        <f t="shared" si="4"/>
        <v>0</v>
      </c>
      <c r="H63" s="66">
        <f t="shared" si="5"/>
        <v>17</v>
      </c>
      <c r="I63" s="20">
        <f t="shared" si="6"/>
        <v>0</v>
      </c>
      <c r="J63" s="21">
        <f t="shared" si="7"/>
        <v>0.265625</v>
      </c>
    </row>
    <row r="64" spans="1:10" x14ac:dyDescent="0.25">
      <c r="A64" s="7" t="s">
        <v>56</v>
      </c>
      <c r="B64" s="65">
        <v>0</v>
      </c>
      <c r="C64" s="66">
        <v>0</v>
      </c>
      <c r="D64" s="65">
        <v>0</v>
      </c>
      <c r="E64" s="66">
        <v>8</v>
      </c>
      <c r="F64" s="67"/>
      <c r="G64" s="65">
        <f t="shared" si="4"/>
        <v>0</v>
      </c>
      <c r="H64" s="66">
        <f t="shared" si="5"/>
        <v>-8</v>
      </c>
      <c r="I64" s="20" t="str">
        <f t="shared" si="6"/>
        <v>-</v>
      </c>
      <c r="J64" s="21">
        <f t="shared" si="7"/>
        <v>-1</v>
      </c>
    </row>
    <row r="65" spans="1:10" x14ac:dyDescent="0.25">
      <c r="A65" s="7" t="s">
        <v>57</v>
      </c>
      <c r="B65" s="65">
        <v>378</v>
      </c>
      <c r="C65" s="66">
        <v>296</v>
      </c>
      <c r="D65" s="65">
        <v>4171</v>
      </c>
      <c r="E65" s="66">
        <v>3245</v>
      </c>
      <c r="F65" s="67"/>
      <c r="G65" s="65">
        <f t="shared" si="4"/>
        <v>82</v>
      </c>
      <c r="H65" s="66">
        <f t="shared" si="5"/>
        <v>926</v>
      </c>
      <c r="I65" s="20">
        <f t="shared" si="6"/>
        <v>0.27702702702702703</v>
      </c>
      <c r="J65" s="21">
        <f t="shared" si="7"/>
        <v>0.28536209553158703</v>
      </c>
    </row>
    <row r="66" spans="1:10" x14ac:dyDescent="0.25">
      <c r="A66" s="7" t="s">
        <v>60</v>
      </c>
      <c r="B66" s="65">
        <v>82</v>
      </c>
      <c r="C66" s="66">
        <v>47</v>
      </c>
      <c r="D66" s="65">
        <v>664</v>
      </c>
      <c r="E66" s="66">
        <v>463</v>
      </c>
      <c r="F66" s="67"/>
      <c r="G66" s="65">
        <f t="shared" si="4"/>
        <v>35</v>
      </c>
      <c r="H66" s="66">
        <f t="shared" si="5"/>
        <v>201</v>
      </c>
      <c r="I66" s="20">
        <f t="shared" si="6"/>
        <v>0.74468085106382975</v>
      </c>
      <c r="J66" s="21">
        <f t="shared" si="7"/>
        <v>0.43412526997840173</v>
      </c>
    </row>
    <row r="67" spans="1:10" x14ac:dyDescent="0.25">
      <c r="A67" s="7" t="s">
        <v>63</v>
      </c>
      <c r="B67" s="65">
        <v>72</v>
      </c>
      <c r="C67" s="66">
        <v>75</v>
      </c>
      <c r="D67" s="65">
        <v>847</v>
      </c>
      <c r="E67" s="66">
        <v>861</v>
      </c>
      <c r="F67" s="67"/>
      <c r="G67" s="65">
        <f t="shared" si="4"/>
        <v>-3</v>
      </c>
      <c r="H67" s="66">
        <f t="shared" si="5"/>
        <v>-14</v>
      </c>
      <c r="I67" s="20">
        <f t="shared" si="6"/>
        <v>-0.04</v>
      </c>
      <c r="J67" s="21">
        <f t="shared" si="7"/>
        <v>-1.6260162601626018E-2</v>
      </c>
    </row>
    <row r="68" spans="1:10" x14ac:dyDescent="0.25">
      <c r="A68" s="7" t="s">
        <v>70</v>
      </c>
      <c r="B68" s="65">
        <v>15</v>
      </c>
      <c r="C68" s="66">
        <v>8</v>
      </c>
      <c r="D68" s="65">
        <v>157</v>
      </c>
      <c r="E68" s="66">
        <v>126</v>
      </c>
      <c r="F68" s="67"/>
      <c r="G68" s="65">
        <f t="shared" si="4"/>
        <v>7</v>
      </c>
      <c r="H68" s="66">
        <f t="shared" si="5"/>
        <v>31</v>
      </c>
      <c r="I68" s="20">
        <f t="shared" si="6"/>
        <v>0.875</v>
      </c>
      <c r="J68" s="21">
        <f t="shared" si="7"/>
        <v>0.24603174603174602</v>
      </c>
    </row>
    <row r="69" spans="1:10" x14ac:dyDescent="0.25">
      <c r="A69" s="7" t="s">
        <v>71</v>
      </c>
      <c r="B69" s="65">
        <v>14</v>
      </c>
      <c r="C69" s="66">
        <v>8</v>
      </c>
      <c r="D69" s="65">
        <v>62</v>
      </c>
      <c r="E69" s="66">
        <v>55</v>
      </c>
      <c r="F69" s="67"/>
      <c r="G69" s="65">
        <f t="shared" si="4"/>
        <v>6</v>
      </c>
      <c r="H69" s="66">
        <f t="shared" si="5"/>
        <v>7</v>
      </c>
      <c r="I69" s="20">
        <f t="shared" si="6"/>
        <v>0.75</v>
      </c>
      <c r="J69" s="21">
        <f t="shared" si="7"/>
        <v>0.12727272727272726</v>
      </c>
    </row>
    <row r="70" spans="1:10" x14ac:dyDescent="0.25">
      <c r="A70" s="7" t="s">
        <v>76</v>
      </c>
      <c r="B70" s="65">
        <v>14</v>
      </c>
      <c r="C70" s="66">
        <v>34</v>
      </c>
      <c r="D70" s="65">
        <v>205</v>
      </c>
      <c r="E70" s="66">
        <v>322</v>
      </c>
      <c r="F70" s="67"/>
      <c r="G70" s="65">
        <f t="shared" ref="G70:G75" si="8">B70-C70</f>
        <v>-20</v>
      </c>
      <c r="H70" s="66">
        <f t="shared" ref="H70:H75" si="9">D70-E70</f>
        <v>-117</v>
      </c>
      <c r="I70" s="20">
        <f t="shared" ref="I70:I75" si="10">IF(C70=0, "-", IF(G70/C70&lt;10, G70/C70, "&gt;999%"))</f>
        <v>-0.58823529411764708</v>
      </c>
      <c r="J70" s="21">
        <f t="shared" ref="J70:J75" si="11">IF(E70=0, "-", IF(H70/E70&lt;10, H70/E70, "&gt;999%"))</f>
        <v>-0.36335403726708076</v>
      </c>
    </row>
    <row r="71" spans="1:10" x14ac:dyDescent="0.25">
      <c r="A71" s="7" t="s">
        <v>88</v>
      </c>
      <c r="B71" s="65">
        <v>14</v>
      </c>
      <c r="C71" s="66">
        <v>10</v>
      </c>
      <c r="D71" s="65">
        <v>261</v>
      </c>
      <c r="E71" s="66">
        <v>226</v>
      </c>
      <c r="F71" s="67"/>
      <c r="G71" s="65">
        <f t="shared" si="8"/>
        <v>4</v>
      </c>
      <c r="H71" s="66">
        <f t="shared" si="9"/>
        <v>35</v>
      </c>
      <c r="I71" s="20">
        <f t="shared" si="10"/>
        <v>0.4</v>
      </c>
      <c r="J71" s="21">
        <f t="shared" si="11"/>
        <v>0.15486725663716813</v>
      </c>
    </row>
    <row r="72" spans="1:10" x14ac:dyDescent="0.25">
      <c r="A72" s="7" t="s">
        <v>89</v>
      </c>
      <c r="B72" s="65">
        <v>0</v>
      </c>
      <c r="C72" s="66">
        <v>0</v>
      </c>
      <c r="D72" s="65">
        <v>5</v>
      </c>
      <c r="E72" s="66">
        <v>0</v>
      </c>
      <c r="F72" s="67"/>
      <c r="G72" s="65">
        <f t="shared" si="8"/>
        <v>0</v>
      </c>
      <c r="H72" s="66">
        <f t="shared" si="9"/>
        <v>5</v>
      </c>
      <c r="I72" s="20" t="str">
        <f t="shared" si="10"/>
        <v>-</v>
      </c>
      <c r="J72" s="21" t="str">
        <f t="shared" si="11"/>
        <v>-</v>
      </c>
    </row>
    <row r="73" spans="1:10" x14ac:dyDescent="0.25">
      <c r="A73" s="7" t="s">
        <v>96</v>
      </c>
      <c r="B73" s="65">
        <v>30</v>
      </c>
      <c r="C73" s="66">
        <v>17</v>
      </c>
      <c r="D73" s="65">
        <v>286</v>
      </c>
      <c r="E73" s="66">
        <v>164</v>
      </c>
      <c r="F73" s="67"/>
      <c r="G73" s="65">
        <f t="shared" si="8"/>
        <v>13</v>
      </c>
      <c r="H73" s="66">
        <f t="shared" si="9"/>
        <v>122</v>
      </c>
      <c r="I73" s="20">
        <f t="shared" si="10"/>
        <v>0.76470588235294112</v>
      </c>
      <c r="J73" s="21">
        <f t="shared" si="11"/>
        <v>0.74390243902439024</v>
      </c>
    </row>
    <row r="74" spans="1:10" x14ac:dyDescent="0.25">
      <c r="A74" s="7" t="s">
        <v>99</v>
      </c>
      <c r="B74" s="65">
        <v>99</v>
      </c>
      <c r="C74" s="66">
        <v>26</v>
      </c>
      <c r="D74" s="65">
        <v>598</v>
      </c>
      <c r="E74" s="66">
        <v>337</v>
      </c>
      <c r="F74" s="67"/>
      <c r="G74" s="65">
        <f t="shared" si="8"/>
        <v>73</v>
      </c>
      <c r="H74" s="66">
        <f t="shared" si="9"/>
        <v>261</v>
      </c>
      <c r="I74" s="20">
        <f t="shared" si="10"/>
        <v>2.8076923076923075</v>
      </c>
      <c r="J74" s="21">
        <f t="shared" si="11"/>
        <v>0.77448071216617209</v>
      </c>
    </row>
    <row r="75" spans="1:10" x14ac:dyDescent="0.25">
      <c r="A75" s="7" t="s">
        <v>100</v>
      </c>
      <c r="B75" s="65">
        <v>5</v>
      </c>
      <c r="C75" s="66">
        <v>6</v>
      </c>
      <c r="D75" s="65">
        <v>51</v>
      </c>
      <c r="E75" s="66">
        <v>88</v>
      </c>
      <c r="F75" s="67"/>
      <c r="G75" s="65">
        <f t="shared" si="8"/>
        <v>-1</v>
      </c>
      <c r="H75" s="66">
        <f t="shared" si="9"/>
        <v>-37</v>
      </c>
      <c r="I75" s="20">
        <f t="shared" si="10"/>
        <v>-0.16666666666666666</v>
      </c>
      <c r="J75" s="21">
        <f t="shared" si="11"/>
        <v>-0.42045454545454547</v>
      </c>
    </row>
    <row r="76" spans="1:10" x14ac:dyDescent="0.25">
      <c r="A76" s="1"/>
      <c r="B76" s="68"/>
      <c r="C76" s="69"/>
      <c r="D76" s="68"/>
      <c r="E76" s="69"/>
      <c r="F76" s="70"/>
      <c r="G76" s="68"/>
      <c r="H76" s="69"/>
      <c r="I76" s="5"/>
      <c r="J76" s="6"/>
    </row>
    <row r="77" spans="1:10" s="43" customFormat="1" x14ac:dyDescent="0.25">
      <c r="A77" s="27" t="s">
        <v>5</v>
      </c>
      <c r="B77" s="71">
        <f>SUM(B6:B76)</f>
        <v>25798</v>
      </c>
      <c r="C77" s="72">
        <f>SUM(C6:C76)</f>
        <v>24733</v>
      </c>
      <c r="D77" s="71">
        <f>SUM(D6:D76)</f>
        <v>338012</v>
      </c>
      <c r="E77" s="72">
        <f>SUM(E6:E76)</f>
        <v>328185</v>
      </c>
      <c r="F77" s="73"/>
      <c r="G77" s="71">
        <f>SUM(G6:G76)</f>
        <v>1065</v>
      </c>
      <c r="H77" s="72">
        <f>SUM(H6:H76)</f>
        <v>9827</v>
      </c>
      <c r="I77" s="37">
        <f>IF(C77=0, 0, G77/C77)</f>
        <v>4.3059879513200984E-2</v>
      </c>
      <c r="J77" s="38">
        <f>IF(E77=0, 0, H77/E77)</f>
        <v>2.9943477002300531E-2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7"/>
  <sheetViews>
    <sheetView tabSelected="1" workbookViewId="0">
      <selection activeCell="M1" sqref="M1"/>
    </sheetView>
  </sheetViews>
  <sheetFormatPr defaultRowHeight="13.2" x14ac:dyDescent="0.25"/>
  <cols>
    <col min="1" max="1" width="19.77734375"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111</v>
      </c>
      <c r="B2" s="202" t="s">
        <v>102</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4.6515233739049505E-2</v>
      </c>
      <c r="C6" s="17">
        <v>4.8518174099381403E-2</v>
      </c>
      <c r="D6" s="16">
        <v>4.5264665159816801E-2</v>
      </c>
      <c r="E6" s="17">
        <v>4.6924752807105702E-2</v>
      </c>
      <c r="F6" s="12"/>
      <c r="G6" s="10">
        <f t="shared" ref="G6:G37" si="0">B6-C6</f>
        <v>-2.0029403603318979E-3</v>
      </c>
      <c r="H6" s="11">
        <f t="shared" ref="H6:H37" si="1">D6-E6</f>
        <v>-1.6600876472889006E-3</v>
      </c>
    </row>
    <row r="7" spans="1:8" x14ac:dyDescent="0.25">
      <c r="A7" s="7" t="s">
        <v>32</v>
      </c>
      <c r="B7" s="16">
        <v>0</v>
      </c>
      <c r="C7" s="17">
        <v>4.0431811749484497E-3</v>
      </c>
      <c r="D7" s="16">
        <v>2.9584748470468499E-4</v>
      </c>
      <c r="E7" s="17">
        <v>3.0470618705912803E-3</v>
      </c>
      <c r="F7" s="12"/>
      <c r="G7" s="10">
        <f t="shared" si="0"/>
        <v>-4.0431811749484497E-3</v>
      </c>
      <c r="H7" s="11">
        <f t="shared" si="1"/>
        <v>-2.7512143858865953E-3</v>
      </c>
    </row>
    <row r="8" spans="1:8" x14ac:dyDescent="0.25">
      <c r="A8" s="7" t="s">
        <v>33</v>
      </c>
      <c r="B8" s="16">
        <v>3.8762694782541298E-3</v>
      </c>
      <c r="C8" s="17">
        <v>2.0215905874742202E-2</v>
      </c>
      <c r="D8" s="16">
        <v>1.3313136811710799E-2</v>
      </c>
      <c r="E8" s="17">
        <v>1.6149427914133801E-2</v>
      </c>
      <c r="F8" s="12"/>
      <c r="G8" s="10">
        <f t="shared" si="0"/>
        <v>-1.6339636396488073E-2</v>
      </c>
      <c r="H8" s="11">
        <f t="shared" si="1"/>
        <v>-2.8362911024230018E-3</v>
      </c>
    </row>
    <row r="9" spans="1:8" x14ac:dyDescent="0.25">
      <c r="A9" s="7" t="s">
        <v>34</v>
      </c>
      <c r="B9" s="16">
        <v>1.9458872780835701</v>
      </c>
      <c r="C9" s="17">
        <v>1.5727974770549502</v>
      </c>
      <c r="D9" s="16">
        <v>1.90318686910524</v>
      </c>
      <c r="E9" s="17">
        <v>2.1286774227950702</v>
      </c>
      <c r="F9" s="12"/>
      <c r="G9" s="10">
        <f t="shared" si="0"/>
        <v>0.37308980102861988</v>
      </c>
      <c r="H9" s="11">
        <f t="shared" si="1"/>
        <v>-0.22549055368983018</v>
      </c>
    </row>
    <row r="10" spans="1:8" x14ac:dyDescent="0.25">
      <c r="A10" s="7" t="s">
        <v>35</v>
      </c>
      <c r="B10" s="16">
        <v>2.7133886347778899E-2</v>
      </c>
      <c r="C10" s="17">
        <v>4.0431811749484497E-3</v>
      </c>
      <c r="D10" s="16">
        <v>2.21885613528514E-2</v>
      </c>
      <c r="E10" s="17">
        <v>2.4071788777671101E-2</v>
      </c>
      <c r="F10" s="12"/>
      <c r="G10" s="10">
        <f t="shared" si="0"/>
        <v>2.3090705172830447E-2</v>
      </c>
      <c r="H10" s="11">
        <f t="shared" si="1"/>
        <v>-1.8832274248197015E-3</v>
      </c>
    </row>
    <row r="11" spans="1:8" x14ac:dyDescent="0.25">
      <c r="A11" s="7" t="s">
        <v>36</v>
      </c>
      <c r="B11" s="16">
        <v>1.13574695712846</v>
      </c>
      <c r="C11" s="17">
        <v>2.64424048841629</v>
      </c>
      <c r="D11" s="16">
        <v>2.3203318225388401</v>
      </c>
      <c r="E11" s="17">
        <v>2.5701966878437501</v>
      </c>
      <c r="F11" s="12"/>
      <c r="G11" s="10">
        <f t="shared" si="0"/>
        <v>-1.50849353128783</v>
      </c>
      <c r="H11" s="11">
        <f t="shared" si="1"/>
        <v>-0.24986486530491003</v>
      </c>
    </row>
    <row r="12" spans="1:8" x14ac:dyDescent="0.25">
      <c r="A12" s="7" t="s">
        <v>37</v>
      </c>
      <c r="B12" s="16">
        <v>1.64353825877975</v>
      </c>
      <c r="C12" s="17">
        <v>0</v>
      </c>
      <c r="D12" s="16">
        <v>0.200288747145072</v>
      </c>
      <c r="E12" s="17">
        <v>0</v>
      </c>
      <c r="F12" s="12"/>
      <c r="G12" s="10">
        <f t="shared" si="0"/>
        <v>1.64353825877975</v>
      </c>
      <c r="H12" s="11">
        <f t="shared" si="1"/>
        <v>0.200288747145072</v>
      </c>
    </row>
    <row r="13" spans="1:8" x14ac:dyDescent="0.25">
      <c r="A13" s="7" t="s">
        <v>38</v>
      </c>
      <c r="B13" s="16">
        <v>0.39150321730366699</v>
      </c>
      <c r="C13" s="17">
        <v>0.28706586342134</v>
      </c>
      <c r="D13" s="16">
        <v>0.211826799048554</v>
      </c>
      <c r="E13" s="17">
        <v>0.19074607309901401</v>
      </c>
      <c r="F13" s="12"/>
      <c r="G13" s="10">
        <f t="shared" si="0"/>
        <v>0.104437353882327</v>
      </c>
      <c r="H13" s="11">
        <f t="shared" si="1"/>
        <v>2.1080725949539997E-2</v>
      </c>
    </row>
    <row r="14" spans="1:8" x14ac:dyDescent="0.25">
      <c r="A14" s="7" t="s">
        <v>39</v>
      </c>
      <c r="B14" s="16">
        <v>0</v>
      </c>
      <c r="C14" s="17">
        <v>2.0215905874742202E-2</v>
      </c>
      <c r="D14" s="16">
        <v>1.4496526750529601E-2</v>
      </c>
      <c r="E14" s="17">
        <v>3.1689443454149299E-2</v>
      </c>
      <c r="F14" s="12"/>
      <c r="G14" s="10">
        <f t="shared" si="0"/>
        <v>-2.0215905874742202E-2</v>
      </c>
      <c r="H14" s="11">
        <f t="shared" si="1"/>
        <v>-1.71929167036197E-2</v>
      </c>
    </row>
    <row r="15" spans="1:8" x14ac:dyDescent="0.25">
      <c r="A15" s="7" t="s">
        <v>40</v>
      </c>
      <c r="B15" s="16">
        <v>3.4886425304287198E-2</v>
      </c>
      <c r="C15" s="17">
        <v>6.4690898799175195E-2</v>
      </c>
      <c r="D15" s="16">
        <v>2.8401358531649802E-2</v>
      </c>
      <c r="E15" s="17">
        <v>2.5290613525907599E-2</v>
      </c>
      <c r="F15" s="12"/>
      <c r="G15" s="10">
        <f t="shared" si="0"/>
        <v>-2.9804473494887997E-2</v>
      </c>
      <c r="H15" s="11">
        <f t="shared" si="1"/>
        <v>3.1107450057422034E-3</v>
      </c>
    </row>
    <row r="16" spans="1:8" x14ac:dyDescent="0.25">
      <c r="A16" s="7" t="s">
        <v>41</v>
      </c>
      <c r="B16" s="16">
        <v>0.26746259399953504</v>
      </c>
      <c r="C16" s="17">
        <v>0</v>
      </c>
      <c r="D16" s="16">
        <v>0.10088399228429801</v>
      </c>
      <c r="E16" s="17">
        <v>0</v>
      </c>
      <c r="F16" s="12"/>
      <c r="G16" s="10">
        <f t="shared" si="0"/>
        <v>0.26746259399953504</v>
      </c>
      <c r="H16" s="11">
        <f t="shared" si="1"/>
        <v>0.10088399228429801</v>
      </c>
    </row>
    <row r="17" spans="1:8" x14ac:dyDescent="0.25">
      <c r="A17" s="7" t="s">
        <v>44</v>
      </c>
      <c r="B17" s="16">
        <v>2.7133886347778899E-2</v>
      </c>
      <c r="C17" s="17">
        <v>2.0215905874742202E-2</v>
      </c>
      <c r="D17" s="16">
        <v>1.98217814752139E-2</v>
      </c>
      <c r="E17" s="17">
        <v>1.7977665036488601E-2</v>
      </c>
      <c r="F17" s="12"/>
      <c r="G17" s="10">
        <f t="shared" si="0"/>
        <v>6.9179804730366973E-3</v>
      </c>
      <c r="H17" s="11">
        <f t="shared" si="1"/>
        <v>1.844116438725299E-3</v>
      </c>
    </row>
    <row r="18" spans="1:8" x14ac:dyDescent="0.25">
      <c r="A18" s="7" t="s">
        <v>45</v>
      </c>
      <c r="B18" s="16">
        <v>7.7525389565082595E-3</v>
      </c>
      <c r="C18" s="17">
        <v>0.13342497877329901</v>
      </c>
      <c r="D18" s="16">
        <v>3.3726613256334102E-2</v>
      </c>
      <c r="E18" s="17">
        <v>7.8614196261255098E-2</v>
      </c>
      <c r="F18" s="12"/>
      <c r="G18" s="10">
        <f t="shared" si="0"/>
        <v>-0.12567243981679074</v>
      </c>
      <c r="H18" s="11">
        <f t="shared" si="1"/>
        <v>-4.4887583004920996E-2</v>
      </c>
    </row>
    <row r="19" spans="1:8" x14ac:dyDescent="0.25">
      <c r="A19" s="7" t="s">
        <v>46</v>
      </c>
      <c r="B19" s="16">
        <v>9.6906736956353198E-2</v>
      </c>
      <c r="C19" s="17">
        <v>0.258763595196701</v>
      </c>
      <c r="D19" s="16">
        <v>8.8754245411405502E-2</v>
      </c>
      <c r="E19" s="17">
        <v>0.127062480003656</v>
      </c>
      <c r="F19" s="12"/>
      <c r="G19" s="10">
        <f t="shared" si="0"/>
        <v>-0.16185685824034779</v>
      </c>
      <c r="H19" s="11">
        <f t="shared" si="1"/>
        <v>-3.8308234592250495E-2</v>
      </c>
    </row>
    <row r="20" spans="1:8" x14ac:dyDescent="0.25">
      <c r="A20" s="7" t="s">
        <v>47</v>
      </c>
      <c r="B20" s="16">
        <v>6.8222342817272699</v>
      </c>
      <c r="C20" s="17">
        <v>6.0728581247725701</v>
      </c>
      <c r="D20" s="16">
        <v>5.37347786469119</v>
      </c>
      <c r="E20" s="17">
        <v>5.82384935326112</v>
      </c>
      <c r="F20" s="12"/>
      <c r="G20" s="10">
        <f t="shared" si="0"/>
        <v>0.74937615695469972</v>
      </c>
      <c r="H20" s="11">
        <f t="shared" si="1"/>
        <v>-0.45037148856992992</v>
      </c>
    </row>
    <row r="21" spans="1:8" x14ac:dyDescent="0.25">
      <c r="A21" s="7" t="s">
        <v>50</v>
      </c>
      <c r="B21" s="16">
        <v>0.13179316226064</v>
      </c>
      <c r="C21" s="17">
        <v>0.323454493995876</v>
      </c>
      <c r="D21" s="16">
        <v>0.15236145462291301</v>
      </c>
      <c r="E21" s="17">
        <v>0.14077425842131699</v>
      </c>
      <c r="F21" s="12"/>
      <c r="G21" s="10">
        <f t="shared" si="0"/>
        <v>-0.191661331735236</v>
      </c>
      <c r="H21" s="11">
        <f t="shared" si="1"/>
        <v>1.1587196201596012E-2</v>
      </c>
    </row>
    <row r="22" spans="1:8" x14ac:dyDescent="0.25">
      <c r="A22" s="7" t="s">
        <v>51</v>
      </c>
      <c r="B22" s="16">
        <v>3.2095511279944198</v>
      </c>
      <c r="C22" s="17">
        <v>1.3180770630331899</v>
      </c>
      <c r="D22" s="16">
        <v>1.97537365537318</v>
      </c>
      <c r="E22" s="17">
        <v>1.4708167649344102</v>
      </c>
      <c r="F22" s="12"/>
      <c r="G22" s="10">
        <f t="shared" si="0"/>
        <v>1.8914740649612298</v>
      </c>
      <c r="H22" s="11">
        <f t="shared" si="1"/>
        <v>0.50455689043876983</v>
      </c>
    </row>
    <row r="23" spans="1:8" x14ac:dyDescent="0.25">
      <c r="A23" s="7" t="s">
        <v>53</v>
      </c>
      <c r="B23" s="16">
        <v>0.98457244747654893</v>
      </c>
      <c r="C23" s="17">
        <v>1.6132292888044302</v>
      </c>
      <c r="D23" s="16">
        <v>1.2440386731832</v>
      </c>
      <c r="E23" s="17">
        <v>1.5585721468074401</v>
      </c>
      <c r="F23" s="12"/>
      <c r="G23" s="10">
        <f t="shared" si="0"/>
        <v>-0.62865684132788124</v>
      </c>
      <c r="H23" s="11">
        <f t="shared" si="1"/>
        <v>-0.31453347362424</v>
      </c>
    </row>
    <row r="24" spans="1:8" x14ac:dyDescent="0.25">
      <c r="A24" s="7" t="s">
        <v>54</v>
      </c>
      <c r="B24" s="16">
        <v>5.1670672145127501</v>
      </c>
      <c r="C24" s="17">
        <v>7.4798851736546297</v>
      </c>
      <c r="D24" s="16">
        <v>6.7027206134693404</v>
      </c>
      <c r="E24" s="17">
        <v>6.7565549918491108</v>
      </c>
      <c r="F24" s="12"/>
      <c r="G24" s="10">
        <f t="shared" si="0"/>
        <v>-2.3128179591418796</v>
      </c>
      <c r="H24" s="11">
        <f t="shared" si="1"/>
        <v>-5.3834378379770342E-2</v>
      </c>
    </row>
    <row r="25" spans="1:8" x14ac:dyDescent="0.25">
      <c r="A25" s="7" t="s">
        <v>58</v>
      </c>
      <c r="B25" s="16">
        <v>2.2986278006047001</v>
      </c>
      <c r="C25" s="17">
        <v>3.2951926575829895</v>
      </c>
      <c r="D25" s="16">
        <v>2.7868833059181299</v>
      </c>
      <c r="E25" s="17">
        <v>3.05315599433247</v>
      </c>
      <c r="F25" s="12"/>
      <c r="G25" s="10">
        <f t="shared" si="0"/>
        <v>-0.99656485697828945</v>
      </c>
      <c r="H25" s="11">
        <f t="shared" si="1"/>
        <v>-0.26627268841434004</v>
      </c>
    </row>
    <row r="26" spans="1:8" x14ac:dyDescent="0.25">
      <c r="A26" s="7" t="s">
        <v>59</v>
      </c>
      <c r="B26" s="16">
        <v>0</v>
      </c>
      <c r="C26" s="17">
        <v>0</v>
      </c>
      <c r="D26" s="16">
        <v>1.1833899388187399E-3</v>
      </c>
      <c r="E26" s="17">
        <v>0</v>
      </c>
      <c r="F26" s="12"/>
      <c r="G26" s="10">
        <f t="shared" si="0"/>
        <v>0</v>
      </c>
      <c r="H26" s="11">
        <f t="shared" si="1"/>
        <v>1.1833899388187399E-3</v>
      </c>
    </row>
    <row r="27" spans="1:8" x14ac:dyDescent="0.25">
      <c r="A27" s="7" t="s">
        <v>61</v>
      </c>
      <c r="B27" s="16">
        <v>3.8762694782541298E-3</v>
      </c>
      <c r="C27" s="17">
        <v>5.6604536449278299E-2</v>
      </c>
      <c r="D27" s="16">
        <v>7.3666023691466603E-2</v>
      </c>
      <c r="E27" s="17">
        <v>0.14077425842131699</v>
      </c>
      <c r="F27" s="12"/>
      <c r="G27" s="10">
        <f t="shared" si="0"/>
        <v>-5.2728266971024167E-2</v>
      </c>
      <c r="H27" s="11">
        <f t="shared" si="1"/>
        <v>-6.7108234729850391E-2</v>
      </c>
    </row>
    <row r="28" spans="1:8" x14ac:dyDescent="0.25">
      <c r="A28" s="7" t="s">
        <v>62</v>
      </c>
      <c r="B28" s="16">
        <v>0.48065741530351203</v>
      </c>
      <c r="C28" s="17">
        <v>0.75203169854041207</v>
      </c>
      <c r="D28" s="16">
        <v>0.57986107002118303</v>
      </c>
      <c r="E28" s="17">
        <v>0.70966070966071004</v>
      </c>
      <c r="F28" s="12"/>
      <c r="G28" s="10">
        <f t="shared" si="0"/>
        <v>-0.27137428323690005</v>
      </c>
      <c r="H28" s="11">
        <f t="shared" si="1"/>
        <v>-0.12979963963952701</v>
      </c>
    </row>
    <row r="29" spans="1:8" x14ac:dyDescent="0.25">
      <c r="A29" s="7" t="s">
        <v>64</v>
      </c>
      <c r="B29" s="16">
        <v>5.8609194511202407</v>
      </c>
      <c r="C29" s="17">
        <v>7.1038693243844309</v>
      </c>
      <c r="D29" s="16">
        <v>7.6843425677194901</v>
      </c>
      <c r="E29" s="17">
        <v>6.5865289394701199</v>
      </c>
      <c r="F29" s="12"/>
      <c r="G29" s="10">
        <f t="shared" si="0"/>
        <v>-1.2429498732641902</v>
      </c>
      <c r="H29" s="11">
        <f t="shared" si="1"/>
        <v>1.0978136282493702</v>
      </c>
    </row>
    <row r="30" spans="1:8" x14ac:dyDescent="0.25">
      <c r="A30" s="7" t="s">
        <v>65</v>
      </c>
      <c r="B30" s="16">
        <v>7.7525389565082595E-3</v>
      </c>
      <c r="C30" s="17">
        <v>4.0431811749484497E-3</v>
      </c>
      <c r="D30" s="16">
        <v>1.1242204418778001E-2</v>
      </c>
      <c r="E30" s="17">
        <v>9.7505979858920986E-3</v>
      </c>
      <c r="F30" s="12"/>
      <c r="G30" s="10">
        <f t="shared" si="0"/>
        <v>3.7093577815598099E-3</v>
      </c>
      <c r="H30" s="11">
        <f t="shared" si="1"/>
        <v>1.491606432885902E-3</v>
      </c>
    </row>
    <row r="31" spans="1:8" x14ac:dyDescent="0.25">
      <c r="A31" s="7" t="s">
        <v>66</v>
      </c>
      <c r="B31" s="16">
        <v>0.29847274982556804</v>
      </c>
      <c r="C31" s="17">
        <v>0.26280677637164901</v>
      </c>
      <c r="D31" s="16">
        <v>0.46921411074163</v>
      </c>
      <c r="E31" s="17">
        <v>0.74348309642427302</v>
      </c>
      <c r="F31" s="12"/>
      <c r="G31" s="10">
        <f t="shared" si="0"/>
        <v>3.5665973453919031E-2</v>
      </c>
      <c r="H31" s="11">
        <f t="shared" si="1"/>
        <v>-0.27426898568264302</v>
      </c>
    </row>
    <row r="32" spans="1:8" x14ac:dyDescent="0.25">
      <c r="A32" s="7" t="s">
        <v>67</v>
      </c>
      <c r="B32" s="16">
        <v>1.6706721451275299</v>
      </c>
      <c r="C32" s="17">
        <v>2.1307564791978302</v>
      </c>
      <c r="D32" s="16">
        <v>1.7123652414707198</v>
      </c>
      <c r="E32" s="17">
        <v>1.84377713789479</v>
      </c>
      <c r="F32" s="12"/>
      <c r="G32" s="10">
        <f t="shared" si="0"/>
        <v>-0.46008433407030025</v>
      </c>
      <c r="H32" s="11">
        <f t="shared" si="1"/>
        <v>-0.13141189642407025</v>
      </c>
    </row>
    <row r="33" spans="1:8" x14ac:dyDescent="0.25">
      <c r="A33" s="7" t="s">
        <v>68</v>
      </c>
      <c r="B33" s="16">
        <v>0.80238778199860394</v>
      </c>
      <c r="C33" s="17">
        <v>0.97036348198762812</v>
      </c>
      <c r="D33" s="16">
        <v>0.869791605031774</v>
      </c>
      <c r="E33" s="17">
        <v>1.1438670262199699</v>
      </c>
      <c r="F33" s="12"/>
      <c r="G33" s="10">
        <f t="shared" si="0"/>
        <v>-0.16797569998902417</v>
      </c>
      <c r="H33" s="11">
        <f t="shared" si="1"/>
        <v>-0.27407542118819594</v>
      </c>
    </row>
    <row r="34" spans="1:8" x14ac:dyDescent="0.25">
      <c r="A34" s="7" t="s">
        <v>69</v>
      </c>
      <c r="B34" s="16">
        <v>0</v>
      </c>
      <c r="C34" s="17">
        <v>0</v>
      </c>
      <c r="D34" s="16">
        <v>3.5501698164562201E-3</v>
      </c>
      <c r="E34" s="17">
        <v>3.6564742447095398E-3</v>
      </c>
      <c r="F34" s="12"/>
      <c r="G34" s="10">
        <f t="shared" si="0"/>
        <v>0</v>
      </c>
      <c r="H34" s="11">
        <f t="shared" si="1"/>
        <v>-1.0630442825331973E-4</v>
      </c>
    </row>
    <row r="35" spans="1:8" x14ac:dyDescent="0.25">
      <c r="A35" s="7" t="s">
        <v>72</v>
      </c>
      <c r="B35" s="16">
        <v>5.03915032173037E-2</v>
      </c>
      <c r="C35" s="17">
        <v>7.2777261149072098E-2</v>
      </c>
      <c r="D35" s="16">
        <v>6.5086446635030701E-2</v>
      </c>
      <c r="E35" s="17">
        <v>6.2464768347121301E-2</v>
      </c>
      <c r="F35" s="12"/>
      <c r="G35" s="10">
        <f t="shared" si="0"/>
        <v>-2.2385757931768398E-2</v>
      </c>
      <c r="H35" s="11">
        <f t="shared" si="1"/>
        <v>2.6216782879094E-3</v>
      </c>
    </row>
    <row r="36" spans="1:8" x14ac:dyDescent="0.25">
      <c r="A36" s="7" t="s">
        <v>73</v>
      </c>
      <c r="B36" s="16">
        <v>9.5666330723311912</v>
      </c>
      <c r="C36" s="17">
        <v>7.7022601382767997</v>
      </c>
      <c r="D36" s="16">
        <v>8.6754316414801806</v>
      </c>
      <c r="E36" s="17">
        <v>9.5708213355272207</v>
      </c>
      <c r="F36" s="12"/>
      <c r="G36" s="10">
        <f t="shared" si="0"/>
        <v>1.8643729340543915</v>
      </c>
      <c r="H36" s="11">
        <f t="shared" si="1"/>
        <v>-0.89538969404704005</v>
      </c>
    </row>
    <row r="37" spans="1:8" x14ac:dyDescent="0.25">
      <c r="A37" s="7" t="s">
        <v>74</v>
      </c>
      <c r="B37" s="16">
        <v>1.5505077913016502E-2</v>
      </c>
      <c r="C37" s="17">
        <v>2.0215905874742202E-2</v>
      </c>
      <c r="D37" s="16">
        <v>7.1003396329124401E-3</v>
      </c>
      <c r="E37" s="17">
        <v>1.12741289211877E-2</v>
      </c>
      <c r="F37" s="12"/>
      <c r="G37" s="10">
        <f t="shared" si="0"/>
        <v>-4.7108279617256998E-3</v>
      </c>
      <c r="H37" s="11">
        <f t="shared" si="1"/>
        <v>-4.1737892882752602E-3</v>
      </c>
    </row>
    <row r="38" spans="1:8" x14ac:dyDescent="0.25">
      <c r="A38" s="7" t="s">
        <v>75</v>
      </c>
      <c r="B38" s="16">
        <v>1.8993720443445199</v>
      </c>
      <c r="C38" s="17">
        <v>3.14155177293495</v>
      </c>
      <c r="D38" s="16">
        <v>2.4209199673384401</v>
      </c>
      <c r="E38" s="17">
        <v>2.9154287977817401</v>
      </c>
      <c r="F38" s="12"/>
      <c r="G38" s="10">
        <f t="shared" ref="G38:G69" si="2">B38-C38</f>
        <v>-1.2421797285904301</v>
      </c>
      <c r="H38" s="11">
        <f t="shared" ref="H38:H69" si="3">D38-E38</f>
        <v>-0.49450883044330007</v>
      </c>
    </row>
    <row r="39" spans="1:8" x14ac:dyDescent="0.25">
      <c r="A39" s="7" t="s">
        <v>77</v>
      </c>
      <c r="B39" s="16">
        <v>0.51942011008605293</v>
      </c>
      <c r="C39" s="17">
        <v>0.55391582096793801</v>
      </c>
      <c r="D39" s="16">
        <v>0.29200146740352401</v>
      </c>
      <c r="E39" s="17">
        <v>0.36534271828389503</v>
      </c>
      <c r="F39" s="12"/>
      <c r="G39" s="10">
        <f t="shared" si="2"/>
        <v>-3.4495710881885078E-2</v>
      </c>
      <c r="H39" s="11">
        <f t="shared" si="3"/>
        <v>-7.3341250880371023E-2</v>
      </c>
    </row>
    <row r="40" spans="1:8" x14ac:dyDescent="0.25">
      <c r="A40" s="7" t="s">
        <v>78</v>
      </c>
      <c r="B40" s="16">
        <v>6.4307310644236004</v>
      </c>
      <c r="C40" s="17">
        <v>4.7264787935147403</v>
      </c>
      <c r="D40" s="16">
        <v>4.5743938085038396</v>
      </c>
      <c r="E40" s="17">
        <v>3.95142983378277</v>
      </c>
      <c r="F40" s="12"/>
      <c r="G40" s="10">
        <f t="shared" si="2"/>
        <v>1.7042522709088601</v>
      </c>
      <c r="H40" s="11">
        <f t="shared" si="3"/>
        <v>0.62296397472106957</v>
      </c>
    </row>
    <row r="41" spans="1:8" x14ac:dyDescent="0.25">
      <c r="A41" s="7" t="s">
        <v>79</v>
      </c>
      <c r="B41" s="16">
        <v>0.116288084347624</v>
      </c>
      <c r="C41" s="17">
        <v>0.16577042817288598</v>
      </c>
      <c r="D41" s="16">
        <v>0.30353951930700701</v>
      </c>
      <c r="E41" s="17">
        <v>0.37356978533449098</v>
      </c>
      <c r="F41" s="12"/>
      <c r="G41" s="10">
        <f t="shared" si="2"/>
        <v>-4.9482343825261982E-2</v>
      </c>
      <c r="H41" s="11">
        <f t="shared" si="3"/>
        <v>-7.0030266027483967E-2</v>
      </c>
    </row>
    <row r="42" spans="1:8" x14ac:dyDescent="0.25">
      <c r="A42" s="7" t="s">
        <v>80</v>
      </c>
      <c r="B42" s="16">
        <v>5.87642452903326</v>
      </c>
      <c r="C42" s="17">
        <v>6.4731330610924704</v>
      </c>
      <c r="D42" s="16">
        <v>6.7678070601043689</v>
      </c>
      <c r="E42" s="17">
        <v>5.5724667489373401</v>
      </c>
      <c r="F42" s="12"/>
      <c r="G42" s="10">
        <f t="shared" si="2"/>
        <v>-0.59670853205921048</v>
      </c>
      <c r="H42" s="11">
        <f t="shared" si="3"/>
        <v>1.1953403111670289</v>
      </c>
    </row>
    <row r="43" spans="1:8" x14ac:dyDescent="0.25">
      <c r="A43" s="7" t="s">
        <v>81</v>
      </c>
      <c r="B43" s="16">
        <v>2.63198697573455</v>
      </c>
      <c r="C43" s="17">
        <v>3.0889904176606202</v>
      </c>
      <c r="D43" s="16">
        <v>2.1851295220288001</v>
      </c>
      <c r="E43" s="17">
        <v>3.3746210216798502</v>
      </c>
      <c r="F43" s="12"/>
      <c r="G43" s="10">
        <f t="shared" si="2"/>
        <v>-0.45700344192607023</v>
      </c>
      <c r="H43" s="11">
        <f t="shared" si="3"/>
        <v>-1.1894914996510502</v>
      </c>
    </row>
    <row r="44" spans="1:8" x14ac:dyDescent="0.25">
      <c r="A44" s="7" t="s">
        <v>82</v>
      </c>
      <c r="B44" s="16">
        <v>0.22869989921699402</v>
      </c>
      <c r="C44" s="17">
        <v>0.81267941616463801</v>
      </c>
      <c r="D44" s="16">
        <v>0.22928180064613102</v>
      </c>
      <c r="E44" s="17">
        <v>0.43268278562396201</v>
      </c>
      <c r="F44" s="12"/>
      <c r="G44" s="10">
        <f t="shared" si="2"/>
        <v>-0.58397951694764405</v>
      </c>
      <c r="H44" s="11">
        <f t="shared" si="3"/>
        <v>-0.20340098497783099</v>
      </c>
    </row>
    <row r="45" spans="1:8" x14ac:dyDescent="0.25">
      <c r="A45" s="7" t="s">
        <v>83</v>
      </c>
      <c r="B45" s="16">
        <v>0.67447088921621801</v>
      </c>
      <c r="C45" s="17">
        <v>0</v>
      </c>
      <c r="D45" s="16">
        <v>0.22573163082967501</v>
      </c>
      <c r="E45" s="17">
        <v>0</v>
      </c>
      <c r="F45" s="12"/>
      <c r="G45" s="10">
        <f t="shared" si="2"/>
        <v>0.67447088921621801</v>
      </c>
      <c r="H45" s="11">
        <f t="shared" si="3"/>
        <v>0.22573163082967501</v>
      </c>
    </row>
    <row r="46" spans="1:8" x14ac:dyDescent="0.25">
      <c r="A46" s="7" t="s">
        <v>84</v>
      </c>
      <c r="B46" s="16">
        <v>0.57756415225986502</v>
      </c>
      <c r="C46" s="17">
        <v>0.80054987263979294</v>
      </c>
      <c r="D46" s="16">
        <v>0.59702022413405409</v>
      </c>
      <c r="E46" s="17">
        <v>0.48874872404284198</v>
      </c>
      <c r="F46" s="12"/>
      <c r="G46" s="10">
        <f t="shared" si="2"/>
        <v>-0.22298572037992792</v>
      </c>
      <c r="H46" s="11">
        <f t="shared" si="3"/>
        <v>0.10827150009121211</v>
      </c>
    </row>
    <row r="47" spans="1:8" x14ac:dyDescent="0.25">
      <c r="A47" s="7" t="s">
        <v>85</v>
      </c>
      <c r="B47" s="16">
        <v>0.79463524304209598</v>
      </c>
      <c r="C47" s="17">
        <v>0.49326810334371102</v>
      </c>
      <c r="D47" s="16">
        <v>0.54465521934132499</v>
      </c>
      <c r="E47" s="17">
        <v>0.36168624403918498</v>
      </c>
      <c r="F47" s="12"/>
      <c r="G47" s="10">
        <f t="shared" si="2"/>
        <v>0.30136713969838497</v>
      </c>
      <c r="H47" s="11">
        <f t="shared" si="3"/>
        <v>0.18296897530214001</v>
      </c>
    </row>
    <row r="48" spans="1:8" x14ac:dyDescent="0.25">
      <c r="A48" s="7" t="s">
        <v>86</v>
      </c>
      <c r="B48" s="16">
        <v>0.49228622373827402</v>
      </c>
      <c r="C48" s="17">
        <v>0.38005903044515399</v>
      </c>
      <c r="D48" s="16">
        <v>0.77748718980391196</v>
      </c>
      <c r="E48" s="17">
        <v>0.551518198577022</v>
      </c>
      <c r="F48" s="12"/>
      <c r="G48" s="10">
        <f t="shared" si="2"/>
        <v>0.11222719329312003</v>
      </c>
      <c r="H48" s="11">
        <f t="shared" si="3"/>
        <v>0.22596899122688996</v>
      </c>
    </row>
    <row r="49" spans="1:8" x14ac:dyDescent="0.25">
      <c r="A49" s="7" t="s">
        <v>87</v>
      </c>
      <c r="B49" s="16">
        <v>7.7525389565082595E-3</v>
      </c>
      <c r="C49" s="17">
        <v>4.0431811749484497E-3</v>
      </c>
      <c r="D49" s="16">
        <v>5.3252547246843297E-3</v>
      </c>
      <c r="E49" s="17">
        <v>4.5705928058869198E-3</v>
      </c>
      <c r="F49" s="12"/>
      <c r="G49" s="10">
        <f t="shared" si="2"/>
        <v>3.7093577815598099E-3</v>
      </c>
      <c r="H49" s="11">
        <f t="shared" si="3"/>
        <v>7.546619187974099E-4</v>
      </c>
    </row>
    <row r="50" spans="1:8" x14ac:dyDescent="0.25">
      <c r="A50" s="7" t="s">
        <v>90</v>
      </c>
      <c r="B50" s="16">
        <v>0.60082176912939</v>
      </c>
      <c r="C50" s="17">
        <v>0.481138559818865</v>
      </c>
      <c r="D50" s="16">
        <v>0.61299598830810698</v>
      </c>
      <c r="E50" s="17">
        <v>0.93118210765269593</v>
      </c>
      <c r="F50" s="12"/>
      <c r="G50" s="10">
        <f t="shared" si="2"/>
        <v>0.11968320931052501</v>
      </c>
      <c r="H50" s="11">
        <f t="shared" si="3"/>
        <v>-0.31818611934458896</v>
      </c>
    </row>
    <row r="51" spans="1:8" x14ac:dyDescent="0.25">
      <c r="A51" s="7" t="s">
        <v>91</v>
      </c>
      <c r="B51" s="16">
        <v>0.37212186991239604</v>
      </c>
      <c r="C51" s="17">
        <v>0.23046132697206201</v>
      </c>
      <c r="D51" s="16">
        <v>0.25442883684602902</v>
      </c>
      <c r="E51" s="17">
        <v>0.20720020720020699</v>
      </c>
      <c r="F51" s="12"/>
      <c r="G51" s="10">
        <f t="shared" si="2"/>
        <v>0.14166054294033403</v>
      </c>
      <c r="H51" s="11">
        <f t="shared" si="3"/>
        <v>4.7228629645822029E-2</v>
      </c>
    </row>
    <row r="52" spans="1:8" x14ac:dyDescent="0.25">
      <c r="A52" s="7" t="s">
        <v>92</v>
      </c>
      <c r="B52" s="16">
        <v>5.0934180944259202</v>
      </c>
      <c r="C52" s="17">
        <v>3.84910847855092</v>
      </c>
      <c r="D52" s="16">
        <v>3.6146645681218401</v>
      </c>
      <c r="E52" s="17">
        <v>4.1324253088958995</v>
      </c>
      <c r="F52" s="12"/>
      <c r="G52" s="10">
        <f t="shared" si="2"/>
        <v>1.2443096158750002</v>
      </c>
      <c r="H52" s="11">
        <f t="shared" si="3"/>
        <v>-0.51776074077405942</v>
      </c>
    </row>
    <row r="53" spans="1:8" x14ac:dyDescent="0.25">
      <c r="A53" s="7" t="s">
        <v>93</v>
      </c>
      <c r="B53" s="16">
        <v>1.1396232266067099</v>
      </c>
      <c r="C53" s="17">
        <v>2.01754740629928</v>
      </c>
      <c r="D53" s="16">
        <v>1.82804160799025</v>
      </c>
      <c r="E53" s="17">
        <v>1.4549720432073401</v>
      </c>
      <c r="F53" s="12"/>
      <c r="G53" s="10">
        <f t="shared" si="2"/>
        <v>-0.87792417969257008</v>
      </c>
      <c r="H53" s="11">
        <f t="shared" si="3"/>
        <v>0.37306956478290987</v>
      </c>
    </row>
    <row r="54" spans="1:8" x14ac:dyDescent="0.25">
      <c r="A54" s="7" t="s">
        <v>94</v>
      </c>
      <c r="B54" s="16">
        <v>0.36049306147763405</v>
      </c>
      <c r="C54" s="17">
        <v>0</v>
      </c>
      <c r="D54" s="16">
        <v>1.8555554240677798</v>
      </c>
      <c r="E54" s="17">
        <v>0</v>
      </c>
      <c r="F54" s="12"/>
      <c r="G54" s="10">
        <f t="shared" si="2"/>
        <v>0.36049306147763405</v>
      </c>
      <c r="H54" s="11">
        <f t="shared" si="3"/>
        <v>1.8555554240677798</v>
      </c>
    </row>
    <row r="55" spans="1:8" x14ac:dyDescent="0.25">
      <c r="A55" s="7" t="s">
        <v>95</v>
      </c>
      <c r="B55" s="16">
        <v>19.6565625242267</v>
      </c>
      <c r="C55" s="17">
        <v>20.122912707718399</v>
      </c>
      <c r="D55" s="16">
        <v>21.549530785889299</v>
      </c>
      <c r="E55" s="17">
        <v>21.3388789859378</v>
      </c>
      <c r="F55" s="12"/>
      <c r="G55" s="10">
        <f t="shared" si="2"/>
        <v>-0.46635018349169854</v>
      </c>
      <c r="H55" s="11">
        <f t="shared" si="3"/>
        <v>0.21065179995149919</v>
      </c>
    </row>
    <row r="56" spans="1:8" x14ac:dyDescent="0.25">
      <c r="A56" s="7" t="s">
        <v>97</v>
      </c>
      <c r="B56" s="16">
        <v>3.9460423288627</v>
      </c>
      <c r="C56" s="17">
        <v>3.3679699187320598</v>
      </c>
      <c r="D56" s="16">
        <v>3.28124445285966</v>
      </c>
      <c r="E56" s="17">
        <v>4.3289607995490398</v>
      </c>
      <c r="F56" s="12"/>
      <c r="G56" s="10">
        <f t="shared" si="2"/>
        <v>0.57807241013064026</v>
      </c>
      <c r="H56" s="11">
        <f t="shared" si="3"/>
        <v>-1.0477163466893797</v>
      </c>
    </row>
    <row r="57" spans="1:8" x14ac:dyDescent="0.25">
      <c r="A57" s="7" t="s">
        <v>98</v>
      </c>
      <c r="B57" s="16">
        <v>1.27916892782386</v>
      </c>
      <c r="C57" s="17">
        <v>1.0835725548861801</v>
      </c>
      <c r="D57" s="16">
        <v>1.2425594357596799</v>
      </c>
      <c r="E57" s="17">
        <v>1.1612352788823399</v>
      </c>
      <c r="F57" s="12"/>
      <c r="G57" s="10">
        <f t="shared" si="2"/>
        <v>0.19559637293767995</v>
      </c>
      <c r="H57" s="11">
        <f t="shared" si="3"/>
        <v>8.1324156877339959E-2</v>
      </c>
    </row>
    <row r="58" spans="1:8" x14ac:dyDescent="0.25">
      <c r="A58" s="142" t="s">
        <v>42</v>
      </c>
      <c r="B58" s="153">
        <v>3.4886425304287198E-2</v>
      </c>
      <c r="C58" s="154">
        <v>5.2561355274329806E-2</v>
      </c>
      <c r="D58" s="153">
        <v>3.9347715465723104E-2</v>
      </c>
      <c r="E58" s="154">
        <v>5.1190639425933507E-2</v>
      </c>
      <c r="F58" s="155"/>
      <c r="G58" s="156">
        <f t="shared" si="2"/>
        <v>-1.7674929970042608E-2</v>
      </c>
      <c r="H58" s="157">
        <f t="shared" si="3"/>
        <v>-1.1842923960210403E-2</v>
      </c>
    </row>
    <row r="59" spans="1:8" x14ac:dyDescent="0.25">
      <c r="A59" s="7" t="s">
        <v>43</v>
      </c>
      <c r="B59" s="16">
        <v>2.3257616869524801E-2</v>
      </c>
      <c r="C59" s="17">
        <v>0</v>
      </c>
      <c r="D59" s="16">
        <v>1.0650509449368701E-2</v>
      </c>
      <c r="E59" s="17">
        <v>2.2243551655316402E-2</v>
      </c>
      <c r="F59" s="12"/>
      <c r="G59" s="10">
        <f t="shared" si="2"/>
        <v>2.3257616869524801E-2</v>
      </c>
      <c r="H59" s="11">
        <f t="shared" si="3"/>
        <v>-1.1593042205947701E-2</v>
      </c>
    </row>
    <row r="60" spans="1:8" x14ac:dyDescent="0.25">
      <c r="A60" s="7" t="s">
        <v>48</v>
      </c>
      <c r="B60" s="16">
        <v>3.1010155826033003E-2</v>
      </c>
      <c r="C60" s="17">
        <v>7.2777261149072098E-2</v>
      </c>
      <c r="D60" s="16">
        <v>3.7276783072790302E-2</v>
      </c>
      <c r="E60" s="17">
        <v>3.2603562015326701E-2</v>
      </c>
      <c r="F60" s="12"/>
      <c r="G60" s="10">
        <f t="shared" si="2"/>
        <v>-4.1767105323039094E-2</v>
      </c>
      <c r="H60" s="11">
        <f t="shared" si="3"/>
        <v>4.6732210574636016E-3</v>
      </c>
    </row>
    <row r="61" spans="1:8" x14ac:dyDescent="0.25">
      <c r="A61" s="7" t="s">
        <v>49</v>
      </c>
      <c r="B61" s="16">
        <v>0.68997596712923503</v>
      </c>
      <c r="C61" s="17">
        <v>0.64286580681680294</v>
      </c>
      <c r="D61" s="16">
        <v>0.47572275540513398</v>
      </c>
      <c r="E61" s="17">
        <v>0.49270990447460999</v>
      </c>
      <c r="F61" s="12"/>
      <c r="G61" s="10">
        <f t="shared" si="2"/>
        <v>4.7110160312432092E-2</v>
      </c>
      <c r="H61" s="11">
        <f t="shared" si="3"/>
        <v>-1.6987149069476015E-2</v>
      </c>
    </row>
    <row r="62" spans="1:8" x14ac:dyDescent="0.25">
      <c r="A62" s="7" t="s">
        <v>52</v>
      </c>
      <c r="B62" s="16">
        <v>0.69772850608574299</v>
      </c>
      <c r="C62" s="17">
        <v>1.0269680184369099</v>
      </c>
      <c r="D62" s="16">
        <v>0.69849591138776101</v>
      </c>
      <c r="E62" s="17">
        <v>0.74835839541721905</v>
      </c>
      <c r="F62" s="12"/>
      <c r="G62" s="10">
        <f t="shared" si="2"/>
        <v>-0.32923951235116689</v>
      </c>
      <c r="H62" s="11">
        <f t="shared" si="3"/>
        <v>-4.9862484029458032E-2</v>
      </c>
    </row>
    <row r="63" spans="1:8" x14ac:dyDescent="0.25">
      <c r="A63" s="7" t="s">
        <v>55</v>
      </c>
      <c r="B63" s="16">
        <v>2.3257616869524801E-2</v>
      </c>
      <c r="C63" s="17">
        <v>2.4259087049690702E-2</v>
      </c>
      <c r="D63" s="16">
        <v>2.39636462610795E-2</v>
      </c>
      <c r="E63" s="17">
        <v>1.9501195971784197E-2</v>
      </c>
      <c r="F63" s="12"/>
      <c r="G63" s="10">
        <f t="shared" si="2"/>
        <v>-1.0014701801659004E-3</v>
      </c>
      <c r="H63" s="11">
        <f t="shared" si="3"/>
        <v>4.4624502892953027E-3</v>
      </c>
    </row>
    <row r="64" spans="1:8" x14ac:dyDescent="0.25">
      <c r="A64" s="7" t="s">
        <v>56</v>
      </c>
      <c r="B64" s="16">
        <v>0</v>
      </c>
      <c r="C64" s="17">
        <v>0</v>
      </c>
      <c r="D64" s="16">
        <v>0</v>
      </c>
      <c r="E64" s="17">
        <v>2.4376494964730299E-3</v>
      </c>
      <c r="F64" s="12"/>
      <c r="G64" s="10">
        <f t="shared" si="2"/>
        <v>0</v>
      </c>
      <c r="H64" s="11">
        <f t="shared" si="3"/>
        <v>-2.4376494964730299E-3</v>
      </c>
    </row>
    <row r="65" spans="1:8" x14ac:dyDescent="0.25">
      <c r="A65" s="7" t="s">
        <v>57</v>
      </c>
      <c r="B65" s="16">
        <v>1.4652298627800602</v>
      </c>
      <c r="C65" s="17">
        <v>1.1967816277847401</v>
      </c>
      <c r="D65" s="16">
        <v>1.23397985870324</v>
      </c>
      <c r="E65" s="17">
        <v>0.98877157700687102</v>
      </c>
      <c r="F65" s="12"/>
      <c r="G65" s="10">
        <f t="shared" si="2"/>
        <v>0.26844823499532011</v>
      </c>
      <c r="H65" s="11">
        <f t="shared" si="3"/>
        <v>0.24520828169636899</v>
      </c>
    </row>
    <row r="66" spans="1:8" x14ac:dyDescent="0.25">
      <c r="A66" s="7" t="s">
        <v>60</v>
      </c>
      <c r="B66" s="16">
        <v>0.31785409721683799</v>
      </c>
      <c r="C66" s="17">
        <v>0.19002951522257699</v>
      </c>
      <c r="D66" s="16">
        <v>0.19644272984391101</v>
      </c>
      <c r="E66" s="17">
        <v>0.14107896460837599</v>
      </c>
      <c r="F66" s="12"/>
      <c r="G66" s="10">
        <f t="shared" si="2"/>
        <v>0.127824581994261</v>
      </c>
      <c r="H66" s="11">
        <f t="shared" si="3"/>
        <v>5.5363765235535017E-2</v>
      </c>
    </row>
    <row r="67" spans="1:8" x14ac:dyDescent="0.25">
      <c r="A67" s="7" t="s">
        <v>63</v>
      </c>
      <c r="B67" s="16">
        <v>0.27909140243429703</v>
      </c>
      <c r="C67" s="17">
        <v>0.30323858812113397</v>
      </c>
      <c r="D67" s="16">
        <v>0.250582819544868</v>
      </c>
      <c r="E67" s="17">
        <v>0.262352027057909</v>
      </c>
      <c r="F67" s="12"/>
      <c r="G67" s="10">
        <f t="shared" si="2"/>
        <v>-2.4147185686836936E-2</v>
      </c>
      <c r="H67" s="11">
        <f t="shared" si="3"/>
        <v>-1.1769207513041002E-2</v>
      </c>
    </row>
    <row r="68" spans="1:8" x14ac:dyDescent="0.25">
      <c r="A68" s="7" t="s">
        <v>70</v>
      </c>
      <c r="B68" s="16">
        <v>5.8144042173811902E-2</v>
      </c>
      <c r="C68" s="17">
        <v>3.2345449399587597E-2</v>
      </c>
      <c r="D68" s="16">
        <v>4.6448055098635602E-2</v>
      </c>
      <c r="E68" s="17">
        <v>3.8392979569450203E-2</v>
      </c>
      <c r="F68" s="12"/>
      <c r="G68" s="10">
        <f t="shared" si="2"/>
        <v>2.5798592774224305E-2</v>
      </c>
      <c r="H68" s="11">
        <f t="shared" si="3"/>
        <v>8.0550755291853987E-3</v>
      </c>
    </row>
    <row r="69" spans="1:8" x14ac:dyDescent="0.25">
      <c r="A69" s="7" t="s">
        <v>71</v>
      </c>
      <c r="B69" s="16">
        <v>5.4267772695557798E-2</v>
      </c>
      <c r="C69" s="17">
        <v>3.2345449399587597E-2</v>
      </c>
      <c r="D69" s="16">
        <v>1.8342544051690498E-2</v>
      </c>
      <c r="E69" s="17">
        <v>1.67588402882521E-2</v>
      </c>
      <c r="F69" s="12"/>
      <c r="G69" s="10">
        <f t="shared" si="2"/>
        <v>2.19223232959702E-2</v>
      </c>
      <c r="H69" s="11">
        <f t="shared" si="3"/>
        <v>1.5837037634383981E-3</v>
      </c>
    </row>
    <row r="70" spans="1:8" x14ac:dyDescent="0.25">
      <c r="A70" s="7" t="s">
        <v>76</v>
      </c>
      <c r="B70" s="16">
        <v>5.4267772695557798E-2</v>
      </c>
      <c r="C70" s="17">
        <v>0.13746815994824699</v>
      </c>
      <c r="D70" s="16">
        <v>6.0648734364460402E-2</v>
      </c>
      <c r="E70" s="17">
        <v>9.8115392233039306E-2</v>
      </c>
      <c r="F70" s="12"/>
      <c r="G70" s="10">
        <f t="shared" ref="G70:G75" si="4">B70-C70</f>
        <v>-8.320038725268919E-2</v>
      </c>
      <c r="H70" s="11">
        <f t="shared" ref="H70:H75" si="5">D70-E70</f>
        <v>-3.7466657868578904E-2</v>
      </c>
    </row>
    <row r="71" spans="1:8" x14ac:dyDescent="0.25">
      <c r="A71" s="7" t="s">
        <v>88</v>
      </c>
      <c r="B71" s="16">
        <v>5.4267772695557798E-2</v>
      </c>
      <c r="C71" s="17">
        <v>4.04318117494845E-2</v>
      </c>
      <c r="D71" s="16">
        <v>7.7216193507922803E-2</v>
      </c>
      <c r="E71" s="17">
        <v>6.8863598275363008E-2</v>
      </c>
      <c r="F71" s="12"/>
      <c r="G71" s="10">
        <f t="shared" si="4"/>
        <v>1.3835960946073297E-2</v>
      </c>
      <c r="H71" s="11">
        <f t="shared" si="5"/>
        <v>8.3525952325597952E-3</v>
      </c>
    </row>
    <row r="72" spans="1:8" x14ac:dyDescent="0.25">
      <c r="A72" s="7" t="s">
        <v>89</v>
      </c>
      <c r="B72" s="16">
        <v>0</v>
      </c>
      <c r="C72" s="17">
        <v>0</v>
      </c>
      <c r="D72" s="16">
        <v>1.4792374235234301E-3</v>
      </c>
      <c r="E72" s="17">
        <v>0</v>
      </c>
      <c r="F72" s="12"/>
      <c r="G72" s="10">
        <f t="shared" si="4"/>
        <v>0</v>
      </c>
      <c r="H72" s="11">
        <f t="shared" si="5"/>
        <v>1.4792374235234301E-3</v>
      </c>
    </row>
    <row r="73" spans="1:8" x14ac:dyDescent="0.25">
      <c r="A73" s="7" t="s">
        <v>96</v>
      </c>
      <c r="B73" s="16">
        <v>0.116288084347624</v>
      </c>
      <c r="C73" s="17">
        <v>6.8734079974123591E-2</v>
      </c>
      <c r="D73" s="16">
        <v>8.4612380625539899E-2</v>
      </c>
      <c r="E73" s="17">
        <v>4.9971814677697006E-2</v>
      </c>
      <c r="F73" s="12"/>
      <c r="G73" s="10">
        <f t="shared" si="4"/>
        <v>4.7554004373500408E-2</v>
      </c>
      <c r="H73" s="11">
        <f t="shared" si="5"/>
        <v>3.4640565947842893E-2</v>
      </c>
    </row>
    <row r="74" spans="1:8" x14ac:dyDescent="0.25">
      <c r="A74" s="7" t="s">
        <v>99</v>
      </c>
      <c r="B74" s="16">
        <v>0.38375067834715904</v>
      </c>
      <c r="C74" s="17">
        <v>0.10512271054866</v>
      </c>
      <c r="D74" s="16">
        <v>0.176916795853402</v>
      </c>
      <c r="E74" s="17">
        <v>0.10268598503892601</v>
      </c>
      <c r="F74" s="12"/>
      <c r="G74" s="10">
        <f t="shared" si="4"/>
        <v>0.27862796779849902</v>
      </c>
      <c r="H74" s="11">
        <f t="shared" si="5"/>
        <v>7.4230810814475995E-2</v>
      </c>
    </row>
    <row r="75" spans="1:8" x14ac:dyDescent="0.25">
      <c r="A75" s="7" t="s">
        <v>100</v>
      </c>
      <c r="B75" s="16">
        <v>1.9381347391270599E-2</v>
      </c>
      <c r="C75" s="17">
        <v>2.4259087049690702E-2</v>
      </c>
      <c r="D75" s="16">
        <v>1.5088221719938901E-2</v>
      </c>
      <c r="E75" s="17">
        <v>2.6814144461203303E-2</v>
      </c>
      <c r="F75" s="12"/>
      <c r="G75" s="10">
        <f t="shared" si="4"/>
        <v>-4.8777396584201022E-3</v>
      </c>
      <c r="H75" s="11">
        <f t="shared" si="5"/>
        <v>-1.1725922741264402E-2</v>
      </c>
    </row>
    <row r="76" spans="1:8" x14ac:dyDescent="0.25">
      <c r="A76" s="1"/>
      <c r="B76" s="18"/>
      <c r="C76" s="19"/>
      <c r="D76" s="18"/>
      <c r="E76" s="19"/>
      <c r="F76" s="15"/>
      <c r="G76" s="13"/>
      <c r="H76" s="14"/>
    </row>
    <row r="77" spans="1:8" s="43" customFormat="1" x14ac:dyDescent="0.25">
      <c r="A77" s="27" t="s">
        <v>5</v>
      </c>
      <c r="B77" s="44">
        <f>SUM(B6:B76)</f>
        <v>100.00000000000001</v>
      </c>
      <c r="C77" s="45">
        <f>SUM(C6:C76)</f>
        <v>99.999999999999943</v>
      </c>
      <c r="D77" s="44">
        <f>SUM(D6:D76)</f>
        <v>100</v>
      </c>
      <c r="E77" s="45">
        <f>SUM(E6:E76)</f>
        <v>100.00000000000001</v>
      </c>
      <c r="F77" s="49"/>
      <c r="G77" s="50">
        <f>SUM(G6:G76)</f>
        <v>1.469657728847551E-14</v>
      </c>
      <c r="H77" s="51">
        <f>SUM(H6:H76)</f>
        <v>-1.9114917981788437E-14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26.77734375"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112</v>
      </c>
      <c r="B7" s="78">
        <f>SUM($B8:$B11)</f>
        <v>3910</v>
      </c>
      <c r="C7" s="79">
        <f>SUM($C8:$C11)</f>
        <v>4859</v>
      </c>
      <c r="D7" s="78">
        <f>SUM($D8:$D11)</f>
        <v>67309</v>
      </c>
      <c r="E7" s="79">
        <f>SUM($E8:$E11)</f>
        <v>74050</v>
      </c>
      <c r="F7" s="80"/>
      <c r="G7" s="78">
        <f>B7-C7</f>
        <v>-949</v>
      </c>
      <c r="H7" s="79">
        <f>D7-E7</f>
        <v>-6741</v>
      </c>
      <c r="I7" s="54">
        <f>IF(C7=0, "-", IF(G7/C7&lt;10, G7/C7, "&gt;999%"))</f>
        <v>-0.1953076764766413</v>
      </c>
      <c r="J7" s="55">
        <f>IF(E7=0, "-", IF(H7/E7&lt;10, H7/E7, "&gt;999%"))</f>
        <v>-9.1033085752869683E-2</v>
      </c>
    </row>
    <row r="8" spans="1:10" x14ac:dyDescent="0.25">
      <c r="A8" s="158" t="s">
        <v>161</v>
      </c>
      <c r="B8" s="65">
        <v>2383</v>
      </c>
      <c r="C8" s="66">
        <v>2911</v>
      </c>
      <c r="D8" s="65">
        <v>42313</v>
      </c>
      <c r="E8" s="66">
        <v>44375</v>
      </c>
      <c r="F8" s="67"/>
      <c r="G8" s="65">
        <f>B8-C8</f>
        <v>-528</v>
      </c>
      <c r="H8" s="66">
        <f>D8-E8</f>
        <v>-2062</v>
      </c>
      <c r="I8" s="8">
        <f>IF(C8=0, "-", IF(G8/C8&lt;10, G8/C8, "&gt;999%"))</f>
        <v>-0.18138096873926485</v>
      </c>
      <c r="J8" s="9">
        <f>IF(E8=0, "-", IF(H8/E8&lt;10, H8/E8, "&gt;999%"))</f>
        <v>-4.6467605633802818E-2</v>
      </c>
    </row>
    <row r="9" spans="1:10" x14ac:dyDescent="0.25">
      <c r="A9" s="158" t="s">
        <v>162</v>
      </c>
      <c r="B9" s="65">
        <v>1181</v>
      </c>
      <c r="C9" s="66">
        <v>1320</v>
      </c>
      <c r="D9" s="65">
        <v>17137</v>
      </c>
      <c r="E9" s="66">
        <v>20852</v>
      </c>
      <c r="F9" s="67"/>
      <c r="G9" s="65">
        <f>B9-C9</f>
        <v>-139</v>
      </c>
      <c r="H9" s="66">
        <f>D9-E9</f>
        <v>-3715</v>
      </c>
      <c r="I9" s="8">
        <f>IF(C9=0, "-", IF(G9/C9&lt;10, G9/C9, "&gt;999%"))</f>
        <v>-0.1053030303030303</v>
      </c>
      <c r="J9" s="9">
        <f>IF(E9=0, "-", IF(H9/E9&lt;10, H9/E9, "&gt;999%"))</f>
        <v>-0.17816036830999424</v>
      </c>
    </row>
    <row r="10" spans="1:10" x14ac:dyDescent="0.25">
      <c r="A10" s="158" t="s">
        <v>163</v>
      </c>
      <c r="B10" s="65">
        <v>123</v>
      </c>
      <c r="C10" s="66">
        <v>78</v>
      </c>
      <c r="D10" s="65">
        <v>1512</v>
      </c>
      <c r="E10" s="66">
        <v>1654</v>
      </c>
      <c r="F10" s="67"/>
      <c r="G10" s="65">
        <f>B10-C10</f>
        <v>45</v>
      </c>
      <c r="H10" s="66">
        <f>D10-E10</f>
        <v>-142</v>
      </c>
      <c r="I10" s="8">
        <f>IF(C10=0, "-", IF(G10/C10&lt;10, G10/C10, "&gt;999%"))</f>
        <v>0.57692307692307687</v>
      </c>
      <c r="J10" s="9">
        <f>IF(E10=0, "-", IF(H10/E10&lt;10, H10/E10, "&gt;999%"))</f>
        <v>-8.5852478839177751E-2</v>
      </c>
    </row>
    <row r="11" spans="1:10" x14ac:dyDescent="0.25">
      <c r="A11" s="158" t="s">
        <v>164</v>
      </c>
      <c r="B11" s="65">
        <v>223</v>
      </c>
      <c r="C11" s="66">
        <v>550</v>
      </c>
      <c r="D11" s="65">
        <v>6347</v>
      </c>
      <c r="E11" s="66">
        <v>7169</v>
      </c>
      <c r="F11" s="67"/>
      <c r="G11" s="65">
        <f>B11-C11</f>
        <v>-327</v>
      </c>
      <c r="H11" s="66">
        <f>D11-E11</f>
        <v>-822</v>
      </c>
      <c r="I11" s="8">
        <f>IF(C11=0, "-", IF(G11/C11&lt;10, G11/C11, "&gt;999%"))</f>
        <v>-0.5945454545454546</v>
      </c>
      <c r="J11" s="9">
        <f>IF(E11=0, "-", IF(H11/E11&lt;10, H11/E11, "&gt;999%"))</f>
        <v>-0.11466034314409262</v>
      </c>
    </row>
    <row r="12" spans="1:10" x14ac:dyDescent="0.25">
      <c r="A12" s="7"/>
      <c r="B12" s="65"/>
      <c r="C12" s="66"/>
      <c r="D12" s="65"/>
      <c r="E12" s="66"/>
      <c r="F12" s="67"/>
      <c r="G12" s="65"/>
      <c r="H12" s="66"/>
      <c r="I12" s="8"/>
      <c r="J12" s="9"/>
    </row>
    <row r="13" spans="1:10" s="160" customFormat="1" x14ac:dyDescent="0.25">
      <c r="A13" s="159" t="s">
        <v>121</v>
      </c>
      <c r="B13" s="78">
        <f>SUM($B14:$B17)</f>
        <v>14883</v>
      </c>
      <c r="C13" s="79">
        <f>SUM($C14:$C17)</f>
        <v>12925</v>
      </c>
      <c r="D13" s="78">
        <f>SUM($D14:$D17)</f>
        <v>181030</v>
      </c>
      <c r="E13" s="79">
        <f>SUM($E14:$E17)</f>
        <v>166700</v>
      </c>
      <c r="F13" s="80"/>
      <c r="G13" s="78">
        <f>B13-C13</f>
        <v>1958</v>
      </c>
      <c r="H13" s="79">
        <f>D13-E13</f>
        <v>14330</v>
      </c>
      <c r="I13" s="54">
        <f>IF(C13=0, "-", IF(G13/C13&lt;10, G13/C13, "&gt;999%"))</f>
        <v>0.15148936170212765</v>
      </c>
      <c r="J13" s="55">
        <f>IF(E13=0, "-", IF(H13/E13&lt;10, H13/E13, "&gt;999%"))</f>
        <v>8.5962807438512298E-2</v>
      </c>
    </row>
    <row r="14" spans="1:10" x14ac:dyDescent="0.25">
      <c r="A14" s="158" t="s">
        <v>161</v>
      </c>
      <c r="B14" s="65">
        <v>9666</v>
      </c>
      <c r="C14" s="66">
        <v>8497</v>
      </c>
      <c r="D14" s="65">
        <v>120460</v>
      </c>
      <c r="E14" s="66">
        <v>106735</v>
      </c>
      <c r="F14" s="67"/>
      <c r="G14" s="65">
        <f>B14-C14</f>
        <v>1169</v>
      </c>
      <c r="H14" s="66">
        <f>D14-E14</f>
        <v>13725</v>
      </c>
      <c r="I14" s="8">
        <f>IF(C14=0, "-", IF(G14/C14&lt;10, G14/C14, "&gt;999%"))</f>
        <v>0.13757796869483346</v>
      </c>
      <c r="J14" s="9">
        <f>IF(E14=0, "-", IF(H14/E14&lt;10, H14/E14, "&gt;999%"))</f>
        <v>0.12858949735325806</v>
      </c>
    </row>
    <row r="15" spans="1:10" x14ac:dyDescent="0.25">
      <c r="A15" s="158" t="s">
        <v>162</v>
      </c>
      <c r="B15" s="65">
        <v>4320</v>
      </c>
      <c r="C15" s="66">
        <v>3666</v>
      </c>
      <c r="D15" s="65">
        <v>50329</v>
      </c>
      <c r="E15" s="66">
        <v>49905</v>
      </c>
      <c r="F15" s="67"/>
      <c r="G15" s="65">
        <f>B15-C15</f>
        <v>654</v>
      </c>
      <c r="H15" s="66">
        <f>D15-E15</f>
        <v>424</v>
      </c>
      <c r="I15" s="8">
        <f>IF(C15=0, "-", IF(G15/C15&lt;10, G15/C15, "&gt;999%"))</f>
        <v>0.17839607201309329</v>
      </c>
      <c r="J15" s="9">
        <f>IF(E15=0, "-", IF(H15/E15&lt;10, H15/E15, "&gt;999%"))</f>
        <v>8.4961426710750427E-3</v>
      </c>
    </row>
    <row r="16" spans="1:10" x14ac:dyDescent="0.25">
      <c r="A16" s="158" t="s">
        <v>163</v>
      </c>
      <c r="B16" s="65">
        <v>270</v>
      </c>
      <c r="C16" s="66">
        <v>219</v>
      </c>
      <c r="D16" s="65">
        <v>3069</v>
      </c>
      <c r="E16" s="66">
        <v>3038</v>
      </c>
      <c r="F16" s="67"/>
      <c r="G16" s="65">
        <f>B16-C16</f>
        <v>51</v>
      </c>
      <c r="H16" s="66">
        <f>D16-E16</f>
        <v>31</v>
      </c>
      <c r="I16" s="8">
        <f>IF(C16=0, "-", IF(G16/C16&lt;10, G16/C16, "&gt;999%"))</f>
        <v>0.23287671232876711</v>
      </c>
      <c r="J16" s="9">
        <f>IF(E16=0, "-", IF(H16/E16&lt;10, H16/E16, "&gt;999%"))</f>
        <v>1.020408163265306E-2</v>
      </c>
    </row>
    <row r="17" spans="1:10" x14ac:dyDescent="0.25">
      <c r="A17" s="158" t="s">
        <v>164</v>
      </c>
      <c r="B17" s="65">
        <v>627</v>
      </c>
      <c r="C17" s="66">
        <v>543</v>
      </c>
      <c r="D17" s="65">
        <v>7172</v>
      </c>
      <c r="E17" s="66">
        <v>7022</v>
      </c>
      <c r="F17" s="67"/>
      <c r="G17" s="65">
        <f>B17-C17</f>
        <v>84</v>
      </c>
      <c r="H17" s="66">
        <f>D17-E17</f>
        <v>150</v>
      </c>
      <c r="I17" s="8">
        <f>IF(C17=0, "-", IF(G17/C17&lt;10, G17/C17, "&gt;999%"))</f>
        <v>0.15469613259668508</v>
      </c>
      <c r="J17" s="9">
        <f>IF(E17=0, "-", IF(H17/E17&lt;10, H17/E17, "&gt;999%"))</f>
        <v>2.1361435488464826E-2</v>
      </c>
    </row>
    <row r="18" spans="1:10" x14ac:dyDescent="0.25">
      <c r="A18" s="22"/>
      <c r="B18" s="74"/>
      <c r="C18" s="75"/>
      <c r="D18" s="74"/>
      <c r="E18" s="75"/>
      <c r="F18" s="76"/>
      <c r="G18" s="74"/>
      <c r="H18" s="75"/>
      <c r="I18" s="23"/>
      <c r="J18" s="24"/>
    </row>
    <row r="19" spans="1:10" s="160" customFormat="1" x14ac:dyDescent="0.25">
      <c r="A19" s="159" t="s">
        <v>127</v>
      </c>
      <c r="B19" s="78">
        <f>SUM($B20:$B23)</f>
        <v>5647</v>
      </c>
      <c r="C19" s="79">
        <f>SUM($C20:$C23)</f>
        <v>5733</v>
      </c>
      <c r="D19" s="78">
        <f>SUM($D20:$D23)</f>
        <v>75132</v>
      </c>
      <c r="E19" s="79">
        <f>SUM($E20:$E23)</f>
        <v>73990</v>
      </c>
      <c r="F19" s="80"/>
      <c r="G19" s="78">
        <f>B19-C19</f>
        <v>-86</v>
      </c>
      <c r="H19" s="79">
        <f>D19-E19</f>
        <v>1142</v>
      </c>
      <c r="I19" s="54">
        <f>IF(C19=0, "-", IF(G19/C19&lt;10, G19/C19, "&gt;999%"))</f>
        <v>-1.5000872143729287E-2</v>
      </c>
      <c r="J19" s="55">
        <f>IF(E19=0, "-", IF(H19/E19&lt;10, H19/E19, "&gt;999%"))</f>
        <v>1.543451817813218E-2</v>
      </c>
    </row>
    <row r="20" spans="1:10" x14ac:dyDescent="0.25">
      <c r="A20" s="158" t="s">
        <v>161</v>
      </c>
      <c r="B20" s="65">
        <v>1841</v>
      </c>
      <c r="C20" s="66">
        <v>1890</v>
      </c>
      <c r="D20" s="65">
        <v>25057</v>
      </c>
      <c r="E20" s="66">
        <v>23381</v>
      </c>
      <c r="F20" s="67"/>
      <c r="G20" s="65">
        <f>B20-C20</f>
        <v>-49</v>
      </c>
      <c r="H20" s="66">
        <f>D20-E20</f>
        <v>1676</v>
      </c>
      <c r="I20" s="8">
        <f>IF(C20=0, "-", IF(G20/C20&lt;10, G20/C20, "&gt;999%"))</f>
        <v>-2.5925925925925925E-2</v>
      </c>
      <c r="J20" s="9">
        <f>IF(E20=0, "-", IF(H20/E20&lt;10, H20/E20, "&gt;999%"))</f>
        <v>7.1682135066934688E-2</v>
      </c>
    </row>
    <row r="21" spans="1:10" x14ac:dyDescent="0.25">
      <c r="A21" s="158" t="s">
        <v>162</v>
      </c>
      <c r="B21" s="65">
        <v>3399</v>
      </c>
      <c r="C21" s="66">
        <v>3467</v>
      </c>
      <c r="D21" s="65">
        <v>44923</v>
      </c>
      <c r="E21" s="66">
        <v>46158</v>
      </c>
      <c r="F21" s="67"/>
      <c r="G21" s="65">
        <f>B21-C21</f>
        <v>-68</v>
      </c>
      <c r="H21" s="66">
        <f>D21-E21</f>
        <v>-1235</v>
      </c>
      <c r="I21" s="8">
        <f>IF(C21=0, "-", IF(G21/C21&lt;10, G21/C21, "&gt;999%"))</f>
        <v>-1.9613498702047882E-2</v>
      </c>
      <c r="J21" s="9">
        <f>IF(E21=0, "-", IF(H21/E21&lt;10, H21/E21, "&gt;999%"))</f>
        <v>-2.6755925300056327E-2</v>
      </c>
    </row>
    <row r="22" spans="1:10" x14ac:dyDescent="0.25">
      <c r="A22" s="158" t="s">
        <v>163</v>
      </c>
      <c r="B22" s="65">
        <v>234</v>
      </c>
      <c r="C22" s="66">
        <v>200</v>
      </c>
      <c r="D22" s="65">
        <v>2947</v>
      </c>
      <c r="E22" s="66">
        <v>3139</v>
      </c>
      <c r="F22" s="67"/>
      <c r="G22" s="65">
        <f>B22-C22</f>
        <v>34</v>
      </c>
      <c r="H22" s="66">
        <f>D22-E22</f>
        <v>-192</v>
      </c>
      <c r="I22" s="8">
        <f>IF(C22=0, "-", IF(G22/C22&lt;10, G22/C22, "&gt;999%"))</f>
        <v>0.17</v>
      </c>
      <c r="J22" s="9">
        <f>IF(E22=0, "-", IF(H22/E22&lt;10, H22/E22, "&gt;999%"))</f>
        <v>-6.116597642561325E-2</v>
      </c>
    </row>
    <row r="23" spans="1:10" x14ac:dyDescent="0.25">
      <c r="A23" s="158" t="s">
        <v>164</v>
      </c>
      <c r="B23" s="65">
        <v>173</v>
      </c>
      <c r="C23" s="66">
        <v>176</v>
      </c>
      <c r="D23" s="65">
        <v>2205</v>
      </c>
      <c r="E23" s="66">
        <v>1312</v>
      </c>
      <c r="F23" s="67"/>
      <c r="G23" s="65">
        <f>B23-C23</f>
        <v>-3</v>
      </c>
      <c r="H23" s="66">
        <f>D23-E23</f>
        <v>893</v>
      </c>
      <c r="I23" s="8">
        <f>IF(C23=0, "-", IF(G23/C23&lt;10, G23/C23, "&gt;999%"))</f>
        <v>-1.7045454545454544E-2</v>
      </c>
      <c r="J23" s="9">
        <f>IF(E23=0, "-", IF(H23/E23&lt;10, H23/E23, "&gt;999%"))</f>
        <v>0.68064024390243905</v>
      </c>
    </row>
    <row r="24" spans="1:10" x14ac:dyDescent="0.25">
      <c r="A24" s="7"/>
      <c r="B24" s="65"/>
      <c r="C24" s="66"/>
      <c r="D24" s="65"/>
      <c r="E24" s="66"/>
      <c r="F24" s="67"/>
      <c r="G24" s="65"/>
      <c r="H24" s="66"/>
      <c r="I24" s="8"/>
      <c r="J24" s="9"/>
    </row>
    <row r="25" spans="1:10" s="43" customFormat="1" x14ac:dyDescent="0.25">
      <c r="A25" s="53" t="s">
        <v>29</v>
      </c>
      <c r="B25" s="78">
        <f>SUM($B26:$B29)</f>
        <v>24440</v>
      </c>
      <c r="C25" s="79">
        <f>SUM($C26:$C29)</f>
        <v>23517</v>
      </c>
      <c r="D25" s="78">
        <f>SUM($D26:$D29)</f>
        <v>323471</v>
      </c>
      <c r="E25" s="79">
        <f>SUM($E26:$E29)</f>
        <v>314740</v>
      </c>
      <c r="F25" s="80"/>
      <c r="G25" s="78">
        <f>B25-C25</f>
        <v>923</v>
      </c>
      <c r="H25" s="79">
        <f>D25-E25</f>
        <v>8731</v>
      </c>
      <c r="I25" s="54">
        <f>IF(C25=0, "-", IF(G25/C25&lt;10, G25/C25, "&gt;999%"))</f>
        <v>3.9248203427307907E-2</v>
      </c>
      <c r="J25" s="55">
        <f>IF(E25=0, "-", IF(H25/E25&lt;10, H25/E25, "&gt;999%"))</f>
        <v>2.7740357120162675E-2</v>
      </c>
    </row>
    <row r="26" spans="1:10" x14ac:dyDescent="0.25">
      <c r="A26" s="158" t="s">
        <v>161</v>
      </c>
      <c r="B26" s="65">
        <v>13890</v>
      </c>
      <c r="C26" s="66">
        <v>13298</v>
      </c>
      <c r="D26" s="65">
        <v>187830</v>
      </c>
      <c r="E26" s="66">
        <v>174491</v>
      </c>
      <c r="F26" s="67"/>
      <c r="G26" s="65">
        <f>B26-C26</f>
        <v>592</v>
      </c>
      <c r="H26" s="66">
        <f>D26-E26</f>
        <v>13339</v>
      </c>
      <c r="I26" s="8">
        <f>IF(C26=0, "-", IF(G26/C26&lt;10, G26/C26, "&gt;999%"))</f>
        <v>4.4517972627462779E-2</v>
      </c>
      <c r="J26" s="9">
        <f>IF(E26=0, "-", IF(H26/E26&lt;10, H26/E26, "&gt;999%"))</f>
        <v>7.6445203477543258E-2</v>
      </c>
    </row>
    <row r="27" spans="1:10" x14ac:dyDescent="0.25">
      <c r="A27" s="158" t="s">
        <v>162</v>
      </c>
      <c r="B27" s="65">
        <v>8900</v>
      </c>
      <c r="C27" s="66">
        <v>8453</v>
      </c>
      <c r="D27" s="65">
        <v>112389</v>
      </c>
      <c r="E27" s="66">
        <v>116915</v>
      </c>
      <c r="F27" s="67"/>
      <c r="G27" s="65">
        <f>B27-C27</f>
        <v>447</v>
      </c>
      <c r="H27" s="66">
        <f>D27-E27</f>
        <v>-4526</v>
      </c>
      <c r="I27" s="8">
        <f>IF(C27=0, "-", IF(G27/C27&lt;10, G27/C27, "&gt;999%"))</f>
        <v>5.2880634094404355E-2</v>
      </c>
      <c r="J27" s="9">
        <f>IF(E27=0, "-", IF(H27/E27&lt;10, H27/E27, "&gt;999%"))</f>
        <v>-3.8711884702561691E-2</v>
      </c>
    </row>
    <row r="28" spans="1:10" x14ac:dyDescent="0.25">
      <c r="A28" s="158" t="s">
        <v>163</v>
      </c>
      <c r="B28" s="65">
        <v>627</v>
      </c>
      <c r="C28" s="66">
        <v>497</v>
      </c>
      <c r="D28" s="65">
        <v>7528</v>
      </c>
      <c r="E28" s="66">
        <v>7831</v>
      </c>
      <c r="F28" s="67"/>
      <c r="G28" s="65">
        <f>B28-C28</f>
        <v>130</v>
      </c>
      <c r="H28" s="66">
        <f>D28-E28</f>
        <v>-303</v>
      </c>
      <c r="I28" s="8">
        <f>IF(C28=0, "-", IF(G28/C28&lt;10, G28/C28, "&gt;999%"))</f>
        <v>0.26156941649899396</v>
      </c>
      <c r="J28" s="9">
        <f>IF(E28=0, "-", IF(H28/E28&lt;10, H28/E28, "&gt;999%"))</f>
        <v>-3.8692376452560337E-2</v>
      </c>
    </row>
    <row r="29" spans="1:10" x14ac:dyDescent="0.25">
      <c r="A29" s="158" t="s">
        <v>164</v>
      </c>
      <c r="B29" s="65">
        <v>1023</v>
      </c>
      <c r="C29" s="66">
        <v>1269</v>
      </c>
      <c r="D29" s="65">
        <v>15724</v>
      </c>
      <c r="E29" s="66">
        <v>15503</v>
      </c>
      <c r="F29" s="67"/>
      <c r="G29" s="65">
        <f>B29-C29</f>
        <v>-246</v>
      </c>
      <c r="H29" s="66">
        <f>D29-E29</f>
        <v>221</v>
      </c>
      <c r="I29" s="8">
        <f>IF(C29=0, "-", IF(G29/C29&lt;10, G29/C29, "&gt;999%"))</f>
        <v>-0.19385342789598109</v>
      </c>
      <c r="J29" s="9">
        <f>IF(E29=0, "-", IF(H29/E29&lt;10, H29/E29, "&gt;999%"))</f>
        <v>1.4255305424756498E-2</v>
      </c>
    </row>
    <row r="30" spans="1:10" x14ac:dyDescent="0.25">
      <c r="A30" s="7"/>
      <c r="B30" s="65"/>
      <c r="C30" s="66"/>
      <c r="D30" s="65"/>
      <c r="E30" s="66"/>
      <c r="F30" s="67"/>
      <c r="G30" s="65"/>
      <c r="H30" s="66"/>
      <c r="I30" s="8"/>
      <c r="J30" s="9"/>
    </row>
    <row r="31" spans="1:10" s="43" customFormat="1" x14ac:dyDescent="0.25">
      <c r="A31" s="22" t="s">
        <v>128</v>
      </c>
      <c r="B31" s="78">
        <v>1358</v>
      </c>
      <c r="C31" s="79">
        <v>1216</v>
      </c>
      <c r="D31" s="78">
        <v>14541</v>
      </c>
      <c r="E31" s="79">
        <v>13445</v>
      </c>
      <c r="F31" s="80"/>
      <c r="G31" s="78">
        <f>B31-C31</f>
        <v>142</v>
      </c>
      <c r="H31" s="79">
        <f>D31-E31</f>
        <v>1096</v>
      </c>
      <c r="I31" s="54">
        <f>IF(C31=0, "-", IF(G31/C31&lt;10, G31/C31, "&gt;999%"))</f>
        <v>0.11677631578947369</v>
      </c>
      <c r="J31" s="55">
        <f>IF(E31=0, "-", IF(H31/E31&lt;10, H31/E31, "&gt;999%"))</f>
        <v>8.1517292673856448E-2</v>
      </c>
    </row>
    <row r="32" spans="1:10" x14ac:dyDescent="0.25">
      <c r="A32" s="1"/>
      <c r="B32" s="68"/>
      <c r="C32" s="69"/>
      <c r="D32" s="68"/>
      <c r="E32" s="69"/>
      <c r="F32" s="70"/>
      <c r="G32" s="68"/>
      <c r="H32" s="69"/>
      <c r="I32" s="5"/>
      <c r="J32" s="6"/>
    </row>
    <row r="33" spans="1:10" s="43" customFormat="1" x14ac:dyDescent="0.25">
      <c r="A33" s="27" t="s">
        <v>5</v>
      </c>
      <c r="B33" s="71">
        <f>SUM(B26:B32)</f>
        <v>25798</v>
      </c>
      <c r="C33" s="77">
        <f>SUM(C26:C32)</f>
        <v>24733</v>
      </c>
      <c r="D33" s="71">
        <f>SUM(D26:D32)</f>
        <v>338012</v>
      </c>
      <c r="E33" s="77">
        <f>SUM(E26:E32)</f>
        <v>328185</v>
      </c>
      <c r="F33" s="73"/>
      <c r="G33" s="71">
        <f>B33-C33</f>
        <v>1065</v>
      </c>
      <c r="H33" s="72">
        <f>D33-E33</f>
        <v>9827</v>
      </c>
      <c r="I33" s="37">
        <f>IF(C33=0, 0, G33/C33)</f>
        <v>4.3059879513200984E-2</v>
      </c>
      <c r="J33" s="38">
        <f>IF(E33=0, 0, H33/E33)</f>
        <v>2.9943477002300531E-2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2"/>
  <sheetViews>
    <sheetView tabSelected="1" workbookViewId="0">
      <selection activeCell="M1" sqref="M1"/>
    </sheetView>
  </sheetViews>
  <sheetFormatPr defaultRowHeight="13.2" x14ac:dyDescent="0.25"/>
  <cols>
    <col min="1" max="1" width="32.77734375"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112</v>
      </c>
      <c r="B7" s="65"/>
      <c r="C7" s="66"/>
      <c r="D7" s="65"/>
      <c r="E7" s="66"/>
      <c r="F7" s="67"/>
      <c r="G7" s="65"/>
      <c r="H7" s="66"/>
      <c r="I7" s="20"/>
      <c r="J7" s="21"/>
    </row>
    <row r="8" spans="1:10" x14ac:dyDescent="0.25">
      <c r="A8" s="158" t="s">
        <v>165</v>
      </c>
      <c r="B8" s="65">
        <v>275</v>
      </c>
      <c r="C8" s="66">
        <v>176</v>
      </c>
      <c r="D8" s="65">
        <v>3421</v>
      </c>
      <c r="E8" s="66">
        <v>2515</v>
      </c>
      <c r="F8" s="67"/>
      <c r="G8" s="65">
        <f t="shared" ref="G8:G13" si="0">B8-C8</f>
        <v>99</v>
      </c>
      <c r="H8" s="66">
        <f t="shared" ref="H8:H13" si="1">D8-E8</f>
        <v>906</v>
      </c>
      <c r="I8" s="20">
        <f t="shared" ref="I8:I13" si="2">IF(C8=0, "-", IF(G8/C8&lt;10, G8/C8, "&gt;999%"))</f>
        <v>0.5625</v>
      </c>
      <c r="J8" s="21">
        <f t="shared" ref="J8:J13" si="3">IF(E8=0, "-", IF(H8/E8&lt;10, H8/E8, "&gt;999%"))</f>
        <v>0.3602385685884692</v>
      </c>
    </row>
    <row r="9" spans="1:10" x14ac:dyDescent="0.25">
      <c r="A9" s="158" t="s">
        <v>166</v>
      </c>
      <c r="B9" s="65">
        <v>213</v>
      </c>
      <c r="C9" s="66">
        <v>49</v>
      </c>
      <c r="D9" s="65">
        <v>4717</v>
      </c>
      <c r="E9" s="66">
        <v>436</v>
      </c>
      <c r="F9" s="67"/>
      <c r="G9" s="65">
        <f t="shared" si="0"/>
        <v>164</v>
      </c>
      <c r="H9" s="66">
        <f t="shared" si="1"/>
        <v>4281</v>
      </c>
      <c r="I9" s="20">
        <f t="shared" si="2"/>
        <v>3.3469387755102042</v>
      </c>
      <c r="J9" s="21">
        <f t="shared" si="3"/>
        <v>9.8188073394495419</v>
      </c>
    </row>
    <row r="10" spans="1:10" x14ac:dyDescent="0.25">
      <c r="A10" s="158" t="s">
        <v>167</v>
      </c>
      <c r="B10" s="65">
        <v>516</v>
      </c>
      <c r="C10" s="66">
        <v>667</v>
      </c>
      <c r="D10" s="65">
        <v>9513</v>
      </c>
      <c r="E10" s="66">
        <v>9500</v>
      </c>
      <c r="F10" s="67"/>
      <c r="G10" s="65">
        <f t="shared" si="0"/>
        <v>-151</v>
      </c>
      <c r="H10" s="66">
        <f t="shared" si="1"/>
        <v>13</v>
      </c>
      <c r="I10" s="20">
        <f t="shared" si="2"/>
        <v>-0.22638680659670166</v>
      </c>
      <c r="J10" s="21">
        <f t="shared" si="3"/>
        <v>1.3684210526315789E-3</v>
      </c>
    </row>
    <row r="11" spans="1:10" x14ac:dyDescent="0.25">
      <c r="A11" s="158" t="s">
        <v>168</v>
      </c>
      <c r="B11" s="65">
        <v>0</v>
      </c>
      <c r="C11" s="66">
        <v>0</v>
      </c>
      <c r="D11" s="65">
        <v>4</v>
      </c>
      <c r="E11" s="66">
        <v>0</v>
      </c>
      <c r="F11" s="67"/>
      <c r="G11" s="65">
        <f t="shared" si="0"/>
        <v>0</v>
      </c>
      <c r="H11" s="66">
        <f t="shared" si="1"/>
        <v>4</v>
      </c>
      <c r="I11" s="20" t="str">
        <f t="shared" si="2"/>
        <v>-</v>
      </c>
      <c r="J11" s="21" t="str">
        <f t="shared" si="3"/>
        <v>-</v>
      </c>
    </row>
    <row r="12" spans="1:10" x14ac:dyDescent="0.25">
      <c r="A12" s="158" t="s">
        <v>169</v>
      </c>
      <c r="B12" s="65">
        <v>2899</v>
      </c>
      <c r="C12" s="66">
        <v>3960</v>
      </c>
      <c r="D12" s="65">
        <v>49528</v>
      </c>
      <c r="E12" s="66">
        <v>61486</v>
      </c>
      <c r="F12" s="67"/>
      <c r="G12" s="65">
        <f t="shared" si="0"/>
        <v>-1061</v>
      </c>
      <c r="H12" s="66">
        <f t="shared" si="1"/>
        <v>-11958</v>
      </c>
      <c r="I12" s="20">
        <f t="shared" si="2"/>
        <v>-0.26792929292929291</v>
      </c>
      <c r="J12" s="21">
        <f t="shared" si="3"/>
        <v>-0.19448329701070163</v>
      </c>
    </row>
    <row r="13" spans="1:10" x14ac:dyDescent="0.25">
      <c r="A13" s="158" t="s">
        <v>170</v>
      </c>
      <c r="B13" s="65">
        <v>7</v>
      </c>
      <c r="C13" s="66">
        <v>7</v>
      </c>
      <c r="D13" s="65">
        <v>126</v>
      </c>
      <c r="E13" s="66">
        <v>113</v>
      </c>
      <c r="F13" s="67"/>
      <c r="G13" s="65">
        <f t="shared" si="0"/>
        <v>0</v>
      </c>
      <c r="H13" s="66">
        <f t="shared" si="1"/>
        <v>13</v>
      </c>
      <c r="I13" s="20">
        <f t="shared" si="2"/>
        <v>0</v>
      </c>
      <c r="J13" s="21">
        <f t="shared" si="3"/>
        <v>0.11504424778761062</v>
      </c>
    </row>
    <row r="14" spans="1:10" x14ac:dyDescent="0.25">
      <c r="A14" s="7"/>
      <c r="B14" s="65"/>
      <c r="C14" s="66"/>
      <c r="D14" s="65"/>
      <c r="E14" s="66"/>
      <c r="F14" s="67"/>
      <c r="G14" s="65"/>
      <c r="H14" s="66"/>
      <c r="I14" s="20"/>
      <c r="J14" s="21"/>
    </row>
    <row r="15" spans="1:10" s="139" customFormat="1" x14ac:dyDescent="0.25">
      <c r="A15" s="159" t="s">
        <v>121</v>
      </c>
      <c r="B15" s="65"/>
      <c r="C15" s="66"/>
      <c r="D15" s="65"/>
      <c r="E15" s="66"/>
      <c r="F15" s="67"/>
      <c r="G15" s="65"/>
      <c r="H15" s="66"/>
      <c r="I15" s="20"/>
      <c r="J15" s="21"/>
    </row>
    <row r="16" spans="1:10" x14ac:dyDescent="0.25">
      <c r="A16" s="158" t="s">
        <v>165</v>
      </c>
      <c r="B16" s="65">
        <v>2708</v>
      </c>
      <c r="C16" s="66">
        <v>2354</v>
      </c>
      <c r="D16" s="65">
        <v>35485</v>
      </c>
      <c r="E16" s="66">
        <v>30410</v>
      </c>
      <c r="F16" s="67"/>
      <c r="G16" s="65">
        <f t="shared" ref="G16:G21" si="4">B16-C16</f>
        <v>354</v>
      </c>
      <c r="H16" s="66">
        <f t="shared" ref="H16:H21" si="5">D16-E16</f>
        <v>5075</v>
      </c>
      <c r="I16" s="20">
        <f t="shared" ref="I16:I21" si="6">IF(C16=0, "-", IF(G16/C16&lt;10, G16/C16, "&gt;999%"))</f>
        <v>0.1503823279524214</v>
      </c>
      <c r="J16" s="21">
        <f t="shared" ref="J16:J21" si="7">IF(E16=0, "-", IF(H16/E16&lt;10, H16/E16, "&gt;999%"))</f>
        <v>0.16688589279842156</v>
      </c>
    </row>
    <row r="17" spans="1:10" x14ac:dyDescent="0.25">
      <c r="A17" s="158" t="s">
        <v>166</v>
      </c>
      <c r="B17" s="65">
        <v>893</v>
      </c>
      <c r="C17" s="66">
        <v>118</v>
      </c>
      <c r="D17" s="65">
        <v>6056</v>
      </c>
      <c r="E17" s="66">
        <v>1045</v>
      </c>
      <c r="F17" s="67"/>
      <c r="G17" s="65">
        <f t="shared" si="4"/>
        <v>775</v>
      </c>
      <c r="H17" s="66">
        <f t="shared" si="5"/>
        <v>5011</v>
      </c>
      <c r="I17" s="20">
        <f t="shared" si="6"/>
        <v>6.5677966101694913</v>
      </c>
      <c r="J17" s="21">
        <f t="shared" si="7"/>
        <v>4.7952153110047844</v>
      </c>
    </row>
    <row r="18" spans="1:10" x14ac:dyDescent="0.25">
      <c r="A18" s="158" t="s">
        <v>167</v>
      </c>
      <c r="B18" s="65">
        <v>1801</v>
      </c>
      <c r="C18" s="66">
        <v>1386</v>
      </c>
      <c r="D18" s="65">
        <v>19019</v>
      </c>
      <c r="E18" s="66">
        <v>14847</v>
      </c>
      <c r="F18" s="67"/>
      <c r="G18" s="65">
        <f t="shared" si="4"/>
        <v>415</v>
      </c>
      <c r="H18" s="66">
        <f t="shared" si="5"/>
        <v>4172</v>
      </c>
      <c r="I18" s="20">
        <f t="shared" si="6"/>
        <v>0.29942279942279942</v>
      </c>
      <c r="J18" s="21">
        <f t="shared" si="7"/>
        <v>0.28099952852428101</v>
      </c>
    </row>
    <row r="19" spans="1:10" x14ac:dyDescent="0.25">
      <c r="A19" s="158" t="s">
        <v>168</v>
      </c>
      <c r="B19" s="65">
        <v>0</v>
      </c>
      <c r="C19" s="66">
        <v>0</v>
      </c>
      <c r="D19" s="65">
        <v>1</v>
      </c>
      <c r="E19" s="66">
        <v>26</v>
      </c>
      <c r="F19" s="67"/>
      <c r="G19" s="65">
        <f t="shared" si="4"/>
        <v>0</v>
      </c>
      <c r="H19" s="66">
        <f t="shared" si="5"/>
        <v>-25</v>
      </c>
      <c r="I19" s="20" t="str">
        <f t="shared" si="6"/>
        <v>-</v>
      </c>
      <c r="J19" s="21">
        <f t="shared" si="7"/>
        <v>-0.96153846153846156</v>
      </c>
    </row>
    <row r="20" spans="1:10" x14ac:dyDescent="0.25">
      <c r="A20" s="158" t="s">
        <v>169</v>
      </c>
      <c r="B20" s="65">
        <v>9325</v>
      </c>
      <c r="C20" s="66">
        <v>8989</v>
      </c>
      <c r="D20" s="65">
        <v>118592</v>
      </c>
      <c r="E20" s="66">
        <v>119387</v>
      </c>
      <c r="F20" s="67"/>
      <c r="G20" s="65">
        <f t="shared" si="4"/>
        <v>336</v>
      </c>
      <c r="H20" s="66">
        <f t="shared" si="5"/>
        <v>-795</v>
      </c>
      <c r="I20" s="20">
        <f t="shared" si="6"/>
        <v>3.7379018800756482E-2</v>
      </c>
      <c r="J20" s="21">
        <f t="shared" si="7"/>
        <v>-6.6590164758307015E-3</v>
      </c>
    </row>
    <row r="21" spans="1:10" x14ac:dyDescent="0.25">
      <c r="A21" s="158" t="s">
        <v>170</v>
      </c>
      <c r="B21" s="65">
        <v>156</v>
      </c>
      <c r="C21" s="66">
        <v>78</v>
      </c>
      <c r="D21" s="65">
        <v>1877</v>
      </c>
      <c r="E21" s="66">
        <v>985</v>
      </c>
      <c r="F21" s="67"/>
      <c r="G21" s="65">
        <f t="shared" si="4"/>
        <v>78</v>
      </c>
      <c r="H21" s="66">
        <f t="shared" si="5"/>
        <v>892</v>
      </c>
      <c r="I21" s="20">
        <f t="shared" si="6"/>
        <v>1</v>
      </c>
      <c r="J21" s="21">
        <f t="shared" si="7"/>
        <v>0.90558375634517763</v>
      </c>
    </row>
    <row r="22" spans="1:10" x14ac:dyDescent="0.25">
      <c r="A22" s="7"/>
      <c r="B22" s="65"/>
      <c r="C22" s="66"/>
      <c r="D22" s="65"/>
      <c r="E22" s="66"/>
      <c r="F22" s="67"/>
      <c r="G22" s="65"/>
      <c r="H22" s="66"/>
      <c r="I22" s="20"/>
      <c r="J22" s="21"/>
    </row>
    <row r="23" spans="1:10" s="139" customFormat="1" x14ac:dyDescent="0.25">
      <c r="A23" s="159" t="s">
        <v>127</v>
      </c>
      <c r="B23" s="65"/>
      <c r="C23" s="66"/>
      <c r="D23" s="65"/>
      <c r="E23" s="66"/>
      <c r="F23" s="67"/>
      <c r="G23" s="65"/>
      <c r="H23" s="66"/>
      <c r="I23" s="20"/>
      <c r="J23" s="21"/>
    </row>
    <row r="24" spans="1:10" x14ac:dyDescent="0.25">
      <c r="A24" s="158" t="s">
        <v>165</v>
      </c>
      <c r="B24" s="65">
        <v>4937</v>
      </c>
      <c r="C24" s="66">
        <v>5264</v>
      </c>
      <c r="D24" s="65">
        <v>67256</v>
      </c>
      <c r="E24" s="66">
        <v>68018</v>
      </c>
      <c r="F24" s="67"/>
      <c r="G24" s="65">
        <f>B24-C24</f>
        <v>-327</v>
      </c>
      <c r="H24" s="66">
        <f>D24-E24</f>
        <v>-762</v>
      </c>
      <c r="I24" s="20">
        <f>IF(C24=0, "-", IF(G24/C24&lt;10, G24/C24, "&gt;999%"))</f>
        <v>-6.212006079027356E-2</v>
      </c>
      <c r="J24" s="21">
        <f>IF(E24=0, "-", IF(H24/E24&lt;10, H24/E24, "&gt;999%"))</f>
        <v>-1.1202916874944867E-2</v>
      </c>
    </row>
    <row r="25" spans="1:10" x14ac:dyDescent="0.25">
      <c r="A25" s="158" t="s">
        <v>166</v>
      </c>
      <c r="B25" s="65">
        <v>2</v>
      </c>
      <c r="C25" s="66">
        <v>0</v>
      </c>
      <c r="D25" s="65">
        <v>22</v>
      </c>
      <c r="E25" s="66">
        <v>18</v>
      </c>
      <c r="F25" s="67"/>
      <c r="G25" s="65">
        <f>B25-C25</f>
        <v>2</v>
      </c>
      <c r="H25" s="66">
        <f>D25-E25</f>
        <v>4</v>
      </c>
      <c r="I25" s="20" t="str">
        <f>IF(C25=0, "-", IF(G25/C25&lt;10, G25/C25, "&gt;999%"))</f>
        <v>-</v>
      </c>
      <c r="J25" s="21">
        <f>IF(E25=0, "-", IF(H25/E25&lt;10, H25/E25, "&gt;999%"))</f>
        <v>0.22222222222222221</v>
      </c>
    </row>
    <row r="26" spans="1:10" x14ac:dyDescent="0.25">
      <c r="A26" s="158" t="s">
        <v>169</v>
      </c>
      <c r="B26" s="65">
        <v>708</v>
      </c>
      <c r="C26" s="66">
        <v>469</v>
      </c>
      <c r="D26" s="65">
        <v>7854</v>
      </c>
      <c r="E26" s="66">
        <v>5954</v>
      </c>
      <c r="F26" s="67"/>
      <c r="G26" s="65">
        <f>B26-C26</f>
        <v>239</v>
      </c>
      <c r="H26" s="66">
        <f>D26-E26</f>
        <v>1900</v>
      </c>
      <c r="I26" s="20">
        <f>IF(C26=0, "-", IF(G26/C26&lt;10, G26/C26, "&gt;999%"))</f>
        <v>0.50959488272921105</v>
      </c>
      <c r="J26" s="21">
        <f>IF(E26=0, "-", IF(H26/E26&lt;10, H26/E26, "&gt;999%"))</f>
        <v>0.31911320120927106</v>
      </c>
    </row>
    <row r="27" spans="1:10" x14ac:dyDescent="0.25">
      <c r="A27" s="7"/>
      <c r="B27" s="65"/>
      <c r="C27" s="66"/>
      <c r="D27" s="65"/>
      <c r="E27" s="66"/>
      <c r="F27" s="67"/>
      <c r="G27" s="65"/>
      <c r="H27" s="66"/>
      <c r="I27" s="20"/>
      <c r="J27" s="21"/>
    </row>
    <row r="28" spans="1:10" x14ac:dyDescent="0.25">
      <c r="A28" s="7" t="s">
        <v>128</v>
      </c>
      <c r="B28" s="65">
        <v>1358</v>
      </c>
      <c r="C28" s="66">
        <v>1216</v>
      </c>
      <c r="D28" s="65">
        <v>14541</v>
      </c>
      <c r="E28" s="66">
        <v>13445</v>
      </c>
      <c r="F28" s="67"/>
      <c r="G28" s="65">
        <f>B28-C28</f>
        <v>142</v>
      </c>
      <c r="H28" s="66">
        <f>D28-E28</f>
        <v>1096</v>
      </c>
      <c r="I28" s="20">
        <f>IF(C28=0, "-", IF(G28/C28&lt;10, G28/C28, "&gt;999%"))</f>
        <v>0.11677631578947369</v>
      </c>
      <c r="J28" s="21">
        <f>IF(E28=0, "-", IF(H28/E28&lt;10, H28/E28, "&gt;999%"))</f>
        <v>8.1517292673856448E-2</v>
      </c>
    </row>
    <row r="29" spans="1:10" x14ac:dyDescent="0.25">
      <c r="A29" s="1"/>
      <c r="B29" s="68"/>
      <c r="C29" s="69"/>
      <c r="D29" s="68"/>
      <c r="E29" s="69"/>
      <c r="F29" s="70"/>
      <c r="G29" s="68"/>
      <c r="H29" s="69"/>
      <c r="I29" s="5"/>
      <c r="J29" s="6"/>
    </row>
    <row r="30" spans="1:10" s="43" customFormat="1" x14ac:dyDescent="0.25">
      <c r="A30" s="27" t="s">
        <v>5</v>
      </c>
      <c r="B30" s="71">
        <f>SUM(B6:B29)</f>
        <v>25798</v>
      </c>
      <c r="C30" s="77">
        <f>SUM(C6:C29)</f>
        <v>24733</v>
      </c>
      <c r="D30" s="71">
        <f>SUM(D6:D29)</f>
        <v>338012</v>
      </c>
      <c r="E30" s="77">
        <f>SUM(E6:E29)</f>
        <v>328185</v>
      </c>
      <c r="F30" s="73"/>
      <c r="G30" s="71">
        <f>B30-C30</f>
        <v>1065</v>
      </c>
      <c r="H30" s="72">
        <f>D30-E30</f>
        <v>9827</v>
      </c>
      <c r="I30" s="37">
        <f>IF(C30=0, 0, G30/C30)</f>
        <v>4.3059879513200984E-2</v>
      </c>
      <c r="J30" s="38">
        <f>IF(E30=0, 0, H30/E30)</f>
        <v>2.9943477002300531E-2</v>
      </c>
    </row>
    <row r="31" spans="1:10" s="43" customFormat="1" x14ac:dyDescent="0.25">
      <c r="A31" s="22"/>
      <c r="B31" s="78"/>
      <c r="C31" s="98"/>
      <c r="D31" s="78"/>
      <c r="E31" s="98"/>
      <c r="F31" s="80"/>
      <c r="G31" s="78"/>
      <c r="H31" s="79"/>
      <c r="I31" s="54"/>
      <c r="J31" s="55"/>
    </row>
    <row r="32" spans="1:10" s="139" customFormat="1" x14ac:dyDescent="0.25">
      <c r="A32" s="161" t="s">
        <v>171</v>
      </c>
      <c r="B32" s="74"/>
      <c r="C32" s="75"/>
      <c r="D32" s="74"/>
      <c r="E32" s="75"/>
      <c r="F32" s="76"/>
      <c r="G32" s="74"/>
      <c r="H32" s="75"/>
      <c r="I32" s="23"/>
      <c r="J32" s="24"/>
    </row>
    <row r="33" spans="1:10" x14ac:dyDescent="0.25">
      <c r="A33" s="7" t="s">
        <v>165</v>
      </c>
      <c r="B33" s="65">
        <v>7920</v>
      </c>
      <c r="C33" s="66">
        <v>7794</v>
      </c>
      <c r="D33" s="65">
        <v>106162</v>
      </c>
      <c r="E33" s="66">
        <v>100943</v>
      </c>
      <c r="F33" s="67"/>
      <c r="G33" s="65">
        <f t="shared" ref="G33:G38" si="8">B33-C33</f>
        <v>126</v>
      </c>
      <c r="H33" s="66">
        <f t="shared" ref="H33:H38" si="9">D33-E33</f>
        <v>5219</v>
      </c>
      <c r="I33" s="20">
        <f t="shared" ref="I33:I38" si="10">IF(C33=0, "-", IF(G33/C33&lt;10, G33/C33, "&gt;999%"))</f>
        <v>1.6166281755196306E-2</v>
      </c>
      <c r="J33" s="21">
        <f t="shared" ref="J33:J38" si="11">IF(E33=0, "-", IF(H33/E33&lt;10, H33/E33, "&gt;999%"))</f>
        <v>5.1702445934834508E-2</v>
      </c>
    </row>
    <row r="34" spans="1:10" x14ac:dyDescent="0.25">
      <c r="A34" s="7" t="s">
        <v>166</v>
      </c>
      <c r="B34" s="65">
        <v>1108</v>
      </c>
      <c r="C34" s="66">
        <v>167</v>
      </c>
      <c r="D34" s="65">
        <v>10795</v>
      </c>
      <c r="E34" s="66">
        <v>1499</v>
      </c>
      <c r="F34" s="67"/>
      <c r="G34" s="65">
        <f t="shared" si="8"/>
        <v>941</v>
      </c>
      <c r="H34" s="66">
        <f t="shared" si="9"/>
        <v>9296</v>
      </c>
      <c r="I34" s="20">
        <f t="shared" si="10"/>
        <v>5.634730538922156</v>
      </c>
      <c r="J34" s="21">
        <f t="shared" si="11"/>
        <v>6.2014676450967308</v>
      </c>
    </row>
    <row r="35" spans="1:10" x14ac:dyDescent="0.25">
      <c r="A35" s="7" t="s">
        <v>167</v>
      </c>
      <c r="B35" s="65">
        <v>2317</v>
      </c>
      <c r="C35" s="66">
        <v>2053</v>
      </c>
      <c r="D35" s="65">
        <v>28532</v>
      </c>
      <c r="E35" s="66">
        <v>24347</v>
      </c>
      <c r="F35" s="67"/>
      <c r="G35" s="65">
        <f t="shared" si="8"/>
        <v>264</v>
      </c>
      <c r="H35" s="66">
        <f t="shared" si="9"/>
        <v>4185</v>
      </c>
      <c r="I35" s="20">
        <f t="shared" si="10"/>
        <v>0.12859230394544569</v>
      </c>
      <c r="J35" s="21">
        <f t="shared" si="11"/>
        <v>0.17188976054544708</v>
      </c>
    </row>
    <row r="36" spans="1:10" x14ac:dyDescent="0.25">
      <c r="A36" s="7" t="s">
        <v>168</v>
      </c>
      <c r="B36" s="65">
        <v>0</v>
      </c>
      <c r="C36" s="66">
        <v>0</v>
      </c>
      <c r="D36" s="65">
        <v>5</v>
      </c>
      <c r="E36" s="66">
        <v>26</v>
      </c>
      <c r="F36" s="67"/>
      <c r="G36" s="65">
        <f t="shared" si="8"/>
        <v>0</v>
      </c>
      <c r="H36" s="66">
        <f t="shared" si="9"/>
        <v>-21</v>
      </c>
      <c r="I36" s="20" t="str">
        <f t="shared" si="10"/>
        <v>-</v>
      </c>
      <c r="J36" s="21">
        <f t="shared" si="11"/>
        <v>-0.80769230769230771</v>
      </c>
    </row>
    <row r="37" spans="1:10" x14ac:dyDescent="0.25">
      <c r="A37" s="7" t="s">
        <v>169</v>
      </c>
      <c r="B37" s="65">
        <v>12932</v>
      </c>
      <c r="C37" s="66">
        <v>13418</v>
      </c>
      <c r="D37" s="65">
        <v>175974</v>
      </c>
      <c r="E37" s="66">
        <v>186827</v>
      </c>
      <c r="F37" s="67"/>
      <c r="G37" s="65">
        <f t="shared" si="8"/>
        <v>-486</v>
      </c>
      <c r="H37" s="66">
        <f t="shared" si="9"/>
        <v>-10853</v>
      </c>
      <c r="I37" s="20">
        <f t="shared" si="10"/>
        <v>-3.6220002981070205E-2</v>
      </c>
      <c r="J37" s="21">
        <f t="shared" si="11"/>
        <v>-5.8091175258394127E-2</v>
      </c>
    </row>
    <row r="38" spans="1:10" x14ac:dyDescent="0.25">
      <c r="A38" s="7" t="s">
        <v>170</v>
      </c>
      <c r="B38" s="65">
        <v>163</v>
      </c>
      <c r="C38" s="66">
        <v>85</v>
      </c>
      <c r="D38" s="65">
        <v>2003</v>
      </c>
      <c r="E38" s="66">
        <v>1098</v>
      </c>
      <c r="F38" s="67"/>
      <c r="G38" s="65">
        <f t="shared" si="8"/>
        <v>78</v>
      </c>
      <c r="H38" s="66">
        <f t="shared" si="9"/>
        <v>905</v>
      </c>
      <c r="I38" s="20">
        <f t="shared" si="10"/>
        <v>0.91764705882352937</v>
      </c>
      <c r="J38" s="21">
        <f t="shared" si="11"/>
        <v>0.82422586520947172</v>
      </c>
    </row>
    <row r="39" spans="1:10" x14ac:dyDescent="0.25">
      <c r="A39" s="7"/>
      <c r="B39" s="65"/>
      <c r="C39" s="66"/>
      <c r="D39" s="65"/>
      <c r="E39" s="66"/>
      <c r="F39" s="67"/>
      <c r="G39" s="65"/>
      <c r="H39" s="66"/>
      <c r="I39" s="20"/>
      <c r="J39" s="21"/>
    </row>
    <row r="40" spans="1:10" x14ac:dyDescent="0.25">
      <c r="A40" s="7" t="s">
        <v>128</v>
      </c>
      <c r="B40" s="65">
        <v>1358</v>
      </c>
      <c r="C40" s="66">
        <v>1216</v>
      </c>
      <c r="D40" s="65">
        <v>14541</v>
      </c>
      <c r="E40" s="66">
        <v>13445</v>
      </c>
      <c r="F40" s="67"/>
      <c r="G40" s="65">
        <f>B40-C40</f>
        <v>142</v>
      </c>
      <c r="H40" s="66">
        <f>D40-E40</f>
        <v>1096</v>
      </c>
      <c r="I40" s="20">
        <f>IF(C40=0, "-", IF(G40/C40&lt;10, G40/C40, "&gt;999%"))</f>
        <v>0.11677631578947369</v>
      </c>
      <c r="J40" s="21">
        <f>IF(E40=0, "-", IF(H40/E40&lt;10, H40/E40, "&gt;999%"))</f>
        <v>8.1517292673856448E-2</v>
      </c>
    </row>
    <row r="41" spans="1:10" x14ac:dyDescent="0.25">
      <c r="A41" s="7"/>
      <c r="B41" s="65"/>
      <c r="C41" s="66"/>
      <c r="D41" s="65"/>
      <c r="E41" s="66"/>
      <c r="F41" s="67"/>
      <c r="G41" s="65"/>
      <c r="H41" s="66"/>
      <c r="I41" s="20"/>
      <c r="J41" s="21"/>
    </row>
    <row r="42" spans="1:10" s="43" customFormat="1" x14ac:dyDescent="0.25">
      <c r="A42" s="27" t="s">
        <v>5</v>
      </c>
      <c r="B42" s="71">
        <f>SUM(B31:B41)</f>
        <v>25798</v>
      </c>
      <c r="C42" s="77">
        <f>SUM(C31:C41)</f>
        <v>24733</v>
      </c>
      <c r="D42" s="71">
        <f>SUM(D31:D41)</f>
        <v>338012</v>
      </c>
      <c r="E42" s="77">
        <f>SUM(E31:E41)</f>
        <v>328185</v>
      </c>
      <c r="F42" s="73"/>
      <c r="G42" s="71">
        <f>B42-C42</f>
        <v>1065</v>
      </c>
      <c r="H42" s="72">
        <f>D42-E42</f>
        <v>9827</v>
      </c>
      <c r="I42" s="37">
        <f>IF(C42=0, 0, G42/C42)</f>
        <v>4.3059879513200984E-2</v>
      </c>
      <c r="J42" s="38">
        <f>IF(E42=0, 0, H42/E42)</f>
        <v>2.9943477002300531E-2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6"/>
  <sheetViews>
    <sheetView tabSelected="1" workbookViewId="0">
      <selection activeCell="M1" sqref="M1"/>
    </sheetView>
  </sheetViews>
  <sheetFormatPr defaultRowHeight="13.2" x14ac:dyDescent="0.25"/>
  <cols>
    <col min="1" max="1" width="25.77734375"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111</v>
      </c>
      <c r="B2" s="202" t="s">
        <v>102</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200</v>
      </c>
      <c r="B15" s="65">
        <v>157</v>
      </c>
      <c r="C15" s="66">
        <v>79</v>
      </c>
      <c r="D15" s="65">
        <v>1408</v>
      </c>
      <c r="E15" s="66">
        <v>2402</v>
      </c>
      <c r="F15" s="67"/>
      <c r="G15" s="65">
        <f t="shared" ref="G15:G43" si="0">B15-C15</f>
        <v>78</v>
      </c>
      <c r="H15" s="66">
        <f t="shared" ref="H15:H43" si="1">D15-E15</f>
        <v>-994</v>
      </c>
      <c r="I15" s="20">
        <f t="shared" ref="I15:I43" si="2">IF(C15=0, "-", IF(G15/C15&lt;10, G15/C15, "&gt;999%"))</f>
        <v>0.98734177215189878</v>
      </c>
      <c r="J15" s="21">
        <f t="shared" ref="J15:J43" si="3">IF(E15=0, "-", IF(H15/E15&lt;10, H15/E15, "&gt;999%"))</f>
        <v>-0.41382181515403832</v>
      </c>
    </row>
    <row r="16" spans="1:10" x14ac:dyDescent="0.25">
      <c r="A16" s="7" t="s">
        <v>199</v>
      </c>
      <c r="B16" s="65">
        <v>40</v>
      </c>
      <c r="C16" s="66">
        <v>83</v>
      </c>
      <c r="D16" s="65">
        <v>865</v>
      </c>
      <c r="E16" s="66">
        <v>898</v>
      </c>
      <c r="F16" s="67"/>
      <c r="G16" s="65">
        <f t="shared" si="0"/>
        <v>-43</v>
      </c>
      <c r="H16" s="66">
        <f t="shared" si="1"/>
        <v>-33</v>
      </c>
      <c r="I16" s="20">
        <f t="shared" si="2"/>
        <v>-0.51807228915662651</v>
      </c>
      <c r="J16" s="21">
        <f t="shared" si="3"/>
        <v>-3.6748329621380846E-2</v>
      </c>
    </row>
    <row r="17" spans="1:10" x14ac:dyDescent="0.25">
      <c r="A17" s="7" t="s">
        <v>198</v>
      </c>
      <c r="B17" s="65">
        <v>4</v>
      </c>
      <c r="C17" s="66">
        <v>45</v>
      </c>
      <c r="D17" s="65">
        <v>558</v>
      </c>
      <c r="E17" s="66">
        <v>666</v>
      </c>
      <c r="F17" s="67"/>
      <c r="G17" s="65">
        <f t="shared" si="0"/>
        <v>-41</v>
      </c>
      <c r="H17" s="66">
        <f t="shared" si="1"/>
        <v>-108</v>
      </c>
      <c r="I17" s="20">
        <f t="shared" si="2"/>
        <v>-0.91111111111111109</v>
      </c>
      <c r="J17" s="21">
        <f t="shared" si="3"/>
        <v>-0.16216216216216217</v>
      </c>
    </row>
    <row r="18" spans="1:10" x14ac:dyDescent="0.25">
      <c r="A18" s="7" t="s">
        <v>197</v>
      </c>
      <c r="B18" s="65">
        <v>0</v>
      </c>
      <c r="C18" s="66">
        <v>0</v>
      </c>
      <c r="D18" s="65">
        <v>0</v>
      </c>
      <c r="E18" s="66">
        <v>2</v>
      </c>
      <c r="F18" s="67"/>
      <c r="G18" s="65">
        <f t="shared" si="0"/>
        <v>0</v>
      </c>
      <c r="H18" s="66">
        <f t="shared" si="1"/>
        <v>-2</v>
      </c>
      <c r="I18" s="20" t="str">
        <f t="shared" si="2"/>
        <v>-</v>
      </c>
      <c r="J18" s="21">
        <f t="shared" si="3"/>
        <v>-1</v>
      </c>
    </row>
    <row r="19" spans="1:10" x14ac:dyDescent="0.25">
      <c r="A19" s="7" t="s">
        <v>196</v>
      </c>
      <c r="B19" s="65">
        <v>3942</v>
      </c>
      <c r="C19" s="66">
        <v>2225</v>
      </c>
      <c r="D19" s="65">
        <v>38928</v>
      </c>
      <c r="E19" s="66">
        <v>25357</v>
      </c>
      <c r="F19" s="67"/>
      <c r="G19" s="65">
        <f t="shared" si="0"/>
        <v>1717</v>
      </c>
      <c r="H19" s="66">
        <f t="shared" si="1"/>
        <v>13571</v>
      </c>
      <c r="I19" s="20">
        <f t="shared" si="2"/>
        <v>0.771685393258427</v>
      </c>
      <c r="J19" s="21">
        <f t="shared" si="3"/>
        <v>0.53519738139369799</v>
      </c>
    </row>
    <row r="20" spans="1:10" x14ac:dyDescent="0.25">
      <c r="A20" s="7" t="s">
        <v>195</v>
      </c>
      <c r="B20" s="65">
        <v>236</v>
      </c>
      <c r="C20" s="66">
        <v>196</v>
      </c>
      <c r="D20" s="65">
        <v>2494</v>
      </c>
      <c r="E20" s="66">
        <v>3778</v>
      </c>
      <c r="F20" s="67"/>
      <c r="G20" s="65">
        <f t="shared" si="0"/>
        <v>40</v>
      </c>
      <c r="H20" s="66">
        <f t="shared" si="1"/>
        <v>-1284</v>
      </c>
      <c r="I20" s="20">
        <f t="shared" si="2"/>
        <v>0.20408163265306123</v>
      </c>
      <c r="J20" s="21">
        <f t="shared" si="3"/>
        <v>-0.33986236103758605</v>
      </c>
    </row>
    <row r="21" spans="1:10" x14ac:dyDescent="0.25">
      <c r="A21" s="7" t="s">
        <v>194</v>
      </c>
      <c r="B21" s="65">
        <v>182</v>
      </c>
      <c r="C21" s="66">
        <v>154</v>
      </c>
      <c r="D21" s="65">
        <v>2917</v>
      </c>
      <c r="E21" s="66">
        <v>5788</v>
      </c>
      <c r="F21" s="67"/>
      <c r="G21" s="65">
        <f t="shared" si="0"/>
        <v>28</v>
      </c>
      <c r="H21" s="66">
        <f t="shared" si="1"/>
        <v>-2871</v>
      </c>
      <c r="I21" s="20">
        <f t="shared" si="2"/>
        <v>0.18181818181818182</v>
      </c>
      <c r="J21" s="21">
        <f t="shared" si="3"/>
        <v>-0.49602626123013133</v>
      </c>
    </row>
    <row r="22" spans="1:10" x14ac:dyDescent="0.25">
      <c r="A22" s="7" t="s">
        <v>193</v>
      </c>
      <c r="B22" s="65">
        <v>0</v>
      </c>
      <c r="C22" s="66">
        <v>83</v>
      </c>
      <c r="D22" s="65">
        <v>136</v>
      </c>
      <c r="E22" s="66">
        <v>663</v>
      </c>
      <c r="F22" s="67"/>
      <c r="G22" s="65">
        <f t="shared" si="0"/>
        <v>-83</v>
      </c>
      <c r="H22" s="66">
        <f t="shared" si="1"/>
        <v>-527</v>
      </c>
      <c r="I22" s="20">
        <f t="shared" si="2"/>
        <v>-1</v>
      </c>
      <c r="J22" s="21">
        <f t="shared" si="3"/>
        <v>-0.79487179487179482</v>
      </c>
    </row>
    <row r="23" spans="1:10" x14ac:dyDescent="0.25">
      <c r="A23" s="7" t="s">
        <v>192</v>
      </c>
      <c r="B23" s="65">
        <v>102</v>
      </c>
      <c r="C23" s="66">
        <v>311</v>
      </c>
      <c r="D23" s="65">
        <v>2015</v>
      </c>
      <c r="E23" s="66">
        <v>2838</v>
      </c>
      <c r="F23" s="67"/>
      <c r="G23" s="65">
        <f t="shared" si="0"/>
        <v>-209</v>
      </c>
      <c r="H23" s="66">
        <f t="shared" si="1"/>
        <v>-823</v>
      </c>
      <c r="I23" s="20">
        <f t="shared" si="2"/>
        <v>-0.67202572347266876</v>
      </c>
      <c r="J23" s="21">
        <f t="shared" si="3"/>
        <v>-0.28999295278365045</v>
      </c>
    </row>
    <row r="24" spans="1:10" x14ac:dyDescent="0.25">
      <c r="A24" s="7" t="s">
        <v>191</v>
      </c>
      <c r="B24" s="65">
        <v>884</v>
      </c>
      <c r="C24" s="66">
        <v>1103</v>
      </c>
      <c r="D24" s="65">
        <v>14441</v>
      </c>
      <c r="E24" s="66">
        <v>15275</v>
      </c>
      <c r="F24" s="67"/>
      <c r="G24" s="65">
        <f t="shared" si="0"/>
        <v>-219</v>
      </c>
      <c r="H24" s="66">
        <f t="shared" si="1"/>
        <v>-834</v>
      </c>
      <c r="I24" s="20">
        <f t="shared" si="2"/>
        <v>-0.19854941069809609</v>
      </c>
      <c r="J24" s="21">
        <f t="shared" si="3"/>
        <v>-5.4599018003273325E-2</v>
      </c>
    </row>
    <row r="25" spans="1:10" x14ac:dyDescent="0.25">
      <c r="A25" s="7" t="s">
        <v>190</v>
      </c>
      <c r="B25" s="65">
        <v>312</v>
      </c>
      <c r="C25" s="66">
        <v>263</v>
      </c>
      <c r="D25" s="65">
        <v>4265</v>
      </c>
      <c r="E25" s="66">
        <v>4393</v>
      </c>
      <c r="F25" s="67"/>
      <c r="G25" s="65">
        <f t="shared" si="0"/>
        <v>49</v>
      </c>
      <c r="H25" s="66">
        <f t="shared" si="1"/>
        <v>-128</v>
      </c>
      <c r="I25" s="20">
        <f t="shared" si="2"/>
        <v>0.18631178707224336</v>
      </c>
      <c r="J25" s="21">
        <f t="shared" si="3"/>
        <v>-2.9137263828818576E-2</v>
      </c>
    </row>
    <row r="26" spans="1:10" x14ac:dyDescent="0.25">
      <c r="A26" s="7" t="s">
        <v>189</v>
      </c>
      <c r="B26" s="65">
        <v>13</v>
      </c>
      <c r="C26" s="66">
        <v>111</v>
      </c>
      <c r="D26" s="65">
        <v>1907</v>
      </c>
      <c r="E26" s="66">
        <v>1243</v>
      </c>
      <c r="F26" s="67"/>
      <c r="G26" s="65">
        <f t="shared" si="0"/>
        <v>-98</v>
      </c>
      <c r="H26" s="66">
        <f t="shared" si="1"/>
        <v>664</v>
      </c>
      <c r="I26" s="20">
        <f t="shared" si="2"/>
        <v>-0.88288288288288286</v>
      </c>
      <c r="J26" s="21">
        <f t="shared" si="3"/>
        <v>0.53419147224456964</v>
      </c>
    </row>
    <row r="27" spans="1:10" x14ac:dyDescent="0.25">
      <c r="A27" s="7" t="s">
        <v>188</v>
      </c>
      <c r="B27" s="65">
        <v>15</v>
      </c>
      <c r="C27" s="66">
        <v>0</v>
      </c>
      <c r="D27" s="65">
        <v>164</v>
      </c>
      <c r="E27" s="66">
        <v>0</v>
      </c>
      <c r="F27" s="67"/>
      <c r="G27" s="65">
        <f t="shared" si="0"/>
        <v>15</v>
      </c>
      <c r="H27" s="66">
        <f t="shared" si="1"/>
        <v>164</v>
      </c>
      <c r="I27" s="20" t="str">
        <f t="shared" si="2"/>
        <v>-</v>
      </c>
      <c r="J27" s="21" t="str">
        <f t="shared" si="3"/>
        <v>-</v>
      </c>
    </row>
    <row r="28" spans="1:10" x14ac:dyDescent="0.25">
      <c r="A28" s="7" t="s">
        <v>187</v>
      </c>
      <c r="B28" s="65">
        <v>61</v>
      </c>
      <c r="C28" s="66">
        <v>117</v>
      </c>
      <c r="D28" s="65">
        <v>870</v>
      </c>
      <c r="E28" s="66">
        <v>972</v>
      </c>
      <c r="F28" s="67"/>
      <c r="G28" s="65">
        <f t="shared" si="0"/>
        <v>-56</v>
      </c>
      <c r="H28" s="66">
        <f t="shared" si="1"/>
        <v>-102</v>
      </c>
      <c r="I28" s="20">
        <f t="shared" si="2"/>
        <v>-0.47863247863247865</v>
      </c>
      <c r="J28" s="21">
        <f t="shared" si="3"/>
        <v>-0.10493827160493827</v>
      </c>
    </row>
    <row r="29" spans="1:10" x14ac:dyDescent="0.25">
      <c r="A29" s="7" t="s">
        <v>186</v>
      </c>
      <c r="B29" s="65">
        <v>8025</v>
      </c>
      <c r="C29" s="66">
        <v>7826</v>
      </c>
      <c r="D29" s="65">
        <v>103827</v>
      </c>
      <c r="E29" s="66">
        <v>110716</v>
      </c>
      <c r="F29" s="67"/>
      <c r="G29" s="65">
        <f t="shared" si="0"/>
        <v>199</v>
      </c>
      <c r="H29" s="66">
        <f t="shared" si="1"/>
        <v>-6889</v>
      </c>
      <c r="I29" s="20">
        <f t="shared" si="2"/>
        <v>2.5428060311781242E-2</v>
      </c>
      <c r="J29" s="21">
        <f t="shared" si="3"/>
        <v>-6.2222262364969833E-2</v>
      </c>
    </row>
    <row r="30" spans="1:10" x14ac:dyDescent="0.25">
      <c r="A30" s="7" t="s">
        <v>185</v>
      </c>
      <c r="B30" s="65">
        <v>2957</v>
      </c>
      <c r="C30" s="66">
        <v>3633</v>
      </c>
      <c r="D30" s="65">
        <v>50814</v>
      </c>
      <c r="E30" s="66">
        <v>44725</v>
      </c>
      <c r="F30" s="67"/>
      <c r="G30" s="65">
        <f t="shared" si="0"/>
        <v>-676</v>
      </c>
      <c r="H30" s="66">
        <f t="shared" si="1"/>
        <v>6089</v>
      </c>
      <c r="I30" s="20">
        <f t="shared" si="2"/>
        <v>-0.18607211670795487</v>
      </c>
      <c r="J30" s="21">
        <f t="shared" si="3"/>
        <v>0.1361430967020682</v>
      </c>
    </row>
    <row r="31" spans="1:10" x14ac:dyDescent="0.25">
      <c r="A31" s="7" t="s">
        <v>184</v>
      </c>
      <c r="B31" s="65">
        <v>469</v>
      </c>
      <c r="C31" s="66">
        <v>404</v>
      </c>
      <c r="D31" s="65">
        <v>4853</v>
      </c>
      <c r="E31" s="66">
        <v>5924</v>
      </c>
      <c r="F31" s="67"/>
      <c r="G31" s="65">
        <f t="shared" si="0"/>
        <v>65</v>
      </c>
      <c r="H31" s="66">
        <f t="shared" si="1"/>
        <v>-1071</v>
      </c>
      <c r="I31" s="20">
        <f t="shared" si="2"/>
        <v>0.1608910891089109</v>
      </c>
      <c r="J31" s="21">
        <f t="shared" si="3"/>
        <v>-0.18079000675219448</v>
      </c>
    </row>
    <row r="32" spans="1:10" x14ac:dyDescent="0.25">
      <c r="A32" s="7" t="s">
        <v>182</v>
      </c>
      <c r="B32" s="65">
        <v>41</v>
      </c>
      <c r="C32" s="66">
        <v>59</v>
      </c>
      <c r="D32" s="65">
        <v>696</v>
      </c>
      <c r="E32" s="66">
        <v>898</v>
      </c>
      <c r="F32" s="67"/>
      <c r="G32" s="65">
        <f t="shared" si="0"/>
        <v>-18</v>
      </c>
      <c r="H32" s="66">
        <f t="shared" si="1"/>
        <v>-202</v>
      </c>
      <c r="I32" s="20">
        <f t="shared" si="2"/>
        <v>-0.30508474576271188</v>
      </c>
      <c r="J32" s="21">
        <f t="shared" si="3"/>
        <v>-0.22494432071269488</v>
      </c>
    </row>
    <row r="33" spans="1:10" x14ac:dyDescent="0.25">
      <c r="A33" s="7" t="s">
        <v>181</v>
      </c>
      <c r="B33" s="65">
        <v>100</v>
      </c>
      <c r="C33" s="66">
        <v>92</v>
      </c>
      <c r="D33" s="65">
        <v>1275</v>
      </c>
      <c r="E33" s="66">
        <v>1612</v>
      </c>
      <c r="F33" s="67"/>
      <c r="G33" s="65">
        <f t="shared" si="0"/>
        <v>8</v>
      </c>
      <c r="H33" s="66">
        <f t="shared" si="1"/>
        <v>-337</v>
      </c>
      <c r="I33" s="20">
        <f t="shared" si="2"/>
        <v>8.6956521739130432E-2</v>
      </c>
      <c r="J33" s="21">
        <f t="shared" si="3"/>
        <v>-0.20905707196029777</v>
      </c>
    </row>
    <row r="34" spans="1:10" x14ac:dyDescent="0.25">
      <c r="A34" s="7" t="s">
        <v>180</v>
      </c>
      <c r="B34" s="65">
        <v>42</v>
      </c>
      <c r="C34" s="66">
        <v>52</v>
      </c>
      <c r="D34" s="65">
        <v>597</v>
      </c>
      <c r="E34" s="66">
        <v>725</v>
      </c>
      <c r="F34" s="67"/>
      <c r="G34" s="65">
        <f t="shared" si="0"/>
        <v>-10</v>
      </c>
      <c r="H34" s="66">
        <f t="shared" si="1"/>
        <v>-128</v>
      </c>
      <c r="I34" s="20">
        <f t="shared" si="2"/>
        <v>-0.19230769230769232</v>
      </c>
      <c r="J34" s="21">
        <f t="shared" si="3"/>
        <v>-0.17655172413793102</v>
      </c>
    </row>
    <row r="35" spans="1:10" x14ac:dyDescent="0.25">
      <c r="A35" s="7" t="s">
        <v>179</v>
      </c>
      <c r="B35" s="65">
        <v>220</v>
      </c>
      <c r="C35" s="66">
        <v>160</v>
      </c>
      <c r="D35" s="65">
        <v>2419</v>
      </c>
      <c r="E35" s="66">
        <v>2511</v>
      </c>
      <c r="F35" s="67"/>
      <c r="G35" s="65">
        <f t="shared" si="0"/>
        <v>60</v>
      </c>
      <c r="H35" s="66">
        <f t="shared" si="1"/>
        <v>-92</v>
      </c>
      <c r="I35" s="20">
        <f t="shared" si="2"/>
        <v>0.375</v>
      </c>
      <c r="J35" s="21">
        <f t="shared" si="3"/>
        <v>-3.6638789326961373E-2</v>
      </c>
    </row>
    <row r="36" spans="1:10" x14ac:dyDescent="0.25">
      <c r="A36" s="7" t="s">
        <v>178</v>
      </c>
      <c r="B36" s="65">
        <v>149</v>
      </c>
      <c r="C36" s="66">
        <v>311</v>
      </c>
      <c r="D36" s="65">
        <v>2866</v>
      </c>
      <c r="E36" s="66">
        <v>3935</v>
      </c>
      <c r="F36" s="67"/>
      <c r="G36" s="65">
        <f t="shared" si="0"/>
        <v>-162</v>
      </c>
      <c r="H36" s="66">
        <f t="shared" si="1"/>
        <v>-1069</v>
      </c>
      <c r="I36" s="20">
        <f t="shared" si="2"/>
        <v>-0.52090032154340837</v>
      </c>
      <c r="J36" s="21">
        <f t="shared" si="3"/>
        <v>-0.27166454891994918</v>
      </c>
    </row>
    <row r="37" spans="1:10" x14ac:dyDescent="0.25">
      <c r="A37" s="7" t="s">
        <v>177</v>
      </c>
      <c r="B37" s="65">
        <v>300</v>
      </c>
      <c r="C37" s="66">
        <v>300</v>
      </c>
      <c r="D37" s="65">
        <v>3896</v>
      </c>
      <c r="E37" s="66">
        <v>3590</v>
      </c>
      <c r="F37" s="67"/>
      <c r="G37" s="65">
        <f t="shared" si="0"/>
        <v>0</v>
      </c>
      <c r="H37" s="66">
        <f t="shared" si="1"/>
        <v>306</v>
      </c>
      <c r="I37" s="20">
        <f t="shared" si="2"/>
        <v>0</v>
      </c>
      <c r="J37" s="21">
        <f t="shared" si="3"/>
        <v>8.5236768802228413E-2</v>
      </c>
    </row>
    <row r="38" spans="1:10" x14ac:dyDescent="0.25">
      <c r="A38" s="7" t="s">
        <v>176</v>
      </c>
      <c r="B38" s="65">
        <v>8</v>
      </c>
      <c r="C38" s="66">
        <v>24</v>
      </c>
      <c r="D38" s="65">
        <v>559</v>
      </c>
      <c r="E38" s="66">
        <v>1600</v>
      </c>
      <c r="F38" s="67"/>
      <c r="G38" s="65">
        <f t="shared" si="0"/>
        <v>-16</v>
      </c>
      <c r="H38" s="66">
        <f t="shared" si="1"/>
        <v>-1041</v>
      </c>
      <c r="I38" s="20">
        <f t="shared" si="2"/>
        <v>-0.66666666666666663</v>
      </c>
      <c r="J38" s="21">
        <f t="shared" si="3"/>
        <v>-0.65062500000000001</v>
      </c>
    </row>
    <row r="39" spans="1:10" x14ac:dyDescent="0.25">
      <c r="A39" s="7" t="s">
        <v>175</v>
      </c>
      <c r="B39" s="65">
        <v>5454</v>
      </c>
      <c r="C39" s="66">
        <v>5053</v>
      </c>
      <c r="D39" s="65">
        <v>70521</v>
      </c>
      <c r="E39" s="66">
        <v>64930</v>
      </c>
      <c r="F39" s="67"/>
      <c r="G39" s="65">
        <f t="shared" si="0"/>
        <v>401</v>
      </c>
      <c r="H39" s="66">
        <f t="shared" si="1"/>
        <v>5591</v>
      </c>
      <c r="I39" s="20">
        <f t="shared" si="2"/>
        <v>7.9358796754403327E-2</v>
      </c>
      <c r="J39" s="21">
        <f t="shared" si="3"/>
        <v>8.6108116433081777E-2</v>
      </c>
    </row>
    <row r="40" spans="1:10" x14ac:dyDescent="0.25">
      <c r="A40" s="7" t="s">
        <v>174</v>
      </c>
      <c r="B40" s="65">
        <v>62</v>
      </c>
      <c r="C40" s="66">
        <v>99</v>
      </c>
      <c r="D40" s="65">
        <v>822</v>
      </c>
      <c r="E40" s="66">
        <v>1213</v>
      </c>
      <c r="F40" s="67"/>
      <c r="G40" s="65">
        <f t="shared" si="0"/>
        <v>-37</v>
      </c>
      <c r="H40" s="66">
        <f t="shared" si="1"/>
        <v>-391</v>
      </c>
      <c r="I40" s="20">
        <f t="shared" si="2"/>
        <v>-0.37373737373737376</v>
      </c>
      <c r="J40" s="21">
        <f t="shared" si="3"/>
        <v>-0.32234130255564714</v>
      </c>
    </row>
    <row r="41" spans="1:10" x14ac:dyDescent="0.25">
      <c r="A41" s="7" t="s">
        <v>172</v>
      </c>
      <c r="B41" s="65">
        <v>918</v>
      </c>
      <c r="C41" s="66">
        <v>979</v>
      </c>
      <c r="D41" s="65">
        <v>12311</v>
      </c>
      <c r="E41" s="66">
        <v>11215</v>
      </c>
      <c r="F41" s="67"/>
      <c r="G41" s="65">
        <f t="shared" si="0"/>
        <v>-61</v>
      </c>
      <c r="H41" s="66">
        <f t="shared" si="1"/>
        <v>1096</v>
      </c>
      <c r="I41" s="20">
        <f t="shared" si="2"/>
        <v>-6.2308478038815118E-2</v>
      </c>
      <c r="J41" s="21">
        <f t="shared" si="3"/>
        <v>9.7726259473918858E-2</v>
      </c>
    </row>
    <row r="42" spans="1:10" x14ac:dyDescent="0.25">
      <c r="A42" s="7" t="s">
        <v>173</v>
      </c>
      <c r="B42" s="65">
        <v>1</v>
      </c>
      <c r="C42" s="66">
        <v>0</v>
      </c>
      <c r="D42" s="65">
        <v>17</v>
      </c>
      <c r="E42" s="66">
        <v>0</v>
      </c>
      <c r="F42" s="67"/>
      <c r="G42" s="65">
        <f t="shared" si="0"/>
        <v>1</v>
      </c>
      <c r="H42" s="66">
        <f t="shared" si="1"/>
        <v>17</v>
      </c>
      <c r="I42" s="20" t="str">
        <f t="shared" si="2"/>
        <v>-</v>
      </c>
      <c r="J42" s="21" t="str">
        <f t="shared" si="3"/>
        <v>-</v>
      </c>
    </row>
    <row r="43" spans="1:10" x14ac:dyDescent="0.25">
      <c r="A43" s="7" t="s">
        <v>183</v>
      </c>
      <c r="B43" s="65">
        <v>1104</v>
      </c>
      <c r="C43" s="66">
        <v>971</v>
      </c>
      <c r="D43" s="65">
        <v>11571</v>
      </c>
      <c r="E43" s="66">
        <v>10316</v>
      </c>
      <c r="F43" s="67"/>
      <c r="G43" s="65">
        <f t="shared" si="0"/>
        <v>133</v>
      </c>
      <c r="H43" s="66">
        <f t="shared" si="1"/>
        <v>1255</v>
      </c>
      <c r="I43" s="20">
        <f t="shared" si="2"/>
        <v>0.13697219361483007</v>
      </c>
      <c r="J43" s="21">
        <f t="shared" si="3"/>
        <v>0.12165568049631641</v>
      </c>
    </row>
    <row r="44" spans="1:10" x14ac:dyDescent="0.25">
      <c r="A44" s="7"/>
      <c r="B44" s="65"/>
      <c r="C44" s="66"/>
      <c r="D44" s="65"/>
      <c r="E44" s="66"/>
      <c r="F44" s="67"/>
      <c r="G44" s="65"/>
      <c r="H44" s="66"/>
      <c r="I44" s="20"/>
      <c r="J44" s="21"/>
    </row>
    <row r="45" spans="1:10" s="43" customFormat="1" x14ac:dyDescent="0.25">
      <c r="A45" s="27" t="s">
        <v>28</v>
      </c>
      <c r="B45" s="71">
        <f>SUM(B15:B44)</f>
        <v>25798</v>
      </c>
      <c r="C45" s="72">
        <f>SUM(C15:C44)</f>
        <v>24733</v>
      </c>
      <c r="D45" s="71">
        <f>SUM(D15:D44)</f>
        <v>338012</v>
      </c>
      <c r="E45" s="72">
        <f>SUM(E15:E44)</f>
        <v>328185</v>
      </c>
      <c r="F45" s="73"/>
      <c r="G45" s="71">
        <f>B45-C45</f>
        <v>1065</v>
      </c>
      <c r="H45" s="72">
        <f>D45-E45</f>
        <v>9827</v>
      </c>
      <c r="I45" s="37">
        <f>IF(C45=0, "-", G45/C45)</f>
        <v>4.3059879513200984E-2</v>
      </c>
      <c r="J45" s="38">
        <f>IF(E45=0, "-", H45/E45)</f>
        <v>2.9943477002300531E-2</v>
      </c>
    </row>
    <row r="46" spans="1:10" s="43" customFormat="1" x14ac:dyDescent="0.25">
      <c r="A46" s="27" t="s">
        <v>0</v>
      </c>
      <c r="B46" s="71">
        <f>B11+B45</f>
        <v>25798</v>
      </c>
      <c r="C46" s="77">
        <f>C11+C45</f>
        <v>24733</v>
      </c>
      <c r="D46" s="71">
        <f>D11+D45</f>
        <v>338012</v>
      </c>
      <c r="E46" s="77">
        <f>E11+E45</f>
        <v>328185</v>
      </c>
      <c r="F46" s="73"/>
      <c r="G46" s="71">
        <f>B46-C46</f>
        <v>1065</v>
      </c>
      <c r="H46" s="72">
        <f>D46-E46</f>
        <v>9827</v>
      </c>
      <c r="I46" s="37">
        <f>IF(C46=0, "-", G46/C46)</f>
        <v>4.3059879513200984E-2</v>
      </c>
      <c r="J46" s="38">
        <f>IF(E46=0, "-", H46/E46)</f>
        <v>2.9943477002300531E-2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5"/>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164" t="s">
        <v>113</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113</v>
      </c>
      <c r="B6" s="61" t="s">
        <v>12</v>
      </c>
      <c r="C6" s="62" t="s">
        <v>13</v>
      </c>
      <c r="D6" s="61" t="s">
        <v>12</v>
      </c>
      <c r="E6" s="63" t="s">
        <v>13</v>
      </c>
      <c r="F6" s="62" t="s">
        <v>12</v>
      </c>
      <c r="G6" s="62" t="s">
        <v>13</v>
      </c>
      <c r="H6" s="61" t="s">
        <v>12</v>
      </c>
      <c r="I6" s="63" t="s">
        <v>13</v>
      </c>
      <c r="J6" s="61"/>
      <c r="K6" s="63"/>
    </row>
    <row r="7" spans="1:11" x14ac:dyDescent="0.25">
      <c r="A7" s="7" t="s">
        <v>201</v>
      </c>
      <c r="B7" s="65">
        <v>2</v>
      </c>
      <c r="C7" s="34">
        <f>IF(B11=0, "-", B7/B11)</f>
        <v>2.2988505747126436E-2</v>
      </c>
      <c r="D7" s="65">
        <v>33</v>
      </c>
      <c r="E7" s="9">
        <f>IF(D11=0, "-", D7/D11)</f>
        <v>9.3220338983050849E-2</v>
      </c>
      <c r="F7" s="81">
        <v>114</v>
      </c>
      <c r="G7" s="34">
        <f>IF(F11=0, "-", F7/F11)</f>
        <v>5.569125549584758E-2</v>
      </c>
      <c r="H7" s="65">
        <v>258</v>
      </c>
      <c r="I7" s="9">
        <f>IF(H11=0, "-", H7/H11)</f>
        <v>9.0558090558090554E-2</v>
      </c>
      <c r="J7" s="8">
        <f>IF(D7=0, "-", IF((B7-D7)/D7&lt;10, (B7-D7)/D7, "&gt;999%"))</f>
        <v>-0.93939393939393945</v>
      </c>
      <c r="K7" s="9">
        <f>IF(H7=0, "-", IF((F7-H7)/H7&lt;10, (F7-H7)/H7, "&gt;999%"))</f>
        <v>-0.55813953488372092</v>
      </c>
    </row>
    <row r="8" spans="1:11" x14ac:dyDescent="0.25">
      <c r="A8" s="7" t="s">
        <v>202</v>
      </c>
      <c r="B8" s="65">
        <v>85</v>
      </c>
      <c r="C8" s="34">
        <f>IF(B11=0, "-", B8/B11)</f>
        <v>0.97701149425287359</v>
      </c>
      <c r="D8" s="65">
        <v>197</v>
      </c>
      <c r="E8" s="9">
        <f>IF(D11=0, "-", D8/D11)</f>
        <v>0.55649717514124297</v>
      </c>
      <c r="F8" s="81">
        <v>1620</v>
      </c>
      <c r="G8" s="34">
        <f>IF(F11=0, "-", F8/F11)</f>
        <v>0.79140205178309719</v>
      </c>
      <c r="H8" s="65">
        <v>1941</v>
      </c>
      <c r="I8" s="9">
        <f>IF(H11=0, "-", H8/H11)</f>
        <v>0.68129168129168127</v>
      </c>
      <c r="J8" s="8">
        <f>IF(D8=0, "-", IF((B8-D8)/D8&lt;10, (B8-D8)/D8, "&gt;999%"))</f>
        <v>-0.56852791878172593</v>
      </c>
      <c r="K8" s="9">
        <f>IF(H8=0, "-", IF((F8-H8)/H8&lt;10, (F8-H8)/H8, "&gt;999%"))</f>
        <v>-0.16537867078825347</v>
      </c>
    </row>
    <row r="9" spans="1:11" x14ac:dyDescent="0.25">
      <c r="A9" s="7" t="s">
        <v>203</v>
      </c>
      <c r="B9" s="65">
        <v>0</v>
      </c>
      <c r="C9" s="34">
        <f>IF(B11=0, "-", B9/B11)</f>
        <v>0</v>
      </c>
      <c r="D9" s="65">
        <v>124</v>
      </c>
      <c r="E9" s="9">
        <f>IF(D11=0, "-", D9/D11)</f>
        <v>0.35028248587570621</v>
      </c>
      <c r="F9" s="81">
        <v>313</v>
      </c>
      <c r="G9" s="34">
        <f>IF(F11=0, "-", F9/F11)</f>
        <v>0.1529066927210552</v>
      </c>
      <c r="H9" s="65">
        <v>650</v>
      </c>
      <c r="I9" s="9">
        <f>IF(H11=0, "-", H9/H11)</f>
        <v>0.22815022815022815</v>
      </c>
      <c r="J9" s="8">
        <f>IF(D9=0, "-", IF((B9-D9)/D9&lt;10, (B9-D9)/D9, "&gt;999%"))</f>
        <v>-1</v>
      </c>
      <c r="K9" s="9">
        <f>IF(H9=0, "-", IF((F9-H9)/H9&lt;10, (F9-H9)/H9, "&gt;999%"))</f>
        <v>-0.51846153846153842</v>
      </c>
    </row>
    <row r="10" spans="1:11" x14ac:dyDescent="0.25">
      <c r="A10" s="2"/>
      <c r="B10" s="68"/>
      <c r="C10" s="33"/>
      <c r="D10" s="68"/>
      <c r="E10" s="6"/>
      <c r="F10" s="82"/>
      <c r="G10" s="33"/>
      <c r="H10" s="68"/>
      <c r="I10" s="6"/>
      <c r="J10" s="5"/>
      <c r="K10" s="6"/>
    </row>
    <row r="11" spans="1:11" s="43" customFormat="1" x14ac:dyDescent="0.25">
      <c r="A11" s="162" t="s">
        <v>624</v>
      </c>
      <c r="B11" s="71">
        <f>SUM(B7:B10)</f>
        <v>87</v>
      </c>
      <c r="C11" s="40">
        <f>B11/25798</f>
        <v>3.3723544460810915E-3</v>
      </c>
      <c r="D11" s="71">
        <f>SUM(D7:D10)</f>
        <v>354</v>
      </c>
      <c r="E11" s="41">
        <f>D11/24733</f>
        <v>1.4312861359317511E-2</v>
      </c>
      <c r="F11" s="77">
        <f>SUM(F7:F10)</f>
        <v>2047</v>
      </c>
      <c r="G11" s="42">
        <f>F11/338012</f>
        <v>6.0559980119049032E-3</v>
      </c>
      <c r="H11" s="71">
        <f>SUM(H7:H10)</f>
        <v>2849</v>
      </c>
      <c r="I11" s="41">
        <f>H11/328185</f>
        <v>8.6810792693145632E-3</v>
      </c>
      <c r="J11" s="37">
        <f>IF(D11=0, "-", IF((B11-D11)/D11&lt;10, (B11-D11)/D11, "&gt;999%"))</f>
        <v>-0.75423728813559321</v>
      </c>
      <c r="K11" s="38">
        <f>IF(H11=0, "-", IF((F11-H11)/H11&lt;10, (F11-H11)/H11, "&gt;999%"))</f>
        <v>-0.28150228150228152</v>
      </c>
    </row>
    <row r="12" spans="1:11" x14ac:dyDescent="0.25">
      <c r="B12" s="83"/>
      <c r="D12" s="83"/>
      <c r="F12" s="83"/>
      <c r="H12" s="83"/>
    </row>
    <row r="13" spans="1:11" s="43" customFormat="1" x14ac:dyDescent="0.25">
      <c r="A13" s="162" t="s">
        <v>624</v>
      </c>
      <c r="B13" s="71">
        <v>87</v>
      </c>
      <c r="C13" s="40">
        <f>B13/25798</f>
        <v>3.3723544460810915E-3</v>
      </c>
      <c r="D13" s="71">
        <v>354</v>
      </c>
      <c r="E13" s="41">
        <f>D13/24733</f>
        <v>1.4312861359317511E-2</v>
      </c>
      <c r="F13" s="77">
        <v>2047</v>
      </c>
      <c r="G13" s="42">
        <f>F13/338012</f>
        <v>6.0559980119049032E-3</v>
      </c>
      <c r="H13" s="71">
        <v>2849</v>
      </c>
      <c r="I13" s="41">
        <f>H13/328185</f>
        <v>8.6810792693145632E-3</v>
      </c>
      <c r="J13" s="37">
        <f>IF(D13=0, "-", IF((B13-D13)/D13&lt;10, (B13-D13)/D13, "&gt;999%"))</f>
        <v>-0.75423728813559321</v>
      </c>
      <c r="K13" s="38">
        <f>IF(H13=0, "-", IF((F13-H13)/H13&lt;10, (F13-H13)/H13, "&gt;999%"))</f>
        <v>-0.28150228150228152</v>
      </c>
    </row>
    <row r="14" spans="1:11" x14ac:dyDescent="0.25">
      <c r="B14" s="83"/>
      <c r="D14" s="83"/>
      <c r="F14" s="83"/>
      <c r="H14" s="83"/>
    </row>
    <row r="15" spans="1:11" ht="15.6" x14ac:dyDescent="0.3">
      <c r="A15" s="164" t="s">
        <v>114</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138</v>
      </c>
      <c r="B17" s="61" t="s">
        <v>12</v>
      </c>
      <c r="C17" s="62" t="s">
        <v>13</v>
      </c>
      <c r="D17" s="61" t="s">
        <v>12</v>
      </c>
      <c r="E17" s="63" t="s">
        <v>13</v>
      </c>
      <c r="F17" s="62" t="s">
        <v>12</v>
      </c>
      <c r="G17" s="62" t="s">
        <v>13</v>
      </c>
      <c r="H17" s="61" t="s">
        <v>12</v>
      </c>
      <c r="I17" s="63" t="s">
        <v>13</v>
      </c>
      <c r="J17" s="61"/>
      <c r="K17" s="63"/>
    </row>
    <row r="18" spans="1:11" x14ac:dyDescent="0.25">
      <c r="A18" s="7" t="s">
        <v>204</v>
      </c>
      <c r="B18" s="65">
        <v>1</v>
      </c>
      <c r="C18" s="34">
        <f>IF(B31=0, "-", B18/B31)</f>
        <v>1.2254901960784314E-3</v>
      </c>
      <c r="D18" s="65">
        <v>2</v>
      </c>
      <c r="E18" s="9">
        <f>IF(D31=0, "-", D18/D31)</f>
        <v>2.1276595744680851E-3</v>
      </c>
      <c r="F18" s="81">
        <v>35</v>
      </c>
      <c r="G18" s="34">
        <f>IF(F31=0, "-", F18/F31)</f>
        <v>2.6349469246405178E-3</v>
      </c>
      <c r="H18" s="65">
        <v>111</v>
      </c>
      <c r="I18" s="9">
        <f>IF(H31=0, "-", H18/H31)</f>
        <v>8.2258781680747007E-3</v>
      </c>
      <c r="J18" s="8">
        <f t="shared" ref="J18:J29" si="0">IF(D18=0, "-", IF((B18-D18)/D18&lt;10, (B18-D18)/D18, "&gt;999%"))</f>
        <v>-0.5</v>
      </c>
      <c r="K18" s="9">
        <f t="shared" ref="K18:K29" si="1">IF(H18=0, "-", IF((F18-H18)/H18&lt;10, (F18-H18)/H18, "&gt;999%"))</f>
        <v>-0.68468468468468469</v>
      </c>
    </row>
    <row r="19" spans="1:11" x14ac:dyDescent="0.25">
      <c r="A19" s="7" t="s">
        <v>205</v>
      </c>
      <c r="B19" s="65">
        <v>0</v>
      </c>
      <c r="C19" s="34">
        <f>IF(B31=0, "-", B19/B31)</f>
        <v>0</v>
      </c>
      <c r="D19" s="65">
        <v>0</v>
      </c>
      <c r="E19" s="9">
        <f>IF(D31=0, "-", D19/D31)</f>
        <v>0</v>
      </c>
      <c r="F19" s="81">
        <v>0</v>
      </c>
      <c r="G19" s="34">
        <f>IF(F31=0, "-", F19/F31)</f>
        <v>0</v>
      </c>
      <c r="H19" s="65">
        <v>1</v>
      </c>
      <c r="I19" s="9">
        <f>IF(H31=0, "-", H19/H31)</f>
        <v>7.4107010523195488E-5</v>
      </c>
      <c r="J19" s="8" t="str">
        <f t="shared" si="0"/>
        <v>-</v>
      </c>
      <c r="K19" s="9">
        <f t="shared" si="1"/>
        <v>-1</v>
      </c>
    </row>
    <row r="20" spans="1:11" x14ac:dyDescent="0.25">
      <c r="A20" s="7" t="s">
        <v>206</v>
      </c>
      <c r="B20" s="65">
        <v>0</v>
      </c>
      <c r="C20" s="34">
        <f>IF(B31=0, "-", B20/B31)</f>
        <v>0</v>
      </c>
      <c r="D20" s="65">
        <v>0</v>
      </c>
      <c r="E20" s="9">
        <f>IF(D31=0, "-", D20/D31)</f>
        <v>0</v>
      </c>
      <c r="F20" s="81">
        <v>0</v>
      </c>
      <c r="G20" s="34">
        <f>IF(F31=0, "-", F20/F31)</f>
        <v>0</v>
      </c>
      <c r="H20" s="65">
        <v>120</v>
      </c>
      <c r="I20" s="9">
        <f>IF(H31=0, "-", H20/H31)</f>
        <v>8.8928412627834585E-3</v>
      </c>
      <c r="J20" s="8" t="str">
        <f t="shared" si="0"/>
        <v>-</v>
      </c>
      <c r="K20" s="9">
        <f t="shared" si="1"/>
        <v>-1</v>
      </c>
    </row>
    <row r="21" spans="1:11" x14ac:dyDescent="0.25">
      <c r="A21" s="7" t="s">
        <v>207</v>
      </c>
      <c r="B21" s="65">
        <v>3</v>
      </c>
      <c r="C21" s="34">
        <f>IF(B31=0, "-", B21/B31)</f>
        <v>3.6764705882352941E-3</v>
      </c>
      <c r="D21" s="65">
        <v>69</v>
      </c>
      <c r="E21" s="9">
        <f>IF(D31=0, "-", D21/D31)</f>
        <v>7.3404255319148931E-2</v>
      </c>
      <c r="F21" s="81">
        <v>199</v>
      </c>
      <c r="G21" s="34">
        <f>IF(F31=0, "-", F21/F31)</f>
        <v>1.4981555371527516E-2</v>
      </c>
      <c r="H21" s="65">
        <v>97</v>
      </c>
      <c r="I21" s="9">
        <f>IF(H31=0, "-", H21/H31)</f>
        <v>7.1883800207499628E-3</v>
      </c>
      <c r="J21" s="8">
        <f t="shared" si="0"/>
        <v>-0.95652173913043481</v>
      </c>
      <c r="K21" s="9">
        <f t="shared" si="1"/>
        <v>1.0515463917525774</v>
      </c>
    </row>
    <row r="22" spans="1:11" x14ac:dyDescent="0.25">
      <c r="A22" s="7" t="s">
        <v>208</v>
      </c>
      <c r="B22" s="65">
        <v>58</v>
      </c>
      <c r="C22" s="34">
        <f>IF(B31=0, "-", B22/B31)</f>
        <v>7.1078431372549017E-2</v>
      </c>
      <c r="D22" s="65">
        <v>122</v>
      </c>
      <c r="E22" s="9">
        <f>IF(D31=0, "-", D22/D31)</f>
        <v>0.12978723404255318</v>
      </c>
      <c r="F22" s="81">
        <v>1497</v>
      </c>
      <c r="G22" s="34">
        <f>IF(F31=0, "-", F22/F31)</f>
        <v>0.11270044417676729</v>
      </c>
      <c r="H22" s="65">
        <v>1720</v>
      </c>
      <c r="I22" s="9">
        <f>IF(H31=0, "-", H22/H31)</f>
        <v>0.12746405809989625</v>
      </c>
      <c r="J22" s="8">
        <f t="shared" si="0"/>
        <v>-0.52459016393442626</v>
      </c>
      <c r="K22" s="9">
        <f t="shared" si="1"/>
        <v>-0.12965116279069769</v>
      </c>
    </row>
    <row r="23" spans="1:11" x14ac:dyDescent="0.25">
      <c r="A23" s="7" t="s">
        <v>209</v>
      </c>
      <c r="B23" s="65">
        <v>142</v>
      </c>
      <c r="C23" s="34">
        <f>IF(B31=0, "-", B23/B31)</f>
        <v>0.17401960784313725</v>
      </c>
      <c r="D23" s="65">
        <v>92</v>
      </c>
      <c r="E23" s="9">
        <f>IF(D31=0, "-", D23/D31)</f>
        <v>9.7872340425531917E-2</v>
      </c>
      <c r="F23" s="81">
        <v>1722</v>
      </c>
      <c r="G23" s="34">
        <f>IF(F31=0, "-", F23/F31)</f>
        <v>0.12963938869231348</v>
      </c>
      <c r="H23" s="65">
        <v>1418</v>
      </c>
      <c r="I23" s="9">
        <f>IF(H31=0, "-", H23/H31)</f>
        <v>0.10508374092189121</v>
      </c>
      <c r="J23" s="8">
        <f t="shared" si="0"/>
        <v>0.54347826086956519</v>
      </c>
      <c r="K23" s="9">
        <f t="shared" si="1"/>
        <v>0.21438645980253879</v>
      </c>
    </row>
    <row r="24" spans="1:11" x14ac:dyDescent="0.25">
      <c r="A24" s="7" t="s">
        <v>210</v>
      </c>
      <c r="B24" s="65">
        <v>394</v>
      </c>
      <c r="C24" s="34">
        <f>IF(B31=0, "-", B24/B31)</f>
        <v>0.48284313725490197</v>
      </c>
      <c r="D24" s="65">
        <v>215</v>
      </c>
      <c r="E24" s="9">
        <f>IF(D31=0, "-", D24/D31)</f>
        <v>0.22872340425531915</v>
      </c>
      <c r="F24" s="81">
        <v>4999</v>
      </c>
      <c r="G24" s="34">
        <f>IF(F31=0, "-", F24/F31)</f>
        <v>0.37634570503651282</v>
      </c>
      <c r="H24" s="65">
        <v>4157</v>
      </c>
      <c r="I24" s="9">
        <f>IF(H31=0, "-", H24/H31)</f>
        <v>0.30806284274492368</v>
      </c>
      <c r="J24" s="8">
        <f t="shared" si="0"/>
        <v>0.83255813953488367</v>
      </c>
      <c r="K24" s="9">
        <f t="shared" si="1"/>
        <v>0.20254991580466683</v>
      </c>
    </row>
    <row r="25" spans="1:11" x14ac:dyDescent="0.25">
      <c r="A25" s="7" t="s">
        <v>211</v>
      </c>
      <c r="B25" s="65">
        <v>17</v>
      </c>
      <c r="C25" s="34">
        <f>IF(B31=0, "-", B25/B31)</f>
        <v>2.0833333333333332E-2</v>
      </c>
      <c r="D25" s="65">
        <v>11</v>
      </c>
      <c r="E25" s="9">
        <f>IF(D31=0, "-", D25/D31)</f>
        <v>1.1702127659574468E-2</v>
      </c>
      <c r="F25" s="81">
        <v>112</v>
      </c>
      <c r="G25" s="34">
        <f>IF(F31=0, "-", F25/F31)</f>
        <v>8.4318301588496569E-3</v>
      </c>
      <c r="H25" s="65">
        <v>259</v>
      </c>
      <c r="I25" s="9">
        <f>IF(H31=0, "-", H25/H31)</f>
        <v>1.9193715725507633E-2</v>
      </c>
      <c r="J25" s="8">
        <f t="shared" si="0"/>
        <v>0.54545454545454541</v>
      </c>
      <c r="K25" s="9">
        <f t="shared" si="1"/>
        <v>-0.56756756756756754</v>
      </c>
    </row>
    <row r="26" spans="1:11" x14ac:dyDescent="0.25">
      <c r="A26" s="7" t="s">
        <v>212</v>
      </c>
      <c r="B26" s="65">
        <v>13</v>
      </c>
      <c r="C26" s="34">
        <f>IF(B31=0, "-", B26/B31)</f>
        <v>1.5931372549019607E-2</v>
      </c>
      <c r="D26" s="65">
        <v>109</v>
      </c>
      <c r="E26" s="9">
        <f>IF(D31=0, "-", D26/D31)</f>
        <v>0.11595744680851064</v>
      </c>
      <c r="F26" s="81">
        <v>1907</v>
      </c>
      <c r="G26" s="34">
        <f>IF(F31=0, "-", F26/F31)</f>
        <v>0.1435669652939848</v>
      </c>
      <c r="H26" s="65">
        <v>1116</v>
      </c>
      <c r="I26" s="9">
        <f>IF(H31=0, "-", H26/H31)</f>
        <v>8.2703423743886173E-2</v>
      </c>
      <c r="J26" s="8">
        <f t="shared" si="0"/>
        <v>-0.88073394495412849</v>
      </c>
      <c r="K26" s="9">
        <f t="shared" si="1"/>
        <v>0.70878136200716846</v>
      </c>
    </row>
    <row r="27" spans="1:11" x14ac:dyDescent="0.25">
      <c r="A27" s="7" t="s">
        <v>213</v>
      </c>
      <c r="B27" s="65">
        <v>88</v>
      </c>
      <c r="C27" s="34">
        <f>IF(B31=0, "-", B27/B31)</f>
        <v>0.10784313725490197</v>
      </c>
      <c r="D27" s="65">
        <v>75</v>
      </c>
      <c r="E27" s="9">
        <f>IF(D31=0, "-", D27/D31)</f>
        <v>7.9787234042553196E-2</v>
      </c>
      <c r="F27" s="81">
        <v>1152</v>
      </c>
      <c r="G27" s="34">
        <f>IF(F31=0, "-", F27/F31)</f>
        <v>8.6727395919596481E-2</v>
      </c>
      <c r="H27" s="65">
        <v>1048</v>
      </c>
      <c r="I27" s="9">
        <f>IF(H31=0, "-", H27/H31)</f>
        <v>7.7664147028308872E-2</v>
      </c>
      <c r="J27" s="8">
        <f t="shared" si="0"/>
        <v>0.17333333333333334</v>
      </c>
      <c r="K27" s="9">
        <f t="shared" si="1"/>
        <v>9.9236641221374045E-2</v>
      </c>
    </row>
    <row r="28" spans="1:11" x14ac:dyDescent="0.25">
      <c r="A28" s="7" t="s">
        <v>214</v>
      </c>
      <c r="B28" s="65">
        <v>91</v>
      </c>
      <c r="C28" s="34">
        <f>IF(B31=0, "-", B28/B31)</f>
        <v>0.11151960784313726</v>
      </c>
      <c r="D28" s="65">
        <v>70</v>
      </c>
      <c r="E28" s="9">
        <f>IF(D31=0, "-", D28/D31)</f>
        <v>7.4468085106382975E-2</v>
      </c>
      <c r="F28" s="81">
        <v>1083</v>
      </c>
      <c r="G28" s="34">
        <f>IF(F31=0, "-", F28/F31)</f>
        <v>8.1532786268162308E-2</v>
      </c>
      <c r="H28" s="65">
        <v>1614</v>
      </c>
      <c r="I28" s="9">
        <f>IF(H31=0, "-", H28/H31)</f>
        <v>0.11960871498443752</v>
      </c>
      <c r="J28" s="8">
        <f t="shared" si="0"/>
        <v>0.3</v>
      </c>
      <c r="K28" s="9">
        <f t="shared" si="1"/>
        <v>-0.32899628252788105</v>
      </c>
    </row>
    <row r="29" spans="1:11" x14ac:dyDescent="0.25">
      <c r="A29" s="7" t="s">
        <v>215</v>
      </c>
      <c r="B29" s="65">
        <v>9</v>
      </c>
      <c r="C29" s="34">
        <f>IF(B31=0, "-", B29/B31)</f>
        <v>1.1029411764705883E-2</v>
      </c>
      <c r="D29" s="65">
        <v>175</v>
      </c>
      <c r="E29" s="9">
        <f>IF(D31=0, "-", D29/D31)</f>
        <v>0.18617021276595744</v>
      </c>
      <c r="F29" s="81">
        <v>577</v>
      </c>
      <c r="G29" s="34">
        <f>IF(F31=0, "-", F29/F31)</f>
        <v>4.3438982157645113E-2</v>
      </c>
      <c r="H29" s="65">
        <v>1833</v>
      </c>
      <c r="I29" s="9">
        <f>IF(H31=0, "-", H29/H31)</f>
        <v>0.13583815028901733</v>
      </c>
      <c r="J29" s="8">
        <f t="shared" si="0"/>
        <v>-0.94857142857142862</v>
      </c>
      <c r="K29" s="9">
        <f t="shared" si="1"/>
        <v>-0.685215493726132</v>
      </c>
    </row>
    <row r="30" spans="1:11" x14ac:dyDescent="0.25">
      <c r="A30" s="2"/>
      <c r="B30" s="68"/>
      <c r="C30" s="33"/>
      <c r="D30" s="68"/>
      <c r="E30" s="6"/>
      <c r="F30" s="82"/>
      <c r="G30" s="33"/>
      <c r="H30" s="68"/>
      <c r="I30" s="6"/>
      <c r="J30" s="5"/>
      <c r="K30" s="6"/>
    </row>
    <row r="31" spans="1:11" s="43" customFormat="1" x14ac:dyDescent="0.25">
      <c r="A31" s="162" t="s">
        <v>623</v>
      </c>
      <c r="B31" s="71">
        <f>SUM(B18:B30)</f>
        <v>816</v>
      </c>
      <c r="C31" s="40">
        <f>B31/25798</f>
        <v>3.1630358942553685E-2</v>
      </c>
      <c r="D31" s="71">
        <f>SUM(D18:D30)</f>
        <v>940</v>
      </c>
      <c r="E31" s="41">
        <f>D31/24733</f>
        <v>3.8005903044515427E-2</v>
      </c>
      <c r="F31" s="77">
        <f>SUM(F18:F30)</f>
        <v>13283</v>
      </c>
      <c r="G31" s="42">
        <f>F31/338012</f>
        <v>3.9297421393323317E-2</v>
      </c>
      <c r="H31" s="71">
        <f>SUM(H18:H30)</f>
        <v>13494</v>
      </c>
      <c r="I31" s="41">
        <f>H31/328185</f>
        <v>4.1117052881758764E-2</v>
      </c>
      <c r="J31" s="37">
        <f>IF(D31=0, "-", IF((B31-D31)/D31&lt;10, (B31-D31)/D31, "&gt;999%"))</f>
        <v>-0.13191489361702127</v>
      </c>
      <c r="K31" s="38">
        <f>IF(H31=0, "-", IF((F31-H31)/H31&lt;10, (F31-H31)/H31, "&gt;999%"))</f>
        <v>-1.5636579220394249E-2</v>
      </c>
    </row>
    <row r="32" spans="1:11" x14ac:dyDescent="0.25">
      <c r="B32" s="83"/>
      <c r="D32" s="83"/>
      <c r="F32" s="83"/>
      <c r="H32" s="83"/>
    </row>
    <row r="33" spans="1:11" x14ac:dyDescent="0.25">
      <c r="A33" s="163" t="s">
        <v>139</v>
      </c>
      <c r="B33" s="61" t="s">
        <v>12</v>
      </c>
      <c r="C33" s="62" t="s">
        <v>13</v>
      </c>
      <c r="D33" s="61" t="s">
        <v>12</v>
      </c>
      <c r="E33" s="63" t="s">
        <v>13</v>
      </c>
      <c r="F33" s="62" t="s">
        <v>12</v>
      </c>
      <c r="G33" s="62" t="s">
        <v>13</v>
      </c>
      <c r="H33" s="61" t="s">
        <v>12</v>
      </c>
      <c r="I33" s="63" t="s">
        <v>13</v>
      </c>
      <c r="J33" s="61"/>
      <c r="K33" s="63"/>
    </row>
    <row r="34" spans="1:11" x14ac:dyDescent="0.25">
      <c r="A34" s="7" t="s">
        <v>216</v>
      </c>
      <c r="B34" s="65">
        <v>10</v>
      </c>
      <c r="C34" s="34">
        <f>IF(B38=0, "-", B34/B38)</f>
        <v>0.37037037037037035</v>
      </c>
      <c r="D34" s="65">
        <v>7</v>
      </c>
      <c r="E34" s="9">
        <f>IF(D38=0, "-", D34/D38)</f>
        <v>0.2</v>
      </c>
      <c r="F34" s="81">
        <v>178</v>
      </c>
      <c r="G34" s="34">
        <f>IF(F38=0, "-", F34/F38)</f>
        <v>0.23298429319371727</v>
      </c>
      <c r="H34" s="65">
        <v>371</v>
      </c>
      <c r="I34" s="9">
        <f>IF(H38=0, "-", H34/H38)</f>
        <v>0.35776277724204436</v>
      </c>
      <c r="J34" s="8">
        <f>IF(D34=0, "-", IF((B34-D34)/D34&lt;10, (B34-D34)/D34, "&gt;999%"))</f>
        <v>0.42857142857142855</v>
      </c>
      <c r="K34" s="9">
        <f>IF(H34=0, "-", IF((F34-H34)/H34&lt;10, (F34-H34)/H34, "&gt;999%"))</f>
        <v>-0.52021563342318056</v>
      </c>
    </row>
    <row r="35" spans="1:11" x14ac:dyDescent="0.25">
      <c r="A35" s="7" t="s">
        <v>217</v>
      </c>
      <c r="B35" s="65">
        <v>0</v>
      </c>
      <c r="C35" s="34">
        <f>IF(B38=0, "-", B35/B38)</f>
        <v>0</v>
      </c>
      <c r="D35" s="65">
        <v>0</v>
      </c>
      <c r="E35" s="9">
        <f>IF(D38=0, "-", D35/D38)</f>
        <v>0</v>
      </c>
      <c r="F35" s="81">
        <v>16</v>
      </c>
      <c r="G35" s="34">
        <f>IF(F38=0, "-", F35/F38)</f>
        <v>2.0942408376963352E-2</v>
      </c>
      <c r="H35" s="65">
        <v>31</v>
      </c>
      <c r="I35" s="9">
        <f>IF(H38=0, "-", H35/H38)</f>
        <v>2.9893924783027964E-2</v>
      </c>
      <c r="J35" s="8" t="str">
        <f>IF(D35=0, "-", IF((B35-D35)/D35&lt;10, (B35-D35)/D35, "&gt;999%"))</f>
        <v>-</v>
      </c>
      <c r="K35" s="9">
        <f>IF(H35=0, "-", IF((F35-H35)/H35&lt;10, (F35-H35)/H35, "&gt;999%"))</f>
        <v>-0.4838709677419355</v>
      </c>
    </row>
    <row r="36" spans="1:11" x14ac:dyDescent="0.25">
      <c r="A36" s="7" t="s">
        <v>218</v>
      </c>
      <c r="B36" s="65">
        <v>17</v>
      </c>
      <c r="C36" s="34">
        <f>IF(B38=0, "-", B36/B38)</f>
        <v>0.62962962962962965</v>
      </c>
      <c r="D36" s="65">
        <v>28</v>
      </c>
      <c r="E36" s="9">
        <f>IF(D38=0, "-", D36/D38)</f>
        <v>0.8</v>
      </c>
      <c r="F36" s="81">
        <v>570</v>
      </c>
      <c r="G36" s="34">
        <f>IF(F38=0, "-", F36/F38)</f>
        <v>0.74607329842931935</v>
      </c>
      <c r="H36" s="65">
        <v>635</v>
      </c>
      <c r="I36" s="9">
        <f>IF(H38=0, "-", H36/H38)</f>
        <v>0.6123432979749277</v>
      </c>
      <c r="J36" s="8">
        <f>IF(D36=0, "-", IF((B36-D36)/D36&lt;10, (B36-D36)/D36, "&gt;999%"))</f>
        <v>-0.39285714285714285</v>
      </c>
      <c r="K36" s="9">
        <f>IF(H36=0, "-", IF((F36-H36)/H36&lt;10, (F36-H36)/H36, "&gt;999%"))</f>
        <v>-0.10236220472440945</v>
      </c>
    </row>
    <row r="37" spans="1:11" x14ac:dyDescent="0.25">
      <c r="A37" s="2"/>
      <c r="B37" s="68"/>
      <c r="C37" s="33"/>
      <c r="D37" s="68"/>
      <c r="E37" s="6"/>
      <c r="F37" s="82"/>
      <c r="G37" s="33"/>
      <c r="H37" s="68"/>
      <c r="I37" s="6"/>
      <c r="J37" s="5"/>
      <c r="K37" s="6"/>
    </row>
    <row r="38" spans="1:11" s="43" customFormat="1" x14ac:dyDescent="0.25">
      <c r="A38" s="162" t="s">
        <v>622</v>
      </c>
      <c r="B38" s="71">
        <f>SUM(B34:B37)</f>
        <v>27</v>
      </c>
      <c r="C38" s="40">
        <f>B38/25798</f>
        <v>1.0465927591286146E-3</v>
      </c>
      <c r="D38" s="71">
        <f>SUM(D34:D37)</f>
        <v>35</v>
      </c>
      <c r="E38" s="41">
        <f>D38/24733</f>
        <v>1.4151134112319573E-3</v>
      </c>
      <c r="F38" s="77">
        <f>SUM(F34:F37)</f>
        <v>764</v>
      </c>
      <c r="G38" s="42">
        <f>F38/338012</f>
        <v>2.2602747831437938E-3</v>
      </c>
      <c r="H38" s="71">
        <f>SUM(H34:H37)</f>
        <v>1037</v>
      </c>
      <c r="I38" s="41">
        <f>H38/328185</f>
        <v>3.1598031598031599E-3</v>
      </c>
      <c r="J38" s="37">
        <f>IF(D38=0, "-", IF((B38-D38)/D38&lt;10, (B38-D38)/D38, "&gt;999%"))</f>
        <v>-0.22857142857142856</v>
      </c>
      <c r="K38" s="38">
        <f>IF(H38=0, "-", IF((F38-H38)/H38&lt;10, (F38-H38)/H38, "&gt;999%"))</f>
        <v>-0.26325940212150434</v>
      </c>
    </row>
    <row r="39" spans="1:11" x14ac:dyDescent="0.25">
      <c r="B39" s="83"/>
      <c r="D39" s="83"/>
      <c r="F39" s="83"/>
      <c r="H39" s="83"/>
    </row>
    <row r="40" spans="1:11" s="43" customFormat="1" x14ac:dyDescent="0.25">
      <c r="A40" s="162" t="s">
        <v>621</v>
      </c>
      <c r="B40" s="71">
        <v>843</v>
      </c>
      <c r="C40" s="40">
        <f>B40/25798</f>
        <v>3.2676951701682298E-2</v>
      </c>
      <c r="D40" s="71">
        <v>975</v>
      </c>
      <c r="E40" s="41">
        <f>D40/24733</f>
        <v>3.9421016455747381E-2</v>
      </c>
      <c r="F40" s="77">
        <v>14047</v>
      </c>
      <c r="G40" s="42">
        <f>F40/338012</f>
        <v>4.155769617646711E-2</v>
      </c>
      <c r="H40" s="71">
        <v>14531</v>
      </c>
      <c r="I40" s="41">
        <f>H40/328185</f>
        <v>4.4276856041561924E-2</v>
      </c>
      <c r="J40" s="37">
        <f>IF(D40=0, "-", IF((B40-D40)/D40&lt;10, (B40-D40)/D40, "&gt;999%"))</f>
        <v>-0.13538461538461538</v>
      </c>
      <c r="K40" s="38">
        <f>IF(H40=0, "-", IF((F40-H40)/H40&lt;10, (F40-H40)/H40, "&gt;999%"))</f>
        <v>-3.3308099924299776E-2</v>
      </c>
    </row>
    <row r="41" spans="1:11" x14ac:dyDescent="0.25">
      <c r="B41" s="83"/>
      <c r="D41" s="83"/>
      <c r="F41" s="83"/>
      <c r="H41" s="83"/>
    </row>
    <row r="42" spans="1:11" ht="15.6" x14ac:dyDescent="0.3">
      <c r="A42" s="164" t="s">
        <v>115</v>
      </c>
      <c r="B42" s="196" t="s">
        <v>1</v>
      </c>
      <c r="C42" s="200"/>
      <c r="D42" s="200"/>
      <c r="E42" s="197"/>
      <c r="F42" s="196" t="s">
        <v>14</v>
      </c>
      <c r="G42" s="200"/>
      <c r="H42" s="200"/>
      <c r="I42" s="197"/>
      <c r="J42" s="196" t="s">
        <v>15</v>
      </c>
      <c r="K42" s="197"/>
    </row>
    <row r="43" spans="1:11" x14ac:dyDescent="0.25">
      <c r="A43" s="22"/>
      <c r="B43" s="196">
        <f>VALUE(RIGHT($B$2, 4))</f>
        <v>2022</v>
      </c>
      <c r="C43" s="197"/>
      <c r="D43" s="196">
        <f>B43-1</f>
        <v>2021</v>
      </c>
      <c r="E43" s="204"/>
      <c r="F43" s="196">
        <f>B43</f>
        <v>2022</v>
      </c>
      <c r="G43" s="204"/>
      <c r="H43" s="196">
        <f>D43</f>
        <v>2021</v>
      </c>
      <c r="I43" s="204"/>
      <c r="J43" s="140" t="s">
        <v>4</v>
      </c>
      <c r="K43" s="141" t="s">
        <v>2</v>
      </c>
    </row>
    <row r="44" spans="1:11" x14ac:dyDescent="0.25">
      <c r="A44" s="163" t="s">
        <v>140</v>
      </c>
      <c r="B44" s="61" t="s">
        <v>12</v>
      </c>
      <c r="C44" s="62" t="s">
        <v>13</v>
      </c>
      <c r="D44" s="61" t="s">
        <v>12</v>
      </c>
      <c r="E44" s="63" t="s">
        <v>13</v>
      </c>
      <c r="F44" s="62" t="s">
        <v>12</v>
      </c>
      <c r="G44" s="62" t="s">
        <v>13</v>
      </c>
      <c r="H44" s="61" t="s">
        <v>12</v>
      </c>
      <c r="I44" s="63" t="s">
        <v>13</v>
      </c>
      <c r="J44" s="61"/>
      <c r="K44" s="63"/>
    </row>
    <row r="45" spans="1:11" x14ac:dyDescent="0.25">
      <c r="A45" s="7" t="s">
        <v>219</v>
      </c>
      <c r="B45" s="65">
        <v>0</v>
      </c>
      <c r="C45" s="34">
        <f>IF(B63=0, "-", B45/B63)</f>
        <v>0</v>
      </c>
      <c r="D45" s="65">
        <v>0</v>
      </c>
      <c r="E45" s="9">
        <f>IF(D63=0, "-", D45/D63)</f>
        <v>0</v>
      </c>
      <c r="F45" s="81">
        <v>0</v>
      </c>
      <c r="G45" s="34">
        <f>IF(F63=0, "-", F45/F63)</f>
        <v>0</v>
      </c>
      <c r="H45" s="65">
        <v>23</v>
      </c>
      <c r="I45" s="9">
        <f>IF(H63=0, "-", H45/H63)</f>
        <v>6.814007228772886E-4</v>
      </c>
      <c r="J45" s="8" t="str">
        <f t="shared" ref="J45:J61" si="2">IF(D45=0, "-", IF((B45-D45)/D45&lt;10, (B45-D45)/D45, "&gt;999%"))</f>
        <v>-</v>
      </c>
      <c r="K45" s="9">
        <f t="shared" ref="K45:K61" si="3">IF(H45=0, "-", IF((F45-H45)/H45&lt;10, (F45-H45)/H45, "&gt;999%"))</f>
        <v>-1</v>
      </c>
    </row>
    <row r="46" spans="1:11" x14ac:dyDescent="0.25">
      <c r="A46" s="7" t="s">
        <v>220</v>
      </c>
      <c r="B46" s="65">
        <v>2</v>
      </c>
      <c r="C46" s="34">
        <f>IF(B63=0, "-", B46/B63)</f>
        <v>1.2368583797155227E-3</v>
      </c>
      <c r="D46" s="65">
        <v>9</v>
      </c>
      <c r="E46" s="9">
        <f>IF(D63=0, "-", D46/D63)</f>
        <v>4.5801526717557254E-3</v>
      </c>
      <c r="F46" s="81">
        <v>46</v>
      </c>
      <c r="G46" s="34">
        <f>IF(F63=0, "-", F46/F63)</f>
        <v>1.7284785631082554E-3</v>
      </c>
      <c r="H46" s="65">
        <v>181</v>
      </c>
      <c r="I46" s="9">
        <f>IF(H63=0, "-", H46/H63)</f>
        <v>5.3623274278604017E-3</v>
      </c>
      <c r="J46" s="8">
        <f t="shared" si="2"/>
        <v>-0.77777777777777779</v>
      </c>
      <c r="K46" s="9">
        <f t="shared" si="3"/>
        <v>-0.7458563535911602</v>
      </c>
    </row>
    <row r="47" spans="1:11" x14ac:dyDescent="0.25">
      <c r="A47" s="7" t="s">
        <v>221</v>
      </c>
      <c r="B47" s="65">
        <v>15</v>
      </c>
      <c r="C47" s="34">
        <f>IF(B63=0, "-", B47/B63)</f>
        <v>9.2764378478664197E-3</v>
      </c>
      <c r="D47" s="65">
        <v>10</v>
      </c>
      <c r="E47" s="9">
        <f>IF(D63=0, "-", D47/D63)</f>
        <v>5.0890585241730284E-3</v>
      </c>
      <c r="F47" s="81">
        <v>220</v>
      </c>
      <c r="G47" s="34">
        <f>IF(F63=0, "-", F47/F63)</f>
        <v>8.2666366061699172E-3</v>
      </c>
      <c r="H47" s="65">
        <v>861</v>
      </c>
      <c r="I47" s="9">
        <f>IF(H63=0, "-", H47/H63)</f>
        <v>2.5508087930319369E-2</v>
      </c>
      <c r="J47" s="8">
        <f t="shared" si="2"/>
        <v>0.5</v>
      </c>
      <c r="K47" s="9">
        <f t="shared" si="3"/>
        <v>-0.74448315911730545</v>
      </c>
    </row>
    <row r="48" spans="1:11" x14ac:dyDescent="0.25">
      <c r="A48" s="7" t="s">
        <v>222</v>
      </c>
      <c r="B48" s="65">
        <v>0</v>
      </c>
      <c r="C48" s="34">
        <f>IF(B63=0, "-", B48/B63)</f>
        <v>0</v>
      </c>
      <c r="D48" s="65">
        <v>0</v>
      </c>
      <c r="E48" s="9">
        <f>IF(D63=0, "-", D48/D63)</f>
        <v>0</v>
      </c>
      <c r="F48" s="81">
        <v>0</v>
      </c>
      <c r="G48" s="34">
        <f>IF(F63=0, "-", F48/F63)</f>
        <v>0</v>
      </c>
      <c r="H48" s="65">
        <v>3</v>
      </c>
      <c r="I48" s="9">
        <f>IF(H63=0, "-", H48/H63)</f>
        <v>8.8878355157907205E-5</v>
      </c>
      <c r="J48" s="8" t="str">
        <f t="shared" si="2"/>
        <v>-</v>
      </c>
      <c r="K48" s="9">
        <f t="shared" si="3"/>
        <v>-1</v>
      </c>
    </row>
    <row r="49" spans="1:11" x14ac:dyDescent="0.25">
      <c r="A49" s="7" t="s">
        <v>223</v>
      </c>
      <c r="B49" s="65">
        <v>249</v>
      </c>
      <c r="C49" s="34">
        <f>IF(B63=0, "-", B49/B63)</f>
        <v>0.15398886827458255</v>
      </c>
      <c r="D49" s="65">
        <v>752</v>
      </c>
      <c r="E49" s="9">
        <f>IF(D63=0, "-", D49/D63)</f>
        <v>0.38269720101781168</v>
      </c>
      <c r="F49" s="81">
        <v>6554</v>
      </c>
      <c r="G49" s="34">
        <f>IF(F63=0, "-", F49/F63)</f>
        <v>0.24627061962198926</v>
      </c>
      <c r="H49" s="65">
        <v>8160</v>
      </c>
      <c r="I49" s="9">
        <f>IF(H63=0, "-", H49/H63)</f>
        <v>0.24174912602950763</v>
      </c>
      <c r="J49" s="8">
        <f t="shared" si="2"/>
        <v>-0.6688829787234043</v>
      </c>
      <c r="K49" s="9">
        <f t="shared" si="3"/>
        <v>-0.19681372549019607</v>
      </c>
    </row>
    <row r="50" spans="1:11" x14ac:dyDescent="0.25">
      <c r="A50" s="7" t="s">
        <v>224</v>
      </c>
      <c r="B50" s="65">
        <v>0</v>
      </c>
      <c r="C50" s="34">
        <f>IF(B63=0, "-", B50/B63)</f>
        <v>0</v>
      </c>
      <c r="D50" s="65">
        <v>13</v>
      </c>
      <c r="E50" s="9">
        <f>IF(D63=0, "-", D50/D63)</f>
        <v>6.6157760814249365E-3</v>
      </c>
      <c r="F50" s="81">
        <v>134</v>
      </c>
      <c r="G50" s="34">
        <f>IF(F63=0, "-", F50/F63)</f>
        <v>5.0351332055762225E-3</v>
      </c>
      <c r="H50" s="65">
        <v>94</v>
      </c>
      <c r="I50" s="9">
        <f>IF(H63=0, "-", H50/H63)</f>
        <v>2.7848551282810925E-3</v>
      </c>
      <c r="J50" s="8">
        <f t="shared" si="2"/>
        <v>-1</v>
      </c>
      <c r="K50" s="9">
        <f t="shared" si="3"/>
        <v>0.42553191489361702</v>
      </c>
    </row>
    <row r="51" spans="1:11" x14ac:dyDescent="0.25">
      <c r="A51" s="7" t="s">
        <v>225</v>
      </c>
      <c r="B51" s="65">
        <v>74</v>
      </c>
      <c r="C51" s="34">
        <f>IF(B63=0, "-", B51/B63)</f>
        <v>4.5763760049474335E-2</v>
      </c>
      <c r="D51" s="65">
        <v>361</v>
      </c>
      <c r="E51" s="9">
        <f>IF(D63=0, "-", D51/D63)</f>
        <v>0.18371501272264631</v>
      </c>
      <c r="F51" s="81">
        <v>3917</v>
      </c>
      <c r="G51" s="34">
        <f>IF(F63=0, "-", F51/F63)</f>
        <v>0.14718370721076166</v>
      </c>
      <c r="H51" s="65">
        <v>5804</v>
      </c>
      <c r="I51" s="9">
        <f>IF(H63=0, "-", H51/H63)</f>
        <v>0.1719499911121645</v>
      </c>
      <c r="J51" s="8">
        <f t="shared" si="2"/>
        <v>-0.79501385041551242</v>
      </c>
      <c r="K51" s="9">
        <f t="shared" si="3"/>
        <v>-0.32512060647829083</v>
      </c>
    </row>
    <row r="52" spans="1:11" x14ac:dyDescent="0.25">
      <c r="A52" s="7" t="s">
        <v>226</v>
      </c>
      <c r="B52" s="65">
        <v>358</v>
      </c>
      <c r="C52" s="34">
        <f>IF(B63=0, "-", B52/B63)</f>
        <v>0.22139764996907854</v>
      </c>
      <c r="D52" s="65">
        <v>171</v>
      </c>
      <c r="E52" s="9">
        <f>IF(D63=0, "-", D52/D63)</f>
        <v>8.7022900763358779E-2</v>
      </c>
      <c r="F52" s="81">
        <v>3160</v>
      </c>
      <c r="G52" s="34">
        <f>IF(F63=0, "-", F52/F63)</f>
        <v>0.11873896216134971</v>
      </c>
      <c r="H52" s="65">
        <v>4655</v>
      </c>
      <c r="I52" s="9">
        <f>IF(H63=0, "-", H52/H63)</f>
        <v>0.13790958108668602</v>
      </c>
      <c r="J52" s="8">
        <f t="shared" si="2"/>
        <v>1.0935672514619883</v>
      </c>
      <c r="K52" s="9">
        <f t="shared" si="3"/>
        <v>-0.32116004296455425</v>
      </c>
    </row>
    <row r="53" spans="1:11" x14ac:dyDescent="0.25">
      <c r="A53" s="7" t="s">
        <v>227</v>
      </c>
      <c r="B53" s="65">
        <v>6</v>
      </c>
      <c r="C53" s="34">
        <f>IF(B63=0, "-", B53/B63)</f>
        <v>3.7105751391465678E-3</v>
      </c>
      <c r="D53" s="65">
        <v>0</v>
      </c>
      <c r="E53" s="9">
        <f>IF(D63=0, "-", D53/D63)</f>
        <v>0</v>
      </c>
      <c r="F53" s="81">
        <v>42</v>
      </c>
      <c r="G53" s="34">
        <f>IF(F63=0, "-", F53/F63)</f>
        <v>1.5781760793597114E-3</v>
      </c>
      <c r="H53" s="65">
        <v>6</v>
      </c>
      <c r="I53" s="9">
        <f>IF(H63=0, "-", H53/H63)</f>
        <v>1.7775671031581441E-4</v>
      </c>
      <c r="J53" s="8" t="str">
        <f t="shared" si="2"/>
        <v>-</v>
      </c>
      <c r="K53" s="9">
        <f t="shared" si="3"/>
        <v>6</v>
      </c>
    </row>
    <row r="54" spans="1:11" x14ac:dyDescent="0.25">
      <c r="A54" s="7" t="s">
        <v>228</v>
      </c>
      <c r="B54" s="65">
        <v>0</v>
      </c>
      <c r="C54" s="34">
        <f>IF(B63=0, "-", B54/B63)</f>
        <v>0</v>
      </c>
      <c r="D54" s="65">
        <v>5</v>
      </c>
      <c r="E54" s="9">
        <f>IF(D63=0, "-", D54/D63)</f>
        <v>2.5445292620865142E-3</v>
      </c>
      <c r="F54" s="81">
        <v>36</v>
      </c>
      <c r="G54" s="34">
        <f>IF(F63=0, "-", F54/F63)</f>
        <v>1.3527223537368955E-3</v>
      </c>
      <c r="H54" s="65">
        <v>49</v>
      </c>
      <c r="I54" s="9">
        <f>IF(H63=0, "-", H54/H63)</f>
        <v>1.4516798009124845E-3</v>
      </c>
      <c r="J54" s="8">
        <f t="shared" si="2"/>
        <v>-1</v>
      </c>
      <c r="K54" s="9">
        <f t="shared" si="3"/>
        <v>-0.26530612244897961</v>
      </c>
    </row>
    <row r="55" spans="1:11" x14ac:dyDescent="0.25">
      <c r="A55" s="7" t="s">
        <v>229</v>
      </c>
      <c r="B55" s="65">
        <v>8</v>
      </c>
      <c r="C55" s="34">
        <f>IF(B63=0, "-", B55/B63)</f>
        <v>4.9474335188620907E-3</v>
      </c>
      <c r="D55" s="65">
        <v>3</v>
      </c>
      <c r="E55" s="9">
        <f>IF(D63=0, "-", D55/D63)</f>
        <v>1.5267175572519084E-3</v>
      </c>
      <c r="F55" s="81">
        <v>116</v>
      </c>
      <c r="G55" s="34">
        <f>IF(F63=0, "-", F55/F63)</f>
        <v>4.3587720287077743E-3</v>
      </c>
      <c r="H55" s="65">
        <v>317</v>
      </c>
      <c r="I55" s="9">
        <f>IF(H63=0, "-", H55/H63)</f>
        <v>9.3914795283521948E-3</v>
      </c>
      <c r="J55" s="8">
        <f t="shared" si="2"/>
        <v>1.6666666666666667</v>
      </c>
      <c r="K55" s="9">
        <f t="shared" si="3"/>
        <v>-0.63406940063091488</v>
      </c>
    </row>
    <row r="56" spans="1:11" x14ac:dyDescent="0.25">
      <c r="A56" s="7" t="s">
        <v>230</v>
      </c>
      <c r="B56" s="65">
        <v>86</v>
      </c>
      <c r="C56" s="34">
        <f>IF(B63=0, "-", B56/B63)</f>
        <v>5.3184910327767468E-2</v>
      </c>
      <c r="D56" s="65">
        <v>42</v>
      </c>
      <c r="E56" s="9">
        <f>IF(D63=0, "-", D56/D63)</f>
        <v>2.1374045801526718E-2</v>
      </c>
      <c r="F56" s="81">
        <v>1043</v>
      </c>
      <c r="G56" s="34">
        <f>IF(F63=0, "-", F56/F63)</f>
        <v>3.9191372637432831E-2</v>
      </c>
      <c r="H56" s="65">
        <v>1416</v>
      </c>
      <c r="I56" s="9">
        <f>IF(H63=0, "-", H56/H63)</f>
        <v>4.1950583634532204E-2</v>
      </c>
      <c r="J56" s="8">
        <f t="shared" si="2"/>
        <v>1.0476190476190477</v>
      </c>
      <c r="K56" s="9">
        <f t="shared" si="3"/>
        <v>-0.2634180790960452</v>
      </c>
    </row>
    <row r="57" spans="1:11" x14ac:dyDescent="0.25">
      <c r="A57" s="7" t="s">
        <v>231</v>
      </c>
      <c r="B57" s="65">
        <v>149</v>
      </c>
      <c r="C57" s="34">
        <f>IF(B63=0, "-", B57/B63)</f>
        <v>9.2145949288806428E-2</v>
      </c>
      <c r="D57" s="65">
        <v>10</v>
      </c>
      <c r="E57" s="9">
        <f>IF(D63=0, "-", D57/D63)</f>
        <v>5.0890585241730284E-3</v>
      </c>
      <c r="F57" s="81">
        <v>973</v>
      </c>
      <c r="G57" s="34">
        <f>IF(F63=0, "-", F57/F63)</f>
        <v>3.6561079171833315E-2</v>
      </c>
      <c r="H57" s="65">
        <v>528</v>
      </c>
      <c r="I57" s="9">
        <f>IF(H63=0, "-", H57/H63)</f>
        <v>1.5642590507791668E-2</v>
      </c>
      <c r="J57" s="8" t="str">
        <f t="shared" si="2"/>
        <v>&gt;999%</v>
      </c>
      <c r="K57" s="9">
        <f t="shared" si="3"/>
        <v>0.84280303030303028</v>
      </c>
    </row>
    <row r="58" spans="1:11" x14ac:dyDescent="0.25">
      <c r="A58" s="7" t="s">
        <v>232</v>
      </c>
      <c r="B58" s="65">
        <v>555</v>
      </c>
      <c r="C58" s="34">
        <f>IF(B63=0, "-", B58/B63)</f>
        <v>0.3432282003710575</v>
      </c>
      <c r="D58" s="65">
        <v>513</v>
      </c>
      <c r="E58" s="9">
        <f>IF(D63=0, "-", D58/D63)</f>
        <v>0.26106870229007634</v>
      </c>
      <c r="F58" s="81">
        <v>9258</v>
      </c>
      <c r="G58" s="34">
        <f>IF(F63=0, "-", F58/F63)</f>
        <v>0.34787509863600496</v>
      </c>
      <c r="H58" s="65">
        <v>10803</v>
      </c>
      <c r="I58" s="9">
        <f>IF(H63=0, "-", H58/H63)</f>
        <v>0.32005095692362384</v>
      </c>
      <c r="J58" s="8">
        <f t="shared" si="2"/>
        <v>8.1871345029239762E-2</v>
      </c>
      <c r="K58" s="9">
        <f t="shared" si="3"/>
        <v>-0.14301582893640655</v>
      </c>
    </row>
    <row r="59" spans="1:11" x14ac:dyDescent="0.25">
      <c r="A59" s="7" t="s">
        <v>233</v>
      </c>
      <c r="B59" s="65">
        <v>0</v>
      </c>
      <c r="C59" s="34">
        <f>IF(B63=0, "-", B59/B63)</f>
        <v>0</v>
      </c>
      <c r="D59" s="65">
        <v>1</v>
      </c>
      <c r="E59" s="9">
        <f>IF(D63=0, "-", D59/D63)</f>
        <v>5.0890585241730279E-4</v>
      </c>
      <c r="F59" s="81">
        <v>14</v>
      </c>
      <c r="G59" s="34">
        <f>IF(F63=0, "-", F59/F63)</f>
        <v>5.2605869311990385E-4</v>
      </c>
      <c r="H59" s="65">
        <v>23</v>
      </c>
      <c r="I59" s="9">
        <f>IF(H63=0, "-", H59/H63)</f>
        <v>6.814007228772886E-4</v>
      </c>
      <c r="J59" s="8">
        <f t="shared" si="2"/>
        <v>-1</v>
      </c>
      <c r="K59" s="9">
        <f t="shared" si="3"/>
        <v>-0.39130434782608697</v>
      </c>
    </row>
    <row r="60" spans="1:11" x14ac:dyDescent="0.25">
      <c r="A60" s="7" t="s">
        <v>234</v>
      </c>
      <c r="B60" s="65">
        <v>0</v>
      </c>
      <c r="C60" s="34">
        <f>IF(B63=0, "-", B60/B63)</f>
        <v>0</v>
      </c>
      <c r="D60" s="65">
        <v>8</v>
      </c>
      <c r="E60" s="9">
        <f>IF(D63=0, "-", D60/D63)</f>
        <v>4.0712468193384223E-3</v>
      </c>
      <c r="F60" s="81">
        <v>0</v>
      </c>
      <c r="G60" s="34">
        <f>IF(F63=0, "-", F60/F63)</f>
        <v>0</v>
      </c>
      <c r="H60" s="65">
        <v>67</v>
      </c>
      <c r="I60" s="9">
        <f>IF(H63=0, "-", H60/H63)</f>
        <v>1.9849499318599275E-3</v>
      </c>
      <c r="J60" s="8">
        <f t="shared" si="2"/>
        <v>-1</v>
      </c>
      <c r="K60" s="9">
        <f t="shared" si="3"/>
        <v>-1</v>
      </c>
    </row>
    <row r="61" spans="1:11" x14ac:dyDescent="0.25">
      <c r="A61" s="7" t="s">
        <v>235</v>
      </c>
      <c r="B61" s="65">
        <v>115</v>
      </c>
      <c r="C61" s="34">
        <f>IF(B63=0, "-", B61/B63)</f>
        <v>7.1119356833642552E-2</v>
      </c>
      <c r="D61" s="65">
        <v>67</v>
      </c>
      <c r="E61" s="9">
        <f>IF(D63=0, "-", D61/D63)</f>
        <v>3.4096692111959287E-2</v>
      </c>
      <c r="F61" s="81">
        <v>1100</v>
      </c>
      <c r="G61" s="34">
        <f>IF(F63=0, "-", F61/F63)</f>
        <v>4.1333183030849582E-2</v>
      </c>
      <c r="H61" s="65">
        <v>764</v>
      </c>
      <c r="I61" s="9">
        <f>IF(H63=0, "-", H61/H63)</f>
        <v>2.2634354446880368E-2</v>
      </c>
      <c r="J61" s="8">
        <f t="shared" si="2"/>
        <v>0.71641791044776115</v>
      </c>
      <c r="K61" s="9">
        <f t="shared" si="3"/>
        <v>0.43979057591623039</v>
      </c>
    </row>
    <row r="62" spans="1:11" x14ac:dyDescent="0.25">
      <c r="A62" s="2"/>
      <c r="B62" s="68"/>
      <c r="C62" s="33"/>
      <c r="D62" s="68"/>
      <c r="E62" s="6"/>
      <c r="F62" s="82"/>
      <c r="G62" s="33"/>
      <c r="H62" s="68"/>
      <c r="I62" s="6"/>
      <c r="J62" s="5"/>
      <c r="K62" s="6"/>
    </row>
    <row r="63" spans="1:11" s="43" customFormat="1" x14ac:dyDescent="0.25">
      <c r="A63" s="162" t="s">
        <v>620</v>
      </c>
      <c r="B63" s="71">
        <f>SUM(B45:B62)</f>
        <v>1617</v>
      </c>
      <c r="C63" s="40">
        <f>B63/25798</f>
        <v>6.2679277463369251E-2</v>
      </c>
      <c r="D63" s="71">
        <f>SUM(D45:D62)</f>
        <v>1965</v>
      </c>
      <c r="E63" s="41">
        <f>D63/24733</f>
        <v>7.9448510087737026E-2</v>
      </c>
      <c r="F63" s="77">
        <f>SUM(F45:F62)</f>
        <v>26613</v>
      </c>
      <c r="G63" s="42">
        <f>F63/338012</f>
        <v>7.8733891104457832E-2</v>
      </c>
      <c r="H63" s="71">
        <f>SUM(H45:H62)</f>
        <v>33754</v>
      </c>
      <c r="I63" s="41">
        <f>H63/328185</f>
        <v>0.10285052637993815</v>
      </c>
      <c r="J63" s="37">
        <f>IF(D63=0, "-", IF((B63-D63)/D63&lt;10, (B63-D63)/D63, "&gt;999%"))</f>
        <v>-0.17709923664122137</v>
      </c>
      <c r="K63" s="38">
        <f>IF(H63=0, "-", IF((F63-H63)/H63&lt;10, (F63-H63)/H63, "&gt;999%"))</f>
        <v>-0.21156011139420514</v>
      </c>
    </row>
    <row r="64" spans="1:11" x14ac:dyDescent="0.25">
      <c r="B64" s="83"/>
      <c r="D64" s="83"/>
      <c r="F64" s="83"/>
      <c r="H64" s="83"/>
    </row>
    <row r="65" spans="1:11" x14ac:dyDescent="0.25">
      <c r="A65" s="163" t="s">
        <v>141</v>
      </c>
      <c r="B65" s="61" t="s">
        <v>12</v>
      </c>
      <c r="C65" s="62" t="s">
        <v>13</v>
      </c>
      <c r="D65" s="61" t="s">
        <v>12</v>
      </c>
      <c r="E65" s="63" t="s">
        <v>13</v>
      </c>
      <c r="F65" s="62" t="s">
        <v>12</v>
      </c>
      <c r="G65" s="62" t="s">
        <v>13</v>
      </c>
      <c r="H65" s="61" t="s">
        <v>12</v>
      </c>
      <c r="I65" s="63" t="s">
        <v>13</v>
      </c>
      <c r="J65" s="61"/>
      <c r="K65" s="63"/>
    </row>
    <row r="66" spans="1:11" x14ac:dyDescent="0.25">
      <c r="A66" s="7" t="s">
        <v>236</v>
      </c>
      <c r="B66" s="65">
        <v>61</v>
      </c>
      <c r="C66" s="34">
        <f>IF(B78=0, "-", B66/B78)</f>
        <v>0.4236111111111111</v>
      </c>
      <c r="D66" s="65">
        <v>4</v>
      </c>
      <c r="E66" s="9">
        <f>IF(D78=0, "-", D66/D78)</f>
        <v>2.5974025974025976E-2</v>
      </c>
      <c r="F66" s="81">
        <v>862</v>
      </c>
      <c r="G66" s="34">
        <f>IF(F78=0, "-", F66/F78)</f>
        <v>0.29190653572637998</v>
      </c>
      <c r="H66" s="65">
        <v>73</v>
      </c>
      <c r="I66" s="9">
        <f>IF(H78=0, "-", H66/H78)</f>
        <v>2.2496147919876735E-2</v>
      </c>
      <c r="J66" s="8" t="str">
        <f t="shared" ref="J66:J76" si="4">IF(D66=0, "-", IF((B66-D66)/D66&lt;10, (B66-D66)/D66, "&gt;999%"))</f>
        <v>&gt;999%</v>
      </c>
      <c r="K66" s="9" t="str">
        <f t="shared" ref="K66:K76" si="5">IF(H66=0, "-", IF((F66-H66)/H66&lt;10, (F66-H66)/H66, "&gt;999%"))</f>
        <v>&gt;999%</v>
      </c>
    </row>
    <row r="67" spans="1:11" x14ac:dyDescent="0.25">
      <c r="A67" s="7" t="s">
        <v>237</v>
      </c>
      <c r="B67" s="65">
        <v>12</v>
      </c>
      <c r="C67" s="34">
        <f>IF(B78=0, "-", B67/B78)</f>
        <v>8.3333333333333329E-2</v>
      </c>
      <c r="D67" s="65">
        <v>56</v>
      </c>
      <c r="E67" s="9">
        <f>IF(D78=0, "-", D67/D78)</f>
        <v>0.36363636363636365</v>
      </c>
      <c r="F67" s="81">
        <v>560</v>
      </c>
      <c r="G67" s="34">
        <f>IF(F78=0, "-", F67/F78)</f>
        <v>0.18963765662038604</v>
      </c>
      <c r="H67" s="65">
        <v>928</v>
      </c>
      <c r="I67" s="9">
        <f>IF(H78=0, "-", H67/H78)</f>
        <v>0.28597842835130971</v>
      </c>
      <c r="J67" s="8">
        <f t="shared" si="4"/>
        <v>-0.7857142857142857</v>
      </c>
      <c r="K67" s="9">
        <f t="shared" si="5"/>
        <v>-0.39655172413793105</v>
      </c>
    </row>
    <row r="68" spans="1:11" x14ac:dyDescent="0.25">
      <c r="A68" s="7" t="s">
        <v>238</v>
      </c>
      <c r="B68" s="65">
        <v>15</v>
      </c>
      <c r="C68" s="34">
        <f>IF(B78=0, "-", B68/B78)</f>
        <v>0.10416666666666667</v>
      </c>
      <c r="D68" s="65">
        <v>40</v>
      </c>
      <c r="E68" s="9">
        <f>IF(D78=0, "-", D68/D78)</f>
        <v>0.25974025974025972</v>
      </c>
      <c r="F68" s="81">
        <v>443</v>
      </c>
      <c r="G68" s="34">
        <f>IF(F78=0, "-", F68/F78)</f>
        <v>0.15001693193362681</v>
      </c>
      <c r="H68" s="65">
        <v>703</v>
      </c>
      <c r="I68" s="9">
        <f>IF(H78=0, "-", H68/H78)</f>
        <v>0.21664098613251156</v>
      </c>
      <c r="J68" s="8">
        <f t="shared" si="4"/>
        <v>-0.625</v>
      </c>
      <c r="K68" s="9">
        <f t="shared" si="5"/>
        <v>-0.36984352773826457</v>
      </c>
    </row>
    <row r="69" spans="1:11" x14ac:dyDescent="0.25">
      <c r="A69" s="7" t="s">
        <v>239</v>
      </c>
      <c r="B69" s="65">
        <v>0</v>
      </c>
      <c r="C69" s="34">
        <f>IF(B78=0, "-", B69/B78)</f>
        <v>0</v>
      </c>
      <c r="D69" s="65">
        <v>1</v>
      </c>
      <c r="E69" s="9">
        <f>IF(D78=0, "-", D69/D78)</f>
        <v>6.4935064935064939E-3</v>
      </c>
      <c r="F69" s="81">
        <v>2</v>
      </c>
      <c r="G69" s="34">
        <f>IF(F78=0, "-", F69/F78)</f>
        <v>6.7727734507280735E-4</v>
      </c>
      <c r="H69" s="65">
        <v>23</v>
      </c>
      <c r="I69" s="9">
        <f>IF(H78=0, "-", H69/H78)</f>
        <v>7.0878274268104773E-3</v>
      </c>
      <c r="J69" s="8">
        <f t="shared" si="4"/>
        <v>-1</v>
      </c>
      <c r="K69" s="9">
        <f t="shared" si="5"/>
        <v>-0.91304347826086951</v>
      </c>
    </row>
    <row r="70" spans="1:11" x14ac:dyDescent="0.25">
      <c r="A70" s="7" t="s">
        <v>240</v>
      </c>
      <c r="B70" s="65">
        <v>1</v>
      </c>
      <c r="C70" s="34">
        <f>IF(B78=0, "-", B70/B78)</f>
        <v>6.9444444444444441E-3</v>
      </c>
      <c r="D70" s="65">
        <v>0</v>
      </c>
      <c r="E70" s="9">
        <f>IF(D78=0, "-", D70/D78)</f>
        <v>0</v>
      </c>
      <c r="F70" s="81">
        <v>1</v>
      </c>
      <c r="G70" s="34">
        <f>IF(F78=0, "-", F70/F78)</f>
        <v>3.3863867253640368E-4</v>
      </c>
      <c r="H70" s="65">
        <v>0</v>
      </c>
      <c r="I70" s="9">
        <f>IF(H78=0, "-", H70/H78)</f>
        <v>0</v>
      </c>
      <c r="J70" s="8" t="str">
        <f t="shared" si="4"/>
        <v>-</v>
      </c>
      <c r="K70" s="9" t="str">
        <f t="shared" si="5"/>
        <v>-</v>
      </c>
    </row>
    <row r="71" spans="1:11" x14ac:dyDescent="0.25">
      <c r="A71" s="7" t="s">
        <v>241</v>
      </c>
      <c r="B71" s="65">
        <v>13</v>
      </c>
      <c r="C71" s="34">
        <f>IF(B78=0, "-", B71/B78)</f>
        <v>9.0277777777777776E-2</v>
      </c>
      <c r="D71" s="65">
        <v>0</v>
      </c>
      <c r="E71" s="9">
        <f>IF(D78=0, "-", D71/D78)</f>
        <v>0</v>
      </c>
      <c r="F71" s="81">
        <v>58</v>
      </c>
      <c r="G71" s="34">
        <f>IF(F78=0, "-", F71/F78)</f>
        <v>1.9641043007111413E-2</v>
      </c>
      <c r="H71" s="65">
        <v>0</v>
      </c>
      <c r="I71" s="9">
        <f>IF(H78=0, "-", H71/H78)</f>
        <v>0</v>
      </c>
      <c r="J71" s="8" t="str">
        <f t="shared" si="4"/>
        <v>-</v>
      </c>
      <c r="K71" s="9" t="str">
        <f t="shared" si="5"/>
        <v>-</v>
      </c>
    </row>
    <row r="72" spans="1:11" x14ac:dyDescent="0.25">
      <c r="A72" s="7" t="s">
        <v>242</v>
      </c>
      <c r="B72" s="65">
        <v>0</v>
      </c>
      <c r="C72" s="34">
        <f>IF(B78=0, "-", B72/B78)</f>
        <v>0</v>
      </c>
      <c r="D72" s="65">
        <v>0</v>
      </c>
      <c r="E72" s="9">
        <f>IF(D78=0, "-", D72/D78)</f>
        <v>0</v>
      </c>
      <c r="F72" s="81">
        <v>0</v>
      </c>
      <c r="G72" s="34">
        <f>IF(F78=0, "-", F72/F78)</f>
        <v>0</v>
      </c>
      <c r="H72" s="65">
        <v>32</v>
      </c>
      <c r="I72" s="9">
        <f>IF(H78=0, "-", H72/H78)</f>
        <v>9.861325115562404E-3</v>
      </c>
      <c r="J72" s="8" t="str">
        <f t="shared" si="4"/>
        <v>-</v>
      </c>
      <c r="K72" s="9">
        <f t="shared" si="5"/>
        <v>-1</v>
      </c>
    </row>
    <row r="73" spans="1:11" x14ac:dyDescent="0.25">
      <c r="A73" s="7" t="s">
        <v>243</v>
      </c>
      <c r="B73" s="65">
        <v>40</v>
      </c>
      <c r="C73" s="34">
        <f>IF(B78=0, "-", B73/B78)</f>
        <v>0.27777777777777779</v>
      </c>
      <c r="D73" s="65">
        <v>46</v>
      </c>
      <c r="E73" s="9">
        <f>IF(D78=0, "-", D73/D78)</f>
        <v>0.29870129870129869</v>
      </c>
      <c r="F73" s="81">
        <v>782</v>
      </c>
      <c r="G73" s="34">
        <f>IF(F78=0, "-", F73/F78)</f>
        <v>0.26481544192346768</v>
      </c>
      <c r="H73" s="65">
        <v>1201</v>
      </c>
      <c r="I73" s="9">
        <f>IF(H78=0, "-", H73/H78)</f>
        <v>0.37010785824345144</v>
      </c>
      <c r="J73" s="8">
        <f t="shared" si="4"/>
        <v>-0.13043478260869565</v>
      </c>
      <c r="K73" s="9">
        <f t="shared" si="5"/>
        <v>-0.34887593671940048</v>
      </c>
    </row>
    <row r="74" spans="1:11" x14ac:dyDescent="0.25">
      <c r="A74" s="7" t="s">
        <v>244</v>
      </c>
      <c r="B74" s="65">
        <v>2</v>
      </c>
      <c r="C74" s="34">
        <f>IF(B78=0, "-", B74/B78)</f>
        <v>1.3888888888888888E-2</v>
      </c>
      <c r="D74" s="65">
        <v>2</v>
      </c>
      <c r="E74" s="9">
        <f>IF(D78=0, "-", D74/D78)</f>
        <v>1.2987012987012988E-2</v>
      </c>
      <c r="F74" s="81">
        <v>110</v>
      </c>
      <c r="G74" s="34">
        <f>IF(F78=0, "-", F74/F78)</f>
        <v>3.7250253979004402E-2</v>
      </c>
      <c r="H74" s="65">
        <v>122</v>
      </c>
      <c r="I74" s="9">
        <f>IF(H78=0, "-", H74/H78)</f>
        <v>3.7596302003081665E-2</v>
      </c>
      <c r="J74" s="8">
        <f t="shared" si="4"/>
        <v>0</v>
      </c>
      <c r="K74" s="9">
        <f t="shared" si="5"/>
        <v>-9.8360655737704916E-2</v>
      </c>
    </row>
    <row r="75" spans="1:11" x14ac:dyDescent="0.25">
      <c r="A75" s="7" t="s">
        <v>245</v>
      </c>
      <c r="B75" s="65">
        <v>0</v>
      </c>
      <c r="C75" s="34">
        <f>IF(B78=0, "-", B75/B78)</f>
        <v>0</v>
      </c>
      <c r="D75" s="65">
        <v>1</v>
      </c>
      <c r="E75" s="9">
        <f>IF(D78=0, "-", D75/D78)</f>
        <v>6.4935064935064939E-3</v>
      </c>
      <c r="F75" s="81">
        <v>58</v>
      </c>
      <c r="G75" s="34">
        <f>IF(F78=0, "-", F75/F78)</f>
        <v>1.9641043007111413E-2</v>
      </c>
      <c r="H75" s="65">
        <v>105</v>
      </c>
      <c r="I75" s="9">
        <f>IF(H78=0, "-", H75/H78)</f>
        <v>3.2357473035439135E-2</v>
      </c>
      <c r="J75" s="8">
        <f t="shared" si="4"/>
        <v>-1</v>
      </c>
      <c r="K75" s="9">
        <f t="shared" si="5"/>
        <v>-0.44761904761904764</v>
      </c>
    </row>
    <row r="76" spans="1:11" x14ac:dyDescent="0.25">
      <c r="A76" s="7" t="s">
        <v>246</v>
      </c>
      <c r="B76" s="65">
        <v>0</v>
      </c>
      <c r="C76" s="34">
        <f>IF(B78=0, "-", B76/B78)</f>
        <v>0</v>
      </c>
      <c r="D76" s="65">
        <v>4</v>
      </c>
      <c r="E76" s="9">
        <f>IF(D78=0, "-", D76/D78)</f>
        <v>2.5974025974025976E-2</v>
      </c>
      <c r="F76" s="81">
        <v>77</v>
      </c>
      <c r="G76" s="34">
        <f>IF(F78=0, "-", F76/F78)</f>
        <v>2.6075177785303081E-2</v>
      </c>
      <c r="H76" s="65">
        <v>58</v>
      </c>
      <c r="I76" s="9">
        <f>IF(H78=0, "-", H76/H78)</f>
        <v>1.7873651771956857E-2</v>
      </c>
      <c r="J76" s="8">
        <f t="shared" si="4"/>
        <v>-1</v>
      </c>
      <c r="K76" s="9">
        <f t="shared" si="5"/>
        <v>0.32758620689655171</v>
      </c>
    </row>
    <row r="77" spans="1:11" x14ac:dyDescent="0.25">
      <c r="A77" s="2"/>
      <c r="B77" s="68"/>
      <c r="C77" s="33"/>
      <c r="D77" s="68"/>
      <c r="E77" s="6"/>
      <c r="F77" s="82"/>
      <c r="G77" s="33"/>
      <c r="H77" s="68"/>
      <c r="I77" s="6"/>
      <c r="J77" s="5"/>
      <c r="K77" s="6"/>
    </row>
    <row r="78" spans="1:11" s="43" customFormat="1" x14ac:dyDescent="0.25">
      <c r="A78" s="162" t="s">
        <v>619</v>
      </c>
      <c r="B78" s="71">
        <f>SUM(B66:B77)</f>
        <v>144</v>
      </c>
      <c r="C78" s="40">
        <f>B78/25798</f>
        <v>5.5818280486859446E-3</v>
      </c>
      <c r="D78" s="71">
        <f>SUM(D66:D77)</f>
        <v>154</v>
      </c>
      <c r="E78" s="41">
        <f>D78/24733</f>
        <v>6.2264990094206118E-3</v>
      </c>
      <c r="F78" s="77">
        <f>SUM(F66:F77)</f>
        <v>2953</v>
      </c>
      <c r="G78" s="42">
        <f>F78/338012</f>
        <v>8.7363762233293486E-3</v>
      </c>
      <c r="H78" s="71">
        <f>SUM(H66:H77)</f>
        <v>3245</v>
      </c>
      <c r="I78" s="41">
        <f>H78/328185</f>
        <v>9.887715770068712E-3</v>
      </c>
      <c r="J78" s="37">
        <f>IF(D78=0, "-", IF((B78-D78)/D78&lt;10, (B78-D78)/D78, "&gt;999%"))</f>
        <v>-6.4935064935064929E-2</v>
      </c>
      <c r="K78" s="38">
        <f>IF(H78=0, "-", IF((F78-H78)/H78&lt;10, (F78-H78)/H78, "&gt;999%"))</f>
        <v>-8.9984591679506939E-2</v>
      </c>
    </row>
    <row r="79" spans="1:11" x14ac:dyDescent="0.25">
      <c r="B79" s="83"/>
      <c r="D79" s="83"/>
      <c r="F79" s="83"/>
      <c r="H79" s="83"/>
    </row>
    <row r="80" spans="1:11" s="43" customFormat="1" x14ac:dyDescent="0.25">
      <c r="A80" s="162" t="s">
        <v>618</v>
      </c>
      <c r="B80" s="71">
        <v>1761</v>
      </c>
      <c r="C80" s="40">
        <f>B80/25798</f>
        <v>6.8261105512055192E-2</v>
      </c>
      <c r="D80" s="71">
        <v>2119</v>
      </c>
      <c r="E80" s="41">
        <f>D80/24733</f>
        <v>8.5675009097157639E-2</v>
      </c>
      <c r="F80" s="77">
        <v>29566</v>
      </c>
      <c r="G80" s="42">
        <f>F80/338012</f>
        <v>8.7470267327787177E-2</v>
      </c>
      <c r="H80" s="71">
        <v>36999</v>
      </c>
      <c r="I80" s="41">
        <f>H80/328185</f>
        <v>0.11273824215000686</v>
      </c>
      <c r="J80" s="37">
        <f>IF(D80=0, "-", IF((B80-D80)/D80&lt;10, (B80-D80)/D80, "&gt;999%"))</f>
        <v>-0.16894761680037754</v>
      </c>
      <c r="K80" s="38">
        <f>IF(H80=0, "-", IF((F80-H80)/H80&lt;10, (F80-H80)/H80, "&gt;999%"))</f>
        <v>-0.20089732154923107</v>
      </c>
    </row>
    <row r="81" spans="1:11" x14ac:dyDescent="0.25">
      <c r="B81" s="83"/>
      <c r="D81" s="83"/>
      <c r="F81" s="83"/>
      <c r="H81" s="83"/>
    </row>
    <row r="82" spans="1:11" ht="15.6" x14ac:dyDescent="0.3">
      <c r="A82" s="164" t="s">
        <v>116</v>
      </c>
      <c r="B82" s="196" t="s">
        <v>1</v>
      </c>
      <c r="C82" s="200"/>
      <c r="D82" s="200"/>
      <c r="E82" s="197"/>
      <c r="F82" s="196" t="s">
        <v>14</v>
      </c>
      <c r="G82" s="200"/>
      <c r="H82" s="200"/>
      <c r="I82" s="197"/>
      <c r="J82" s="196" t="s">
        <v>15</v>
      </c>
      <c r="K82" s="197"/>
    </row>
    <row r="83" spans="1:11" x14ac:dyDescent="0.25">
      <c r="A83" s="22"/>
      <c r="B83" s="196">
        <f>VALUE(RIGHT($B$2, 4))</f>
        <v>2022</v>
      </c>
      <c r="C83" s="197"/>
      <c r="D83" s="196">
        <f>B83-1</f>
        <v>2021</v>
      </c>
      <c r="E83" s="204"/>
      <c r="F83" s="196">
        <f>B83</f>
        <v>2022</v>
      </c>
      <c r="G83" s="204"/>
      <c r="H83" s="196">
        <f>D83</f>
        <v>2021</v>
      </c>
      <c r="I83" s="204"/>
      <c r="J83" s="140" t="s">
        <v>4</v>
      </c>
      <c r="K83" s="141" t="s">
        <v>2</v>
      </c>
    </row>
    <row r="84" spans="1:11" x14ac:dyDescent="0.25">
      <c r="A84" s="163" t="s">
        <v>142</v>
      </c>
      <c r="B84" s="61" t="s">
        <v>12</v>
      </c>
      <c r="C84" s="62" t="s">
        <v>13</v>
      </c>
      <c r="D84" s="61" t="s">
        <v>12</v>
      </c>
      <c r="E84" s="63" t="s">
        <v>13</v>
      </c>
      <c r="F84" s="62" t="s">
        <v>12</v>
      </c>
      <c r="G84" s="62" t="s">
        <v>13</v>
      </c>
      <c r="H84" s="61" t="s">
        <v>12</v>
      </c>
      <c r="I84" s="63" t="s">
        <v>13</v>
      </c>
      <c r="J84" s="61"/>
      <c r="K84" s="63"/>
    </row>
    <row r="85" spans="1:11" x14ac:dyDescent="0.25">
      <c r="A85" s="7" t="s">
        <v>247</v>
      </c>
      <c r="B85" s="65">
        <v>0</v>
      </c>
      <c r="C85" s="34">
        <f>IF(B96=0, "-", B85/B96)</f>
        <v>0</v>
      </c>
      <c r="D85" s="65">
        <v>0</v>
      </c>
      <c r="E85" s="9">
        <f>IF(D96=0, "-", D85/D96)</f>
        <v>0</v>
      </c>
      <c r="F85" s="81">
        <v>0</v>
      </c>
      <c r="G85" s="34">
        <f>IF(F96=0, "-", F85/F96)</f>
        <v>0</v>
      </c>
      <c r="H85" s="65">
        <v>1</v>
      </c>
      <c r="I85" s="9">
        <f>IF(H96=0, "-", H85/H96)</f>
        <v>1.7018379850238256E-4</v>
      </c>
      <c r="J85" s="8" t="str">
        <f t="shared" ref="J85:J94" si="6">IF(D85=0, "-", IF((B85-D85)/D85&lt;10, (B85-D85)/D85, "&gt;999%"))</f>
        <v>-</v>
      </c>
      <c r="K85" s="9">
        <f t="shared" ref="K85:K94" si="7">IF(H85=0, "-", IF((F85-H85)/H85&lt;10, (F85-H85)/H85, "&gt;999%"))</f>
        <v>-1</v>
      </c>
    </row>
    <row r="86" spans="1:11" x14ac:dyDescent="0.25">
      <c r="A86" s="7" t="s">
        <v>248</v>
      </c>
      <c r="B86" s="65">
        <v>0</v>
      </c>
      <c r="C86" s="34">
        <f>IF(B96=0, "-", B86/B96)</f>
        <v>0</v>
      </c>
      <c r="D86" s="65">
        <v>4</v>
      </c>
      <c r="E86" s="9">
        <f>IF(D96=0, "-", D86/D96)</f>
        <v>8.2135523613963042E-3</v>
      </c>
      <c r="F86" s="81">
        <v>26</v>
      </c>
      <c r="G86" s="34">
        <f>IF(F96=0, "-", F86/F96)</f>
        <v>5.6155507559395249E-3</v>
      </c>
      <c r="H86" s="65">
        <v>28</v>
      </c>
      <c r="I86" s="9">
        <f>IF(H96=0, "-", H86/H96)</f>
        <v>4.7651463580667122E-3</v>
      </c>
      <c r="J86" s="8">
        <f t="shared" si="6"/>
        <v>-1</v>
      </c>
      <c r="K86" s="9">
        <f t="shared" si="7"/>
        <v>-7.1428571428571425E-2</v>
      </c>
    </row>
    <row r="87" spans="1:11" x14ac:dyDescent="0.25">
      <c r="A87" s="7" t="s">
        <v>249</v>
      </c>
      <c r="B87" s="65">
        <v>11</v>
      </c>
      <c r="C87" s="34">
        <f>IF(B96=0, "-", B87/B96)</f>
        <v>4.7619047619047616E-2</v>
      </c>
      <c r="D87" s="65">
        <v>19</v>
      </c>
      <c r="E87" s="9">
        <f>IF(D96=0, "-", D87/D96)</f>
        <v>3.9014373716632446E-2</v>
      </c>
      <c r="F87" s="81">
        <v>142</v>
      </c>
      <c r="G87" s="34">
        <f>IF(F96=0, "-", F87/F96)</f>
        <v>3.0669546436285097E-2</v>
      </c>
      <c r="H87" s="65">
        <v>169</v>
      </c>
      <c r="I87" s="9">
        <f>IF(H96=0, "-", H87/H96)</f>
        <v>2.8761061946902654E-2</v>
      </c>
      <c r="J87" s="8">
        <f t="shared" si="6"/>
        <v>-0.42105263157894735</v>
      </c>
      <c r="K87" s="9">
        <f t="shared" si="7"/>
        <v>-0.15976331360946747</v>
      </c>
    </row>
    <row r="88" spans="1:11" x14ac:dyDescent="0.25">
      <c r="A88" s="7" t="s">
        <v>250</v>
      </c>
      <c r="B88" s="65">
        <v>70</v>
      </c>
      <c r="C88" s="34">
        <f>IF(B96=0, "-", B88/B96)</f>
        <v>0.30303030303030304</v>
      </c>
      <c r="D88" s="65">
        <v>21</v>
      </c>
      <c r="E88" s="9">
        <f>IF(D96=0, "-", D88/D96)</f>
        <v>4.3121149897330596E-2</v>
      </c>
      <c r="F88" s="81">
        <v>401</v>
      </c>
      <c r="G88" s="34">
        <f>IF(F96=0, "-", F88/F96)</f>
        <v>8.6609071274298052E-2</v>
      </c>
      <c r="H88" s="65">
        <v>396</v>
      </c>
      <c r="I88" s="9">
        <f>IF(H96=0, "-", H88/H96)</f>
        <v>6.7392784206943501E-2</v>
      </c>
      <c r="J88" s="8">
        <f t="shared" si="6"/>
        <v>2.3333333333333335</v>
      </c>
      <c r="K88" s="9">
        <f t="shared" si="7"/>
        <v>1.2626262626262626E-2</v>
      </c>
    </row>
    <row r="89" spans="1:11" x14ac:dyDescent="0.25">
      <c r="A89" s="7" t="s">
        <v>251</v>
      </c>
      <c r="B89" s="65">
        <v>1</v>
      </c>
      <c r="C89" s="34">
        <f>IF(B96=0, "-", B89/B96)</f>
        <v>4.329004329004329E-3</v>
      </c>
      <c r="D89" s="65">
        <v>69</v>
      </c>
      <c r="E89" s="9">
        <f>IF(D96=0, "-", D89/D96)</f>
        <v>0.14168377823408623</v>
      </c>
      <c r="F89" s="81">
        <v>52</v>
      </c>
      <c r="G89" s="34">
        <f>IF(F96=0, "-", F89/F96)</f>
        <v>1.123110151187905E-2</v>
      </c>
      <c r="H89" s="65">
        <v>195</v>
      </c>
      <c r="I89" s="9">
        <f>IF(H96=0, "-", H89/H96)</f>
        <v>3.3185840707964605E-2</v>
      </c>
      <c r="J89" s="8">
        <f t="shared" si="6"/>
        <v>-0.98550724637681164</v>
      </c>
      <c r="K89" s="9">
        <f t="shared" si="7"/>
        <v>-0.73333333333333328</v>
      </c>
    </row>
    <row r="90" spans="1:11" x14ac:dyDescent="0.25">
      <c r="A90" s="7" t="s">
        <v>252</v>
      </c>
      <c r="B90" s="65">
        <v>22</v>
      </c>
      <c r="C90" s="34">
        <f>IF(B96=0, "-", B90/B96)</f>
        <v>9.5238095238095233E-2</v>
      </c>
      <c r="D90" s="65">
        <v>16</v>
      </c>
      <c r="E90" s="9">
        <f>IF(D96=0, "-", D90/D96)</f>
        <v>3.2854209445585217E-2</v>
      </c>
      <c r="F90" s="81">
        <v>322</v>
      </c>
      <c r="G90" s="34">
        <f>IF(F96=0, "-", F90/F96)</f>
        <v>6.9546436285097199E-2</v>
      </c>
      <c r="H90" s="65">
        <v>473</v>
      </c>
      <c r="I90" s="9">
        <f>IF(H96=0, "-", H90/H96)</f>
        <v>8.0496936691626955E-2</v>
      </c>
      <c r="J90" s="8">
        <f t="shared" si="6"/>
        <v>0.375</v>
      </c>
      <c r="K90" s="9">
        <f t="shared" si="7"/>
        <v>-0.31923890063424948</v>
      </c>
    </row>
    <row r="91" spans="1:11" x14ac:dyDescent="0.25">
      <c r="A91" s="7" t="s">
        <v>253</v>
      </c>
      <c r="B91" s="65">
        <v>0</v>
      </c>
      <c r="C91" s="34">
        <f>IF(B96=0, "-", B91/B96)</f>
        <v>0</v>
      </c>
      <c r="D91" s="65">
        <v>0</v>
      </c>
      <c r="E91" s="9">
        <f>IF(D96=0, "-", D91/D96)</f>
        <v>0</v>
      </c>
      <c r="F91" s="81">
        <v>0</v>
      </c>
      <c r="G91" s="34">
        <f>IF(F96=0, "-", F91/F96)</f>
        <v>0</v>
      </c>
      <c r="H91" s="65">
        <v>2</v>
      </c>
      <c r="I91" s="9">
        <f>IF(H96=0, "-", H91/H96)</f>
        <v>3.4036759700476512E-4</v>
      </c>
      <c r="J91" s="8" t="str">
        <f t="shared" si="6"/>
        <v>-</v>
      </c>
      <c r="K91" s="9">
        <f t="shared" si="7"/>
        <v>-1</v>
      </c>
    </row>
    <row r="92" spans="1:11" x14ac:dyDescent="0.25">
      <c r="A92" s="7" t="s">
        <v>254</v>
      </c>
      <c r="B92" s="65">
        <v>0</v>
      </c>
      <c r="C92" s="34">
        <f>IF(B96=0, "-", B92/B96)</f>
        <v>0</v>
      </c>
      <c r="D92" s="65">
        <v>0</v>
      </c>
      <c r="E92" s="9">
        <f>IF(D96=0, "-", D92/D96)</f>
        <v>0</v>
      </c>
      <c r="F92" s="81">
        <v>0</v>
      </c>
      <c r="G92" s="34">
        <f>IF(F96=0, "-", F92/F96)</f>
        <v>0</v>
      </c>
      <c r="H92" s="65">
        <v>86</v>
      </c>
      <c r="I92" s="9">
        <f>IF(H96=0, "-", H92/H96)</f>
        <v>1.4635806671204902E-2</v>
      </c>
      <c r="J92" s="8" t="str">
        <f t="shared" si="6"/>
        <v>-</v>
      </c>
      <c r="K92" s="9">
        <f t="shared" si="7"/>
        <v>-1</v>
      </c>
    </row>
    <row r="93" spans="1:11" x14ac:dyDescent="0.25">
      <c r="A93" s="7" t="s">
        <v>255</v>
      </c>
      <c r="B93" s="65">
        <v>83</v>
      </c>
      <c r="C93" s="34">
        <f>IF(B96=0, "-", B93/B96)</f>
        <v>0.3593073593073593</v>
      </c>
      <c r="D93" s="65">
        <v>327</v>
      </c>
      <c r="E93" s="9">
        <f>IF(D96=0, "-", D93/D96)</f>
        <v>0.67145790554414786</v>
      </c>
      <c r="F93" s="81">
        <v>3262</v>
      </c>
      <c r="G93" s="34">
        <f>IF(F96=0, "-", F93/F96)</f>
        <v>0.70453563714902812</v>
      </c>
      <c r="H93" s="65">
        <v>4248</v>
      </c>
      <c r="I93" s="9">
        <f>IF(H96=0, "-", H93/H96)</f>
        <v>0.72294077603812112</v>
      </c>
      <c r="J93" s="8">
        <f t="shared" si="6"/>
        <v>-0.74617737003058104</v>
      </c>
      <c r="K93" s="9">
        <f t="shared" si="7"/>
        <v>-0.23210922787193974</v>
      </c>
    </row>
    <row r="94" spans="1:11" x14ac:dyDescent="0.25">
      <c r="A94" s="7" t="s">
        <v>256</v>
      </c>
      <c r="B94" s="65">
        <v>44</v>
      </c>
      <c r="C94" s="34">
        <f>IF(B96=0, "-", B94/B96)</f>
        <v>0.19047619047619047</v>
      </c>
      <c r="D94" s="65">
        <v>31</v>
      </c>
      <c r="E94" s="9">
        <f>IF(D96=0, "-", D94/D96)</f>
        <v>6.3655030800821355E-2</v>
      </c>
      <c r="F94" s="81">
        <v>425</v>
      </c>
      <c r="G94" s="34">
        <f>IF(F96=0, "-", F94/F96)</f>
        <v>9.1792656587473001E-2</v>
      </c>
      <c r="H94" s="65">
        <v>278</v>
      </c>
      <c r="I94" s="9">
        <f>IF(H96=0, "-", H94/H96)</f>
        <v>4.7311095983662357E-2</v>
      </c>
      <c r="J94" s="8">
        <f t="shared" si="6"/>
        <v>0.41935483870967744</v>
      </c>
      <c r="K94" s="9">
        <f t="shared" si="7"/>
        <v>0.52877697841726623</v>
      </c>
    </row>
    <row r="95" spans="1:11" x14ac:dyDescent="0.25">
      <c r="A95" s="2"/>
      <c r="B95" s="68"/>
      <c r="C95" s="33"/>
      <c r="D95" s="68"/>
      <c r="E95" s="6"/>
      <c r="F95" s="82"/>
      <c r="G95" s="33"/>
      <c r="H95" s="68"/>
      <c r="I95" s="6"/>
      <c r="J95" s="5"/>
      <c r="K95" s="6"/>
    </row>
    <row r="96" spans="1:11" s="43" customFormat="1" x14ac:dyDescent="0.25">
      <c r="A96" s="162" t="s">
        <v>617</v>
      </c>
      <c r="B96" s="71">
        <f>SUM(B85:B95)</f>
        <v>231</v>
      </c>
      <c r="C96" s="40">
        <f>B96/25798</f>
        <v>8.9541824947670361E-3</v>
      </c>
      <c r="D96" s="71">
        <f>SUM(D85:D95)</f>
        <v>487</v>
      </c>
      <c r="E96" s="41">
        <f>D96/24733</f>
        <v>1.969029232199895E-2</v>
      </c>
      <c r="F96" s="77">
        <f>SUM(F85:F95)</f>
        <v>4630</v>
      </c>
      <c r="G96" s="42">
        <f>F96/338012</f>
        <v>1.3697738541826918E-2</v>
      </c>
      <c r="H96" s="71">
        <f>SUM(H85:H95)</f>
        <v>5876</v>
      </c>
      <c r="I96" s="41">
        <f>H96/328185</f>
        <v>1.7904535551594374E-2</v>
      </c>
      <c r="J96" s="37">
        <f>IF(D96=0, "-", IF((B96-D96)/D96&lt;10, (B96-D96)/D96, "&gt;999%"))</f>
        <v>-0.52566735112936347</v>
      </c>
      <c r="K96" s="38">
        <f>IF(H96=0, "-", IF((F96-H96)/H96&lt;10, (F96-H96)/H96, "&gt;999%"))</f>
        <v>-0.21204901293396869</v>
      </c>
    </row>
    <row r="97" spans="1:11" x14ac:dyDescent="0.25">
      <c r="B97" s="83"/>
      <c r="D97" s="83"/>
      <c r="F97" s="83"/>
      <c r="H97" s="83"/>
    </row>
    <row r="98" spans="1:11" x14ac:dyDescent="0.25">
      <c r="A98" s="163" t="s">
        <v>143</v>
      </c>
      <c r="B98" s="61" t="s">
        <v>12</v>
      </c>
      <c r="C98" s="62" t="s">
        <v>13</v>
      </c>
      <c r="D98" s="61" t="s">
        <v>12</v>
      </c>
      <c r="E98" s="63" t="s">
        <v>13</v>
      </c>
      <c r="F98" s="62" t="s">
        <v>12</v>
      </c>
      <c r="G98" s="62" t="s">
        <v>13</v>
      </c>
      <c r="H98" s="61" t="s">
        <v>12</v>
      </c>
      <c r="I98" s="63" t="s">
        <v>13</v>
      </c>
      <c r="J98" s="61"/>
      <c r="K98" s="63"/>
    </row>
    <row r="99" spans="1:11" x14ac:dyDescent="0.25">
      <c r="A99" s="7" t="s">
        <v>257</v>
      </c>
      <c r="B99" s="65">
        <v>10</v>
      </c>
      <c r="C99" s="34">
        <f>IF(B118=0, "-", B99/B118)</f>
        <v>2.1645021645021644E-2</v>
      </c>
      <c r="D99" s="65">
        <v>8</v>
      </c>
      <c r="E99" s="9">
        <f>IF(D118=0, "-", D99/D118)</f>
        <v>2.4096385542168676E-2</v>
      </c>
      <c r="F99" s="81">
        <v>84</v>
      </c>
      <c r="G99" s="34">
        <f>IF(F118=0, "-", F99/F118)</f>
        <v>1.0043041606886656E-2</v>
      </c>
      <c r="H99" s="65">
        <v>84</v>
      </c>
      <c r="I99" s="9">
        <f>IF(H118=0, "-", H99/H118)</f>
        <v>1.8095648427401981E-2</v>
      </c>
      <c r="J99" s="8">
        <f t="shared" ref="J99:J116" si="8">IF(D99=0, "-", IF((B99-D99)/D99&lt;10, (B99-D99)/D99, "&gt;999%"))</f>
        <v>0.25</v>
      </c>
      <c r="K99" s="9">
        <f t="shared" ref="K99:K116" si="9">IF(H99=0, "-", IF((F99-H99)/H99&lt;10, (F99-H99)/H99, "&gt;999%"))</f>
        <v>0</v>
      </c>
    </row>
    <row r="100" spans="1:11" x14ac:dyDescent="0.25">
      <c r="A100" s="7" t="s">
        <v>258</v>
      </c>
      <c r="B100" s="65">
        <v>22</v>
      </c>
      <c r="C100" s="34">
        <f>IF(B118=0, "-", B100/B118)</f>
        <v>4.7619047619047616E-2</v>
      </c>
      <c r="D100" s="65">
        <v>15</v>
      </c>
      <c r="E100" s="9">
        <f>IF(D118=0, "-", D100/D118)</f>
        <v>4.5180722891566265E-2</v>
      </c>
      <c r="F100" s="81">
        <v>228</v>
      </c>
      <c r="G100" s="34">
        <f>IF(F118=0, "-", F100/F118)</f>
        <v>2.7259684361549498E-2</v>
      </c>
      <c r="H100" s="65">
        <v>380</v>
      </c>
      <c r="I100" s="9">
        <f>IF(H118=0, "-", H100/H118)</f>
        <v>8.1861266695389914E-2</v>
      </c>
      <c r="J100" s="8">
        <f t="shared" si="8"/>
        <v>0.46666666666666667</v>
      </c>
      <c r="K100" s="9">
        <f t="shared" si="9"/>
        <v>-0.4</v>
      </c>
    </row>
    <row r="101" spans="1:11" x14ac:dyDescent="0.25">
      <c r="A101" s="7" t="s">
        <v>259</v>
      </c>
      <c r="B101" s="65">
        <v>8</v>
      </c>
      <c r="C101" s="34">
        <f>IF(B118=0, "-", B101/B118)</f>
        <v>1.7316017316017316E-2</v>
      </c>
      <c r="D101" s="65">
        <v>13</v>
      </c>
      <c r="E101" s="9">
        <f>IF(D118=0, "-", D101/D118)</f>
        <v>3.9156626506024098E-2</v>
      </c>
      <c r="F101" s="81">
        <v>180</v>
      </c>
      <c r="G101" s="34">
        <f>IF(F118=0, "-", F101/F118)</f>
        <v>2.1520803443328552E-2</v>
      </c>
      <c r="H101" s="65">
        <v>306</v>
      </c>
      <c r="I101" s="9">
        <f>IF(H118=0, "-", H101/H118)</f>
        <v>6.5919862128392931E-2</v>
      </c>
      <c r="J101" s="8">
        <f t="shared" si="8"/>
        <v>-0.38461538461538464</v>
      </c>
      <c r="K101" s="9">
        <f t="shared" si="9"/>
        <v>-0.41176470588235292</v>
      </c>
    </row>
    <row r="102" spans="1:11" x14ac:dyDescent="0.25">
      <c r="A102" s="7" t="s">
        <v>260</v>
      </c>
      <c r="B102" s="65">
        <v>44</v>
      </c>
      <c r="C102" s="34">
        <f>IF(B118=0, "-", B102/B118)</f>
        <v>9.5238095238095233E-2</v>
      </c>
      <c r="D102" s="65">
        <v>104</v>
      </c>
      <c r="E102" s="9">
        <f>IF(D118=0, "-", D102/D118)</f>
        <v>0.31325301204819278</v>
      </c>
      <c r="F102" s="81">
        <v>948</v>
      </c>
      <c r="G102" s="34">
        <f>IF(F118=0, "-", F102/F118)</f>
        <v>0.1133428981348637</v>
      </c>
      <c r="H102" s="65">
        <v>1349</v>
      </c>
      <c r="I102" s="9">
        <f>IF(H118=0, "-", H102/H118)</f>
        <v>0.29060749676863423</v>
      </c>
      <c r="J102" s="8">
        <f t="shared" si="8"/>
        <v>-0.57692307692307687</v>
      </c>
      <c r="K102" s="9">
        <f t="shared" si="9"/>
        <v>-0.29725722757598222</v>
      </c>
    </row>
    <row r="103" spans="1:11" x14ac:dyDescent="0.25">
      <c r="A103" s="7" t="s">
        <v>261</v>
      </c>
      <c r="B103" s="65">
        <v>4</v>
      </c>
      <c r="C103" s="34">
        <f>IF(B118=0, "-", B103/B118)</f>
        <v>8.658008658008658E-3</v>
      </c>
      <c r="D103" s="65">
        <v>20</v>
      </c>
      <c r="E103" s="9">
        <f>IF(D118=0, "-", D103/D118)</f>
        <v>6.0240963855421686E-2</v>
      </c>
      <c r="F103" s="81">
        <v>304</v>
      </c>
      <c r="G103" s="34">
        <f>IF(F118=0, "-", F103/F118)</f>
        <v>3.6346245815399331E-2</v>
      </c>
      <c r="H103" s="65">
        <v>58</v>
      </c>
      <c r="I103" s="9">
        <f>IF(H118=0, "-", H103/H118)</f>
        <v>1.2494614390348987E-2</v>
      </c>
      <c r="J103" s="8">
        <f t="shared" si="8"/>
        <v>-0.8</v>
      </c>
      <c r="K103" s="9">
        <f t="shared" si="9"/>
        <v>4.2413793103448274</v>
      </c>
    </row>
    <row r="104" spans="1:11" x14ac:dyDescent="0.25">
      <c r="A104" s="7" t="s">
        <v>262</v>
      </c>
      <c r="B104" s="65">
        <v>0</v>
      </c>
      <c r="C104" s="34">
        <f>IF(B118=0, "-", B104/B118)</f>
        <v>0</v>
      </c>
      <c r="D104" s="65">
        <v>0</v>
      </c>
      <c r="E104" s="9">
        <f>IF(D118=0, "-", D104/D118)</f>
        <v>0</v>
      </c>
      <c r="F104" s="81">
        <v>62</v>
      </c>
      <c r="G104" s="34">
        <f>IF(F118=0, "-", F104/F118)</f>
        <v>7.4127211860353899E-3</v>
      </c>
      <c r="H104" s="65">
        <v>0</v>
      </c>
      <c r="I104" s="9">
        <f>IF(H118=0, "-", H104/H118)</f>
        <v>0</v>
      </c>
      <c r="J104" s="8" t="str">
        <f t="shared" si="8"/>
        <v>-</v>
      </c>
      <c r="K104" s="9" t="str">
        <f t="shared" si="9"/>
        <v>-</v>
      </c>
    </row>
    <row r="105" spans="1:11" x14ac:dyDescent="0.25">
      <c r="A105" s="7" t="s">
        <v>263</v>
      </c>
      <c r="B105" s="65">
        <v>8</v>
      </c>
      <c r="C105" s="34">
        <f>IF(B118=0, "-", B105/B118)</f>
        <v>1.7316017316017316E-2</v>
      </c>
      <c r="D105" s="65">
        <v>3</v>
      </c>
      <c r="E105" s="9">
        <f>IF(D118=0, "-", D105/D118)</f>
        <v>9.0361445783132526E-3</v>
      </c>
      <c r="F105" s="81">
        <v>58</v>
      </c>
      <c r="G105" s="34">
        <f>IF(F118=0, "-", F105/F118)</f>
        <v>6.9344811095169772E-3</v>
      </c>
      <c r="H105" s="65">
        <v>59</v>
      </c>
      <c r="I105" s="9">
        <f>IF(H118=0, "-", H105/H118)</f>
        <v>1.2710038776389487E-2</v>
      </c>
      <c r="J105" s="8">
        <f t="shared" si="8"/>
        <v>1.6666666666666667</v>
      </c>
      <c r="K105" s="9">
        <f t="shared" si="9"/>
        <v>-1.6949152542372881E-2</v>
      </c>
    </row>
    <row r="106" spans="1:11" x14ac:dyDescent="0.25">
      <c r="A106" s="7" t="s">
        <v>264</v>
      </c>
      <c r="B106" s="65">
        <v>0</v>
      </c>
      <c r="C106" s="34">
        <f>IF(B118=0, "-", B106/B118)</f>
        <v>0</v>
      </c>
      <c r="D106" s="65">
        <v>1</v>
      </c>
      <c r="E106" s="9">
        <f>IF(D118=0, "-", D106/D118)</f>
        <v>3.0120481927710845E-3</v>
      </c>
      <c r="F106" s="81">
        <v>17</v>
      </c>
      <c r="G106" s="34">
        <f>IF(F118=0, "-", F106/F118)</f>
        <v>2.0325203252032522E-3</v>
      </c>
      <c r="H106" s="65">
        <v>48</v>
      </c>
      <c r="I106" s="9">
        <f>IF(H118=0, "-", H106/H118)</f>
        <v>1.034037052994399E-2</v>
      </c>
      <c r="J106" s="8">
        <f t="shared" si="8"/>
        <v>-1</v>
      </c>
      <c r="K106" s="9">
        <f t="shared" si="9"/>
        <v>-0.64583333333333337</v>
      </c>
    </row>
    <row r="107" spans="1:11" x14ac:dyDescent="0.25">
      <c r="A107" s="7" t="s">
        <v>265</v>
      </c>
      <c r="B107" s="65">
        <v>21</v>
      </c>
      <c r="C107" s="34">
        <f>IF(B118=0, "-", B107/B118)</f>
        <v>4.5454545454545456E-2</v>
      </c>
      <c r="D107" s="65">
        <v>29</v>
      </c>
      <c r="E107" s="9">
        <f>IF(D118=0, "-", D107/D118)</f>
        <v>8.7349397590361449E-2</v>
      </c>
      <c r="F107" s="81">
        <v>340</v>
      </c>
      <c r="G107" s="34">
        <f>IF(F118=0, "-", F107/F118)</f>
        <v>4.065040650406504E-2</v>
      </c>
      <c r="H107" s="65">
        <v>314</v>
      </c>
      <c r="I107" s="9">
        <f>IF(H118=0, "-", H107/H118)</f>
        <v>6.7643257216716934E-2</v>
      </c>
      <c r="J107" s="8">
        <f t="shared" si="8"/>
        <v>-0.27586206896551724</v>
      </c>
      <c r="K107" s="9">
        <f t="shared" si="9"/>
        <v>8.2802547770700632E-2</v>
      </c>
    </row>
    <row r="108" spans="1:11" x14ac:dyDescent="0.25">
      <c r="A108" s="7" t="s">
        <v>266</v>
      </c>
      <c r="B108" s="65">
        <v>0</v>
      </c>
      <c r="C108" s="34">
        <f>IF(B118=0, "-", B108/B118)</f>
        <v>0</v>
      </c>
      <c r="D108" s="65">
        <v>9</v>
      </c>
      <c r="E108" s="9">
        <f>IF(D118=0, "-", D108/D118)</f>
        <v>2.710843373493976E-2</v>
      </c>
      <c r="F108" s="81">
        <v>13</v>
      </c>
      <c r="G108" s="34">
        <f>IF(F118=0, "-", F108/F118)</f>
        <v>1.5542802486848398E-3</v>
      </c>
      <c r="H108" s="65">
        <v>462</v>
      </c>
      <c r="I108" s="9">
        <f>IF(H118=0, "-", H108/H118)</f>
        <v>9.9526066350710901E-2</v>
      </c>
      <c r="J108" s="8">
        <f t="shared" si="8"/>
        <v>-1</v>
      </c>
      <c r="K108" s="9">
        <f t="shared" si="9"/>
        <v>-0.97186147186147187</v>
      </c>
    </row>
    <row r="109" spans="1:11" x14ac:dyDescent="0.25">
      <c r="A109" s="7" t="s">
        <v>267</v>
      </c>
      <c r="B109" s="65">
        <v>100</v>
      </c>
      <c r="C109" s="34">
        <f>IF(B118=0, "-", B109/B118)</f>
        <v>0.21645021645021645</v>
      </c>
      <c r="D109" s="65">
        <v>35</v>
      </c>
      <c r="E109" s="9">
        <f>IF(D118=0, "-", D109/D118)</f>
        <v>0.10542168674698796</v>
      </c>
      <c r="F109" s="81">
        <v>1123</v>
      </c>
      <c r="G109" s="34">
        <f>IF(F118=0, "-", F109/F118)</f>
        <v>0.13426590148254425</v>
      </c>
      <c r="H109" s="65">
        <v>955</v>
      </c>
      <c r="I109" s="9">
        <f>IF(H118=0, "-", H109/H118)</f>
        <v>0.20573028866867729</v>
      </c>
      <c r="J109" s="8">
        <f t="shared" si="8"/>
        <v>1.8571428571428572</v>
      </c>
      <c r="K109" s="9">
        <f t="shared" si="9"/>
        <v>0.17591623036649215</v>
      </c>
    </row>
    <row r="110" spans="1:11" x14ac:dyDescent="0.25">
      <c r="A110" s="7" t="s">
        <v>268</v>
      </c>
      <c r="B110" s="65">
        <v>23</v>
      </c>
      <c r="C110" s="34">
        <f>IF(B118=0, "-", B110/B118)</f>
        <v>4.9783549783549784E-2</v>
      </c>
      <c r="D110" s="65">
        <v>49</v>
      </c>
      <c r="E110" s="9">
        <f>IF(D118=0, "-", D110/D118)</f>
        <v>0.14759036144578314</v>
      </c>
      <c r="F110" s="81">
        <v>507</v>
      </c>
      <c r="G110" s="34">
        <f>IF(F118=0, "-", F110/F118)</f>
        <v>6.0616929698708751E-2</v>
      </c>
      <c r="H110" s="65">
        <v>450</v>
      </c>
      <c r="I110" s="9">
        <f>IF(H118=0, "-", H110/H118)</f>
        <v>9.694097371822491E-2</v>
      </c>
      <c r="J110" s="8">
        <f t="shared" si="8"/>
        <v>-0.53061224489795922</v>
      </c>
      <c r="K110" s="9">
        <f t="shared" si="9"/>
        <v>0.12666666666666668</v>
      </c>
    </row>
    <row r="111" spans="1:11" x14ac:dyDescent="0.25">
      <c r="A111" s="7" t="s">
        <v>269</v>
      </c>
      <c r="B111" s="65">
        <v>174</v>
      </c>
      <c r="C111" s="34">
        <f>IF(B118=0, "-", B111/B118)</f>
        <v>0.37662337662337664</v>
      </c>
      <c r="D111" s="65">
        <v>0</v>
      </c>
      <c r="E111" s="9">
        <f>IF(D118=0, "-", D111/D118)</f>
        <v>0</v>
      </c>
      <c r="F111" s="81">
        <v>763</v>
      </c>
      <c r="G111" s="34">
        <f>IF(F118=0, "-", F111/F118)</f>
        <v>9.1224294595887129E-2</v>
      </c>
      <c r="H111" s="65">
        <v>0</v>
      </c>
      <c r="I111" s="9">
        <f>IF(H118=0, "-", H111/H118)</f>
        <v>0</v>
      </c>
      <c r="J111" s="8" t="str">
        <f t="shared" si="8"/>
        <v>-</v>
      </c>
      <c r="K111" s="9" t="str">
        <f t="shared" si="9"/>
        <v>-</v>
      </c>
    </row>
    <row r="112" spans="1:11" x14ac:dyDescent="0.25">
      <c r="A112" s="7" t="s">
        <v>270</v>
      </c>
      <c r="B112" s="65">
        <v>20</v>
      </c>
      <c r="C112" s="34">
        <f>IF(B118=0, "-", B112/B118)</f>
        <v>4.3290043290043288E-2</v>
      </c>
      <c r="D112" s="65">
        <v>0</v>
      </c>
      <c r="E112" s="9">
        <f>IF(D118=0, "-", D112/D118)</f>
        <v>0</v>
      </c>
      <c r="F112" s="81">
        <v>3371</v>
      </c>
      <c r="G112" s="34">
        <f>IF(F118=0, "-", F112/F118)</f>
        <v>0.4030368244858919</v>
      </c>
      <c r="H112" s="65">
        <v>0</v>
      </c>
      <c r="I112" s="9">
        <f>IF(H118=0, "-", H112/H118)</f>
        <v>0</v>
      </c>
      <c r="J112" s="8" t="str">
        <f t="shared" si="8"/>
        <v>-</v>
      </c>
      <c r="K112" s="9" t="str">
        <f t="shared" si="9"/>
        <v>-</v>
      </c>
    </row>
    <row r="113" spans="1:11" x14ac:dyDescent="0.25">
      <c r="A113" s="7" t="s">
        <v>271</v>
      </c>
      <c r="B113" s="65">
        <v>22</v>
      </c>
      <c r="C113" s="34">
        <f>IF(B118=0, "-", B113/B118)</f>
        <v>4.7619047619047616E-2</v>
      </c>
      <c r="D113" s="65">
        <v>25</v>
      </c>
      <c r="E113" s="9">
        <f>IF(D118=0, "-", D113/D118)</f>
        <v>7.5301204819277115E-2</v>
      </c>
      <c r="F113" s="81">
        <v>195</v>
      </c>
      <c r="G113" s="34">
        <f>IF(F118=0, "-", F113/F118)</f>
        <v>2.3314203730272598E-2</v>
      </c>
      <c r="H113" s="65">
        <v>34</v>
      </c>
      <c r="I113" s="9">
        <f>IF(H118=0, "-", H113/H118)</f>
        <v>7.324429125376993E-3</v>
      </c>
      <c r="J113" s="8">
        <f t="shared" si="8"/>
        <v>-0.12</v>
      </c>
      <c r="K113" s="9">
        <f t="shared" si="9"/>
        <v>4.7352941176470589</v>
      </c>
    </row>
    <row r="114" spans="1:11" x14ac:dyDescent="0.25">
      <c r="A114" s="7" t="s">
        <v>272</v>
      </c>
      <c r="B114" s="65">
        <v>2</v>
      </c>
      <c r="C114" s="34">
        <f>IF(B118=0, "-", B114/B118)</f>
        <v>4.329004329004329E-3</v>
      </c>
      <c r="D114" s="65">
        <v>10</v>
      </c>
      <c r="E114" s="9">
        <f>IF(D118=0, "-", D114/D118)</f>
        <v>3.0120481927710843E-2</v>
      </c>
      <c r="F114" s="81">
        <v>98</v>
      </c>
      <c r="G114" s="34">
        <f>IF(F118=0, "-", F114/F118)</f>
        <v>1.17168818747011E-2</v>
      </c>
      <c r="H114" s="65">
        <v>72</v>
      </c>
      <c r="I114" s="9">
        <f>IF(H118=0, "-", H114/H118)</f>
        <v>1.5510555794915984E-2</v>
      </c>
      <c r="J114" s="8">
        <f t="shared" si="8"/>
        <v>-0.8</v>
      </c>
      <c r="K114" s="9">
        <f t="shared" si="9"/>
        <v>0.3611111111111111</v>
      </c>
    </row>
    <row r="115" spans="1:11" x14ac:dyDescent="0.25">
      <c r="A115" s="7" t="s">
        <v>273</v>
      </c>
      <c r="B115" s="65">
        <v>0</v>
      </c>
      <c r="C115" s="34">
        <f>IF(B118=0, "-", B115/B118)</f>
        <v>0</v>
      </c>
      <c r="D115" s="65">
        <v>0</v>
      </c>
      <c r="E115" s="9">
        <f>IF(D118=0, "-", D115/D118)</f>
        <v>0</v>
      </c>
      <c r="F115" s="81">
        <v>0</v>
      </c>
      <c r="G115" s="34">
        <f>IF(F118=0, "-", F115/F118)</f>
        <v>0</v>
      </c>
      <c r="H115" s="65">
        <v>5</v>
      </c>
      <c r="I115" s="9">
        <f>IF(H118=0, "-", H115/H118)</f>
        <v>1.0771219302024989E-3</v>
      </c>
      <c r="J115" s="8" t="str">
        <f t="shared" si="8"/>
        <v>-</v>
      </c>
      <c r="K115" s="9">
        <f t="shared" si="9"/>
        <v>-1</v>
      </c>
    </row>
    <row r="116" spans="1:11" x14ac:dyDescent="0.25">
      <c r="A116" s="7" t="s">
        <v>274</v>
      </c>
      <c r="B116" s="65">
        <v>4</v>
      </c>
      <c r="C116" s="34">
        <f>IF(B118=0, "-", B116/B118)</f>
        <v>8.658008658008658E-3</v>
      </c>
      <c r="D116" s="65">
        <v>11</v>
      </c>
      <c r="E116" s="9">
        <f>IF(D118=0, "-", D116/D118)</f>
        <v>3.313253012048193E-2</v>
      </c>
      <c r="F116" s="81">
        <v>73</v>
      </c>
      <c r="G116" s="34">
        <f>IF(F118=0, "-", F116/F118)</f>
        <v>8.7278813964610236E-3</v>
      </c>
      <c r="H116" s="65">
        <v>66</v>
      </c>
      <c r="I116" s="9">
        <f>IF(H118=0, "-", H116/H118)</f>
        <v>1.4218009478672985E-2</v>
      </c>
      <c r="J116" s="8">
        <f t="shared" si="8"/>
        <v>-0.63636363636363635</v>
      </c>
      <c r="K116" s="9">
        <f t="shared" si="9"/>
        <v>0.10606060606060606</v>
      </c>
    </row>
    <row r="117" spans="1:11" x14ac:dyDescent="0.25">
      <c r="A117" s="2"/>
      <c r="B117" s="68"/>
      <c r="C117" s="33"/>
      <c r="D117" s="68"/>
      <c r="E117" s="6"/>
      <c r="F117" s="82"/>
      <c r="G117" s="33"/>
      <c r="H117" s="68"/>
      <c r="I117" s="6"/>
      <c r="J117" s="5"/>
      <c r="K117" s="6"/>
    </row>
    <row r="118" spans="1:11" s="43" customFormat="1" x14ac:dyDescent="0.25">
      <c r="A118" s="162" t="s">
        <v>616</v>
      </c>
      <c r="B118" s="71">
        <f>SUM(B99:B117)</f>
        <v>462</v>
      </c>
      <c r="C118" s="40">
        <f>B118/25798</f>
        <v>1.7908364989534072E-2</v>
      </c>
      <c r="D118" s="71">
        <f>SUM(D99:D117)</f>
        <v>332</v>
      </c>
      <c r="E118" s="41">
        <f>D118/24733</f>
        <v>1.3423361500828852E-2</v>
      </c>
      <c r="F118" s="77">
        <f>SUM(F99:F117)</f>
        <v>8364</v>
      </c>
      <c r="G118" s="42">
        <f>F118/338012</f>
        <v>2.4744683620699856E-2</v>
      </c>
      <c r="H118" s="71">
        <f>SUM(H99:H117)</f>
        <v>4642</v>
      </c>
      <c r="I118" s="41">
        <f>H118/328185</f>
        <v>1.4144461203284733E-2</v>
      </c>
      <c r="J118" s="37">
        <f>IF(D118=0, "-", IF((B118-D118)/D118&lt;10, (B118-D118)/D118, "&gt;999%"))</f>
        <v>0.39156626506024095</v>
      </c>
      <c r="K118" s="38">
        <f>IF(H118=0, "-", IF((F118-H118)/H118&lt;10, (F118-H118)/H118, "&gt;999%"))</f>
        <v>0.80180956484274024</v>
      </c>
    </row>
    <row r="119" spans="1:11" x14ac:dyDescent="0.25">
      <c r="B119" s="83"/>
      <c r="D119" s="83"/>
      <c r="F119" s="83"/>
      <c r="H119" s="83"/>
    </row>
    <row r="120" spans="1:11" s="43" customFormat="1" x14ac:dyDescent="0.25">
      <c r="A120" s="162" t="s">
        <v>615</v>
      </c>
      <c r="B120" s="71">
        <v>693</v>
      </c>
      <c r="C120" s="40">
        <f>B120/25798</f>
        <v>2.686254748430111E-2</v>
      </c>
      <c r="D120" s="71">
        <v>819</v>
      </c>
      <c r="E120" s="41">
        <f>D120/24733</f>
        <v>3.3113653822827799E-2</v>
      </c>
      <c r="F120" s="77">
        <v>12994</v>
      </c>
      <c r="G120" s="42">
        <f>F120/338012</f>
        <v>3.8442422162526774E-2</v>
      </c>
      <c r="H120" s="71">
        <v>10518</v>
      </c>
      <c r="I120" s="41">
        <f>H120/328185</f>
        <v>3.2048996754879107E-2</v>
      </c>
      <c r="J120" s="37">
        <f>IF(D120=0, "-", IF((B120-D120)/D120&lt;10, (B120-D120)/D120, "&gt;999%"))</f>
        <v>-0.15384615384615385</v>
      </c>
      <c r="K120" s="38">
        <f>IF(H120=0, "-", IF((F120-H120)/H120&lt;10, (F120-H120)/H120, "&gt;999%"))</f>
        <v>0.23540597071686634</v>
      </c>
    </row>
    <row r="121" spans="1:11" x14ac:dyDescent="0.25">
      <c r="B121" s="83"/>
      <c r="D121" s="83"/>
      <c r="F121" s="83"/>
      <c r="H121" s="83"/>
    </row>
    <row r="122" spans="1:11" ht="15.6" x14ac:dyDescent="0.3">
      <c r="A122" s="164" t="s">
        <v>117</v>
      </c>
      <c r="B122" s="196" t="s">
        <v>1</v>
      </c>
      <c r="C122" s="200"/>
      <c r="D122" s="200"/>
      <c r="E122" s="197"/>
      <c r="F122" s="196" t="s">
        <v>14</v>
      </c>
      <c r="G122" s="200"/>
      <c r="H122" s="200"/>
      <c r="I122" s="197"/>
      <c r="J122" s="196" t="s">
        <v>15</v>
      </c>
      <c r="K122" s="197"/>
    </row>
    <row r="123" spans="1:11" x14ac:dyDescent="0.25">
      <c r="A123" s="22"/>
      <c r="B123" s="196">
        <f>VALUE(RIGHT($B$2, 4))</f>
        <v>2022</v>
      </c>
      <c r="C123" s="197"/>
      <c r="D123" s="196">
        <f>B123-1</f>
        <v>2021</v>
      </c>
      <c r="E123" s="204"/>
      <c r="F123" s="196">
        <f>B123</f>
        <v>2022</v>
      </c>
      <c r="G123" s="204"/>
      <c r="H123" s="196">
        <f>D123</f>
        <v>2021</v>
      </c>
      <c r="I123" s="204"/>
      <c r="J123" s="140" t="s">
        <v>4</v>
      </c>
      <c r="K123" s="141" t="s">
        <v>2</v>
      </c>
    </row>
    <row r="124" spans="1:11" x14ac:dyDescent="0.25">
      <c r="A124" s="163" t="s">
        <v>144</v>
      </c>
      <c r="B124" s="61" t="s">
        <v>12</v>
      </c>
      <c r="C124" s="62" t="s">
        <v>13</v>
      </c>
      <c r="D124" s="61" t="s">
        <v>12</v>
      </c>
      <c r="E124" s="63" t="s">
        <v>13</v>
      </c>
      <c r="F124" s="62" t="s">
        <v>12</v>
      </c>
      <c r="G124" s="62" t="s">
        <v>13</v>
      </c>
      <c r="H124" s="61" t="s">
        <v>12</v>
      </c>
      <c r="I124" s="63" t="s">
        <v>13</v>
      </c>
      <c r="J124" s="61"/>
      <c r="K124" s="63"/>
    </row>
    <row r="125" spans="1:11" x14ac:dyDescent="0.25">
      <c r="A125" s="7" t="s">
        <v>275</v>
      </c>
      <c r="B125" s="65">
        <v>7</v>
      </c>
      <c r="C125" s="34">
        <f>IF(B129=0, "-", B125/B129)</f>
        <v>0.33333333333333331</v>
      </c>
      <c r="D125" s="65">
        <v>0</v>
      </c>
      <c r="E125" s="9">
        <f>IF(D129=0, "-", D125/D129)</f>
        <v>0</v>
      </c>
      <c r="F125" s="81">
        <v>34</v>
      </c>
      <c r="G125" s="34">
        <f>IF(F129=0, "-", F125/F129)</f>
        <v>4.0047114252061249E-2</v>
      </c>
      <c r="H125" s="65">
        <v>0</v>
      </c>
      <c r="I125" s="9">
        <f>IF(H129=0, "-", H125/H129)</f>
        <v>0</v>
      </c>
      <c r="J125" s="8" t="str">
        <f>IF(D125=0, "-", IF((B125-D125)/D125&lt;10, (B125-D125)/D125, "&gt;999%"))</f>
        <v>-</v>
      </c>
      <c r="K125" s="9" t="str">
        <f>IF(H125=0, "-", IF((F125-H125)/H125&lt;10, (F125-H125)/H125, "&gt;999%"))</f>
        <v>-</v>
      </c>
    </row>
    <row r="126" spans="1:11" x14ac:dyDescent="0.25">
      <c r="A126" s="7" t="s">
        <v>276</v>
      </c>
      <c r="B126" s="65">
        <v>10</v>
      </c>
      <c r="C126" s="34">
        <f>IF(B129=0, "-", B126/B129)</f>
        <v>0.47619047619047616</v>
      </c>
      <c r="D126" s="65">
        <v>18</v>
      </c>
      <c r="E126" s="9">
        <f>IF(D129=0, "-", D126/D129)</f>
        <v>0.6428571428571429</v>
      </c>
      <c r="F126" s="81">
        <v>662</v>
      </c>
      <c r="G126" s="34">
        <f>IF(F129=0, "-", F126/F129)</f>
        <v>0.77974087161366312</v>
      </c>
      <c r="H126" s="65">
        <v>474</v>
      </c>
      <c r="I126" s="9">
        <f>IF(H129=0, "-", H126/H129)</f>
        <v>0.68103448275862066</v>
      </c>
      <c r="J126" s="8">
        <f>IF(D126=0, "-", IF((B126-D126)/D126&lt;10, (B126-D126)/D126, "&gt;999%"))</f>
        <v>-0.44444444444444442</v>
      </c>
      <c r="K126" s="9">
        <f>IF(H126=0, "-", IF((F126-H126)/H126&lt;10, (F126-H126)/H126, "&gt;999%"))</f>
        <v>0.39662447257383965</v>
      </c>
    </row>
    <row r="127" spans="1:11" x14ac:dyDescent="0.25">
      <c r="A127" s="7" t="s">
        <v>277</v>
      </c>
      <c r="B127" s="65">
        <v>4</v>
      </c>
      <c r="C127" s="34">
        <f>IF(B129=0, "-", B127/B129)</f>
        <v>0.19047619047619047</v>
      </c>
      <c r="D127" s="65">
        <v>10</v>
      </c>
      <c r="E127" s="9">
        <f>IF(D129=0, "-", D127/D129)</f>
        <v>0.35714285714285715</v>
      </c>
      <c r="F127" s="81">
        <v>153</v>
      </c>
      <c r="G127" s="34">
        <f>IF(F129=0, "-", F127/F129)</f>
        <v>0.18021201413427562</v>
      </c>
      <c r="H127" s="65">
        <v>222</v>
      </c>
      <c r="I127" s="9">
        <f>IF(H129=0, "-", H127/H129)</f>
        <v>0.31896551724137934</v>
      </c>
      <c r="J127" s="8">
        <f>IF(D127=0, "-", IF((B127-D127)/D127&lt;10, (B127-D127)/D127, "&gt;999%"))</f>
        <v>-0.6</v>
      </c>
      <c r="K127" s="9">
        <f>IF(H127=0, "-", IF((F127-H127)/H127&lt;10, (F127-H127)/H127, "&gt;999%"))</f>
        <v>-0.3108108108108108</v>
      </c>
    </row>
    <row r="128" spans="1:11" x14ac:dyDescent="0.25">
      <c r="A128" s="2"/>
      <c r="B128" s="68"/>
      <c r="C128" s="33"/>
      <c r="D128" s="68"/>
      <c r="E128" s="6"/>
      <c r="F128" s="82"/>
      <c r="G128" s="33"/>
      <c r="H128" s="68"/>
      <c r="I128" s="6"/>
      <c r="J128" s="5"/>
      <c r="K128" s="6"/>
    </row>
    <row r="129" spans="1:11" s="43" customFormat="1" x14ac:dyDescent="0.25">
      <c r="A129" s="162" t="s">
        <v>614</v>
      </c>
      <c r="B129" s="71">
        <f>SUM(B125:B128)</f>
        <v>21</v>
      </c>
      <c r="C129" s="40">
        <f>B129/25798</f>
        <v>8.1401659043336689E-4</v>
      </c>
      <c r="D129" s="71">
        <f>SUM(D125:D128)</f>
        <v>28</v>
      </c>
      <c r="E129" s="41">
        <f>D129/24733</f>
        <v>1.1320907289855658E-3</v>
      </c>
      <c r="F129" s="77">
        <f>SUM(F125:F128)</f>
        <v>849</v>
      </c>
      <c r="G129" s="42">
        <f>F129/338012</f>
        <v>2.511745145142776E-3</v>
      </c>
      <c r="H129" s="71">
        <f>SUM(H125:H128)</f>
        <v>696</v>
      </c>
      <c r="I129" s="41">
        <f>H129/328185</f>
        <v>2.1207550619315326E-3</v>
      </c>
      <c r="J129" s="37">
        <f>IF(D129=0, "-", IF((B129-D129)/D129&lt;10, (B129-D129)/D129, "&gt;999%"))</f>
        <v>-0.25</v>
      </c>
      <c r="K129" s="38">
        <f>IF(H129=0, "-", IF((F129-H129)/H129&lt;10, (F129-H129)/H129, "&gt;999%"))</f>
        <v>0.21982758620689655</v>
      </c>
    </row>
    <row r="130" spans="1:11" x14ac:dyDescent="0.25">
      <c r="B130" s="83"/>
      <c r="D130" s="83"/>
      <c r="F130" s="83"/>
      <c r="H130" s="83"/>
    </row>
    <row r="131" spans="1:11" x14ac:dyDescent="0.25">
      <c r="A131" s="163" t="s">
        <v>145</v>
      </c>
      <c r="B131" s="61" t="s">
        <v>12</v>
      </c>
      <c r="C131" s="62" t="s">
        <v>13</v>
      </c>
      <c r="D131" s="61" t="s">
        <v>12</v>
      </c>
      <c r="E131" s="63" t="s">
        <v>13</v>
      </c>
      <c r="F131" s="62" t="s">
        <v>12</v>
      </c>
      <c r="G131" s="62" t="s">
        <v>13</v>
      </c>
      <c r="H131" s="61" t="s">
        <v>12</v>
      </c>
      <c r="I131" s="63" t="s">
        <v>13</v>
      </c>
      <c r="J131" s="61"/>
      <c r="K131" s="63"/>
    </row>
    <row r="132" spans="1:11" x14ac:dyDescent="0.25">
      <c r="A132" s="7" t="s">
        <v>278</v>
      </c>
      <c r="B132" s="65">
        <v>7</v>
      </c>
      <c r="C132" s="34">
        <f>IF(B144=0, "-", B132/B144)</f>
        <v>0.25925925925925924</v>
      </c>
      <c r="D132" s="65">
        <v>7</v>
      </c>
      <c r="E132" s="9">
        <f>IF(D144=0, "-", D132/D144)</f>
        <v>8.2352941176470587E-2</v>
      </c>
      <c r="F132" s="81">
        <v>144</v>
      </c>
      <c r="G132" s="34">
        <f>IF(F144=0, "-", F132/F144)</f>
        <v>0.21083455344070279</v>
      </c>
      <c r="H132" s="65">
        <v>135</v>
      </c>
      <c r="I132" s="9">
        <f>IF(H144=0, "-", H132/H144)</f>
        <v>0.13775510204081631</v>
      </c>
      <c r="J132" s="8">
        <f t="shared" ref="J132:J142" si="10">IF(D132=0, "-", IF((B132-D132)/D132&lt;10, (B132-D132)/D132, "&gt;999%"))</f>
        <v>0</v>
      </c>
      <c r="K132" s="9">
        <f t="shared" ref="K132:K142" si="11">IF(H132=0, "-", IF((F132-H132)/H132&lt;10, (F132-H132)/H132, "&gt;999%"))</f>
        <v>6.6666666666666666E-2</v>
      </c>
    </row>
    <row r="133" spans="1:11" x14ac:dyDescent="0.25">
      <c r="A133" s="7" t="s">
        <v>279</v>
      </c>
      <c r="B133" s="65">
        <v>2</v>
      </c>
      <c r="C133" s="34">
        <f>IF(B144=0, "-", B133/B144)</f>
        <v>7.407407407407407E-2</v>
      </c>
      <c r="D133" s="65">
        <v>5</v>
      </c>
      <c r="E133" s="9">
        <f>IF(D144=0, "-", D133/D144)</f>
        <v>5.8823529411764705E-2</v>
      </c>
      <c r="F133" s="81">
        <v>48</v>
      </c>
      <c r="G133" s="34">
        <f>IF(F144=0, "-", F133/F144)</f>
        <v>7.0278184480234263E-2</v>
      </c>
      <c r="H133" s="65">
        <v>54</v>
      </c>
      <c r="I133" s="9">
        <f>IF(H144=0, "-", H133/H144)</f>
        <v>5.5102040816326532E-2</v>
      </c>
      <c r="J133" s="8">
        <f t="shared" si="10"/>
        <v>-0.6</v>
      </c>
      <c r="K133" s="9">
        <f t="shared" si="11"/>
        <v>-0.1111111111111111</v>
      </c>
    </row>
    <row r="134" spans="1:11" x14ac:dyDescent="0.25">
      <c r="A134" s="7" t="s">
        <v>280</v>
      </c>
      <c r="B134" s="65">
        <v>5</v>
      </c>
      <c r="C134" s="34">
        <f>IF(B144=0, "-", B134/B144)</f>
        <v>0.18518518518518517</v>
      </c>
      <c r="D134" s="65">
        <v>0</v>
      </c>
      <c r="E134" s="9">
        <f>IF(D144=0, "-", D134/D144)</f>
        <v>0</v>
      </c>
      <c r="F134" s="81">
        <v>5</v>
      </c>
      <c r="G134" s="34">
        <f>IF(F144=0, "-", F134/F144)</f>
        <v>7.320644216691069E-3</v>
      </c>
      <c r="H134" s="65">
        <v>0</v>
      </c>
      <c r="I134" s="9">
        <f>IF(H144=0, "-", H134/H144)</f>
        <v>0</v>
      </c>
      <c r="J134" s="8" t="str">
        <f t="shared" si="10"/>
        <v>-</v>
      </c>
      <c r="K134" s="9" t="str">
        <f t="shared" si="11"/>
        <v>-</v>
      </c>
    </row>
    <row r="135" spans="1:11" x14ac:dyDescent="0.25">
      <c r="A135" s="7" t="s">
        <v>281</v>
      </c>
      <c r="B135" s="65">
        <v>5</v>
      </c>
      <c r="C135" s="34">
        <f>IF(B144=0, "-", B135/B144)</f>
        <v>0.18518518518518517</v>
      </c>
      <c r="D135" s="65">
        <v>11</v>
      </c>
      <c r="E135" s="9">
        <f>IF(D144=0, "-", D135/D144)</f>
        <v>0.12941176470588237</v>
      </c>
      <c r="F135" s="81">
        <v>108</v>
      </c>
      <c r="G135" s="34">
        <f>IF(F144=0, "-", F135/F144)</f>
        <v>0.15812591508052709</v>
      </c>
      <c r="H135" s="65">
        <v>159</v>
      </c>
      <c r="I135" s="9">
        <f>IF(H144=0, "-", H135/H144)</f>
        <v>0.16224489795918368</v>
      </c>
      <c r="J135" s="8">
        <f t="shared" si="10"/>
        <v>-0.54545454545454541</v>
      </c>
      <c r="K135" s="9">
        <f t="shared" si="11"/>
        <v>-0.32075471698113206</v>
      </c>
    </row>
    <row r="136" spans="1:11" x14ac:dyDescent="0.25">
      <c r="A136" s="7" t="s">
        <v>282</v>
      </c>
      <c r="B136" s="65">
        <v>0</v>
      </c>
      <c r="C136" s="34">
        <f>IF(B144=0, "-", B136/B144)</f>
        <v>0</v>
      </c>
      <c r="D136" s="65">
        <v>2</v>
      </c>
      <c r="E136" s="9">
        <f>IF(D144=0, "-", D136/D144)</f>
        <v>2.3529411764705882E-2</v>
      </c>
      <c r="F136" s="81">
        <v>46</v>
      </c>
      <c r="G136" s="34">
        <f>IF(F144=0, "-", F136/F144)</f>
        <v>6.7349926793557835E-2</v>
      </c>
      <c r="H136" s="65">
        <v>28</v>
      </c>
      <c r="I136" s="9">
        <f>IF(H144=0, "-", H136/H144)</f>
        <v>2.8571428571428571E-2</v>
      </c>
      <c r="J136" s="8">
        <f t="shared" si="10"/>
        <v>-1</v>
      </c>
      <c r="K136" s="9">
        <f t="shared" si="11"/>
        <v>0.6428571428571429</v>
      </c>
    </row>
    <row r="137" spans="1:11" x14ac:dyDescent="0.25">
      <c r="A137" s="7" t="s">
        <v>283</v>
      </c>
      <c r="B137" s="65">
        <v>0</v>
      </c>
      <c r="C137" s="34">
        <f>IF(B144=0, "-", B137/B144)</f>
        <v>0</v>
      </c>
      <c r="D137" s="65">
        <v>1</v>
      </c>
      <c r="E137" s="9">
        <f>IF(D144=0, "-", D137/D144)</f>
        <v>1.1764705882352941E-2</v>
      </c>
      <c r="F137" s="81">
        <v>4</v>
      </c>
      <c r="G137" s="34">
        <f>IF(F144=0, "-", F137/F144)</f>
        <v>5.8565153733528552E-3</v>
      </c>
      <c r="H137" s="65">
        <v>15</v>
      </c>
      <c r="I137" s="9">
        <f>IF(H144=0, "-", H137/H144)</f>
        <v>1.5306122448979591E-2</v>
      </c>
      <c r="J137" s="8">
        <f t="shared" si="10"/>
        <v>-1</v>
      </c>
      <c r="K137" s="9">
        <f t="shared" si="11"/>
        <v>-0.73333333333333328</v>
      </c>
    </row>
    <row r="138" spans="1:11" x14ac:dyDescent="0.25">
      <c r="A138" s="7" t="s">
        <v>284</v>
      </c>
      <c r="B138" s="65">
        <v>0</v>
      </c>
      <c r="C138" s="34">
        <f>IF(B144=0, "-", B138/B144)</f>
        <v>0</v>
      </c>
      <c r="D138" s="65">
        <v>4</v>
      </c>
      <c r="E138" s="9">
        <f>IF(D144=0, "-", D138/D144)</f>
        <v>4.7058823529411764E-2</v>
      </c>
      <c r="F138" s="81">
        <v>46</v>
      </c>
      <c r="G138" s="34">
        <f>IF(F144=0, "-", F138/F144)</f>
        <v>6.7349926793557835E-2</v>
      </c>
      <c r="H138" s="65">
        <v>54</v>
      </c>
      <c r="I138" s="9">
        <f>IF(H144=0, "-", H138/H144)</f>
        <v>5.5102040816326532E-2</v>
      </c>
      <c r="J138" s="8">
        <f t="shared" si="10"/>
        <v>-1</v>
      </c>
      <c r="K138" s="9">
        <f t="shared" si="11"/>
        <v>-0.14814814814814814</v>
      </c>
    </row>
    <row r="139" spans="1:11" x14ac:dyDescent="0.25">
      <c r="A139" s="7" t="s">
        <v>285</v>
      </c>
      <c r="B139" s="65">
        <v>0</v>
      </c>
      <c r="C139" s="34">
        <f>IF(B144=0, "-", B139/B144)</f>
        <v>0</v>
      </c>
      <c r="D139" s="65">
        <v>0</v>
      </c>
      <c r="E139" s="9">
        <f>IF(D144=0, "-", D139/D144)</f>
        <v>0</v>
      </c>
      <c r="F139" s="81">
        <v>18</v>
      </c>
      <c r="G139" s="34">
        <f>IF(F144=0, "-", F139/F144)</f>
        <v>2.6354319180087848E-2</v>
      </c>
      <c r="H139" s="65">
        <v>12</v>
      </c>
      <c r="I139" s="9">
        <f>IF(H144=0, "-", H139/H144)</f>
        <v>1.2244897959183673E-2</v>
      </c>
      <c r="J139" s="8" t="str">
        <f t="shared" si="10"/>
        <v>-</v>
      </c>
      <c r="K139" s="9">
        <f t="shared" si="11"/>
        <v>0.5</v>
      </c>
    </row>
    <row r="140" spans="1:11" x14ac:dyDescent="0.25">
      <c r="A140" s="7" t="s">
        <v>286</v>
      </c>
      <c r="B140" s="65">
        <v>8</v>
      </c>
      <c r="C140" s="34">
        <f>IF(B144=0, "-", B140/B144)</f>
        <v>0.29629629629629628</v>
      </c>
      <c r="D140" s="65">
        <v>33</v>
      </c>
      <c r="E140" s="9">
        <f>IF(D144=0, "-", D140/D144)</f>
        <v>0.38823529411764707</v>
      </c>
      <c r="F140" s="81">
        <v>121</v>
      </c>
      <c r="G140" s="34">
        <f>IF(F144=0, "-", F140/F144)</f>
        <v>0.17715959004392387</v>
      </c>
      <c r="H140" s="65">
        <v>323</v>
      </c>
      <c r="I140" s="9">
        <f>IF(H144=0, "-", H140/H144)</f>
        <v>0.32959183673469389</v>
      </c>
      <c r="J140" s="8">
        <f t="shared" si="10"/>
        <v>-0.75757575757575757</v>
      </c>
      <c r="K140" s="9">
        <f t="shared" si="11"/>
        <v>-0.62538699690402477</v>
      </c>
    </row>
    <row r="141" spans="1:11" x14ac:dyDescent="0.25">
      <c r="A141" s="7" t="s">
        <v>287</v>
      </c>
      <c r="B141" s="65">
        <v>0</v>
      </c>
      <c r="C141" s="34">
        <f>IF(B144=0, "-", B141/B144)</f>
        <v>0</v>
      </c>
      <c r="D141" s="65">
        <v>22</v>
      </c>
      <c r="E141" s="9">
        <f>IF(D144=0, "-", D141/D144)</f>
        <v>0.25882352941176473</v>
      </c>
      <c r="F141" s="81">
        <v>139</v>
      </c>
      <c r="G141" s="34">
        <f>IF(F144=0, "-", F141/F144)</f>
        <v>0.20351390922401172</v>
      </c>
      <c r="H141" s="65">
        <v>200</v>
      </c>
      <c r="I141" s="9">
        <f>IF(H144=0, "-", H141/H144)</f>
        <v>0.20408163265306123</v>
      </c>
      <c r="J141" s="8">
        <f t="shared" si="10"/>
        <v>-1</v>
      </c>
      <c r="K141" s="9">
        <f t="shared" si="11"/>
        <v>-0.30499999999999999</v>
      </c>
    </row>
    <row r="142" spans="1:11" x14ac:dyDescent="0.25">
      <c r="A142" s="7" t="s">
        <v>288</v>
      </c>
      <c r="B142" s="65">
        <v>0</v>
      </c>
      <c r="C142" s="34">
        <f>IF(B144=0, "-", B142/B144)</f>
        <v>0</v>
      </c>
      <c r="D142" s="65">
        <v>0</v>
      </c>
      <c r="E142" s="9">
        <f>IF(D144=0, "-", D142/D144)</f>
        <v>0</v>
      </c>
      <c r="F142" s="81">
        <v>4</v>
      </c>
      <c r="G142" s="34">
        <f>IF(F144=0, "-", F142/F144)</f>
        <v>5.8565153733528552E-3</v>
      </c>
      <c r="H142" s="65">
        <v>0</v>
      </c>
      <c r="I142" s="9">
        <f>IF(H144=0, "-", H142/H144)</f>
        <v>0</v>
      </c>
      <c r="J142" s="8" t="str">
        <f t="shared" si="10"/>
        <v>-</v>
      </c>
      <c r="K142" s="9" t="str">
        <f t="shared" si="11"/>
        <v>-</v>
      </c>
    </row>
    <row r="143" spans="1:11" x14ac:dyDescent="0.25">
      <c r="A143" s="2"/>
      <c r="B143" s="68"/>
      <c r="C143" s="33"/>
      <c r="D143" s="68"/>
      <c r="E143" s="6"/>
      <c r="F143" s="82"/>
      <c r="G143" s="33"/>
      <c r="H143" s="68"/>
      <c r="I143" s="6"/>
      <c r="J143" s="5"/>
      <c r="K143" s="6"/>
    </row>
    <row r="144" spans="1:11" s="43" customFormat="1" x14ac:dyDescent="0.25">
      <c r="A144" s="162" t="s">
        <v>613</v>
      </c>
      <c r="B144" s="71">
        <f>SUM(B132:B143)</f>
        <v>27</v>
      </c>
      <c r="C144" s="40">
        <f>B144/25798</f>
        <v>1.0465927591286146E-3</v>
      </c>
      <c r="D144" s="71">
        <f>SUM(D132:D143)</f>
        <v>85</v>
      </c>
      <c r="E144" s="41">
        <f>D144/24733</f>
        <v>3.4367039987061821E-3</v>
      </c>
      <c r="F144" s="77">
        <f>SUM(F132:F143)</f>
        <v>683</v>
      </c>
      <c r="G144" s="42">
        <f>F144/338012</f>
        <v>2.020638320532999E-3</v>
      </c>
      <c r="H144" s="71">
        <f>SUM(H132:H143)</f>
        <v>980</v>
      </c>
      <c r="I144" s="41">
        <f>H144/328185</f>
        <v>2.9861206331794569E-3</v>
      </c>
      <c r="J144" s="37">
        <f>IF(D144=0, "-", IF((B144-D144)/D144&lt;10, (B144-D144)/D144, "&gt;999%"))</f>
        <v>-0.68235294117647061</v>
      </c>
      <c r="K144" s="38">
        <f>IF(H144=0, "-", IF((F144-H144)/H144&lt;10, (F144-H144)/H144, "&gt;999%"))</f>
        <v>-0.30306122448979594</v>
      </c>
    </row>
    <row r="145" spans="1:11" x14ac:dyDescent="0.25">
      <c r="B145" s="83"/>
      <c r="D145" s="83"/>
      <c r="F145" s="83"/>
      <c r="H145" s="83"/>
    </row>
    <row r="146" spans="1:11" s="43" customFormat="1" x14ac:dyDescent="0.25">
      <c r="A146" s="162" t="s">
        <v>612</v>
      </c>
      <c r="B146" s="71">
        <v>48</v>
      </c>
      <c r="C146" s="40">
        <f>B146/25798</f>
        <v>1.8606093495619816E-3</v>
      </c>
      <c r="D146" s="71">
        <v>113</v>
      </c>
      <c r="E146" s="41">
        <f>D146/24733</f>
        <v>4.5687947276917482E-3</v>
      </c>
      <c r="F146" s="77">
        <v>1532</v>
      </c>
      <c r="G146" s="42">
        <f>F146/338012</f>
        <v>4.5323834656757749E-3</v>
      </c>
      <c r="H146" s="71">
        <v>1676</v>
      </c>
      <c r="I146" s="41">
        <f>H146/328185</f>
        <v>5.106875695110989E-3</v>
      </c>
      <c r="J146" s="37">
        <f>IF(D146=0, "-", IF((B146-D146)/D146&lt;10, (B146-D146)/D146, "&gt;999%"))</f>
        <v>-0.5752212389380531</v>
      </c>
      <c r="K146" s="38">
        <f>IF(H146=0, "-", IF((F146-H146)/H146&lt;10, (F146-H146)/H146, "&gt;999%"))</f>
        <v>-8.5918854415274457E-2</v>
      </c>
    </row>
    <row r="147" spans="1:11" x14ac:dyDescent="0.25">
      <c r="B147" s="83"/>
      <c r="D147" s="83"/>
      <c r="F147" s="83"/>
      <c r="H147" s="83"/>
    </row>
    <row r="148" spans="1:11" ht="15.6" x14ac:dyDescent="0.3">
      <c r="A148" s="164" t="s">
        <v>118</v>
      </c>
      <c r="B148" s="196" t="s">
        <v>1</v>
      </c>
      <c r="C148" s="200"/>
      <c r="D148" s="200"/>
      <c r="E148" s="197"/>
      <c r="F148" s="196" t="s">
        <v>14</v>
      </c>
      <c r="G148" s="200"/>
      <c r="H148" s="200"/>
      <c r="I148" s="197"/>
      <c r="J148" s="196" t="s">
        <v>15</v>
      </c>
      <c r="K148" s="197"/>
    </row>
    <row r="149" spans="1:11" x14ac:dyDescent="0.25">
      <c r="A149" s="22"/>
      <c r="B149" s="196">
        <f>VALUE(RIGHT($B$2, 4))</f>
        <v>2022</v>
      </c>
      <c r="C149" s="197"/>
      <c r="D149" s="196">
        <f>B149-1</f>
        <v>2021</v>
      </c>
      <c r="E149" s="204"/>
      <c r="F149" s="196">
        <f>B149</f>
        <v>2022</v>
      </c>
      <c r="G149" s="204"/>
      <c r="H149" s="196">
        <f>D149</f>
        <v>2021</v>
      </c>
      <c r="I149" s="204"/>
      <c r="J149" s="140" t="s">
        <v>4</v>
      </c>
      <c r="K149" s="141" t="s">
        <v>2</v>
      </c>
    </row>
    <row r="150" spans="1:11" x14ac:dyDescent="0.25">
      <c r="A150" s="163" t="s">
        <v>146</v>
      </c>
      <c r="B150" s="61" t="s">
        <v>12</v>
      </c>
      <c r="C150" s="62" t="s">
        <v>13</v>
      </c>
      <c r="D150" s="61" t="s">
        <v>12</v>
      </c>
      <c r="E150" s="63" t="s">
        <v>13</v>
      </c>
      <c r="F150" s="62" t="s">
        <v>12</v>
      </c>
      <c r="G150" s="62" t="s">
        <v>13</v>
      </c>
      <c r="H150" s="61" t="s">
        <v>12</v>
      </c>
      <c r="I150" s="63" t="s">
        <v>13</v>
      </c>
      <c r="J150" s="61"/>
      <c r="K150" s="63"/>
    </row>
    <row r="151" spans="1:11" x14ac:dyDescent="0.25">
      <c r="A151" s="7" t="s">
        <v>289</v>
      </c>
      <c r="B151" s="65">
        <v>0</v>
      </c>
      <c r="C151" s="34" t="str">
        <f>IF(B153=0, "-", B151/B153)</f>
        <v>-</v>
      </c>
      <c r="D151" s="65">
        <v>5</v>
      </c>
      <c r="E151" s="9">
        <f>IF(D153=0, "-", D151/D153)</f>
        <v>1</v>
      </c>
      <c r="F151" s="81">
        <v>49</v>
      </c>
      <c r="G151" s="34">
        <f>IF(F153=0, "-", F151/F153)</f>
        <v>1</v>
      </c>
      <c r="H151" s="65">
        <v>104</v>
      </c>
      <c r="I151" s="9">
        <f>IF(H153=0, "-", H151/H153)</f>
        <v>1</v>
      </c>
      <c r="J151" s="8">
        <f>IF(D151=0, "-", IF((B151-D151)/D151&lt;10, (B151-D151)/D151, "&gt;999%"))</f>
        <v>-1</v>
      </c>
      <c r="K151" s="9">
        <f>IF(H151=0, "-", IF((F151-H151)/H151&lt;10, (F151-H151)/H151, "&gt;999%"))</f>
        <v>-0.52884615384615385</v>
      </c>
    </row>
    <row r="152" spans="1:11" x14ac:dyDescent="0.25">
      <c r="A152" s="2"/>
      <c r="B152" s="68"/>
      <c r="C152" s="33"/>
      <c r="D152" s="68"/>
      <c r="E152" s="6"/>
      <c r="F152" s="82"/>
      <c r="G152" s="33"/>
      <c r="H152" s="68"/>
      <c r="I152" s="6"/>
      <c r="J152" s="5"/>
      <c r="K152" s="6"/>
    </row>
    <row r="153" spans="1:11" s="43" customFormat="1" x14ac:dyDescent="0.25">
      <c r="A153" s="162" t="s">
        <v>611</v>
      </c>
      <c r="B153" s="71">
        <f>SUM(B151:B152)</f>
        <v>0</v>
      </c>
      <c r="C153" s="40">
        <f>B153/25798</f>
        <v>0</v>
      </c>
      <c r="D153" s="71">
        <f>SUM(D151:D152)</f>
        <v>5</v>
      </c>
      <c r="E153" s="41">
        <f>D153/24733</f>
        <v>2.0215905874742247E-4</v>
      </c>
      <c r="F153" s="77">
        <f>SUM(F151:F152)</f>
        <v>49</v>
      </c>
      <c r="G153" s="42">
        <f>F153/338012</f>
        <v>1.4496526750529566E-4</v>
      </c>
      <c r="H153" s="71">
        <f>SUM(H151:H152)</f>
        <v>104</v>
      </c>
      <c r="I153" s="41">
        <f>H153/328185</f>
        <v>3.1689443454149336E-4</v>
      </c>
      <c r="J153" s="37">
        <f>IF(D153=0, "-", IF((B153-D153)/D153&lt;10, (B153-D153)/D153, "&gt;999%"))</f>
        <v>-1</v>
      </c>
      <c r="K153" s="38">
        <f>IF(H153=0, "-", IF((F153-H153)/H153&lt;10, (F153-H153)/H153, "&gt;999%"))</f>
        <v>-0.52884615384615385</v>
      </c>
    </row>
    <row r="154" spans="1:11" x14ac:dyDescent="0.25">
      <c r="B154" s="83"/>
      <c r="D154" s="83"/>
      <c r="F154" s="83"/>
      <c r="H154" s="83"/>
    </row>
    <row r="155" spans="1:11" x14ac:dyDescent="0.25">
      <c r="A155" s="163" t="s">
        <v>147</v>
      </c>
      <c r="B155" s="61" t="s">
        <v>12</v>
      </c>
      <c r="C155" s="62" t="s">
        <v>13</v>
      </c>
      <c r="D155" s="61" t="s">
        <v>12</v>
      </c>
      <c r="E155" s="63" t="s">
        <v>13</v>
      </c>
      <c r="F155" s="62" t="s">
        <v>12</v>
      </c>
      <c r="G155" s="62" t="s">
        <v>13</v>
      </c>
      <c r="H155" s="61" t="s">
        <v>12</v>
      </c>
      <c r="I155" s="63" t="s">
        <v>13</v>
      </c>
      <c r="J155" s="61"/>
      <c r="K155" s="63"/>
    </row>
    <row r="156" spans="1:11" x14ac:dyDescent="0.25">
      <c r="A156" s="7" t="s">
        <v>290</v>
      </c>
      <c r="B156" s="65">
        <v>1</v>
      </c>
      <c r="C156" s="34">
        <f>IF(B171=0, "-", B156/B171)</f>
        <v>6.6666666666666666E-2</v>
      </c>
      <c r="D156" s="65">
        <v>1</v>
      </c>
      <c r="E156" s="9">
        <f>IF(D171=0, "-", D156/D171)</f>
        <v>3.7037037037037035E-2</v>
      </c>
      <c r="F156" s="81">
        <v>13</v>
      </c>
      <c r="G156" s="34">
        <f>IF(F171=0, "-", F156/F171)</f>
        <v>6.8062827225130892E-2</v>
      </c>
      <c r="H156" s="65">
        <v>13</v>
      </c>
      <c r="I156" s="9">
        <f>IF(H171=0, "-", H156/H171)</f>
        <v>5.9907834101382486E-2</v>
      </c>
      <c r="J156" s="8">
        <f t="shared" ref="J156:J169" si="12">IF(D156=0, "-", IF((B156-D156)/D156&lt;10, (B156-D156)/D156, "&gt;999%"))</f>
        <v>0</v>
      </c>
      <c r="K156" s="9">
        <f t="shared" ref="K156:K169" si="13">IF(H156=0, "-", IF((F156-H156)/H156&lt;10, (F156-H156)/H156, "&gt;999%"))</f>
        <v>0</v>
      </c>
    </row>
    <row r="157" spans="1:11" x14ac:dyDescent="0.25">
      <c r="A157" s="7" t="s">
        <v>291</v>
      </c>
      <c r="B157" s="65">
        <v>0</v>
      </c>
      <c r="C157" s="34">
        <f>IF(B171=0, "-", B157/B171)</f>
        <v>0</v>
      </c>
      <c r="D157" s="65">
        <v>0</v>
      </c>
      <c r="E157" s="9">
        <f>IF(D171=0, "-", D157/D171)</f>
        <v>0</v>
      </c>
      <c r="F157" s="81">
        <v>7</v>
      </c>
      <c r="G157" s="34">
        <f>IF(F171=0, "-", F157/F171)</f>
        <v>3.6649214659685861E-2</v>
      </c>
      <c r="H157" s="65">
        <v>6</v>
      </c>
      <c r="I157" s="9">
        <f>IF(H171=0, "-", H157/H171)</f>
        <v>2.7649769585253458E-2</v>
      </c>
      <c r="J157" s="8" t="str">
        <f t="shared" si="12"/>
        <v>-</v>
      </c>
      <c r="K157" s="9">
        <f t="shared" si="13"/>
        <v>0.16666666666666666</v>
      </c>
    </row>
    <row r="158" spans="1:11" x14ac:dyDescent="0.25">
      <c r="A158" s="7" t="s">
        <v>292</v>
      </c>
      <c r="B158" s="65">
        <v>0</v>
      </c>
      <c r="C158" s="34">
        <f>IF(B171=0, "-", B158/B171)</f>
        <v>0</v>
      </c>
      <c r="D158" s="65">
        <v>0</v>
      </c>
      <c r="E158" s="9">
        <f>IF(D171=0, "-", D158/D171)</f>
        <v>0</v>
      </c>
      <c r="F158" s="81">
        <v>0</v>
      </c>
      <c r="G158" s="34">
        <f>IF(F171=0, "-", F158/F171)</f>
        <v>0</v>
      </c>
      <c r="H158" s="65">
        <v>15</v>
      </c>
      <c r="I158" s="9">
        <f>IF(H171=0, "-", H158/H171)</f>
        <v>6.9124423963133647E-2</v>
      </c>
      <c r="J158" s="8" t="str">
        <f t="shared" si="12"/>
        <v>-</v>
      </c>
      <c r="K158" s="9">
        <f t="shared" si="13"/>
        <v>-1</v>
      </c>
    </row>
    <row r="159" spans="1:11" x14ac:dyDescent="0.25">
      <c r="A159" s="7" t="s">
        <v>293</v>
      </c>
      <c r="B159" s="65">
        <v>3</v>
      </c>
      <c r="C159" s="34">
        <f>IF(B171=0, "-", B159/B171)</f>
        <v>0.2</v>
      </c>
      <c r="D159" s="65">
        <v>2</v>
      </c>
      <c r="E159" s="9">
        <f>IF(D171=0, "-", D159/D171)</f>
        <v>7.407407407407407E-2</v>
      </c>
      <c r="F159" s="81">
        <v>29</v>
      </c>
      <c r="G159" s="34">
        <f>IF(F171=0, "-", F159/F171)</f>
        <v>0.15183246073298429</v>
      </c>
      <c r="H159" s="65">
        <v>28</v>
      </c>
      <c r="I159" s="9">
        <f>IF(H171=0, "-", H159/H171)</f>
        <v>0.12903225806451613</v>
      </c>
      <c r="J159" s="8">
        <f t="shared" si="12"/>
        <v>0.5</v>
      </c>
      <c r="K159" s="9">
        <f t="shared" si="13"/>
        <v>3.5714285714285712E-2</v>
      </c>
    </row>
    <row r="160" spans="1:11" x14ac:dyDescent="0.25">
      <c r="A160" s="7" t="s">
        <v>294</v>
      </c>
      <c r="B160" s="65">
        <v>0</v>
      </c>
      <c r="C160" s="34">
        <f>IF(B171=0, "-", B160/B171)</f>
        <v>0</v>
      </c>
      <c r="D160" s="65">
        <v>4</v>
      </c>
      <c r="E160" s="9">
        <f>IF(D171=0, "-", D160/D171)</f>
        <v>0.14814814814814814</v>
      </c>
      <c r="F160" s="81">
        <v>27</v>
      </c>
      <c r="G160" s="34">
        <f>IF(F171=0, "-", F160/F171)</f>
        <v>0.14136125654450263</v>
      </c>
      <c r="H160" s="65">
        <v>21</v>
      </c>
      <c r="I160" s="9">
        <f>IF(H171=0, "-", H160/H171)</f>
        <v>9.6774193548387094E-2</v>
      </c>
      <c r="J160" s="8">
        <f t="shared" si="12"/>
        <v>-1</v>
      </c>
      <c r="K160" s="9">
        <f t="shared" si="13"/>
        <v>0.2857142857142857</v>
      </c>
    </row>
    <row r="161" spans="1:11" x14ac:dyDescent="0.25">
      <c r="A161" s="7" t="s">
        <v>295</v>
      </c>
      <c r="B161" s="65">
        <v>3</v>
      </c>
      <c r="C161" s="34">
        <f>IF(B171=0, "-", B161/B171)</f>
        <v>0.2</v>
      </c>
      <c r="D161" s="65">
        <v>0</v>
      </c>
      <c r="E161" s="9">
        <f>IF(D171=0, "-", D161/D171)</f>
        <v>0</v>
      </c>
      <c r="F161" s="81">
        <v>4</v>
      </c>
      <c r="G161" s="34">
        <f>IF(F171=0, "-", F161/F171)</f>
        <v>2.0942408376963352E-2</v>
      </c>
      <c r="H161" s="65">
        <v>0</v>
      </c>
      <c r="I161" s="9">
        <f>IF(H171=0, "-", H161/H171)</f>
        <v>0</v>
      </c>
      <c r="J161" s="8" t="str">
        <f t="shared" si="12"/>
        <v>-</v>
      </c>
      <c r="K161" s="9" t="str">
        <f t="shared" si="13"/>
        <v>-</v>
      </c>
    </row>
    <row r="162" spans="1:11" x14ac:dyDescent="0.25">
      <c r="A162" s="7" t="s">
        <v>296</v>
      </c>
      <c r="B162" s="65">
        <v>0</v>
      </c>
      <c r="C162" s="34">
        <f>IF(B171=0, "-", B162/B171)</f>
        <v>0</v>
      </c>
      <c r="D162" s="65">
        <v>0</v>
      </c>
      <c r="E162" s="9">
        <f>IF(D171=0, "-", D162/D171)</f>
        <v>0</v>
      </c>
      <c r="F162" s="81">
        <v>0</v>
      </c>
      <c r="G162" s="34">
        <f>IF(F171=0, "-", F162/F171)</f>
        <v>0</v>
      </c>
      <c r="H162" s="65">
        <v>1</v>
      </c>
      <c r="I162" s="9">
        <f>IF(H171=0, "-", H162/H171)</f>
        <v>4.608294930875576E-3</v>
      </c>
      <c r="J162" s="8" t="str">
        <f t="shared" si="12"/>
        <v>-</v>
      </c>
      <c r="K162" s="9">
        <f t="shared" si="13"/>
        <v>-1</v>
      </c>
    </row>
    <row r="163" spans="1:11" x14ac:dyDescent="0.25">
      <c r="A163" s="7" t="s">
        <v>297</v>
      </c>
      <c r="B163" s="65">
        <v>0</v>
      </c>
      <c r="C163" s="34">
        <f>IF(B171=0, "-", B163/B171)</f>
        <v>0</v>
      </c>
      <c r="D163" s="65">
        <v>0</v>
      </c>
      <c r="E163" s="9">
        <f>IF(D171=0, "-", D163/D171)</f>
        <v>0</v>
      </c>
      <c r="F163" s="81">
        <v>8</v>
      </c>
      <c r="G163" s="34">
        <f>IF(F171=0, "-", F163/F171)</f>
        <v>4.1884816753926704E-2</v>
      </c>
      <c r="H163" s="65">
        <v>10</v>
      </c>
      <c r="I163" s="9">
        <f>IF(H171=0, "-", H163/H171)</f>
        <v>4.6082949308755762E-2</v>
      </c>
      <c r="J163" s="8" t="str">
        <f t="shared" si="12"/>
        <v>-</v>
      </c>
      <c r="K163" s="9">
        <f t="shared" si="13"/>
        <v>-0.2</v>
      </c>
    </row>
    <row r="164" spans="1:11" x14ac:dyDescent="0.25">
      <c r="A164" s="7" t="s">
        <v>298</v>
      </c>
      <c r="B164" s="65">
        <v>1</v>
      </c>
      <c r="C164" s="34">
        <f>IF(B171=0, "-", B164/B171)</f>
        <v>6.6666666666666666E-2</v>
      </c>
      <c r="D164" s="65">
        <v>0</v>
      </c>
      <c r="E164" s="9">
        <f>IF(D171=0, "-", D164/D171)</f>
        <v>0</v>
      </c>
      <c r="F164" s="81">
        <v>5</v>
      </c>
      <c r="G164" s="34">
        <f>IF(F171=0, "-", F164/F171)</f>
        <v>2.6178010471204188E-2</v>
      </c>
      <c r="H164" s="65">
        <v>4</v>
      </c>
      <c r="I164" s="9">
        <f>IF(H171=0, "-", H164/H171)</f>
        <v>1.8433179723502304E-2</v>
      </c>
      <c r="J164" s="8" t="str">
        <f t="shared" si="12"/>
        <v>-</v>
      </c>
      <c r="K164" s="9">
        <f t="shared" si="13"/>
        <v>0.25</v>
      </c>
    </row>
    <row r="165" spans="1:11" x14ac:dyDescent="0.25">
      <c r="A165" s="7" t="s">
        <v>299</v>
      </c>
      <c r="B165" s="65">
        <v>0</v>
      </c>
      <c r="C165" s="34">
        <f>IF(B171=0, "-", B165/B171)</f>
        <v>0</v>
      </c>
      <c r="D165" s="65">
        <v>1</v>
      </c>
      <c r="E165" s="9">
        <f>IF(D171=0, "-", D165/D171)</f>
        <v>3.7037037037037035E-2</v>
      </c>
      <c r="F165" s="81">
        <v>1</v>
      </c>
      <c r="G165" s="34">
        <f>IF(F171=0, "-", F165/F171)</f>
        <v>5.235602094240838E-3</v>
      </c>
      <c r="H165" s="65">
        <v>7</v>
      </c>
      <c r="I165" s="9">
        <f>IF(H171=0, "-", H165/H171)</f>
        <v>3.2258064516129031E-2</v>
      </c>
      <c r="J165" s="8">
        <f t="shared" si="12"/>
        <v>-1</v>
      </c>
      <c r="K165" s="9">
        <f t="shared" si="13"/>
        <v>-0.8571428571428571</v>
      </c>
    </row>
    <row r="166" spans="1:11" x14ac:dyDescent="0.25">
      <c r="A166" s="7" t="s">
        <v>300</v>
      </c>
      <c r="B166" s="65">
        <v>1</v>
      </c>
      <c r="C166" s="34">
        <f>IF(B171=0, "-", B166/B171)</f>
        <v>6.6666666666666666E-2</v>
      </c>
      <c r="D166" s="65">
        <v>0</v>
      </c>
      <c r="E166" s="9">
        <f>IF(D171=0, "-", D166/D171)</f>
        <v>0</v>
      </c>
      <c r="F166" s="81">
        <v>16</v>
      </c>
      <c r="G166" s="34">
        <f>IF(F171=0, "-", F166/F171)</f>
        <v>8.3769633507853408E-2</v>
      </c>
      <c r="H166" s="65">
        <v>0</v>
      </c>
      <c r="I166" s="9">
        <f>IF(H171=0, "-", H166/H171)</f>
        <v>0</v>
      </c>
      <c r="J166" s="8" t="str">
        <f t="shared" si="12"/>
        <v>-</v>
      </c>
      <c r="K166" s="9" t="str">
        <f t="shared" si="13"/>
        <v>-</v>
      </c>
    </row>
    <row r="167" spans="1:11" x14ac:dyDescent="0.25">
      <c r="A167" s="7" t="s">
        <v>301</v>
      </c>
      <c r="B167" s="65">
        <v>2</v>
      </c>
      <c r="C167" s="34">
        <f>IF(B171=0, "-", B167/B171)</f>
        <v>0.13333333333333333</v>
      </c>
      <c r="D167" s="65">
        <v>19</v>
      </c>
      <c r="E167" s="9">
        <f>IF(D171=0, "-", D167/D171)</f>
        <v>0.70370370370370372</v>
      </c>
      <c r="F167" s="81">
        <v>50</v>
      </c>
      <c r="G167" s="34">
        <f>IF(F171=0, "-", F167/F171)</f>
        <v>0.26178010471204188</v>
      </c>
      <c r="H167" s="65">
        <v>95</v>
      </c>
      <c r="I167" s="9">
        <f>IF(H171=0, "-", H167/H171)</f>
        <v>0.43778801843317972</v>
      </c>
      <c r="J167" s="8">
        <f t="shared" si="12"/>
        <v>-0.89473684210526316</v>
      </c>
      <c r="K167" s="9">
        <f t="shared" si="13"/>
        <v>-0.47368421052631576</v>
      </c>
    </row>
    <row r="168" spans="1:11" x14ac:dyDescent="0.25">
      <c r="A168" s="7" t="s">
        <v>302</v>
      </c>
      <c r="B168" s="65">
        <v>3</v>
      </c>
      <c r="C168" s="34">
        <f>IF(B171=0, "-", B168/B171)</f>
        <v>0.2</v>
      </c>
      <c r="D168" s="65">
        <v>0</v>
      </c>
      <c r="E168" s="9">
        <f>IF(D171=0, "-", D168/D171)</f>
        <v>0</v>
      </c>
      <c r="F168" s="81">
        <v>26</v>
      </c>
      <c r="G168" s="34">
        <f>IF(F171=0, "-", F168/F171)</f>
        <v>0.13612565445026178</v>
      </c>
      <c r="H168" s="65">
        <v>15</v>
      </c>
      <c r="I168" s="9">
        <f>IF(H171=0, "-", H168/H171)</f>
        <v>6.9124423963133647E-2</v>
      </c>
      <c r="J168" s="8" t="str">
        <f t="shared" si="12"/>
        <v>-</v>
      </c>
      <c r="K168" s="9">
        <f t="shared" si="13"/>
        <v>0.73333333333333328</v>
      </c>
    </row>
    <row r="169" spans="1:11" x14ac:dyDescent="0.25">
      <c r="A169" s="7" t="s">
        <v>303</v>
      </c>
      <c r="B169" s="65">
        <v>1</v>
      </c>
      <c r="C169" s="34">
        <f>IF(B171=0, "-", B169/B171)</f>
        <v>6.6666666666666666E-2</v>
      </c>
      <c r="D169" s="65">
        <v>0</v>
      </c>
      <c r="E169" s="9">
        <f>IF(D171=0, "-", D169/D171)</f>
        <v>0</v>
      </c>
      <c r="F169" s="81">
        <v>5</v>
      </c>
      <c r="G169" s="34">
        <f>IF(F171=0, "-", F169/F171)</f>
        <v>2.6178010471204188E-2</v>
      </c>
      <c r="H169" s="65">
        <v>2</v>
      </c>
      <c r="I169" s="9">
        <f>IF(H171=0, "-", H169/H171)</f>
        <v>9.2165898617511521E-3</v>
      </c>
      <c r="J169" s="8" t="str">
        <f t="shared" si="12"/>
        <v>-</v>
      </c>
      <c r="K169" s="9">
        <f t="shared" si="13"/>
        <v>1.5</v>
      </c>
    </row>
    <row r="170" spans="1:11" x14ac:dyDescent="0.25">
      <c r="A170" s="2"/>
      <c r="B170" s="68"/>
      <c r="C170" s="33"/>
      <c r="D170" s="68"/>
      <c r="E170" s="6"/>
      <c r="F170" s="82"/>
      <c r="G170" s="33"/>
      <c r="H170" s="68"/>
      <c r="I170" s="6"/>
      <c r="J170" s="5"/>
      <c r="K170" s="6"/>
    </row>
    <row r="171" spans="1:11" s="43" customFormat="1" x14ac:dyDescent="0.25">
      <c r="A171" s="162" t="s">
        <v>610</v>
      </c>
      <c r="B171" s="71">
        <f>SUM(B156:B170)</f>
        <v>15</v>
      </c>
      <c r="C171" s="40">
        <f>B171/25798</f>
        <v>5.8144042173811927E-4</v>
      </c>
      <c r="D171" s="71">
        <f>SUM(D156:D170)</f>
        <v>27</v>
      </c>
      <c r="E171" s="41">
        <f>D171/24733</f>
        <v>1.0916589172360813E-3</v>
      </c>
      <c r="F171" s="77">
        <f>SUM(F156:F170)</f>
        <v>191</v>
      </c>
      <c r="G171" s="42">
        <f>F171/338012</f>
        <v>5.6506869578594845E-4</v>
      </c>
      <c r="H171" s="71">
        <f>SUM(H156:H170)</f>
        <v>217</v>
      </c>
      <c r="I171" s="41">
        <f>H171/328185</f>
        <v>6.6121242591830832E-4</v>
      </c>
      <c r="J171" s="37">
        <f>IF(D171=0, "-", IF((B171-D171)/D171&lt;10, (B171-D171)/D171, "&gt;999%"))</f>
        <v>-0.44444444444444442</v>
      </c>
      <c r="K171" s="38">
        <f>IF(H171=0, "-", IF((F171-H171)/H171&lt;10, (F171-H171)/H171, "&gt;999%"))</f>
        <v>-0.11981566820276497</v>
      </c>
    </row>
    <row r="172" spans="1:11" x14ac:dyDescent="0.25">
      <c r="B172" s="83"/>
      <c r="D172" s="83"/>
      <c r="F172" s="83"/>
      <c r="H172" s="83"/>
    </row>
    <row r="173" spans="1:11" s="43" customFormat="1" x14ac:dyDescent="0.25">
      <c r="A173" s="162" t="s">
        <v>609</v>
      </c>
      <c r="B173" s="71">
        <v>15</v>
      </c>
      <c r="C173" s="40">
        <f>B173/25798</f>
        <v>5.8144042173811927E-4</v>
      </c>
      <c r="D173" s="71">
        <v>32</v>
      </c>
      <c r="E173" s="41">
        <f>D173/24733</f>
        <v>1.2938179759835039E-3</v>
      </c>
      <c r="F173" s="77">
        <v>240</v>
      </c>
      <c r="G173" s="42">
        <f>F173/338012</f>
        <v>7.1003396329124408E-4</v>
      </c>
      <c r="H173" s="71">
        <v>321</v>
      </c>
      <c r="I173" s="41">
        <f>H173/328185</f>
        <v>9.7810686045980157E-4</v>
      </c>
      <c r="J173" s="37">
        <f>IF(D173=0, "-", IF((B173-D173)/D173&lt;10, (B173-D173)/D173, "&gt;999%"))</f>
        <v>-0.53125</v>
      </c>
      <c r="K173" s="38">
        <f>IF(H173=0, "-", IF((F173-H173)/H173&lt;10, (F173-H173)/H173, "&gt;999%"))</f>
        <v>-0.25233644859813081</v>
      </c>
    </row>
    <row r="174" spans="1:11" x14ac:dyDescent="0.25">
      <c r="B174" s="83"/>
      <c r="D174" s="83"/>
      <c r="F174" s="83"/>
      <c r="H174" s="83"/>
    </row>
    <row r="175" spans="1:11" ht="15.6" x14ac:dyDescent="0.3">
      <c r="A175" s="164" t="s">
        <v>119</v>
      </c>
      <c r="B175" s="196" t="s">
        <v>1</v>
      </c>
      <c r="C175" s="200"/>
      <c r="D175" s="200"/>
      <c r="E175" s="197"/>
      <c r="F175" s="196" t="s">
        <v>14</v>
      </c>
      <c r="G175" s="200"/>
      <c r="H175" s="200"/>
      <c r="I175" s="197"/>
      <c r="J175" s="196" t="s">
        <v>15</v>
      </c>
      <c r="K175" s="197"/>
    </row>
    <row r="176" spans="1:11" x14ac:dyDescent="0.25">
      <c r="A176" s="22"/>
      <c r="B176" s="196">
        <f>VALUE(RIGHT($B$2, 4))</f>
        <v>2022</v>
      </c>
      <c r="C176" s="197"/>
      <c r="D176" s="196">
        <f>B176-1</f>
        <v>2021</v>
      </c>
      <c r="E176" s="204"/>
      <c r="F176" s="196">
        <f>B176</f>
        <v>2022</v>
      </c>
      <c r="G176" s="204"/>
      <c r="H176" s="196">
        <f>D176</f>
        <v>2021</v>
      </c>
      <c r="I176" s="204"/>
      <c r="J176" s="140" t="s">
        <v>4</v>
      </c>
      <c r="K176" s="141" t="s">
        <v>2</v>
      </c>
    </row>
    <row r="177" spans="1:11" x14ac:dyDescent="0.25">
      <c r="A177" s="163" t="s">
        <v>148</v>
      </c>
      <c r="B177" s="61" t="s">
        <v>12</v>
      </c>
      <c r="C177" s="62" t="s">
        <v>13</v>
      </c>
      <c r="D177" s="61" t="s">
        <v>12</v>
      </c>
      <c r="E177" s="63" t="s">
        <v>13</v>
      </c>
      <c r="F177" s="62" t="s">
        <v>12</v>
      </c>
      <c r="G177" s="62" t="s">
        <v>13</v>
      </c>
      <c r="H177" s="61" t="s">
        <v>12</v>
      </c>
      <c r="I177" s="63" t="s">
        <v>13</v>
      </c>
      <c r="J177" s="61"/>
      <c r="K177" s="63"/>
    </row>
    <row r="178" spans="1:11" x14ac:dyDescent="0.25">
      <c r="A178" s="7" t="s">
        <v>304</v>
      </c>
      <c r="B178" s="65">
        <v>0</v>
      </c>
      <c r="C178" s="34">
        <f>IF(B189=0, "-", B178/B189)</f>
        <v>0</v>
      </c>
      <c r="D178" s="65">
        <v>46</v>
      </c>
      <c r="E178" s="9">
        <f>IF(D189=0, "-", D178/D189)</f>
        <v>0.19491525423728814</v>
      </c>
      <c r="F178" s="81">
        <v>161</v>
      </c>
      <c r="G178" s="34">
        <f>IF(F189=0, "-", F178/F189)</f>
        <v>4.4573643410852716E-2</v>
      </c>
      <c r="H178" s="65">
        <v>404</v>
      </c>
      <c r="I178" s="9">
        <f>IF(H189=0, "-", H178/H189)</f>
        <v>0.11364275668073136</v>
      </c>
      <c r="J178" s="8">
        <f t="shared" ref="J178:J187" si="14">IF(D178=0, "-", IF((B178-D178)/D178&lt;10, (B178-D178)/D178, "&gt;999%"))</f>
        <v>-1</v>
      </c>
      <c r="K178" s="9">
        <f t="shared" ref="K178:K187" si="15">IF(H178=0, "-", IF((F178-H178)/H178&lt;10, (F178-H178)/H178, "&gt;999%"))</f>
        <v>-0.60148514851485146</v>
      </c>
    </row>
    <row r="179" spans="1:11" x14ac:dyDescent="0.25">
      <c r="A179" s="7" t="s">
        <v>305</v>
      </c>
      <c r="B179" s="65">
        <v>0</v>
      </c>
      <c r="C179" s="34">
        <f>IF(B189=0, "-", B179/B189)</f>
        <v>0</v>
      </c>
      <c r="D179" s="65">
        <v>3</v>
      </c>
      <c r="E179" s="9">
        <f>IF(D189=0, "-", D179/D189)</f>
        <v>1.2711864406779662E-2</v>
      </c>
      <c r="F179" s="81">
        <v>18</v>
      </c>
      <c r="G179" s="34">
        <f>IF(F189=0, "-", F179/F189)</f>
        <v>4.9833887043189366E-3</v>
      </c>
      <c r="H179" s="65">
        <v>173</v>
      </c>
      <c r="I179" s="9">
        <f>IF(H189=0, "-", H179/H189)</f>
        <v>4.8663853727144865E-2</v>
      </c>
      <c r="J179" s="8">
        <f t="shared" si="14"/>
        <v>-1</v>
      </c>
      <c r="K179" s="9">
        <f t="shared" si="15"/>
        <v>-0.89595375722543358</v>
      </c>
    </row>
    <row r="180" spans="1:11" x14ac:dyDescent="0.25">
      <c r="A180" s="7" t="s">
        <v>306</v>
      </c>
      <c r="B180" s="65">
        <v>28</v>
      </c>
      <c r="C180" s="34">
        <f>IF(B189=0, "-", B180/B189)</f>
        <v>0.11764705882352941</v>
      </c>
      <c r="D180" s="65">
        <v>46</v>
      </c>
      <c r="E180" s="9">
        <f>IF(D189=0, "-", D180/D189)</f>
        <v>0.19491525423728814</v>
      </c>
      <c r="F180" s="81">
        <v>533</v>
      </c>
      <c r="G180" s="34">
        <f>IF(F189=0, "-", F180/F189)</f>
        <v>0.14756367663344408</v>
      </c>
      <c r="H180" s="65">
        <v>228</v>
      </c>
      <c r="I180" s="9">
        <f>IF(H189=0, "-", H180/H189)</f>
        <v>6.4135021097046413E-2</v>
      </c>
      <c r="J180" s="8">
        <f t="shared" si="14"/>
        <v>-0.39130434782608697</v>
      </c>
      <c r="K180" s="9">
        <f t="shared" si="15"/>
        <v>1.3377192982456141</v>
      </c>
    </row>
    <row r="181" spans="1:11" x14ac:dyDescent="0.25">
      <c r="A181" s="7" t="s">
        <v>307</v>
      </c>
      <c r="B181" s="65">
        <v>185</v>
      </c>
      <c r="C181" s="34">
        <f>IF(B189=0, "-", B181/B189)</f>
        <v>0.77731092436974791</v>
      </c>
      <c r="D181" s="65">
        <v>81</v>
      </c>
      <c r="E181" s="9">
        <f>IF(D189=0, "-", D181/D189)</f>
        <v>0.34322033898305082</v>
      </c>
      <c r="F181" s="81">
        <v>2540</v>
      </c>
      <c r="G181" s="34">
        <f>IF(F189=0, "-", F181/F189)</f>
        <v>0.70321151716500552</v>
      </c>
      <c r="H181" s="65">
        <v>1774</v>
      </c>
      <c r="I181" s="9">
        <f>IF(H189=0, "-", H181/H189)</f>
        <v>0.49901547116736988</v>
      </c>
      <c r="J181" s="8">
        <f t="shared" si="14"/>
        <v>1.2839506172839505</v>
      </c>
      <c r="K181" s="9">
        <f t="shared" si="15"/>
        <v>0.43179255918827508</v>
      </c>
    </row>
    <row r="182" spans="1:11" x14ac:dyDescent="0.25">
      <c r="A182" s="7" t="s">
        <v>308</v>
      </c>
      <c r="B182" s="65">
        <v>0</v>
      </c>
      <c r="C182" s="34">
        <f>IF(B189=0, "-", B182/B189)</f>
        <v>0</v>
      </c>
      <c r="D182" s="65">
        <v>37</v>
      </c>
      <c r="E182" s="9">
        <f>IF(D189=0, "-", D182/D189)</f>
        <v>0.15677966101694915</v>
      </c>
      <c r="F182" s="81">
        <v>96</v>
      </c>
      <c r="G182" s="34">
        <f>IF(F189=0, "-", F182/F189)</f>
        <v>2.6578073089700997E-2</v>
      </c>
      <c r="H182" s="65">
        <v>420</v>
      </c>
      <c r="I182" s="9">
        <f>IF(H189=0, "-", H182/H189)</f>
        <v>0.11814345991561181</v>
      </c>
      <c r="J182" s="8">
        <f t="shared" si="14"/>
        <v>-1</v>
      </c>
      <c r="K182" s="9">
        <f t="shared" si="15"/>
        <v>-0.77142857142857146</v>
      </c>
    </row>
    <row r="183" spans="1:11" x14ac:dyDescent="0.25">
      <c r="A183" s="7" t="s">
        <v>309</v>
      </c>
      <c r="B183" s="65">
        <v>0</v>
      </c>
      <c r="C183" s="34">
        <f>IF(B189=0, "-", B183/B189)</f>
        <v>0</v>
      </c>
      <c r="D183" s="65">
        <v>0</v>
      </c>
      <c r="E183" s="9">
        <f>IF(D189=0, "-", D183/D189)</f>
        <v>0</v>
      </c>
      <c r="F183" s="81">
        <v>2</v>
      </c>
      <c r="G183" s="34">
        <f>IF(F189=0, "-", F183/F189)</f>
        <v>5.5370985603543741E-4</v>
      </c>
      <c r="H183" s="65">
        <v>0</v>
      </c>
      <c r="I183" s="9">
        <f>IF(H189=0, "-", H183/H189)</f>
        <v>0</v>
      </c>
      <c r="J183" s="8" t="str">
        <f t="shared" si="14"/>
        <v>-</v>
      </c>
      <c r="K183" s="9" t="str">
        <f t="shared" si="15"/>
        <v>-</v>
      </c>
    </row>
    <row r="184" spans="1:11" x14ac:dyDescent="0.25">
      <c r="A184" s="7" t="s">
        <v>310</v>
      </c>
      <c r="B184" s="65">
        <v>0</v>
      </c>
      <c r="C184" s="34">
        <f>IF(B189=0, "-", B184/B189)</f>
        <v>0</v>
      </c>
      <c r="D184" s="65">
        <v>0</v>
      </c>
      <c r="E184" s="9">
        <f>IF(D189=0, "-", D184/D189)</f>
        <v>0</v>
      </c>
      <c r="F184" s="81">
        <v>0</v>
      </c>
      <c r="G184" s="34">
        <f>IF(F189=0, "-", F184/F189)</f>
        <v>0</v>
      </c>
      <c r="H184" s="65">
        <v>1</v>
      </c>
      <c r="I184" s="9">
        <f>IF(H189=0, "-", H184/H189)</f>
        <v>2.8129395218002813E-4</v>
      </c>
      <c r="J184" s="8" t="str">
        <f t="shared" si="14"/>
        <v>-</v>
      </c>
      <c r="K184" s="9">
        <f t="shared" si="15"/>
        <v>-1</v>
      </c>
    </row>
    <row r="185" spans="1:11" x14ac:dyDescent="0.25">
      <c r="A185" s="7" t="s">
        <v>311</v>
      </c>
      <c r="B185" s="65">
        <v>1</v>
      </c>
      <c r="C185" s="34">
        <f>IF(B189=0, "-", B185/B189)</f>
        <v>4.2016806722689074E-3</v>
      </c>
      <c r="D185" s="65">
        <v>6</v>
      </c>
      <c r="E185" s="9">
        <f>IF(D189=0, "-", D185/D189)</f>
        <v>2.5423728813559324E-2</v>
      </c>
      <c r="F185" s="81">
        <v>16</v>
      </c>
      <c r="G185" s="34">
        <f>IF(F189=0, "-", F185/F189)</f>
        <v>4.4296788482834993E-3</v>
      </c>
      <c r="H185" s="65">
        <v>59</v>
      </c>
      <c r="I185" s="9">
        <f>IF(H189=0, "-", H185/H189)</f>
        <v>1.6596343178621659E-2</v>
      </c>
      <c r="J185" s="8">
        <f t="shared" si="14"/>
        <v>-0.83333333333333337</v>
      </c>
      <c r="K185" s="9">
        <f t="shared" si="15"/>
        <v>-0.72881355932203384</v>
      </c>
    </row>
    <row r="186" spans="1:11" x14ac:dyDescent="0.25">
      <c r="A186" s="7" t="s">
        <v>312</v>
      </c>
      <c r="B186" s="65">
        <v>0</v>
      </c>
      <c r="C186" s="34">
        <f>IF(B189=0, "-", B186/B189)</f>
        <v>0</v>
      </c>
      <c r="D186" s="65">
        <v>4</v>
      </c>
      <c r="E186" s="9">
        <f>IF(D189=0, "-", D186/D189)</f>
        <v>1.6949152542372881E-2</v>
      </c>
      <c r="F186" s="81">
        <v>12</v>
      </c>
      <c r="G186" s="34">
        <f>IF(F189=0, "-", F186/F189)</f>
        <v>3.3222591362126247E-3</v>
      </c>
      <c r="H186" s="65">
        <v>50</v>
      </c>
      <c r="I186" s="9">
        <f>IF(H189=0, "-", H186/H189)</f>
        <v>1.4064697609001406E-2</v>
      </c>
      <c r="J186" s="8">
        <f t="shared" si="14"/>
        <v>-1</v>
      </c>
      <c r="K186" s="9">
        <f t="shared" si="15"/>
        <v>-0.76</v>
      </c>
    </row>
    <row r="187" spans="1:11" x14ac:dyDescent="0.25">
      <c r="A187" s="7" t="s">
        <v>313</v>
      </c>
      <c r="B187" s="65">
        <v>24</v>
      </c>
      <c r="C187" s="34">
        <f>IF(B189=0, "-", B187/B189)</f>
        <v>0.10084033613445378</v>
      </c>
      <c r="D187" s="65">
        <v>13</v>
      </c>
      <c r="E187" s="9">
        <f>IF(D189=0, "-", D187/D189)</f>
        <v>5.5084745762711863E-2</v>
      </c>
      <c r="F187" s="81">
        <v>234</v>
      </c>
      <c r="G187" s="34">
        <f>IF(F189=0, "-", F187/F189)</f>
        <v>6.4784053156146174E-2</v>
      </c>
      <c r="H187" s="65">
        <v>446</v>
      </c>
      <c r="I187" s="9">
        <f>IF(H189=0, "-", H187/H189)</f>
        <v>0.12545710267229254</v>
      </c>
      <c r="J187" s="8">
        <f t="shared" si="14"/>
        <v>0.84615384615384615</v>
      </c>
      <c r="K187" s="9">
        <f t="shared" si="15"/>
        <v>-0.47533632286995514</v>
      </c>
    </row>
    <row r="188" spans="1:11" x14ac:dyDescent="0.25">
      <c r="A188" s="2"/>
      <c r="B188" s="68"/>
      <c r="C188" s="33"/>
      <c r="D188" s="68"/>
      <c r="E188" s="6"/>
      <c r="F188" s="82"/>
      <c r="G188" s="33"/>
      <c r="H188" s="68"/>
      <c r="I188" s="6"/>
      <c r="J188" s="5"/>
      <c r="K188" s="6"/>
    </row>
    <row r="189" spans="1:11" s="43" customFormat="1" x14ac:dyDescent="0.25">
      <c r="A189" s="162" t="s">
        <v>608</v>
      </c>
      <c r="B189" s="71">
        <f>SUM(B178:B188)</f>
        <v>238</v>
      </c>
      <c r="C189" s="40">
        <f>B189/25798</f>
        <v>9.2255213582448248E-3</v>
      </c>
      <c r="D189" s="71">
        <f>SUM(D178:D188)</f>
        <v>236</v>
      </c>
      <c r="E189" s="41">
        <f>D189/24733</f>
        <v>9.5419075728783408E-3</v>
      </c>
      <c r="F189" s="77">
        <f>SUM(F178:F188)</f>
        <v>3612</v>
      </c>
      <c r="G189" s="42">
        <f>F189/338012</f>
        <v>1.0686011147533224E-2</v>
      </c>
      <c r="H189" s="71">
        <f>SUM(H178:H188)</f>
        <v>3555</v>
      </c>
      <c r="I189" s="41">
        <f>H189/328185</f>
        <v>1.0832304949952009E-2</v>
      </c>
      <c r="J189" s="37">
        <f>IF(D189=0, "-", IF((B189-D189)/D189&lt;10, (B189-D189)/D189, "&gt;999%"))</f>
        <v>8.4745762711864406E-3</v>
      </c>
      <c r="K189" s="38">
        <f>IF(H189=0, "-", IF((F189-H189)/H189&lt;10, (F189-H189)/H189, "&gt;999%"))</f>
        <v>1.6033755274261603E-2</v>
      </c>
    </row>
    <row r="190" spans="1:11" x14ac:dyDescent="0.25">
      <c r="B190" s="83"/>
      <c r="D190" s="83"/>
      <c r="F190" s="83"/>
      <c r="H190" s="83"/>
    </row>
    <row r="191" spans="1:11" x14ac:dyDescent="0.25">
      <c r="A191" s="163" t="s">
        <v>149</v>
      </c>
      <c r="B191" s="61" t="s">
        <v>12</v>
      </c>
      <c r="C191" s="62" t="s">
        <v>13</v>
      </c>
      <c r="D191" s="61" t="s">
        <v>12</v>
      </c>
      <c r="E191" s="63" t="s">
        <v>13</v>
      </c>
      <c r="F191" s="62" t="s">
        <v>12</v>
      </c>
      <c r="G191" s="62" t="s">
        <v>13</v>
      </c>
      <c r="H191" s="61" t="s">
        <v>12</v>
      </c>
      <c r="I191" s="63" t="s">
        <v>13</v>
      </c>
      <c r="J191" s="61"/>
      <c r="K191" s="63"/>
    </row>
    <row r="192" spans="1:11" x14ac:dyDescent="0.25">
      <c r="A192" s="7" t="s">
        <v>314</v>
      </c>
      <c r="B192" s="65">
        <v>0</v>
      </c>
      <c r="C192" s="34">
        <f>IF(B201=0, "-", B192/B201)</f>
        <v>0</v>
      </c>
      <c r="D192" s="65">
        <v>0</v>
      </c>
      <c r="E192" s="9">
        <f>IF(D201=0, "-", D192/D201)</f>
        <v>0</v>
      </c>
      <c r="F192" s="81">
        <v>2</v>
      </c>
      <c r="G192" s="34">
        <f>IF(F201=0, "-", F192/F201)</f>
        <v>6.1728395061728392E-3</v>
      </c>
      <c r="H192" s="65">
        <v>0</v>
      </c>
      <c r="I192" s="9">
        <f>IF(H201=0, "-", H192/H201)</f>
        <v>0</v>
      </c>
      <c r="J192" s="8" t="str">
        <f t="shared" ref="J192:J199" si="16">IF(D192=0, "-", IF((B192-D192)/D192&lt;10, (B192-D192)/D192, "&gt;999%"))</f>
        <v>-</v>
      </c>
      <c r="K192" s="9" t="str">
        <f t="shared" ref="K192:K199" si="17">IF(H192=0, "-", IF((F192-H192)/H192&lt;10, (F192-H192)/H192, "&gt;999%"))</f>
        <v>-</v>
      </c>
    </row>
    <row r="193" spans="1:11" x14ac:dyDescent="0.25">
      <c r="A193" s="7" t="s">
        <v>315</v>
      </c>
      <c r="B193" s="65">
        <v>2</v>
      </c>
      <c r="C193" s="34">
        <f>IF(B201=0, "-", B193/B201)</f>
        <v>4.6511627906976744E-2</v>
      </c>
      <c r="D193" s="65">
        <v>0</v>
      </c>
      <c r="E193" s="9">
        <f>IF(D201=0, "-", D193/D201)</f>
        <v>0</v>
      </c>
      <c r="F193" s="81">
        <v>2</v>
      </c>
      <c r="G193" s="34">
        <f>IF(F201=0, "-", F193/F201)</f>
        <v>6.1728395061728392E-3</v>
      </c>
      <c r="H193" s="65">
        <v>0</v>
      </c>
      <c r="I193" s="9">
        <f>IF(H201=0, "-", H193/H201)</f>
        <v>0</v>
      </c>
      <c r="J193" s="8" t="str">
        <f t="shared" si="16"/>
        <v>-</v>
      </c>
      <c r="K193" s="9" t="str">
        <f t="shared" si="17"/>
        <v>-</v>
      </c>
    </row>
    <row r="194" spans="1:11" x14ac:dyDescent="0.25">
      <c r="A194" s="7" t="s">
        <v>316</v>
      </c>
      <c r="B194" s="65">
        <v>3</v>
      </c>
      <c r="C194" s="34">
        <f>IF(B201=0, "-", B194/B201)</f>
        <v>6.9767441860465115E-2</v>
      </c>
      <c r="D194" s="65">
        <v>2</v>
      </c>
      <c r="E194" s="9">
        <f>IF(D201=0, "-", D194/D201)</f>
        <v>6.6666666666666666E-2</v>
      </c>
      <c r="F194" s="81">
        <v>9</v>
      </c>
      <c r="G194" s="34">
        <f>IF(F201=0, "-", F194/F201)</f>
        <v>2.7777777777777776E-2</v>
      </c>
      <c r="H194" s="65">
        <v>16</v>
      </c>
      <c r="I194" s="9">
        <f>IF(H201=0, "-", H194/H201)</f>
        <v>5.0955414012738856E-2</v>
      </c>
      <c r="J194" s="8">
        <f t="shared" si="16"/>
        <v>0.5</v>
      </c>
      <c r="K194" s="9">
        <f t="shared" si="17"/>
        <v>-0.4375</v>
      </c>
    </row>
    <row r="195" spans="1:11" x14ac:dyDescent="0.25">
      <c r="A195" s="7" t="s">
        <v>317</v>
      </c>
      <c r="B195" s="65">
        <v>0</v>
      </c>
      <c r="C195" s="34">
        <f>IF(B201=0, "-", B195/B201)</f>
        <v>0</v>
      </c>
      <c r="D195" s="65">
        <v>7</v>
      </c>
      <c r="E195" s="9">
        <f>IF(D201=0, "-", D195/D201)</f>
        <v>0.23333333333333334</v>
      </c>
      <c r="F195" s="81">
        <v>24</v>
      </c>
      <c r="G195" s="34">
        <f>IF(F201=0, "-", F195/F201)</f>
        <v>7.407407407407407E-2</v>
      </c>
      <c r="H195" s="65">
        <v>54</v>
      </c>
      <c r="I195" s="9">
        <f>IF(H201=0, "-", H195/H201)</f>
        <v>0.17197452229299362</v>
      </c>
      <c r="J195" s="8">
        <f t="shared" si="16"/>
        <v>-1</v>
      </c>
      <c r="K195" s="9">
        <f t="shared" si="17"/>
        <v>-0.55555555555555558</v>
      </c>
    </row>
    <row r="196" spans="1:11" x14ac:dyDescent="0.25">
      <c r="A196" s="7" t="s">
        <v>318</v>
      </c>
      <c r="B196" s="65">
        <v>27</v>
      </c>
      <c r="C196" s="34">
        <f>IF(B201=0, "-", B196/B201)</f>
        <v>0.62790697674418605</v>
      </c>
      <c r="D196" s="65">
        <v>17</v>
      </c>
      <c r="E196" s="9">
        <f>IF(D201=0, "-", D196/D201)</f>
        <v>0.56666666666666665</v>
      </c>
      <c r="F196" s="81">
        <v>175</v>
      </c>
      <c r="G196" s="34">
        <f>IF(F201=0, "-", F196/F201)</f>
        <v>0.54012345679012341</v>
      </c>
      <c r="H196" s="65">
        <v>119</v>
      </c>
      <c r="I196" s="9">
        <f>IF(H201=0, "-", H196/H201)</f>
        <v>0.37898089171974525</v>
      </c>
      <c r="J196" s="8">
        <f t="shared" si="16"/>
        <v>0.58823529411764708</v>
      </c>
      <c r="K196" s="9">
        <f t="shared" si="17"/>
        <v>0.47058823529411764</v>
      </c>
    </row>
    <row r="197" spans="1:11" x14ac:dyDescent="0.25">
      <c r="A197" s="7" t="s">
        <v>319</v>
      </c>
      <c r="B197" s="65">
        <v>6</v>
      </c>
      <c r="C197" s="34">
        <f>IF(B201=0, "-", B197/B201)</f>
        <v>0.13953488372093023</v>
      </c>
      <c r="D197" s="65">
        <v>0</v>
      </c>
      <c r="E197" s="9">
        <f>IF(D201=0, "-", D197/D201)</f>
        <v>0</v>
      </c>
      <c r="F197" s="81">
        <v>27</v>
      </c>
      <c r="G197" s="34">
        <f>IF(F201=0, "-", F197/F201)</f>
        <v>8.3333333333333329E-2</v>
      </c>
      <c r="H197" s="65">
        <v>0</v>
      </c>
      <c r="I197" s="9">
        <f>IF(H201=0, "-", H197/H201)</f>
        <v>0</v>
      </c>
      <c r="J197" s="8" t="str">
        <f t="shared" si="16"/>
        <v>-</v>
      </c>
      <c r="K197" s="9" t="str">
        <f t="shared" si="17"/>
        <v>-</v>
      </c>
    </row>
    <row r="198" spans="1:11" x14ac:dyDescent="0.25">
      <c r="A198" s="7" t="s">
        <v>320</v>
      </c>
      <c r="B198" s="65">
        <v>4</v>
      </c>
      <c r="C198" s="34">
        <f>IF(B201=0, "-", B198/B201)</f>
        <v>9.3023255813953487E-2</v>
      </c>
      <c r="D198" s="65">
        <v>4</v>
      </c>
      <c r="E198" s="9">
        <f>IF(D201=0, "-", D198/D201)</f>
        <v>0.13333333333333333</v>
      </c>
      <c r="F198" s="81">
        <v>47</v>
      </c>
      <c r="G198" s="34">
        <f>IF(F201=0, "-", F198/F201)</f>
        <v>0.14506172839506173</v>
      </c>
      <c r="H198" s="65">
        <v>43</v>
      </c>
      <c r="I198" s="9">
        <f>IF(H201=0, "-", H198/H201)</f>
        <v>0.13694267515923567</v>
      </c>
      <c r="J198" s="8">
        <f t="shared" si="16"/>
        <v>0</v>
      </c>
      <c r="K198" s="9">
        <f t="shared" si="17"/>
        <v>9.3023255813953487E-2</v>
      </c>
    </row>
    <row r="199" spans="1:11" x14ac:dyDescent="0.25">
      <c r="A199" s="7" t="s">
        <v>321</v>
      </c>
      <c r="B199" s="65">
        <v>1</v>
      </c>
      <c r="C199" s="34">
        <f>IF(B201=0, "-", B199/B201)</f>
        <v>2.3255813953488372E-2</v>
      </c>
      <c r="D199" s="65">
        <v>0</v>
      </c>
      <c r="E199" s="9">
        <f>IF(D201=0, "-", D199/D201)</f>
        <v>0</v>
      </c>
      <c r="F199" s="81">
        <v>38</v>
      </c>
      <c r="G199" s="34">
        <f>IF(F201=0, "-", F199/F201)</f>
        <v>0.11728395061728394</v>
      </c>
      <c r="H199" s="65">
        <v>82</v>
      </c>
      <c r="I199" s="9">
        <f>IF(H201=0, "-", H199/H201)</f>
        <v>0.26114649681528662</v>
      </c>
      <c r="J199" s="8" t="str">
        <f t="shared" si="16"/>
        <v>-</v>
      </c>
      <c r="K199" s="9">
        <f t="shared" si="17"/>
        <v>-0.53658536585365857</v>
      </c>
    </row>
    <row r="200" spans="1:11" x14ac:dyDescent="0.25">
      <c r="A200" s="2"/>
      <c r="B200" s="68"/>
      <c r="C200" s="33"/>
      <c r="D200" s="68"/>
      <c r="E200" s="6"/>
      <c r="F200" s="82"/>
      <c r="G200" s="33"/>
      <c r="H200" s="68"/>
      <c r="I200" s="6"/>
      <c r="J200" s="5"/>
      <c r="K200" s="6"/>
    </row>
    <row r="201" spans="1:11" s="43" customFormat="1" x14ac:dyDescent="0.25">
      <c r="A201" s="162" t="s">
        <v>607</v>
      </c>
      <c r="B201" s="71">
        <f>SUM(B192:B200)</f>
        <v>43</v>
      </c>
      <c r="C201" s="40">
        <f>B201/25798</f>
        <v>1.6667958756492751E-3</v>
      </c>
      <c r="D201" s="71">
        <f>SUM(D192:D200)</f>
        <v>30</v>
      </c>
      <c r="E201" s="41">
        <f>D201/24733</f>
        <v>1.2129543524845349E-3</v>
      </c>
      <c r="F201" s="77">
        <f>SUM(F192:F200)</f>
        <v>324</v>
      </c>
      <c r="G201" s="42">
        <f>F201/338012</f>
        <v>9.5854585044317952E-4</v>
      </c>
      <c r="H201" s="71">
        <f>SUM(H192:H200)</f>
        <v>314</v>
      </c>
      <c r="I201" s="41">
        <f>H201/328185</f>
        <v>9.5677742736566262E-4</v>
      </c>
      <c r="J201" s="37">
        <f>IF(D201=0, "-", IF((B201-D201)/D201&lt;10, (B201-D201)/D201, "&gt;999%"))</f>
        <v>0.43333333333333335</v>
      </c>
      <c r="K201" s="38">
        <f>IF(H201=0, "-", IF((F201-H201)/H201&lt;10, (F201-H201)/H201, "&gt;999%"))</f>
        <v>3.1847133757961783E-2</v>
      </c>
    </row>
    <row r="202" spans="1:11" x14ac:dyDescent="0.25">
      <c r="B202" s="83"/>
      <c r="D202" s="83"/>
      <c r="F202" s="83"/>
      <c r="H202" s="83"/>
    </row>
    <row r="203" spans="1:11" s="43" customFormat="1" x14ac:dyDescent="0.25">
      <c r="A203" s="162" t="s">
        <v>606</v>
      </c>
      <c r="B203" s="71">
        <v>281</v>
      </c>
      <c r="C203" s="40">
        <f>B203/25798</f>
        <v>1.0892317233894101E-2</v>
      </c>
      <c r="D203" s="71">
        <v>266</v>
      </c>
      <c r="E203" s="41">
        <f>D203/24733</f>
        <v>1.0754861925362876E-2</v>
      </c>
      <c r="F203" s="77">
        <v>3936</v>
      </c>
      <c r="G203" s="42">
        <f>F203/338012</f>
        <v>1.1644556997976403E-2</v>
      </c>
      <c r="H203" s="71">
        <v>3869</v>
      </c>
      <c r="I203" s="41">
        <f>H203/328185</f>
        <v>1.1789082377317671E-2</v>
      </c>
      <c r="J203" s="37">
        <f>IF(D203=0, "-", IF((B203-D203)/D203&lt;10, (B203-D203)/D203, "&gt;999%"))</f>
        <v>5.6390977443609019E-2</v>
      </c>
      <c r="K203" s="38">
        <f>IF(H203=0, "-", IF((F203-H203)/H203&lt;10, (F203-H203)/H203, "&gt;999%"))</f>
        <v>1.7317136210907212E-2</v>
      </c>
    </row>
    <row r="204" spans="1:11" x14ac:dyDescent="0.25">
      <c r="B204" s="83"/>
      <c r="D204" s="83"/>
      <c r="F204" s="83"/>
      <c r="H204" s="83"/>
    </row>
    <row r="205" spans="1:11" ht="15.6" x14ac:dyDescent="0.3">
      <c r="A205" s="164" t="s">
        <v>120</v>
      </c>
      <c r="B205" s="196" t="s">
        <v>1</v>
      </c>
      <c r="C205" s="200"/>
      <c r="D205" s="200"/>
      <c r="E205" s="197"/>
      <c r="F205" s="196" t="s">
        <v>14</v>
      </c>
      <c r="G205" s="200"/>
      <c r="H205" s="200"/>
      <c r="I205" s="197"/>
      <c r="J205" s="196" t="s">
        <v>15</v>
      </c>
      <c r="K205" s="197"/>
    </row>
    <row r="206" spans="1:11" x14ac:dyDescent="0.25">
      <c r="A206" s="22"/>
      <c r="B206" s="196">
        <f>VALUE(RIGHT($B$2, 4))</f>
        <v>2022</v>
      </c>
      <c r="C206" s="197"/>
      <c r="D206" s="196">
        <f>B206-1</f>
        <v>2021</v>
      </c>
      <c r="E206" s="204"/>
      <c r="F206" s="196">
        <f>B206</f>
        <v>2022</v>
      </c>
      <c r="G206" s="204"/>
      <c r="H206" s="196">
        <f>D206</f>
        <v>2021</v>
      </c>
      <c r="I206" s="204"/>
      <c r="J206" s="140" t="s">
        <v>4</v>
      </c>
      <c r="K206" s="141" t="s">
        <v>2</v>
      </c>
    </row>
    <row r="207" spans="1:11" x14ac:dyDescent="0.25">
      <c r="A207" s="163" t="s">
        <v>150</v>
      </c>
      <c r="B207" s="61" t="s">
        <v>12</v>
      </c>
      <c r="C207" s="62" t="s">
        <v>13</v>
      </c>
      <c r="D207" s="61" t="s">
        <v>12</v>
      </c>
      <c r="E207" s="63" t="s">
        <v>13</v>
      </c>
      <c r="F207" s="62" t="s">
        <v>12</v>
      </c>
      <c r="G207" s="62" t="s">
        <v>13</v>
      </c>
      <c r="H207" s="61" t="s">
        <v>12</v>
      </c>
      <c r="I207" s="63" t="s">
        <v>13</v>
      </c>
      <c r="J207" s="61"/>
      <c r="K207" s="63"/>
    </row>
    <row r="208" spans="1:11" x14ac:dyDescent="0.25">
      <c r="A208" s="7" t="s">
        <v>322</v>
      </c>
      <c r="B208" s="65">
        <v>0</v>
      </c>
      <c r="C208" s="34">
        <f>IF(B219=0, "-", B208/B219)</f>
        <v>0</v>
      </c>
      <c r="D208" s="65">
        <v>0</v>
      </c>
      <c r="E208" s="9">
        <f>IF(D219=0, "-", D208/D219)</f>
        <v>0</v>
      </c>
      <c r="F208" s="81">
        <v>0</v>
      </c>
      <c r="G208" s="34">
        <f>IF(F219=0, "-", F208/F219)</f>
        <v>0</v>
      </c>
      <c r="H208" s="65">
        <v>1</v>
      </c>
      <c r="I208" s="9">
        <f>IF(H219=0, "-", H208/H219)</f>
        <v>6.5659881812212733E-4</v>
      </c>
      <c r="J208" s="8" t="str">
        <f t="shared" ref="J208:J217" si="18">IF(D208=0, "-", IF((B208-D208)/D208&lt;10, (B208-D208)/D208, "&gt;999%"))</f>
        <v>-</v>
      </c>
      <c r="K208" s="9">
        <f t="shared" ref="K208:K217" si="19">IF(H208=0, "-", IF((F208-H208)/H208&lt;10, (F208-H208)/H208, "&gt;999%"))</f>
        <v>-1</v>
      </c>
    </row>
    <row r="209" spans="1:11" x14ac:dyDescent="0.25">
      <c r="A209" s="7" t="s">
        <v>323</v>
      </c>
      <c r="B209" s="65">
        <v>11</v>
      </c>
      <c r="C209" s="34">
        <f>IF(B219=0, "-", B209/B219)</f>
        <v>9.7345132743362831E-2</v>
      </c>
      <c r="D209" s="65">
        <v>2</v>
      </c>
      <c r="E209" s="9">
        <f>IF(D219=0, "-", D209/D219)</f>
        <v>0.05</v>
      </c>
      <c r="F209" s="81">
        <v>237</v>
      </c>
      <c r="G209" s="34">
        <f>IF(F219=0, "-", F209/F219)</f>
        <v>0.15319974143503556</v>
      </c>
      <c r="H209" s="65">
        <v>201</v>
      </c>
      <c r="I209" s="9">
        <f>IF(H219=0, "-", H209/H219)</f>
        <v>0.1319763624425476</v>
      </c>
      <c r="J209" s="8">
        <f t="shared" si="18"/>
        <v>4.5</v>
      </c>
      <c r="K209" s="9">
        <f t="shared" si="19"/>
        <v>0.17910447761194029</v>
      </c>
    </row>
    <row r="210" spans="1:11" x14ac:dyDescent="0.25">
      <c r="A210" s="7" t="s">
        <v>324</v>
      </c>
      <c r="B210" s="65">
        <v>24</v>
      </c>
      <c r="C210" s="34">
        <f>IF(B219=0, "-", B210/B219)</f>
        <v>0.21238938053097345</v>
      </c>
      <c r="D210" s="65">
        <v>15</v>
      </c>
      <c r="E210" s="9">
        <f>IF(D219=0, "-", D210/D219)</f>
        <v>0.375</v>
      </c>
      <c r="F210" s="81">
        <v>538</v>
      </c>
      <c r="G210" s="34">
        <f>IF(F219=0, "-", F210/F219)</f>
        <v>0.34776987718164187</v>
      </c>
      <c r="H210" s="65">
        <v>719</v>
      </c>
      <c r="I210" s="9">
        <f>IF(H219=0, "-", H210/H219)</f>
        <v>0.47209455022980956</v>
      </c>
      <c r="J210" s="8">
        <f t="shared" si="18"/>
        <v>0.6</v>
      </c>
      <c r="K210" s="9">
        <f t="shared" si="19"/>
        <v>-0.2517385257301808</v>
      </c>
    </row>
    <row r="211" spans="1:11" x14ac:dyDescent="0.25">
      <c r="A211" s="7" t="s">
        <v>325</v>
      </c>
      <c r="B211" s="65">
        <v>0</v>
      </c>
      <c r="C211" s="34">
        <f>IF(B219=0, "-", B211/B219)</f>
        <v>0</v>
      </c>
      <c r="D211" s="65">
        <v>0</v>
      </c>
      <c r="E211" s="9">
        <f>IF(D219=0, "-", D211/D219)</f>
        <v>0</v>
      </c>
      <c r="F211" s="81">
        <v>0</v>
      </c>
      <c r="G211" s="34">
        <f>IF(F219=0, "-", F211/F219)</f>
        <v>0</v>
      </c>
      <c r="H211" s="65">
        <v>35</v>
      </c>
      <c r="I211" s="9">
        <f>IF(H219=0, "-", H211/H219)</f>
        <v>2.2980958634274459E-2</v>
      </c>
      <c r="J211" s="8" t="str">
        <f t="shared" si="18"/>
        <v>-</v>
      </c>
      <c r="K211" s="9">
        <f t="shared" si="19"/>
        <v>-1</v>
      </c>
    </row>
    <row r="212" spans="1:11" x14ac:dyDescent="0.25">
      <c r="A212" s="7" t="s">
        <v>326</v>
      </c>
      <c r="B212" s="65">
        <v>9</v>
      </c>
      <c r="C212" s="34">
        <f>IF(B219=0, "-", B212/B219)</f>
        <v>7.9646017699115043E-2</v>
      </c>
      <c r="D212" s="65">
        <v>11</v>
      </c>
      <c r="E212" s="9">
        <f>IF(D219=0, "-", D212/D219)</f>
        <v>0.27500000000000002</v>
      </c>
      <c r="F212" s="81">
        <v>157</v>
      </c>
      <c r="G212" s="34">
        <f>IF(F219=0, "-", F212/F219)</f>
        <v>0.10148674854557208</v>
      </c>
      <c r="H212" s="65">
        <v>237</v>
      </c>
      <c r="I212" s="9">
        <f>IF(H219=0, "-", H212/H219)</f>
        <v>0.15561391989494419</v>
      </c>
      <c r="J212" s="8">
        <f t="shared" si="18"/>
        <v>-0.18181818181818182</v>
      </c>
      <c r="K212" s="9">
        <f t="shared" si="19"/>
        <v>-0.33755274261603374</v>
      </c>
    </row>
    <row r="213" spans="1:11" x14ac:dyDescent="0.25">
      <c r="A213" s="7" t="s">
        <v>327</v>
      </c>
      <c r="B213" s="65">
        <v>0</v>
      </c>
      <c r="C213" s="34">
        <f>IF(B219=0, "-", B213/B219)</f>
        <v>0</v>
      </c>
      <c r="D213" s="65">
        <v>1</v>
      </c>
      <c r="E213" s="9">
        <f>IF(D219=0, "-", D213/D219)</f>
        <v>2.5000000000000001E-2</v>
      </c>
      <c r="F213" s="81">
        <v>74</v>
      </c>
      <c r="G213" s="34">
        <f>IF(F219=0, "-", F213/F219)</f>
        <v>4.7834518422753713E-2</v>
      </c>
      <c r="H213" s="65">
        <v>83</v>
      </c>
      <c r="I213" s="9">
        <f>IF(H219=0, "-", H213/H219)</f>
        <v>5.4497701904136574E-2</v>
      </c>
      <c r="J213" s="8">
        <f t="shared" si="18"/>
        <v>-1</v>
      </c>
      <c r="K213" s="9">
        <f t="shared" si="19"/>
        <v>-0.10843373493975904</v>
      </c>
    </row>
    <row r="214" spans="1:11" x14ac:dyDescent="0.25">
      <c r="A214" s="7" t="s">
        <v>328</v>
      </c>
      <c r="B214" s="65">
        <v>0</v>
      </c>
      <c r="C214" s="34">
        <f>IF(B219=0, "-", B214/B219)</f>
        <v>0</v>
      </c>
      <c r="D214" s="65">
        <v>11</v>
      </c>
      <c r="E214" s="9">
        <f>IF(D219=0, "-", D214/D219)</f>
        <v>0.27500000000000002</v>
      </c>
      <c r="F214" s="81">
        <v>2</v>
      </c>
      <c r="G214" s="34">
        <f>IF(F219=0, "-", F214/F219)</f>
        <v>1.2928248222365869E-3</v>
      </c>
      <c r="H214" s="65">
        <v>78</v>
      </c>
      <c r="I214" s="9">
        <f>IF(H219=0, "-", H214/H219)</f>
        <v>5.1214707813525932E-2</v>
      </c>
      <c r="J214" s="8">
        <f t="shared" si="18"/>
        <v>-1</v>
      </c>
      <c r="K214" s="9">
        <f t="shared" si="19"/>
        <v>-0.97435897435897434</v>
      </c>
    </row>
    <row r="215" spans="1:11" x14ac:dyDescent="0.25">
      <c r="A215" s="7" t="s">
        <v>329</v>
      </c>
      <c r="B215" s="65">
        <v>15</v>
      </c>
      <c r="C215" s="34">
        <f>IF(B219=0, "-", B215/B219)</f>
        <v>0.13274336283185842</v>
      </c>
      <c r="D215" s="65">
        <v>0</v>
      </c>
      <c r="E215" s="9">
        <f>IF(D219=0, "-", D215/D219)</f>
        <v>0</v>
      </c>
      <c r="F215" s="81">
        <v>44</v>
      </c>
      <c r="G215" s="34">
        <f>IF(F219=0, "-", F215/F219)</f>
        <v>2.8442146089204912E-2</v>
      </c>
      <c r="H215" s="65">
        <v>0</v>
      </c>
      <c r="I215" s="9">
        <f>IF(H219=0, "-", H215/H219)</f>
        <v>0</v>
      </c>
      <c r="J215" s="8" t="str">
        <f t="shared" si="18"/>
        <v>-</v>
      </c>
      <c r="K215" s="9" t="str">
        <f t="shared" si="19"/>
        <v>-</v>
      </c>
    </row>
    <row r="216" spans="1:11" x14ac:dyDescent="0.25">
      <c r="A216" s="7" t="s">
        <v>330</v>
      </c>
      <c r="B216" s="65">
        <v>39</v>
      </c>
      <c r="C216" s="34">
        <f>IF(B219=0, "-", B216/B219)</f>
        <v>0.34513274336283184</v>
      </c>
      <c r="D216" s="65">
        <v>0</v>
      </c>
      <c r="E216" s="9">
        <f>IF(D219=0, "-", D216/D219)</f>
        <v>0</v>
      </c>
      <c r="F216" s="81">
        <v>427</v>
      </c>
      <c r="G216" s="34">
        <f>IF(F219=0, "-", F216/F219)</f>
        <v>0.27601809954751133</v>
      </c>
      <c r="H216" s="65">
        <v>93</v>
      </c>
      <c r="I216" s="9">
        <f>IF(H219=0, "-", H216/H219)</f>
        <v>6.106369008535785E-2</v>
      </c>
      <c r="J216" s="8" t="str">
        <f t="shared" si="18"/>
        <v>-</v>
      </c>
      <c r="K216" s="9">
        <f t="shared" si="19"/>
        <v>3.5913978494623655</v>
      </c>
    </row>
    <row r="217" spans="1:11" x14ac:dyDescent="0.25">
      <c r="A217" s="7" t="s">
        <v>331</v>
      </c>
      <c r="B217" s="65">
        <v>15</v>
      </c>
      <c r="C217" s="34">
        <f>IF(B219=0, "-", B217/B219)</f>
        <v>0.13274336283185842</v>
      </c>
      <c r="D217" s="65">
        <v>0</v>
      </c>
      <c r="E217" s="9">
        <f>IF(D219=0, "-", D217/D219)</f>
        <v>0</v>
      </c>
      <c r="F217" s="81">
        <v>68</v>
      </c>
      <c r="G217" s="34">
        <f>IF(F219=0, "-", F217/F219)</f>
        <v>4.3956043956043959E-2</v>
      </c>
      <c r="H217" s="65">
        <v>76</v>
      </c>
      <c r="I217" s="9">
        <f>IF(H219=0, "-", H217/H219)</f>
        <v>4.9901510177281679E-2</v>
      </c>
      <c r="J217" s="8" t="str">
        <f t="shared" si="18"/>
        <v>-</v>
      </c>
      <c r="K217" s="9">
        <f t="shared" si="19"/>
        <v>-0.10526315789473684</v>
      </c>
    </row>
    <row r="218" spans="1:11" x14ac:dyDescent="0.25">
      <c r="A218" s="2"/>
      <c r="B218" s="68"/>
      <c r="C218" s="33"/>
      <c r="D218" s="68"/>
      <c r="E218" s="6"/>
      <c r="F218" s="82"/>
      <c r="G218" s="33"/>
      <c r="H218" s="68"/>
      <c r="I218" s="6"/>
      <c r="J218" s="5"/>
      <c r="K218" s="6"/>
    </row>
    <row r="219" spans="1:11" s="43" customFormat="1" x14ac:dyDescent="0.25">
      <c r="A219" s="162" t="s">
        <v>605</v>
      </c>
      <c r="B219" s="71">
        <f>SUM(B208:B218)</f>
        <v>113</v>
      </c>
      <c r="C219" s="40">
        <f>B219/25798</f>
        <v>4.3801845104271646E-3</v>
      </c>
      <c r="D219" s="71">
        <f>SUM(D208:D218)</f>
        <v>40</v>
      </c>
      <c r="E219" s="41">
        <f>D219/24733</f>
        <v>1.6172724699793797E-3</v>
      </c>
      <c r="F219" s="77">
        <f>SUM(F208:F218)</f>
        <v>1547</v>
      </c>
      <c r="G219" s="42">
        <f>F219/338012</f>
        <v>4.5767605883814773E-3</v>
      </c>
      <c r="H219" s="71">
        <f>SUM(H208:H218)</f>
        <v>1523</v>
      </c>
      <c r="I219" s="41">
        <f>H219/328185</f>
        <v>4.6406752289105228E-3</v>
      </c>
      <c r="J219" s="37">
        <f>IF(D219=0, "-", IF((B219-D219)/D219&lt;10, (B219-D219)/D219, "&gt;999%"))</f>
        <v>1.825</v>
      </c>
      <c r="K219" s="38">
        <f>IF(H219=0, "-", IF((F219-H219)/H219&lt;10, (F219-H219)/H219, "&gt;999%"))</f>
        <v>1.5758371634931056E-2</v>
      </c>
    </row>
    <row r="220" spans="1:11" x14ac:dyDescent="0.25">
      <c r="B220" s="83"/>
      <c r="D220" s="83"/>
      <c r="F220" s="83"/>
      <c r="H220" s="83"/>
    </row>
    <row r="221" spans="1:11" x14ac:dyDescent="0.25">
      <c r="A221" s="163" t="s">
        <v>151</v>
      </c>
      <c r="B221" s="61" t="s">
        <v>12</v>
      </c>
      <c r="C221" s="62" t="s">
        <v>13</v>
      </c>
      <c r="D221" s="61" t="s">
        <v>12</v>
      </c>
      <c r="E221" s="63" t="s">
        <v>13</v>
      </c>
      <c r="F221" s="62" t="s">
        <v>12</v>
      </c>
      <c r="G221" s="62" t="s">
        <v>13</v>
      </c>
      <c r="H221" s="61" t="s">
        <v>12</v>
      </c>
      <c r="I221" s="63" t="s">
        <v>13</v>
      </c>
      <c r="J221" s="61"/>
      <c r="K221" s="63"/>
    </row>
    <row r="222" spans="1:11" x14ac:dyDescent="0.25">
      <c r="A222" s="7" t="s">
        <v>332</v>
      </c>
      <c r="B222" s="65">
        <v>0</v>
      </c>
      <c r="C222" s="34">
        <f>IF(B241=0, "-", B222/B241)</f>
        <v>0</v>
      </c>
      <c r="D222" s="65">
        <v>0</v>
      </c>
      <c r="E222" s="9">
        <f>IF(D241=0, "-", D222/D241)</f>
        <v>0</v>
      </c>
      <c r="F222" s="81">
        <v>0</v>
      </c>
      <c r="G222" s="34">
        <f>IF(F241=0, "-", F222/F241)</f>
        <v>0</v>
      </c>
      <c r="H222" s="65">
        <v>5</v>
      </c>
      <c r="I222" s="9">
        <f>IF(H241=0, "-", H222/H241)</f>
        <v>3.7993920972644378E-3</v>
      </c>
      <c r="J222" s="8" t="str">
        <f t="shared" ref="J222:J239" si="20">IF(D222=0, "-", IF((B222-D222)/D222&lt;10, (B222-D222)/D222, "&gt;999%"))</f>
        <v>-</v>
      </c>
      <c r="K222" s="9">
        <f t="shared" ref="K222:K239" si="21">IF(H222=0, "-", IF((F222-H222)/H222&lt;10, (F222-H222)/H222, "&gt;999%"))</f>
        <v>-1</v>
      </c>
    </row>
    <row r="223" spans="1:11" x14ac:dyDescent="0.25">
      <c r="A223" s="7" t="s">
        <v>333</v>
      </c>
      <c r="B223" s="65">
        <v>0</v>
      </c>
      <c r="C223" s="34">
        <f>IF(B241=0, "-", B223/B241)</f>
        <v>0</v>
      </c>
      <c r="D223" s="65">
        <v>1</v>
      </c>
      <c r="E223" s="9">
        <f>IF(D241=0, "-", D223/D241)</f>
        <v>1.0638297872340425E-2</v>
      </c>
      <c r="F223" s="81">
        <v>1</v>
      </c>
      <c r="G223" s="34">
        <f>IF(F241=0, "-", F223/F241)</f>
        <v>9.8911968348170125E-4</v>
      </c>
      <c r="H223" s="65">
        <v>10</v>
      </c>
      <c r="I223" s="9">
        <f>IF(H241=0, "-", H223/H241)</f>
        <v>7.5987841945288756E-3</v>
      </c>
      <c r="J223" s="8">
        <f t="shared" si="20"/>
        <v>-1</v>
      </c>
      <c r="K223" s="9">
        <f t="shared" si="21"/>
        <v>-0.9</v>
      </c>
    </row>
    <row r="224" spans="1:11" x14ac:dyDescent="0.25">
      <c r="A224" s="7" t="s">
        <v>334</v>
      </c>
      <c r="B224" s="65">
        <v>1</v>
      </c>
      <c r="C224" s="34">
        <f>IF(B241=0, "-", B224/B241)</f>
        <v>2.3809523809523808E-2</v>
      </c>
      <c r="D224" s="65">
        <v>6</v>
      </c>
      <c r="E224" s="9">
        <f>IF(D241=0, "-", D224/D241)</f>
        <v>6.3829787234042548E-2</v>
      </c>
      <c r="F224" s="81">
        <v>72</v>
      </c>
      <c r="G224" s="34">
        <f>IF(F241=0, "-", F224/F241)</f>
        <v>7.1216617210682495E-2</v>
      </c>
      <c r="H224" s="65">
        <v>114</v>
      </c>
      <c r="I224" s="9">
        <f>IF(H241=0, "-", H224/H241)</f>
        <v>8.6626139817629177E-2</v>
      </c>
      <c r="J224" s="8">
        <f t="shared" si="20"/>
        <v>-0.83333333333333337</v>
      </c>
      <c r="K224" s="9">
        <f t="shared" si="21"/>
        <v>-0.36842105263157893</v>
      </c>
    </row>
    <row r="225" spans="1:11" x14ac:dyDescent="0.25">
      <c r="A225" s="7" t="s">
        <v>335</v>
      </c>
      <c r="B225" s="65">
        <v>3</v>
      </c>
      <c r="C225" s="34">
        <f>IF(B241=0, "-", B225/B241)</f>
        <v>7.1428571428571425E-2</v>
      </c>
      <c r="D225" s="65">
        <v>0</v>
      </c>
      <c r="E225" s="9">
        <f>IF(D241=0, "-", D225/D241)</f>
        <v>0</v>
      </c>
      <c r="F225" s="81">
        <v>22</v>
      </c>
      <c r="G225" s="34">
        <f>IF(F241=0, "-", F225/F241)</f>
        <v>2.1760633036597428E-2</v>
      </c>
      <c r="H225" s="65">
        <v>16</v>
      </c>
      <c r="I225" s="9">
        <f>IF(H241=0, "-", H225/H241)</f>
        <v>1.2158054711246201E-2</v>
      </c>
      <c r="J225" s="8" t="str">
        <f t="shared" si="20"/>
        <v>-</v>
      </c>
      <c r="K225" s="9">
        <f t="shared" si="21"/>
        <v>0.375</v>
      </c>
    </row>
    <row r="226" spans="1:11" x14ac:dyDescent="0.25">
      <c r="A226" s="7" t="s">
        <v>336</v>
      </c>
      <c r="B226" s="65">
        <v>12</v>
      </c>
      <c r="C226" s="34">
        <f>IF(B241=0, "-", B226/B241)</f>
        <v>0.2857142857142857</v>
      </c>
      <c r="D226" s="65">
        <v>35</v>
      </c>
      <c r="E226" s="9">
        <f>IF(D241=0, "-", D226/D241)</f>
        <v>0.37234042553191488</v>
      </c>
      <c r="F226" s="81">
        <v>387</v>
      </c>
      <c r="G226" s="34">
        <f>IF(F241=0, "-", F226/F241)</f>
        <v>0.3827893175074184</v>
      </c>
      <c r="H226" s="65">
        <v>400</v>
      </c>
      <c r="I226" s="9">
        <f>IF(H241=0, "-", H226/H241)</f>
        <v>0.303951367781155</v>
      </c>
      <c r="J226" s="8">
        <f t="shared" si="20"/>
        <v>-0.65714285714285714</v>
      </c>
      <c r="K226" s="9">
        <f t="shared" si="21"/>
        <v>-3.2500000000000001E-2</v>
      </c>
    </row>
    <row r="227" spans="1:11" x14ac:dyDescent="0.25">
      <c r="A227" s="7" t="s">
        <v>337</v>
      </c>
      <c r="B227" s="65">
        <v>0</v>
      </c>
      <c r="C227" s="34">
        <f>IF(B241=0, "-", B227/B241)</f>
        <v>0</v>
      </c>
      <c r="D227" s="65">
        <v>5</v>
      </c>
      <c r="E227" s="9">
        <f>IF(D241=0, "-", D227/D241)</f>
        <v>5.3191489361702128E-2</v>
      </c>
      <c r="F227" s="81">
        <v>29</v>
      </c>
      <c r="G227" s="34">
        <f>IF(F241=0, "-", F227/F241)</f>
        <v>2.8684470820969338E-2</v>
      </c>
      <c r="H227" s="65">
        <v>31</v>
      </c>
      <c r="I227" s="9">
        <f>IF(H241=0, "-", H227/H241)</f>
        <v>2.3556231003039513E-2</v>
      </c>
      <c r="J227" s="8">
        <f t="shared" si="20"/>
        <v>-1</v>
      </c>
      <c r="K227" s="9">
        <f t="shared" si="21"/>
        <v>-6.4516129032258063E-2</v>
      </c>
    </row>
    <row r="228" spans="1:11" x14ac:dyDescent="0.25">
      <c r="A228" s="7" t="s">
        <v>338</v>
      </c>
      <c r="B228" s="65">
        <v>3</v>
      </c>
      <c r="C228" s="34">
        <f>IF(B241=0, "-", B228/B241)</f>
        <v>7.1428571428571425E-2</v>
      </c>
      <c r="D228" s="65">
        <v>0</v>
      </c>
      <c r="E228" s="9">
        <f>IF(D241=0, "-", D228/D241)</f>
        <v>0</v>
      </c>
      <c r="F228" s="81">
        <v>64</v>
      </c>
      <c r="G228" s="34">
        <f>IF(F241=0, "-", F228/F241)</f>
        <v>6.330365974282888E-2</v>
      </c>
      <c r="H228" s="65">
        <v>0</v>
      </c>
      <c r="I228" s="9">
        <f>IF(H241=0, "-", H228/H241)</f>
        <v>0</v>
      </c>
      <c r="J228" s="8" t="str">
        <f t="shared" si="20"/>
        <v>-</v>
      </c>
      <c r="K228" s="9" t="str">
        <f t="shared" si="21"/>
        <v>-</v>
      </c>
    </row>
    <row r="229" spans="1:11" x14ac:dyDescent="0.25">
      <c r="A229" s="7" t="s">
        <v>339</v>
      </c>
      <c r="B229" s="65">
        <v>0</v>
      </c>
      <c r="C229" s="34">
        <f>IF(B241=0, "-", B229/B241)</f>
        <v>0</v>
      </c>
      <c r="D229" s="65">
        <v>0</v>
      </c>
      <c r="E229" s="9">
        <f>IF(D241=0, "-", D229/D241)</f>
        <v>0</v>
      </c>
      <c r="F229" s="81">
        <v>15</v>
      </c>
      <c r="G229" s="34">
        <f>IF(F241=0, "-", F229/F241)</f>
        <v>1.483679525222552E-2</v>
      </c>
      <c r="H229" s="65">
        <v>21</v>
      </c>
      <c r="I229" s="9">
        <f>IF(H241=0, "-", H229/H241)</f>
        <v>1.5957446808510637E-2</v>
      </c>
      <c r="J229" s="8" t="str">
        <f t="shared" si="20"/>
        <v>-</v>
      </c>
      <c r="K229" s="9">
        <f t="shared" si="21"/>
        <v>-0.2857142857142857</v>
      </c>
    </row>
    <row r="230" spans="1:11" x14ac:dyDescent="0.25">
      <c r="A230" s="7" t="s">
        <v>340</v>
      </c>
      <c r="B230" s="65">
        <v>0</v>
      </c>
      <c r="C230" s="34">
        <f>IF(B241=0, "-", B230/B241)</f>
        <v>0</v>
      </c>
      <c r="D230" s="65">
        <v>2</v>
      </c>
      <c r="E230" s="9">
        <f>IF(D241=0, "-", D230/D241)</f>
        <v>2.1276595744680851E-2</v>
      </c>
      <c r="F230" s="81">
        <v>17</v>
      </c>
      <c r="G230" s="34">
        <f>IF(F241=0, "-", F230/F241)</f>
        <v>1.6815034619188922E-2</v>
      </c>
      <c r="H230" s="65">
        <v>14</v>
      </c>
      <c r="I230" s="9">
        <f>IF(H241=0, "-", H230/H241)</f>
        <v>1.0638297872340425E-2</v>
      </c>
      <c r="J230" s="8">
        <f t="shared" si="20"/>
        <v>-1</v>
      </c>
      <c r="K230" s="9">
        <f t="shared" si="21"/>
        <v>0.21428571428571427</v>
      </c>
    </row>
    <row r="231" spans="1:11" x14ac:dyDescent="0.25">
      <c r="A231" s="7" t="s">
        <v>341</v>
      </c>
      <c r="B231" s="65">
        <v>0</v>
      </c>
      <c r="C231" s="34">
        <f>IF(B241=0, "-", B231/B241)</f>
        <v>0</v>
      </c>
      <c r="D231" s="65">
        <v>0</v>
      </c>
      <c r="E231" s="9">
        <f>IF(D241=0, "-", D231/D241)</f>
        <v>0</v>
      </c>
      <c r="F231" s="81">
        <v>4</v>
      </c>
      <c r="G231" s="34">
        <f>IF(F241=0, "-", F231/F241)</f>
        <v>3.956478733926805E-3</v>
      </c>
      <c r="H231" s="65">
        <v>52</v>
      </c>
      <c r="I231" s="9">
        <f>IF(H241=0, "-", H231/H241)</f>
        <v>3.9513677811550151E-2</v>
      </c>
      <c r="J231" s="8" t="str">
        <f t="shared" si="20"/>
        <v>-</v>
      </c>
      <c r="K231" s="9">
        <f t="shared" si="21"/>
        <v>-0.92307692307692313</v>
      </c>
    </row>
    <row r="232" spans="1:11" x14ac:dyDescent="0.25">
      <c r="A232" s="7" t="s">
        <v>342</v>
      </c>
      <c r="B232" s="65">
        <v>0</v>
      </c>
      <c r="C232" s="34">
        <f>IF(B241=0, "-", B232/B241)</f>
        <v>0</v>
      </c>
      <c r="D232" s="65">
        <v>0</v>
      </c>
      <c r="E232" s="9">
        <f>IF(D241=0, "-", D232/D241)</f>
        <v>0</v>
      </c>
      <c r="F232" s="81">
        <v>4</v>
      </c>
      <c r="G232" s="34">
        <f>IF(F241=0, "-", F232/F241)</f>
        <v>3.956478733926805E-3</v>
      </c>
      <c r="H232" s="65">
        <v>4</v>
      </c>
      <c r="I232" s="9">
        <f>IF(H241=0, "-", H232/H241)</f>
        <v>3.0395136778115501E-3</v>
      </c>
      <c r="J232" s="8" t="str">
        <f t="shared" si="20"/>
        <v>-</v>
      </c>
      <c r="K232" s="9">
        <f t="shared" si="21"/>
        <v>0</v>
      </c>
    </row>
    <row r="233" spans="1:11" x14ac:dyDescent="0.25">
      <c r="A233" s="7" t="s">
        <v>343</v>
      </c>
      <c r="B233" s="65">
        <v>0</v>
      </c>
      <c r="C233" s="34">
        <f>IF(B241=0, "-", B233/B241)</f>
        <v>0</v>
      </c>
      <c r="D233" s="65">
        <v>0</v>
      </c>
      <c r="E233" s="9">
        <f>IF(D241=0, "-", D233/D241)</f>
        <v>0</v>
      </c>
      <c r="F233" s="81">
        <v>0</v>
      </c>
      <c r="G233" s="34">
        <f>IF(F241=0, "-", F233/F241)</f>
        <v>0</v>
      </c>
      <c r="H233" s="65">
        <v>1</v>
      </c>
      <c r="I233" s="9">
        <f>IF(H241=0, "-", H233/H241)</f>
        <v>7.5987841945288754E-4</v>
      </c>
      <c r="J233" s="8" t="str">
        <f t="shared" si="20"/>
        <v>-</v>
      </c>
      <c r="K233" s="9">
        <f t="shared" si="21"/>
        <v>-1</v>
      </c>
    </row>
    <row r="234" spans="1:11" x14ac:dyDescent="0.25">
      <c r="A234" s="7" t="s">
        <v>344</v>
      </c>
      <c r="B234" s="65">
        <v>0</v>
      </c>
      <c r="C234" s="34">
        <f>IF(B241=0, "-", B234/B241)</f>
        <v>0</v>
      </c>
      <c r="D234" s="65">
        <v>0</v>
      </c>
      <c r="E234" s="9">
        <f>IF(D241=0, "-", D234/D241)</f>
        <v>0</v>
      </c>
      <c r="F234" s="81">
        <v>8</v>
      </c>
      <c r="G234" s="34">
        <f>IF(F241=0, "-", F234/F241)</f>
        <v>7.91295746785361E-3</v>
      </c>
      <c r="H234" s="65">
        <v>7</v>
      </c>
      <c r="I234" s="9">
        <f>IF(H241=0, "-", H234/H241)</f>
        <v>5.3191489361702126E-3</v>
      </c>
      <c r="J234" s="8" t="str">
        <f t="shared" si="20"/>
        <v>-</v>
      </c>
      <c r="K234" s="9">
        <f t="shared" si="21"/>
        <v>0.14285714285714285</v>
      </c>
    </row>
    <row r="235" spans="1:11" x14ac:dyDescent="0.25">
      <c r="A235" s="7" t="s">
        <v>345</v>
      </c>
      <c r="B235" s="65">
        <v>10</v>
      </c>
      <c r="C235" s="34">
        <f>IF(B241=0, "-", B235/B241)</f>
        <v>0.23809523809523808</v>
      </c>
      <c r="D235" s="65">
        <v>28</v>
      </c>
      <c r="E235" s="9">
        <f>IF(D241=0, "-", D235/D241)</f>
        <v>0.2978723404255319</v>
      </c>
      <c r="F235" s="81">
        <v>178</v>
      </c>
      <c r="G235" s="34">
        <f>IF(F241=0, "-", F235/F241)</f>
        <v>0.17606330365974282</v>
      </c>
      <c r="H235" s="65">
        <v>389</v>
      </c>
      <c r="I235" s="9">
        <f>IF(H241=0, "-", H235/H241)</f>
        <v>0.29559270516717323</v>
      </c>
      <c r="J235" s="8">
        <f t="shared" si="20"/>
        <v>-0.6428571428571429</v>
      </c>
      <c r="K235" s="9">
        <f t="shared" si="21"/>
        <v>-0.54241645244215941</v>
      </c>
    </row>
    <row r="236" spans="1:11" x14ac:dyDescent="0.25">
      <c r="A236" s="7" t="s">
        <v>346</v>
      </c>
      <c r="B236" s="65">
        <v>5</v>
      </c>
      <c r="C236" s="34">
        <f>IF(B241=0, "-", B236/B241)</f>
        <v>0.11904761904761904</v>
      </c>
      <c r="D236" s="65">
        <v>7</v>
      </c>
      <c r="E236" s="9">
        <f>IF(D241=0, "-", D236/D241)</f>
        <v>7.4468085106382975E-2</v>
      </c>
      <c r="F236" s="81">
        <v>79</v>
      </c>
      <c r="G236" s="34">
        <f>IF(F241=0, "-", F236/F241)</f>
        <v>7.8140454995054398E-2</v>
      </c>
      <c r="H236" s="65">
        <v>124</v>
      </c>
      <c r="I236" s="9">
        <f>IF(H241=0, "-", H236/H241)</f>
        <v>9.4224924012158054E-2</v>
      </c>
      <c r="J236" s="8">
        <f t="shared" si="20"/>
        <v>-0.2857142857142857</v>
      </c>
      <c r="K236" s="9">
        <f t="shared" si="21"/>
        <v>-0.36290322580645162</v>
      </c>
    </row>
    <row r="237" spans="1:11" x14ac:dyDescent="0.25">
      <c r="A237" s="7" t="s">
        <v>347</v>
      </c>
      <c r="B237" s="65">
        <v>1</v>
      </c>
      <c r="C237" s="34">
        <f>IF(B241=0, "-", B237/B241)</f>
        <v>2.3809523809523808E-2</v>
      </c>
      <c r="D237" s="65">
        <v>5</v>
      </c>
      <c r="E237" s="9">
        <f>IF(D241=0, "-", D237/D241)</f>
        <v>5.3191489361702128E-2</v>
      </c>
      <c r="F237" s="81">
        <v>34</v>
      </c>
      <c r="G237" s="34">
        <f>IF(F241=0, "-", F237/F241)</f>
        <v>3.3630069238377844E-2</v>
      </c>
      <c r="H237" s="65">
        <v>37</v>
      </c>
      <c r="I237" s="9">
        <f>IF(H241=0, "-", H237/H241)</f>
        <v>2.8115501519756839E-2</v>
      </c>
      <c r="J237" s="8">
        <f t="shared" si="20"/>
        <v>-0.8</v>
      </c>
      <c r="K237" s="9">
        <f t="shared" si="21"/>
        <v>-8.1081081081081086E-2</v>
      </c>
    </row>
    <row r="238" spans="1:11" x14ac:dyDescent="0.25">
      <c r="A238" s="7" t="s">
        <v>348</v>
      </c>
      <c r="B238" s="65">
        <v>2</v>
      </c>
      <c r="C238" s="34">
        <f>IF(B241=0, "-", B238/B241)</f>
        <v>4.7619047619047616E-2</v>
      </c>
      <c r="D238" s="65">
        <v>2</v>
      </c>
      <c r="E238" s="9">
        <f>IF(D241=0, "-", D238/D241)</f>
        <v>2.1276595744680851E-2</v>
      </c>
      <c r="F238" s="81">
        <v>51</v>
      </c>
      <c r="G238" s="34">
        <f>IF(F241=0, "-", F238/F241)</f>
        <v>5.0445103857566766E-2</v>
      </c>
      <c r="H238" s="65">
        <v>55</v>
      </c>
      <c r="I238" s="9">
        <f>IF(H241=0, "-", H238/H241)</f>
        <v>4.1793313069908813E-2</v>
      </c>
      <c r="J238" s="8">
        <f t="shared" si="20"/>
        <v>0</v>
      </c>
      <c r="K238" s="9">
        <f t="shared" si="21"/>
        <v>-7.2727272727272724E-2</v>
      </c>
    </row>
    <row r="239" spans="1:11" x14ac:dyDescent="0.25">
      <c r="A239" s="7" t="s">
        <v>349</v>
      </c>
      <c r="B239" s="65">
        <v>5</v>
      </c>
      <c r="C239" s="34">
        <f>IF(B241=0, "-", B239/B241)</f>
        <v>0.11904761904761904</v>
      </c>
      <c r="D239" s="65">
        <v>3</v>
      </c>
      <c r="E239" s="9">
        <f>IF(D241=0, "-", D239/D241)</f>
        <v>3.1914893617021274E-2</v>
      </c>
      <c r="F239" s="81">
        <v>46</v>
      </c>
      <c r="G239" s="34">
        <f>IF(F241=0, "-", F239/F241)</f>
        <v>4.549950544015826E-2</v>
      </c>
      <c r="H239" s="65">
        <v>36</v>
      </c>
      <c r="I239" s="9">
        <f>IF(H241=0, "-", H239/H241)</f>
        <v>2.7355623100303952E-2</v>
      </c>
      <c r="J239" s="8">
        <f t="shared" si="20"/>
        <v>0.66666666666666663</v>
      </c>
      <c r="K239" s="9">
        <f t="shared" si="21"/>
        <v>0.27777777777777779</v>
      </c>
    </row>
    <row r="240" spans="1:11" x14ac:dyDescent="0.25">
      <c r="A240" s="2"/>
      <c r="B240" s="68"/>
      <c r="C240" s="33"/>
      <c r="D240" s="68"/>
      <c r="E240" s="6"/>
      <c r="F240" s="82"/>
      <c r="G240" s="33"/>
      <c r="H240" s="68"/>
      <c r="I240" s="6"/>
      <c r="J240" s="5"/>
      <c r="K240" s="6"/>
    </row>
    <row r="241" spans="1:11" s="43" customFormat="1" x14ac:dyDescent="0.25">
      <c r="A241" s="162" t="s">
        <v>604</v>
      </c>
      <c r="B241" s="71">
        <f>SUM(B222:B240)</f>
        <v>42</v>
      </c>
      <c r="C241" s="40">
        <f>B241/25798</f>
        <v>1.6280331808667338E-3</v>
      </c>
      <c r="D241" s="71">
        <f>SUM(D222:D240)</f>
        <v>94</v>
      </c>
      <c r="E241" s="41">
        <f>D241/24733</f>
        <v>3.8005903044515425E-3</v>
      </c>
      <c r="F241" s="77">
        <f>SUM(F222:F240)</f>
        <v>1011</v>
      </c>
      <c r="G241" s="42">
        <f>F241/338012</f>
        <v>2.9910180703643656E-3</v>
      </c>
      <c r="H241" s="71">
        <f>SUM(H222:H240)</f>
        <v>1316</v>
      </c>
      <c r="I241" s="41">
        <f>H241/328185</f>
        <v>4.0099334216981272E-3</v>
      </c>
      <c r="J241" s="37">
        <f>IF(D241=0, "-", IF((B241-D241)/D241&lt;10, (B241-D241)/D241, "&gt;999%"))</f>
        <v>-0.55319148936170215</v>
      </c>
      <c r="K241" s="38">
        <f>IF(H241=0, "-", IF((F241-H241)/H241&lt;10, (F241-H241)/H241, "&gt;999%"))</f>
        <v>-0.2317629179331307</v>
      </c>
    </row>
    <row r="242" spans="1:11" x14ac:dyDescent="0.25">
      <c r="B242" s="83"/>
      <c r="D242" s="83"/>
      <c r="F242" s="83"/>
      <c r="H242" s="83"/>
    </row>
    <row r="243" spans="1:11" x14ac:dyDescent="0.25">
      <c r="A243" s="163" t="s">
        <v>152</v>
      </c>
      <c r="B243" s="61" t="s">
        <v>12</v>
      </c>
      <c r="C243" s="62" t="s">
        <v>13</v>
      </c>
      <c r="D243" s="61" t="s">
        <v>12</v>
      </c>
      <c r="E243" s="63" t="s">
        <v>13</v>
      </c>
      <c r="F243" s="62" t="s">
        <v>12</v>
      </c>
      <c r="G243" s="62" t="s">
        <v>13</v>
      </c>
      <c r="H243" s="61" t="s">
        <v>12</v>
      </c>
      <c r="I243" s="63" t="s">
        <v>13</v>
      </c>
      <c r="J243" s="61"/>
      <c r="K243" s="63"/>
    </row>
    <row r="244" spans="1:11" x14ac:dyDescent="0.25">
      <c r="A244" s="7" t="s">
        <v>350</v>
      </c>
      <c r="B244" s="65">
        <v>0</v>
      </c>
      <c r="C244" s="34">
        <f>IF(B257=0, "-", B244/B257)</f>
        <v>0</v>
      </c>
      <c r="D244" s="65">
        <v>4</v>
      </c>
      <c r="E244" s="9">
        <f>IF(D257=0, "-", D244/D257)</f>
        <v>8.5106382978723402E-2</v>
      </c>
      <c r="F244" s="81">
        <v>26</v>
      </c>
      <c r="G244" s="34">
        <f>IF(F257=0, "-", F244/F257)</f>
        <v>6.6838046272493568E-2</v>
      </c>
      <c r="H244" s="65">
        <v>31</v>
      </c>
      <c r="I244" s="9">
        <f>IF(H257=0, "-", H244/H257)</f>
        <v>6.9196428571428575E-2</v>
      </c>
      <c r="J244" s="8">
        <f t="shared" ref="J244:J255" si="22">IF(D244=0, "-", IF((B244-D244)/D244&lt;10, (B244-D244)/D244, "&gt;999%"))</f>
        <v>-1</v>
      </c>
      <c r="K244" s="9">
        <f t="shared" ref="K244:K255" si="23">IF(H244=0, "-", IF((F244-H244)/H244&lt;10, (F244-H244)/H244, "&gt;999%"))</f>
        <v>-0.16129032258064516</v>
      </c>
    </row>
    <row r="245" spans="1:11" x14ac:dyDescent="0.25">
      <c r="A245" s="7" t="s">
        <v>351</v>
      </c>
      <c r="B245" s="65">
        <v>0</v>
      </c>
      <c r="C245" s="34">
        <f>IF(B257=0, "-", B245/B257)</f>
        <v>0</v>
      </c>
      <c r="D245" s="65">
        <v>0</v>
      </c>
      <c r="E245" s="9">
        <f>IF(D257=0, "-", D245/D257)</f>
        <v>0</v>
      </c>
      <c r="F245" s="81">
        <v>1</v>
      </c>
      <c r="G245" s="34">
        <f>IF(F257=0, "-", F245/F257)</f>
        <v>2.5706940874035988E-3</v>
      </c>
      <c r="H245" s="65">
        <v>19</v>
      </c>
      <c r="I245" s="9">
        <f>IF(H257=0, "-", H245/H257)</f>
        <v>4.2410714285714288E-2</v>
      </c>
      <c r="J245" s="8" t="str">
        <f t="shared" si="22"/>
        <v>-</v>
      </c>
      <c r="K245" s="9">
        <f t="shared" si="23"/>
        <v>-0.94736842105263153</v>
      </c>
    </row>
    <row r="246" spans="1:11" x14ac:dyDescent="0.25">
      <c r="A246" s="7" t="s">
        <v>352</v>
      </c>
      <c r="B246" s="65">
        <v>2</v>
      </c>
      <c r="C246" s="34">
        <f>IF(B257=0, "-", B246/B257)</f>
        <v>7.407407407407407E-2</v>
      </c>
      <c r="D246" s="65">
        <v>1</v>
      </c>
      <c r="E246" s="9">
        <f>IF(D257=0, "-", D246/D257)</f>
        <v>2.1276595744680851E-2</v>
      </c>
      <c r="F246" s="81">
        <v>28</v>
      </c>
      <c r="G246" s="34">
        <f>IF(F257=0, "-", F246/F257)</f>
        <v>7.1979434447300775E-2</v>
      </c>
      <c r="H246" s="65">
        <v>36</v>
      </c>
      <c r="I246" s="9">
        <f>IF(H257=0, "-", H246/H257)</f>
        <v>8.0357142857142863E-2</v>
      </c>
      <c r="J246" s="8">
        <f t="shared" si="22"/>
        <v>1</v>
      </c>
      <c r="K246" s="9">
        <f t="shared" si="23"/>
        <v>-0.22222222222222221</v>
      </c>
    </row>
    <row r="247" spans="1:11" x14ac:dyDescent="0.25">
      <c r="A247" s="7" t="s">
        <v>353</v>
      </c>
      <c r="B247" s="65">
        <v>1</v>
      </c>
      <c r="C247" s="34">
        <f>IF(B257=0, "-", B247/B257)</f>
        <v>3.7037037037037035E-2</v>
      </c>
      <c r="D247" s="65">
        <v>1</v>
      </c>
      <c r="E247" s="9">
        <f>IF(D257=0, "-", D247/D257)</f>
        <v>2.1276595744680851E-2</v>
      </c>
      <c r="F247" s="81">
        <v>24</v>
      </c>
      <c r="G247" s="34">
        <f>IF(F257=0, "-", F247/F257)</f>
        <v>6.1696658097686374E-2</v>
      </c>
      <c r="H247" s="65">
        <v>20</v>
      </c>
      <c r="I247" s="9">
        <f>IF(H257=0, "-", H247/H257)</f>
        <v>4.4642857142857144E-2</v>
      </c>
      <c r="J247" s="8">
        <f t="shared" si="22"/>
        <v>0</v>
      </c>
      <c r="K247" s="9">
        <f t="shared" si="23"/>
        <v>0.2</v>
      </c>
    </row>
    <row r="248" spans="1:11" x14ac:dyDescent="0.25">
      <c r="A248" s="7" t="s">
        <v>354</v>
      </c>
      <c r="B248" s="65">
        <v>7</v>
      </c>
      <c r="C248" s="34">
        <f>IF(B257=0, "-", B248/B257)</f>
        <v>0.25925925925925924</v>
      </c>
      <c r="D248" s="65">
        <v>5</v>
      </c>
      <c r="E248" s="9">
        <f>IF(D257=0, "-", D248/D257)</f>
        <v>0.10638297872340426</v>
      </c>
      <c r="F248" s="81">
        <v>67</v>
      </c>
      <c r="G248" s="34">
        <f>IF(F257=0, "-", F248/F257)</f>
        <v>0.17223650385604114</v>
      </c>
      <c r="H248" s="65">
        <v>59</v>
      </c>
      <c r="I248" s="9">
        <f>IF(H257=0, "-", H248/H257)</f>
        <v>0.13169642857142858</v>
      </c>
      <c r="J248" s="8">
        <f t="shared" si="22"/>
        <v>0.4</v>
      </c>
      <c r="K248" s="9">
        <f t="shared" si="23"/>
        <v>0.13559322033898305</v>
      </c>
    </row>
    <row r="249" spans="1:11" x14ac:dyDescent="0.25">
      <c r="A249" s="7" t="s">
        <v>355</v>
      </c>
      <c r="B249" s="65">
        <v>2</v>
      </c>
      <c r="C249" s="34">
        <f>IF(B257=0, "-", B249/B257)</f>
        <v>7.407407407407407E-2</v>
      </c>
      <c r="D249" s="65">
        <v>1</v>
      </c>
      <c r="E249" s="9">
        <f>IF(D257=0, "-", D249/D257)</f>
        <v>2.1276595744680851E-2</v>
      </c>
      <c r="F249" s="81">
        <v>18</v>
      </c>
      <c r="G249" s="34">
        <f>IF(F257=0, "-", F249/F257)</f>
        <v>4.6272493573264781E-2</v>
      </c>
      <c r="H249" s="65">
        <v>18</v>
      </c>
      <c r="I249" s="9">
        <f>IF(H257=0, "-", H249/H257)</f>
        <v>4.0178571428571432E-2</v>
      </c>
      <c r="J249" s="8">
        <f t="shared" si="22"/>
        <v>1</v>
      </c>
      <c r="K249" s="9">
        <f t="shared" si="23"/>
        <v>0</v>
      </c>
    </row>
    <row r="250" spans="1:11" x14ac:dyDescent="0.25">
      <c r="A250" s="7" t="s">
        <v>356</v>
      </c>
      <c r="B250" s="65">
        <v>1</v>
      </c>
      <c r="C250" s="34">
        <f>IF(B257=0, "-", B250/B257)</f>
        <v>3.7037037037037035E-2</v>
      </c>
      <c r="D250" s="65">
        <v>1</v>
      </c>
      <c r="E250" s="9">
        <f>IF(D257=0, "-", D250/D257)</f>
        <v>2.1276595744680851E-2</v>
      </c>
      <c r="F250" s="81">
        <v>9</v>
      </c>
      <c r="G250" s="34">
        <f>IF(F257=0, "-", F250/F257)</f>
        <v>2.313624678663239E-2</v>
      </c>
      <c r="H250" s="65">
        <v>2</v>
      </c>
      <c r="I250" s="9">
        <f>IF(H257=0, "-", H250/H257)</f>
        <v>4.464285714285714E-3</v>
      </c>
      <c r="J250" s="8">
        <f t="shared" si="22"/>
        <v>0</v>
      </c>
      <c r="K250" s="9">
        <f t="shared" si="23"/>
        <v>3.5</v>
      </c>
    </row>
    <row r="251" spans="1:11" x14ac:dyDescent="0.25">
      <c r="A251" s="7" t="s">
        <v>357</v>
      </c>
      <c r="B251" s="65">
        <v>4</v>
      </c>
      <c r="C251" s="34">
        <f>IF(B257=0, "-", B251/B257)</f>
        <v>0.14814814814814814</v>
      </c>
      <c r="D251" s="65">
        <v>5</v>
      </c>
      <c r="E251" s="9">
        <f>IF(D257=0, "-", D251/D257)</f>
        <v>0.10638297872340426</v>
      </c>
      <c r="F251" s="81">
        <v>24</v>
      </c>
      <c r="G251" s="34">
        <f>IF(F257=0, "-", F251/F257)</f>
        <v>6.1696658097686374E-2</v>
      </c>
      <c r="H251" s="65">
        <v>37</v>
      </c>
      <c r="I251" s="9">
        <f>IF(H257=0, "-", H251/H257)</f>
        <v>8.2589285714285712E-2</v>
      </c>
      <c r="J251" s="8">
        <f t="shared" si="22"/>
        <v>-0.2</v>
      </c>
      <c r="K251" s="9">
        <f t="shared" si="23"/>
        <v>-0.35135135135135137</v>
      </c>
    </row>
    <row r="252" spans="1:11" x14ac:dyDescent="0.25">
      <c r="A252" s="7" t="s">
        <v>358</v>
      </c>
      <c r="B252" s="65">
        <v>0</v>
      </c>
      <c r="C252" s="34">
        <f>IF(B257=0, "-", B252/B257)</f>
        <v>0</v>
      </c>
      <c r="D252" s="65">
        <v>4</v>
      </c>
      <c r="E252" s="9">
        <f>IF(D257=0, "-", D252/D257)</f>
        <v>8.5106382978723402E-2</v>
      </c>
      <c r="F252" s="81">
        <v>0</v>
      </c>
      <c r="G252" s="34">
        <f>IF(F257=0, "-", F252/F257)</f>
        <v>0</v>
      </c>
      <c r="H252" s="65">
        <v>25</v>
      </c>
      <c r="I252" s="9">
        <f>IF(H257=0, "-", H252/H257)</f>
        <v>5.5803571428571432E-2</v>
      </c>
      <c r="J252" s="8">
        <f t="shared" si="22"/>
        <v>-1</v>
      </c>
      <c r="K252" s="9">
        <f t="shared" si="23"/>
        <v>-1</v>
      </c>
    </row>
    <row r="253" spans="1:11" x14ac:dyDescent="0.25">
      <c r="A253" s="7" t="s">
        <v>359</v>
      </c>
      <c r="B253" s="65">
        <v>0</v>
      </c>
      <c r="C253" s="34">
        <f>IF(B257=0, "-", B253/B257)</f>
        <v>0</v>
      </c>
      <c r="D253" s="65">
        <v>2</v>
      </c>
      <c r="E253" s="9">
        <f>IF(D257=0, "-", D253/D257)</f>
        <v>4.2553191489361701E-2</v>
      </c>
      <c r="F253" s="81">
        <v>3</v>
      </c>
      <c r="G253" s="34">
        <f>IF(F257=0, "-", F253/F257)</f>
        <v>7.7120822622107968E-3</v>
      </c>
      <c r="H253" s="65">
        <v>21</v>
      </c>
      <c r="I253" s="9">
        <f>IF(H257=0, "-", H253/H257)</f>
        <v>4.6875E-2</v>
      </c>
      <c r="J253" s="8">
        <f t="shared" si="22"/>
        <v>-1</v>
      </c>
      <c r="K253" s="9">
        <f t="shared" si="23"/>
        <v>-0.8571428571428571</v>
      </c>
    </row>
    <row r="254" spans="1:11" x14ac:dyDescent="0.25">
      <c r="A254" s="7" t="s">
        <v>360</v>
      </c>
      <c r="B254" s="65">
        <v>10</v>
      </c>
      <c r="C254" s="34">
        <f>IF(B257=0, "-", B254/B257)</f>
        <v>0.37037037037037035</v>
      </c>
      <c r="D254" s="65">
        <v>22</v>
      </c>
      <c r="E254" s="9">
        <f>IF(D257=0, "-", D254/D257)</f>
        <v>0.46808510638297873</v>
      </c>
      <c r="F254" s="81">
        <v>189</v>
      </c>
      <c r="G254" s="34">
        <f>IF(F257=0, "-", F254/F257)</f>
        <v>0.48586118251928023</v>
      </c>
      <c r="H254" s="65">
        <v>173</v>
      </c>
      <c r="I254" s="9">
        <f>IF(H257=0, "-", H254/H257)</f>
        <v>0.3861607142857143</v>
      </c>
      <c r="J254" s="8">
        <f t="shared" si="22"/>
        <v>-0.54545454545454541</v>
      </c>
      <c r="K254" s="9">
        <f t="shared" si="23"/>
        <v>9.2485549132947972E-2</v>
      </c>
    </row>
    <row r="255" spans="1:11" x14ac:dyDescent="0.25">
      <c r="A255" s="7" t="s">
        <v>361</v>
      </c>
      <c r="B255" s="65">
        <v>0</v>
      </c>
      <c r="C255" s="34">
        <f>IF(B257=0, "-", B255/B257)</f>
        <v>0</v>
      </c>
      <c r="D255" s="65">
        <v>1</v>
      </c>
      <c r="E255" s="9">
        <f>IF(D257=0, "-", D255/D257)</f>
        <v>2.1276595744680851E-2</v>
      </c>
      <c r="F255" s="81">
        <v>0</v>
      </c>
      <c r="G255" s="34">
        <f>IF(F257=0, "-", F255/F257)</f>
        <v>0</v>
      </c>
      <c r="H255" s="65">
        <v>7</v>
      </c>
      <c r="I255" s="9">
        <f>IF(H257=0, "-", H255/H257)</f>
        <v>1.5625E-2</v>
      </c>
      <c r="J255" s="8">
        <f t="shared" si="22"/>
        <v>-1</v>
      </c>
      <c r="K255" s="9">
        <f t="shared" si="23"/>
        <v>-1</v>
      </c>
    </row>
    <row r="256" spans="1:11" x14ac:dyDescent="0.25">
      <c r="A256" s="2"/>
      <c r="B256" s="68"/>
      <c r="C256" s="33"/>
      <c r="D256" s="68"/>
      <c r="E256" s="6"/>
      <c r="F256" s="82"/>
      <c r="G256" s="33"/>
      <c r="H256" s="68"/>
      <c r="I256" s="6"/>
      <c r="J256" s="5"/>
      <c r="K256" s="6"/>
    </row>
    <row r="257" spans="1:11" s="43" customFormat="1" x14ac:dyDescent="0.25">
      <c r="A257" s="162" t="s">
        <v>603</v>
      </c>
      <c r="B257" s="71">
        <f>SUM(B244:B256)</f>
        <v>27</v>
      </c>
      <c r="C257" s="40">
        <f>B257/25798</f>
        <v>1.0465927591286146E-3</v>
      </c>
      <c r="D257" s="71">
        <f>SUM(D244:D256)</f>
        <v>47</v>
      </c>
      <c r="E257" s="41">
        <f>D257/24733</f>
        <v>1.9002951522257712E-3</v>
      </c>
      <c r="F257" s="77">
        <f>SUM(F244:F256)</f>
        <v>389</v>
      </c>
      <c r="G257" s="42">
        <f>F257/338012</f>
        <v>1.1508467155012247E-3</v>
      </c>
      <c r="H257" s="71">
        <f>SUM(H244:H256)</f>
        <v>448</v>
      </c>
      <c r="I257" s="41">
        <f>H257/328185</f>
        <v>1.3650837180248945E-3</v>
      </c>
      <c r="J257" s="37">
        <f>IF(D257=0, "-", IF((B257-D257)/D257&lt;10, (B257-D257)/D257, "&gt;999%"))</f>
        <v>-0.42553191489361702</v>
      </c>
      <c r="K257" s="38">
        <f>IF(H257=0, "-", IF((F257-H257)/H257&lt;10, (F257-H257)/H257, "&gt;999%"))</f>
        <v>-0.13169642857142858</v>
      </c>
    </row>
    <row r="258" spans="1:11" x14ac:dyDescent="0.25">
      <c r="B258" s="83"/>
      <c r="D258" s="83"/>
      <c r="F258" s="83"/>
      <c r="H258" s="83"/>
    </row>
    <row r="259" spans="1:11" s="43" customFormat="1" x14ac:dyDescent="0.25">
      <c r="A259" s="162" t="s">
        <v>602</v>
      </c>
      <c r="B259" s="71">
        <v>182</v>
      </c>
      <c r="C259" s="40">
        <f>B259/25798</f>
        <v>7.0548104504225134E-3</v>
      </c>
      <c r="D259" s="71">
        <v>181</v>
      </c>
      <c r="E259" s="41">
        <f>D259/24733</f>
        <v>7.3181579266566937E-3</v>
      </c>
      <c r="F259" s="77">
        <v>2947</v>
      </c>
      <c r="G259" s="42">
        <f>F259/338012</f>
        <v>8.718625374247068E-3</v>
      </c>
      <c r="H259" s="71">
        <v>3287</v>
      </c>
      <c r="I259" s="41">
        <f>H259/328185</f>
        <v>1.0015692368633545E-2</v>
      </c>
      <c r="J259" s="37">
        <f>IF(D259=0, "-", IF((B259-D259)/D259&lt;10, (B259-D259)/D259, "&gt;999%"))</f>
        <v>5.5248618784530384E-3</v>
      </c>
      <c r="K259" s="38">
        <f>IF(H259=0, "-", IF((F259-H259)/H259&lt;10, (F259-H259)/H259, "&gt;999%"))</f>
        <v>-0.10343778521448128</v>
      </c>
    </row>
    <row r="260" spans="1:11" x14ac:dyDescent="0.25">
      <c r="B260" s="83"/>
      <c r="D260" s="83"/>
      <c r="F260" s="83"/>
      <c r="H260" s="83"/>
    </row>
    <row r="261" spans="1:11" x14ac:dyDescent="0.25">
      <c r="A261" s="27" t="s">
        <v>600</v>
      </c>
      <c r="B261" s="71">
        <f>B265-B263</f>
        <v>3123</v>
      </c>
      <c r="C261" s="40">
        <f>B261/25798</f>
        <v>0.12105589580587642</v>
      </c>
      <c r="D261" s="71">
        <f>D265-D263</f>
        <v>4055</v>
      </c>
      <c r="E261" s="41">
        <f>D261/24733</f>
        <v>0.16395099664415963</v>
      </c>
      <c r="F261" s="77">
        <f>F265-F263</f>
        <v>52630</v>
      </c>
      <c r="G261" s="42">
        <f>F261/338012</f>
        <v>0.15570453120007574</v>
      </c>
      <c r="H261" s="71">
        <f>H265-H263</f>
        <v>61851</v>
      </c>
      <c r="I261" s="41">
        <f>H261/328185</f>
        <v>0.18846382375794141</v>
      </c>
      <c r="J261" s="37">
        <f>IF(D261=0, "-", IF((B261-D261)/D261&lt;10, (B261-D261)/D261, "&gt;999%"))</f>
        <v>-0.22983970406905055</v>
      </c>
      <c r="K261" s="38">
        <f>IF(H261=0, "-", IF((F261-H261)/H261&lt;10, (F261-H261)/H261, "&gt;999%"))</f>
        <v>-0.14908408918206659</v>
      </c>
    </row>
    <row r="262" spans="1:11" x14ac:dyDescent="0.25">
      <c r="A262" s="27"/>
      <c r="B262" s="71"/>
      <c r="C262" s="40"/>
      <c r="D262" s="71"/>
      <c r="E262" s="41"/>
      <c r="F262" s="77"/>
      <c r="G262" s="42"/>
      <c r="H262" s="71"/>
      <c r="I262" s="41"/>
      <c r="J262" s="37"/>
      <c r="K262" s="38"/>
    </row>
    <row r="263" spans="1:11" x14ac:dyDescent="0.25">
      <c r="A263" s="27" t="s">
        <v>601</v>
      </c>
      <c r="B263" s="71">
        <v>787</v>
      </c>
      <c r="C263" s="40">
        <f>B263/25798</f>
        <v>3.0506240793859989E-2</v>
      </c>
      <c r="D263" s="71">
        <v>804</v>
      </c>
      <c r="E263" s="41">
        <f>D263/24733</f>
        <v>3.2507176646585534E-2</v>
      </c>
      <c r="F263" s="77">
        <v>14679</v>
      </c>
      <c r="G263" s="42">
        <f>F263/338012</f>
        <v>4.3427452279800716E-2</v>
      </c>
      <c r="H263" s="71">
        <v>12199</v>
      </c>
      <c r="I263" s="41">
        <f>H263/328185</f>
        <v>3.7171107759343056E-2</v>
      </c>
      <c r="J263" s="37">
        <f>IF(D263=0, "-", IF((B263-D263)/D263&lt;10, (B263-D263)/D263, "&gt;999%"))</f>
        <v>-2.1144278606965175E-2</v>
      </c>
      <c r="K263" s="38">
        <f>IF(H263=0, "-", IF((F263-H263)/H263&lt;10, (F263-H263)/H263, "&gt;999%"))</f>
        <v>0.20329535207803917</v>
      </c>
    </row>
    <row r="264" spans="1:11" x14ac:dyDescent="0.25">
      <c r="A264" s="27"/>
      <c r="B264" s="71"/>
      <c r="C264" s="40"/>
      <c r="D264" s="71"/>
      <c r="E264" s="41"/>
      <c r="F264" s="77"/>
      <c r="G264" s="42"/>
      <c r="H264" s="71"/>
      <c r="I264" s="41"/>
      <c r="J264" s="37"/>
      <c r="K264" s="38"/>
    </row>
    <row r="265" spans="1:11" x14ac:dyDescent="0.25">
      <c r="A265" s="27" t="s">
        <v>599</v>
      </c>
      <c r="B265" s="71">
        <v>3910</v>
      </c>
      <c r="C265" s="40">
        <f>B265/25798</f>
        <v>0.15156213659973641</v>
      </c>
      <c r="D265" s="71">
        <v>4859</v>
      </c>
      <c r="E265" s="41">
        <f>D265/24733</f>
        <v>0.19645817329074516</v>
      </c>
      <c r="F265" s="77">
        <v>67309</v>
      </c>
      <c r="G265" s="42">
        <f>F265/338012</f>
        <v>0.19913198347987646</v>
      </c>
      <c r="H265" s="71">
        <v>74050</v>
      </c>
      <c r="I265" s="41">
        <f>H265/328185</f>
        <v>0.22563493151728445</v>
      </c>
      <c r="J265" s="37">
        <f>IF(D265=0, "-", IF((B265-D265)/D265&lt;10, (B265-D265)/D265, "&gt;999%"))</f>
        <v>-0.1953076764766413</v>
      </c>
      <c r="K265" s="38">
        <f>IF(H265=0, "-", IF((F265-H265)/H265&lt;10, (F265-H265)/H265, "&gt;999%"))</f>
        <v>-9.1033085752869683E-2</v>
      </c>
    </row>
  </sheetData>
  <mergeCells count="58">
    <mergeCell ref="B1:K1"/>
    <mergeCell ref="B2:K2"/>
    <mergeCell ref="B205:E205"/>
    <mergeCell ref="F205:I205"/>
    <mergeCell ref="J205:K205"/>
    <mergeCell ref="B206:C206"/>
    <mergeCell ref="D206:E206"/>
    <mergeCell ref="F206:G206"/>
    <mergeCell ref="H206:I206"/>
    <mergeCell ref="B175:E175"/>
    <mergeCell ref="F175:I175"/>
    <mergeCell ref="J175:K175"/>
    <mergeCell ref="B176:C176"/>
    <mergeCell ref="D176:E176"/>
    <mergeCell ref="F176:G176"/>
    <mergeCell ref="H176:I176"/>
    <mergeCell ref="B148:E148"/>
    <mergeCell ref="F148:I148"/>
    <mergeCell ref="J148:K148"/>
    <mergeCell ref="B149:C149"/>
    <mergeCell ref="D149:E149"/>
    <mergeCell ref="F149:G149"/>
    <mergeCell ref="H149:I149"/>
    <mergeCell ref="B122:E122"/>
    <mergeCell ref="F122:I122"/>
    <mergeCell ref="J122:K122"/>
    <mergeCell ref="B123:C123"/>
    <mergeCell ref="D123:E123"/>
    <mergeCell ref="F123:G123"/>
    <mergeCell ref="H123:I123"/>
    <mergeCell ref="B82:E82"/>
    <mergeCell ref="F82:I82"/>
    <mergeCell ref="J82:K82"/>
    <mergeCell ref="B83:C83"/>
    <mergeCell ref="D83:E83"/>
    <mergeCell ref="F83:G83"/>
    <mergeCell ref="H83:I83"/>
    <mergeCell ref="B42:E42"/>
    <mergeCell ref="F42:I42"/>
    <mergeCell ref="J42:K42"/>
    <mergeCell ref="B43:C43"/>
    <mergeCell ref="D43:E43"/>
    <mergeCell ref="F43:G43"/>
    <mergeCell ref="H43:I43"/>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3" max="16383" man="1"/>
    <brk id="121" max="16383" man="1"/>
    <brk id="174" max="16383" man="1"/>
    <brk id="22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workbookViewId="0">
      <selection activeCell="M1" sqref="M1"/>
    </sheetView>
  </sheetViews>
  <sheetFormatPr defaultRowHeight="13.2" x14ac:dyDescent="0.25"/>
  <cols>
    <col min="1" max="1" width="24.77734375" customWidth="1"/>
    <col min="2" max="11" width="8.44140625" customWidth="1"/>
  </cols>
  <sheetData>
    <row r="1" spans="1:11" s="52" customFormat="1" ht="20.399999999999999" x14ac:dyDescent="0.35">
      <c r="A1" s="4" t="s">
        <v>10</v>
      </c>
      <c r="B1" s="198" t="s">
        <v>652</v>
      </c>
      <c r="C1" s="198"/>
      <c r="D1" s="198"/>
      <c r="E1" s="199"/>
      <c r="F1" s="199"/>
      <c r="G1" s="199"/>
      <c r="H1" s="199"/>
      <c r="I1" s="199"/>
      <c r="J1" s="199"/>
      <c r="K1" s="199"/>
    </row>
    <row r="2" spans="1:11" s="52" customFormat="1" ht="20.399999999999999" x14ac:dyDescent="0.35">
      <c r="A2" s="4" t="s">
        <v>111</v>
      </c>
      <c r="B2" s="202" t="s">
        <v>102</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10</v>
      </c>
      <c r="C7" s="39">
        <f>IF(B51=0, "-", B7/B51)</f>
        <v>2.5575447570332483E-3</v>
      </c>
      <c r="D7" s="65">
        <v>8</v>
      </c>
      <c r="E7" s="21">
        <f>IF(D51=0, "-", D7/D51)</f>
        <v>1.6464293064416546E-3</v>
      </c>
      <c r="F7" s="81">
        <v>84</v>
      </c>
      <c r="G7" s="39">
        <f>IF(F51=0, "-", F7/F51)</f>
        <v>1.2479757536139298E-3</v>
      </c>
      <c r="H7" s="65">
        <v>112</v>
      </c>
      <c r="I7" s="21">
        <f>IF(H51=0, "-", H7/H51)</f>
        <v>1.5124915597569211E-3</v>
      </c>
      <c r="J7" s="20">
        <f t="shared" ref="J7:J49" si="0">IF(D7=0, "-", IF((B7-D7)/D7&lt;10, (B7-D7)/D7, "&gt;999%"))</f>
        <v>0.25</v>
      </c>
      <c r="K7" s="21">
        <f t="shared" ref="K7:K49" si="1">IF(H7=0, "-", IF((F7-H7)/H7&lt;10, (F7-H7)/H7, "&gt;999%"))</f>
        <v>-0.25</v>
      </c>
    </row>
    <row r="8" spans="1:11" x14ac:dyDescent="0.25">
      <c r="A8" s="7" t="s">
        <v>32</v>
      </c>
      <c r="B8" s="65">
        <v>0</v>
      </c>
      <c r="C8" s="39">
        <f>IF(B51=0, "-", B8/B51)</f>
        <v>0</v>
      </c>
      <c r="D8" s="65">
        <v>1</v>
      </c>
      <c r="E8" s="21">
        <f>IF(D51=0, "-", D8/D51)</f>
        <v>2.0580366330520683E-4</v>
      </c>
      <c r="F8" s="81">
        <v>1</v>
      </c>
      <c r="G8" s="39">
        <f>IF(F51=0, "-", F8/F51)</f>
        <v>1.4856854209689641E-5</v>
      </c>
      <c r="H8" s="65">
        <v>10</v>
      </c>
      <c r="I8" s="21">
        <f>IF(H51=0, "-", H8/H51)</f>
        <v>1.3504388926401079E-4</v>
      </c>
      <c r="J8" s="20">
        <f t="shared" si="0"/>
        <v>-1</v>
      </c>
      <c r="K8" s="21">
        <f t="shared" si="1"/>
        <v>-0.9</v>
      </c>
    </row>
    <row r="9" spans="1:11" x14ac:dyDescent="0.25">
      <c r="A9" s="7" t="s">
        <v>33</v>
      </c>
      <c r="B9" s="65">
        <v>0</v>
      </c>
      <c r="C9" s="39">
        <f>IF(B51=0, "-", B9/B51)</f>
        <v>0</v>
      </c>
      <c r="D9" s="65">
        <v>4</v>
      </c>
      <c r="E9" s="21">
        <f>IF(D51=0, "-", D9/D51)</f>
        <v>8.2321465322082732E-4</v>
      </c>
      <c r="F9" s="81">
        <v>26</v>
      </c>
      <c r="G9" s="39">
        <f>IF(F51=0, "-", F9/F51)</f>
        <v>3.8627820945193067E-4</v>
      </c>
      <c r="H9" s="65">
        <v>31</v>
      </c>
      <c r="I9" s="21">
        <f>IF(H51=0, "-", H9/H51)</f>
        <v>4.1863605671843351E-4</v>
      </c>
      <c r="J9" s="20">
        <f t="shared" si="0"/>
        <v>-1</v>
      </c>
      <c r="K9" s="21">
        <f t="shared" si="1"/>
        <v>-0.16129032258064516</v>
      </c>
    </row>
    <row r="10" spans="1:11" x14ac:dyDescent="0.25">
      <c r="A10" s="7" t="s">
        <v>34</v>
      </c>
      <c r="B10" s="65">
        <v>120</v>
      </c>
      <c r="C10" s="39">
        <f>IF(B51=0, "-", B10/B51)</f>
        <v>3.0690537084398978E-2</v>
      </c>
      <c r="D10" s="65">
        <v>58</v>
      </c>
      <c r="E10" s="21">
        <f>IF(D51=0, "-", D10/D51)</f>
        <v>1.1936612471701996E-2</v>
      </c>
      <c r="F10" s="81">
        <v>1753</v>
      </c>
      <c r="G10" s="39">
        <f>IF(F51=0, "-", F10/F51)</f>
        <v>2.6044065429585938E-2</v>
      </c>
      <c r="H10" s="65">
        <v>1482</v>
      </c>
      <c r="I10" s="21">
        <f>IF(H51=0, "-", H10/H51)</f>
        <v>2.0013504388926399E-2</v>
      </c>
      <c r="J10" s="20">
        <f t="shared" si="0"/>
        <v>1.0689655172413792</v>
      </c>
      <c r="K10" s="21">
        <f t="shared" si="1"/>
        <v>0.18286099865047234</v>
      </c>
    </row>
    <row r="11" spans="1:11" x14ac:dyDescent="0.25">
      <c r="A11" s="7" t="s">
        <v>35</v>
      </c>
      <c r="B11" s="65">
        <v>2</v>
      </c>
      <c r="C11" s="39">
        <f>IF(B51=0, "-", B11/B51)</f>
        <v>5.1150895140664957E-4</v>
      </c>
      <c r="D11" s="65">
        <v>1</v>
      </c>
      <c r="E11" s="21">
        <f>IF(D51=0, "-", D11/D51)</f>
        <v>2.0580366330520683E-4</v>
      </c>
      <c r="F11" s="81">
        <v>35</v>
      </c>
      <c r="G11" s="39">
        <f>IF(F51=0, "-", F11/F51)</f>
        <v>5.1998989733913746E-4</v>
      </c>
      <c r="H11" s="65">
        <v>42</v>
      </c>
      <c r="I11" s="21">
        <f>IF(H51=0, "-", H11/H51)</f>
        <v>5.6718433490884532E-4</v>
      </c>
      <c r="J11" s="20">
        <f t="shared" si="0"/>
        <v>1</v>
      </c>
      <c r="K11" s="21">
        <f t="shared" si="1"/>
        <v>-0.16666666666666666</v>
      </c>
    </row>
    <row r="12" spans="1:11" x14ac:dyDescent="0.25">
      <c r="A12" s="7" t="s">
        <v>36</v>
      </c>
      <c r="B12" s="65">
        <v>110</v>
      </c>
      <c r="C12" s="39">
        <f>IF(B51=0, "-", B12/B51)</f>
        <v>2.8132992327365727E-2</v>
      </c>
      <c r="D12" s="65">
        <v>281</v>
      </c>
      <c r="E12" s="21">
        <f>IF(D51=0, "-", D12/D51)</f>
        <v>5.7830829388763119E-2</v>
      </c>
      <c r="F12" s="81">
        <v>3164</v>
      </c>
      <c r="G12" s="39">
        <f>IF(F51=0, "-", F12/F51)</f>
        <v>4.7007086719458024E-2</v>
      </c>
      <c r="H12" s="65">
        <v>3936</v>
      </c>
      <c r="I12" s="21">
        <f>IF(H51=0, "-", H12/H51)</f>
        <v>5.3153274814314651E-2</v>
      </c>
      <c r="J12" s="20">
        <f t="shared" si="0"/>
        <v>-0.60854092526690395</v>
      </c>
      <c r="K12" s="21">
        <f t="shared" si="1"/>
        <v>-0.19613821138211382</v>
      </c>
    </row>
    <row r="13" spans="1:11" x14ac:dyDescent="0.25">
      <c r="A13" s="7" t="s">
        <v>38</v>
      </c>
      <c r="B13" s="65">
        <v>3</v>
      </c>
      <c r="C13" s="39">
        <f>IF(B51=0, "-", B13/B51)</f>
        <v>7.6726342710997447E-4</v>
      </c>
      <c r="D13" s="65">
        <v>0</v>
      </c>
      <c r="E13" s="21">
        <f>IF(D51=0, "-", D13/D51)</f>
        <v>0</v>
      </c>
      <c r="F13" s="81">
        <v>64</v>
      </c>
      <c r="G13" s="39">
        <f>IF(F51=0, "-", F13/F51)</f>
        <v>9.5083866942013702E-4</v>
      </c>
      <c r="H13" s="65">
        <v>0</v>
      </c>
      <c r="I13" s="21">
        <f>IF(H51=0, "-", H13/H51)</f>
        <v>0</v>
      </c>
      <c r="J13" s="20" t="str">
        <f t="shared" si="0"/>
        <v>-</v>
      </c>
      <c r="K13" s="21" t="str">
        <f t="shared" si="1"/>
        <v>-</v>
      </c>
    </row>
    <row r="14" spans="1:11" x14ac:dyDescent="0.25">
      <c r="A14" s="7" t="s">
        <v>39</v>
      </c>
      <c r="B14" s="65">
        <v>0</v>
      </c>
      <c r="C14" s="39">
        <f>IF(B51=0, "-", B14/B51)</f>
        <v>0</v>
      </c>
      <c r="D14" s="65">
        <v>5</v>
      </c>
      <c r="E14" s="21">
        <f>IF(D51=0, "-", D14/D51)</f>
        <v>1.0290183165260341E-3</v>
      </c>
      <c r="F14" s="81">
        <v>49</v>
      </c>
      <c r="G14" s="39">
        <f>IF(F51=0, "-", F14/F51)</f>
        <v>7.2798585627479239E-4</v>
      </c>
      <c r="H14" s="65">
        <v>104</v>
      </c>
      <c r="I14" s="21">
        <f>IF(H51=0, "-", H14/H51)</f>
        <v>1.4044564483457124E-3</v>
      </c>
      <c r="J14" s="20">
        <f t="shared" si="0"/>
        <v>-1</v>
      </c>
      <c r="K14" s="21">
        <f t="shared" si="1"/>
        <v>-0.52884615384615385</v>
      </c>
    </row>
    <row r="15" spans="1:11" x14ac:dyDescent="0.25">
      <c r="A15" s="7" t="s">
        <v>40</v>
      </c>
      <c r="B15" s="65">
        <v>7</v>
      </c>
      <c r="C15" s="39">
        <f>IF(B51=0, "-", B15/B51)</f>
        <v>1.7902813299232737E-3</v>
      </c>
      <c r="D15" s="65">
        <v>0</v>
      </c>
      <c r="E15" s="21">
        <f>IF(D51=0, "-", D15/D51)</f>
        <v>0</v>
      </c>
      <c r="F15" s="81">
        <v>50</v>
      </c>
      <c r="G15" s="39">
        <f>IF(F51=0, "-", F15/F51)</f>
        <v>7.4284271048448197E-4</v>
      </c>
      <c r="H15" s="65">
        <v>31</v>
      </c>
      <c r="I15" s="21">
        <f>IF(H51=0, "-", H15/H51)</f>
        <v>4.1863605671843351E-4</v>
      </c>
      <c r="J15" s="20" t="str">
        <f t="shared" si="0"/>
        <v>-</v>
      </c>
      <c r="K15" s="21">
        <f t="shared" si="1"/>
        <v>0.61290322580645162</v>
      </c>
    </row>
    <row r="16" spans="1:11" x14ac:dyDescent="0.25">
      <c r="A16" s="7" t="s">
        <v>41</v>
      </c>
      <c r="B16" s="65">
        <v>14</v>
      </c>
      <c r="C16" s="39">
        <f>IF(B51=0, "-", B16/B51)</f>
        <v>3.5805626598465474E-3</v>
      </c>
      <c r="D16" s="65">
        <v>0</v>
      </c>
      <c r="E16" s="21">
        <f>IF(D51=0, "-", D16/D51)</f>
        <v>0</v>
      </c>
      <c r="F16" s="81">
        <v>59</v>
      </c>
      <c r="G16" s="39">
        <f>IF(F51=0, "-", F16/F51)</f>
        <v>8.7655439837168881E-4</v>
      </c>
      <c r="H16" s="65">
        <v>0</v>
      </c>
      <c r="I16" s="21">
        <f>IF(H51=0, "-", H16/H51)</f>
        <v>0</v>
      </c>
      <c r="J16" s="20" t="str">
        <f t="shared" si="0"/>
        <v>-</v>
      </c>
      <c r="K16" s="21" t="str">
        <f t="shared" si="1"/>
        <v>-</v>
      </c>
    </row>
    <row r="17" spans="1:11" x14ac:dyDescent="0.25">
      <c r="A17" s="7" t="s">
        <v>44</v>
      </c>
      <c r="B17" s="65">
        <v>7</v>
      </c>
      <c r="C17" s="39">
        <f>IF(B51=0, "-", B17/B51)</f>
        <v>1.7902813299232737E-3</v>
      </c>
      <c r="D17" s="65">
        <v>5</v>
      </c>
      <c r="E17" s="21">
        <f>IF(D51=0, "-", D17/D51)</f>
        <v>1.0290183165260341E-3</v>
      </c>
      <c r="F17" s="81">
        <v>67</v>
      </c>
      <c r="G17" s="39">
        <f>IF(F51=0, "-", F17/F51)</f>
        <v>9.9540923204920586E-4</v>
      </c>
      <c r="H17" s="65">
        <v>59</v>
      </c>
      <c r="I17" s="21">
        <f>IF(H51=0, "-", H17/H51)</f>
        <v>7.9675894665766378E-4</v>
      </c>
      <c r="J17" s="20">
        <f t="shared" si="0"/>
        <v>0.4</v>
      </c>
      <c r="K17" s="21">
        <f t="shared" si="1"/>
        <v>0.13559322033898305</v>
      </c>
    </row>
    <row r="18" spans="1:11" x14ac:dyDescent="0.25">
      <c r="A18" s="7" t="s">
        <v>45</v>
      </c>
      <c r="B18" s="65">
        <v>2</v>
      </c>
      <c r="C18" s="39">
        <f>IF(B51=0, "-", B18/B51)</f>
        <v>5.1150895140664957E-4</v>
      </c>
      <c r="D18" s="65">
        <v>33</v>
      </c>
      <c r="E18" s="21">
        <f>IF(D51=0, "-", D18/D51)</f>
        <v>6.7915208890718254E-3</v>
      </c>
      <c r="F18" s="81">
        <v>114</v>
      </c>
      <c r="G18" s="39">
        <f>IF(F51=0, "-", F18/F51)</f>
        <v>1.6936813799046191E-3</v>
      </c>
      <c r="H18" s="65">
        <v>258</v>
      </c>
      <c r="I18" s="21">
        <f>IF(H51=0, "-", H18/H51)</f>
        <v>3.4841323430114786E-3</v>
      </c>
      <c r="J18" s="20">
        <f t="shared" si="0"/>
        <v>-0.93939393939393945</v>
      </c>
      <c r="K18" s="21">
        <f t="shared" si="1"/>
        <v>-0.55813953488372092</v>
      </c>
    </row>
    <row r="19" spans="1:11" x14ac:dyDescent="0.25">
      <c r="A19" s="7" t="s">
        <v>47</v>
      </c>
      <c r="B19" s="65">
        <v>27</v>
      </c>
      <c r="C19" s="39">
        <f>IF(B51=0, "-", B19/B51)</f>
        <v>6.9053708439897696E-3</v>
      </c>
      <c r="D19" s="65">
        <v>26</v>
      </c>
      <c r="E19" s="21">
        <f>IF(D51=0, "-", D19/D51)</f>
        <v>5.3508952459353776E-3</v>
      </c>
      <c r="F19" s="81">
        <v>619</v>
      </c>
      <c r="G19" s="39">
        <f>IF(F51=0, "-", F19/F51)</f>
        <v>9.1963927557978872E-3</v>
      </c>
      <c r="H19" s="65">
        <v>1012</v>
      </c>
      <c r="I19" s="21">
        <f>IF(H51=0, "-", H19/H51)</f>
        <v>1.3666441593517892E-2</v>
      </c>
      <c r="J19" s="20">
        <f t="shared" si="0"/>
        <v>3.8461538461538464E-2</v>
      </c>
      <c r="K19" s="21">
        <f t="shared" si="1"/>
        <v>-0.38833992094861658</v>
      </c>
    </row>
    <row r="20" spans="1:11" x14ac:dyDescent="0.25">
      <c r="A20" s="7" t="s">
        <v>50</v>
      </c>
      <c r="B20" s="65">
        <v>8</v>
      </c>
      <c r="C20" s="39">
        <f>IF(B51=0, "-", B20/B51)</f>
        <v>2.0460358056265983E-3</v>
      </c>
      <c r="D20" s="65">
        <v>5</v>
      </c>
      <c r="E20" s="21">
        <f>IF(D51=0, "-", D20/D51)</f>
        <v>1.0290183165260341E-3</v>
      </c>
      <c r="F20" s="81">
        <v>104</v>
      </c>
      <c r="G20" s="39">
        <f>IF(F51=0, "-", F20/F51)</f>
        <v>1.5451128378077227E-3</v>
      </c>
      <c r="H20" s="65">
        <v>87</v>
      </c>
      <c r="I20" s="21">
        <f>IF(H51=0, "-", H20/H51)</f>
        <v>1.174881836596894E-3</v>
      </c>
      <c r="J20" s="20">
        <f t="shared" si="0"/>
        <v>0.6</v>
      </c>
      <c r="K20" s="21">
        <f t="shared" si="1"/>
        <v>0.19540229885057472</v>
      </c>
    </row>
    <row r="21" spans="1:11" x14ac:dyDescent="0.25">
      <c r="A21" s="7" t="s">
        <v>53</v>
      </c>
      <c r="B21" s="65">
        <v>15</v>
      </c>
      <c r="C21" s="39">
        <f>IF(B51=0, "-", B21/B51)</f>
        <v>3.8363171355498722E-3</v>
      </c>
      <c r="D21" s="65">
        <v>60</v>
      </c>
      <c r="E21" s="21">
        <f>IF(D51=0, "-", D21/D51)</f>
        <v>1.234821979831241E-2</v>
      </c>
      <c r="F21" s="81">
        <v>407</v>
      </c>
      <c r="G21" s="39">
        <f>IF(F51=0, "-", F21/F51)</f>
        <v>6.0467396633436836E-3</v>
      </c>
      <c r="H21" s="65">
        <v>1414</v>
      </c>
      <c r="I21" s="21">
        <f>IF(H51=0, "-", H21/H51)</f>
        <v>1.9095205941931127E-2</v>
      </c>
      <c r="J21" s="20">
        <f t="shared" si="0"/>
        <v>-0.75</v>
      </c>
      <c r="K21" s="21">
        <f t="shared" si="1"/>
        <v>-0.71216407355021216</v>
      </c>
    </row>
    <row r="22" spans="1:11" x14ac:dyDescent="0.25">
      <c r="A22" s="7" t="s">
        <v>54</v>
      </c>
      <c r="B22" s="65">
        <v>291</v>
      </c>
      <c r="C22" s="39">
        <f>IF(B51=0, "-", B22/B51)</f>
        <v>7.4424552429667515E-2</v>
      </c>
      <c r="D22" s="65">
        <v>902</v>
      </c>
      <c r="E22" s="21">
        <f>IF(D51=0, "-", D22/D51)</f>
        <v>0.18563490430129656</v>
      </c>
      <c r="F22" s="81">
        <v>7580</v>
      </c>
      <c r="G22" s="39">
        <f>IF(F51=0, "-", F22/F51)</f>
        <v>0.11261495490944748</v>
      </c>
      <c r="H22" s="65">
        <v>8959</v>
      </c>
      <c r="I22" s="21">
        <f>IF(H51=0, "-", H22/H51)</f>
        <v>0.12098582039162728</v>
      </c>
      <c r="J22" s="20">
        <f t="shared" si="0"/>
        <v>-0.67738359201773835</v>
      </c>
      <c r="K22" s="21">
        <f t="shared" si="1"/>
        <v>-0.15392342895412434</v>
      </c>
    </row>
    <row r="23" spans="1:11" x14ac:dyDescent="0.25">
      <c r="A23" s="7" t="s">
        <v>61</v>
      </c>
      <c r="B23" s="65">
        <v>0</v>
      </c>
      <c r="C23" s="39">
        <f>IF(B51=0, "-", B23/B51)</f>
        <v>0</v>
      </c>
      <c r="D23" s="65">
        <v>2</v>
      </c>
      <c r="E23" s="21">
        <f>IF(D51=0, "-", D23/D51)</f>
        <v>4.1160732661041366E-4</v>
      </c>
      <c r="F23" s="81">
        <v>36</v>
      </c>
      <c r="G23" s="39">
        <f>IF(F51=0, "-", F23/F51)</f>
        <v>5.3484675154882703E-4</v>
      </c>
      <c r="H23" s="65">
        <v>85</v>
      </c>
      <c r="I23" s="21">
        <f>IF(H51=0, "-", H23/H51)</f>
        <v>1.1478730587440918E-3</v>
      </c>
      <c r="J23" s="20">
        <f t="shared" si="0"/>
        <v>-1</v>
      </c>
      <c r="K23" s="21">
        <f t="shared" si="1"/>
        <v>-0.57647058823529407</v>
      </c>
    </row>
    <row r="24" spans="1:11" x14ac:dyDescent="0.25">
      <c r="A24" s="7" t="s">
        <v>64</v>
      </c>
      <c r="B24" s="65">
        <v>412</v>
      </c>
      <c r="C24" s="39">
        <f>IF(B51=0, "-", B24/B51)</f>
        <v>0.10537084398976983</v>
      </c>
      <c r="D24" s="65">
        <v>779</v>
      </c>
      <c r="E24" s="21">
        <f>IF(D51=0, "-", D24/D51)</f>
        <v>0.16032105371475613</v>
      </c>
      <c r="F24" s="81">
        <v>10236</v>
      </c>
      <c r="G24" s="39">
        <f>IF(F51=0, "-", F24/F51)</f>
        <v>0.15207475969038317</v>
      </c>
      <c r="H24" s="65">
        <v>11713</v>
      </c>
      <c r="I24" s="21">
        <f>IF(H51=0, "-", H24/H51)</f>
        <v>0.15817690749493585</v>
      </c>
      <c r="J24" s="20">
        <f t="shared" si="0"/>
        <v>-0.47111681643132219</v>
      </c>
      <c r="K24" s="21">
        <f t="shared" si="1"/>
        <v>-0.12609920601041577</v>
      </c>
    </row>
    <row r="25" spans="1:11" x14ac:dyDescent="0.25">
      <c r="A25" s="7" t="s">
        <v>65</v>
      </c>
      <c r="B25" s="65">
        <v>2</v>
      </c>
      <c r="C25" s="39">
        <f>IF(B51=0, "-", B25/B51)</f>
        <v>5.1150895140664957E-4</v>
      </c>
      <c r="D25" s="65">
        <v>1</v>
      </c>
      <c r="E25" s="21">
        <f>IF(D51=0, "-", D25/D51)</f>
        <v>2.0580366330520683E-4</v>
      </c>
      <c r="F25" s="81">
        <v>18</v>
      </c>
      <c r="G25" s="39">
        <f>IF(F51=0, "-", F25/F51)</f>
        <v>2.6742337577441352E-4</v>
      </c>
      <c r="H25" s="65">
        <v>18</v>
      </c>
      <c r="I25" s="21">
        <f>IF(H51=0, "-", H25/H51)</f>
        <v>2.4307900067521945E-4</v>
      </c>
      <c r="J25" s="20">
        <f t="shared" si="0"/>
        <v>1</v>
      </c>
      <c r="K25" s="21">
        <f t="shared" si="1"/>
        <v>0</v>
      </c>
    </row>
    <row r="26" spans="1:11" x14ac:dyDescent="0.25">
      <c r="A26" s="7" t="s">
        <v>67</v>
      </c>
      <c r="B26" s="65">
        <v>0</v>
      </c>
      <c r="C26" s="39">
        <f>IF(B51=0, "-", B26/B51)</f>
        <v>0</v>
      </c>
      <c r="D26" s="65">
        <v>37</v>
      </c>
      <c r="E26" s="21">
        <f>IF(D51=0, "-", D26/D51)</f>
        <v>7.6147355422926527E-3</v>
      </c>
      <c r="F26" s="81">
        <v>100</v>
      </c>
      <c r="G26" s="39">
        <f>IF(F51=0, "-", F26/F51)</f>
        <v>1.4856854209689639E-3</v>
      </c>
      <c r="H26" s="65">
        <v>420</v>
      </c>
      <c r="I26" s="21">
        <f>IF(H51=0, "-", H26/H51)</f>
        <v>5.6718433490884537E-3</v>
      </c>
      <c r="J26" s="20">
        <f t="shared" si="0"/>
        <v>-1</v>
      </c>
      <c r="K26" s="21">
        <f t="shared" si="1"/>
        <v>-0.76190476190476186</v>
      </c>
    </row>
    <row r="27" spans="1:11" x14ac:dyDescent="0.25">
      <c r="A27" s="7" t="s">
        <v>68</v>
      </c>
      <c r="B27" s="65">
        <v>21</v>
      </c>
      <c r="C27" s="39">
        <f>IF(B51=0, "-", B27/B51)</f>
        <v>5.3708439897698209E-3</v>
      </c>
      <c r="D27" s="65">
        <v>40</v>
      </c>
      <c r="E27" s="21">
        <f>IF(D51=0, "-", D27/D51)</f>
        <v>8.2321465322082732E-3</v>
      </c>
      <c r="F27" s="81">
        <v>382</v>
      </c>
      <c r="G27" s="39">
        <f>IF(F51=0, "-", F27/F51)</f>
        <v>5.6753183081014423E-3</v>
      </c>
      <c r="H27" s="65">
        <v>884</v>
      </c>
      <c r="I27" s="21">
        <f>IF(H51=0, "-", H27/H51)</f>
        <v>1.1937879810938554E-2</v>
      </c>
      <c r="J27" s="20">
        <f t="shared" si="0"/>
        <v>-0.47499999999999998</v>
      </c>
      <c r="K27" s="21">
        <f t="shared" si="1"/>
        <v>-0.5678733031674208</v>
      </c>
    </row>
    <row r="28" spans="1:11" x14ac:dyDescent="0.25">
      <c r="A28" s="7" t="s">
        <v>69</v>
      </c>
      <c r="B28" s="65">
        <v>0</v>
      </c>
      <c r="C28" s="39">
        <f>IF(B51=0, "-", B28/B51)</f>
        <v>0</v>
      </c>
      <c r="D28" s="65">
        <v>0</v>
      </c>
      <c r="E28" s="21">
        <f>IF(D51=0, "-", D28/D51)</f>
        <v>0</v>
      </c>
      <c r="F28" s="81">
        <v>12</v>
      </c>
      <c r="G28" s="39">
        <f>IF(F51=0, "-", F28/F51)</f>
        <v>1.7828225051627568E-4</v>
      </c>
      <c r="H28" s="65">
        <v>12</v>
      </c>
      <c r="I28" s="21">
        <f>IF(H51=0, "-", H28/H51)</f>
        <v>1.6205266711681298E-4</v>
      </c>
      <c r="J28" s="20" t="str">
        <f t="shared" si="0"/>
        <v>-</v>
      </c>
      <c r="K28" s="21">
        <f t="shared" si="1"/>
        <v>0</v>
      </c>
    </row>
    <row r="29" spans="1:11" x14ac:dyDescent="0.25">
      <c r="A29" s="7" t="s">
        <v>72</v>
      </c>
      <c r="B29" s="65">
        <v>2</v>
      </c>
      <c r="C29" s="39">
        <f>IF(B51=0, "-", B29/B51)</f>
        <v>5.1150895140664957E-4</v>
      </c>
      <c r="D29" s="65">
        <v>5</v>
      </c>
      <c r="E29" s="21">
        <f>IF(D51=0, "-", D29/D51)</f>
        <v>1.0290183165260341E-3</v>
      </c>
      <c r="F29" s="81">
        <v>60</v>
      </c>
      <c r="G29" s="39">
        <f>IF(F51=0, "-", F29/F51)</f>
        <v>8.9141125258137839E-4</v>
      </c>
      <c r="H29" s="65">
        <v>60</v>
      </c>
      <c r="I29" s="21">
        <f>IF(H51=0, "-", H29/H51)</f>
        <v>8.1026333558406485E-4</v>
      </c>
      <c r="J29" s="20">
        <f t="shared" si="0"/>
        <v>-0.6</v>
      </c>
      <c r="K29" s="21">
        <f t="shared" si="1"/>
        <v>0</v>
      </c>
    </row>
    <row r="30" spans="1:11" x14ac:dyDescent="0.25">
      <c r="A30" s="7" t="s">
        <v>73</v>
      </c>
      <c r="B30" s="65">
        <v>579</v>
      </c>
      <c r="C30" s="39">
        <f>IF(B51=0, "-", B30/B51)</f>
        <v>0.14808184143222505</v>
      </c>
      <c r="D30" s="65">
        <v>295</v>
      </c>
      <c r="E30" s="21">
        <f>IF(D51=0, "-", D30/D51)</f>
        <v>6.0712080675036015E-2</v>
      </c>
      <c r="F30" s="81">
        <v>5440</v>
      </c>
      <c r="G30" s="39">
        <f>IF(F51=0, "-", F30/F51)</f>
        <v>8.082128690071165E-2</v>
      </c>
      <c r="H30" s="65">
        <v>6706</v>
      </c>
      <c r="I30" s="21">
        <f>IF(H51=0, "-", H30/H51)</f>
        <v>9.0560432140445651E-2</v>
      </c>
      <c r="J30" s="20">
        <f t="shared" si="0"/>
        <v>0.96271186440677969</v>
      </c>
      <c r="K30" s="21">
        <f t="shared" si="1"/>
        <v>-0.18878616164628692</v>
      </c>
    </row>
    <row r="31" spans="1:11" x14ac:dyDescent="0.25">
      <c r="A31" s="7" t="s">
        <v>74</v>
      </c>
      <c r="B31" s="65">
        <v>4</v>
      </c>
      <c r="C31" s="39">
        <f>IF(B51=0, "-", B31/B51)</f>
        <v>1.0230179028132991E-3</v>
      </c>
      <c r="D31" s="65">
        <v>5</v>
      </c>
      <c r="E31" s="21">
        <f>IF(D51=0, "-", D31/D51)</f>
        <v>1.0290183165260341E-3</v>
      </c>
      <c r="F31" s="81">
        <v>24</v>
      </c>
      <c r="G31" s="39">
        <f>IF(F51=0, "-", F31/F51)</f>
        <v>3.5656450103255135E-4</v>
      </c>
      <c r="H31" s="65">
        <v>37</v>
      </c>
      <c r="I31" s="21">
        <f>IF(H51=0, "-", H31/H51)</f>
        <v>4.9966239027683993E-4</v>
      </c>
      <c r="J31" s="20">
        <f t="shared" si="0"/>
        <v>-0.2</v>
      </c>
      <c r="K31" s="21">
        <f t="shared" si="1"/>
        <v>-0.35135135135135137</v>
      </c>
    </row>
    <row r="32" spans="1:11" x14ac:dyDescent="0.25">
      <c r="A32" s="7" t="s">
        <v>75</v>
      </c>
      <c r="B32" s="65">
        <v>191</v>
      </c>
      <c r="C32" s="39">
        <f>IF(B51=0, "-", B32/B51)</f>
        <v>4.8849104859335038E-2</v>
      </c>
      <c r="D32" s="65">
        <v>224</v>
      </c>
      <c r="E32" s="21">
        <f>IF(D51=0, "-", D32/D51)</f>
        <v>4.610002058036633E-2</v>
      </c>
      <c r="F32" s="81">
        <v>2985</v>
      </c>
      <c r="G32" s="39">
        <f>IF(F51=0, "-", F32/F51)</f>
        <v>4.4347709815923578E-2</v>
      </c>
      <c r="H32" s="65">
        <v>3703</v>
      </c>
      <c r="I32" s="21">
        <f>IF(H51=0, "-", H32/H51)</f>
        <v>5.0006752194463197E-2</v>
      </c>
      <c r="J32" s="20">
        <f t="shared" si="0"/>
        <v>-0.14732142857142858</v>
      </c>
      <c r="K32" s="21">
        <f t="shared" si="1"/>
        <v>-0.19389684039967595</v>
      </c>
    </row>
    <row r="33" spans="1:11" x14ac:dyDescent="0.25">
      <c r="A33" s="7" t="s">
        <v>77</v>
      </c>
      <c r="B33" s="65">
        <v>38</v>
      </c>
      <c r="C33" s="39">
        <f>IF(B51=0, "-", B33/B51)</f>
        <v>9.7186700767263427E-3</v>
      </c>
      <c r="D33" s="65">
        <v>26</v>
      </c>
      <c r="E33" s="21">
        <f>IF(D51=0, "-", D33/D51)</f>
        <v>5.3508952459353776E-3</v>
      </c>
      <c r="F33" s="81">
        <v>237</v>
      </c>
      <c r="G33" s="39">
        <f>IF(F51=0, "-", F33/F51)</f>
        <v>3.5210744476964449E-3</v>
      </c>
      <c r="H33" s="65">
        <v>189</v>
      </c>
      <c r="I33" s="21">
        <f>IF(H51=0, "-", H33/H51)</f>
        <v>2.5523295070898041E-3</v>
      </c>
      <c r="J33" s="20">
        <f t="shared" si="0"/>
        <v>0.46153846153846156</v>
      </c>
      <c r="K33" s="21">
        <f t="shared" si="1"/>
        <v>0.25396825396825395</v>
      </c>
    </row>
    <row r="34" spans="1:11" x14ac:dyDescent="0.25">
      <c r="A34" s="7" t="s">
        <v>78</v>
      </c>
      <c r="B34" s="65">
        <v>394</v>
      </c>
      <c r="C34" s="39">
        <f>IF(B51=0, "-", B34/B51)</f>
        <v>0.10076726342710997</v>
      </c>
      <c r="D34" s="65">
        <v>215</v>
      </c>
      <c r="E34" s="21">
        <f>IF(D51=0, "-", D34/D51)</f>
        <v>4.4247787610619468E-2</v>
      </c>
      <c r="F34" s="81">
        <v>4999</v>
      </c>
      <c r="G34" s="39">
        <f>IF(F51=0, "-", F34/F51)</f>
        <v>7.4269414194238506E-2</v>
      </c>
      <c r="H34" s="65">
        <v>4157</v>
      </c>
      <c r="I34" s="21">
        <f>IF(H51=0, "-", H34/H51)</f>
        <v>5.6137744767049289E-2</v>
      </c>
      <c r="J34" s="20">
        <f t="shared" si="0"/>
        <v>0.83255813953488367</v>
      </c>
      <c r="K34" s="21">
        <f t="shared" si="1"/>
        <v>0.20254991580466683</v>
      </c>
    </row>
    <row r="35" spans="1:11" x14ac:dyDescent="0.25">
      <c r="A35" s="7" t="s">
        <v>79</v>
      </c>
      <c r="B35" s="65">
        <v>17</v>
      </c>
      <c r="C35" s="39">
        <f>IF(B51=0, "-", B35/B51)</f>
        <v>4.3478260869565218E-3</v>
      </c>
      <c r="D35" s="65">
        <v>30</v>
      </c>
      <c r="E35" s="21">
        <f>IF(D51=0, "-", D35/D51)</f>
        <v>6.1741098991562049E-3</v>
      </c>
      <c r="F35" s="81">
        <v>702</v>
      </c>
      <c r="G35" s="39">
        <f>IF(F51=0, "-", F35/F51)</f>
        <v>1.0429511655202128E-2</v>
      </c>
      <c r="H35" s="65">
        <v>823</v>
      </c>
      <c r="I35" s="21">
        <f>IF(H51=0, "-", H35/H51)</f>
        <v>1.1114112086428089E-2</v>
      </c>
      <c r="J35" s="20">
        <f t="shared" si="0"/>
        <v>-0.43333333333333335</v>
      </c>
      <c r="K35" s="21">
        <f t="shared" si="1"/>
        <v>-0.14702308626974483</v>
      </c>
    </row>
    <row r="36" spans="1:11" x14ac:dyDescent="0.25">
      <c r="A36" s="7" t="s">
        <v>80</v>
      </c>
      <c r="B36" s="65">
        <v>0</v>
      </c>
      <c r="C36" s="39">
        <f>IF(B51=0, "-", B36/B51)</f>
        <v>0</v>
      </c>
      <c r="D36" s="65">
        <v>124</v>
      </c>
      <c r="E36" s="21">
        <f>IF(D51=0, "-", D36/D51)</f>
        <v>2.5519654249845647E-2</v>
      </c>
      <c r="F36" s="81">
        <v>313</v>
      </c>
      <c r="G36" s="39">
        <f>IF(F51=0, "-", F36/F51)</f>
        <v>4.6501953676328575E-3</v>
      </c>
      <c r="H36" s="65">
        <v>650</v>
      </c>
      <c r="I36" s="21">
        <f>IF(H51=0, "-", H36/H51)</f>
        <v>8.7778528021607016E-3</v>
      </c>
      <c r="J36" s="20">
        <f t="shared" si="0"/>
        <v>-1</v>
      </c>
      <c r="K36" s="21">
        <f t="shared" si="1"/>
        <v>-0.51846153846153842</v>
      </c>
    </row>
    <row r="37" spans="1:11" x14ac:dyDescent="0.25">
      <c r="A37" s="7" t="s">
        <v>81</v>
      </c>
      <c r="B37" s="65">
        <v>15</v>
      </c>
      <c r="C37" s="39">
        <f>IF(B51=0, "-", B37/B51)</f>
        <v>3.8363171355498722E-3</v>
      </c>
      <c r="D37" s="65">
        <v>17</v>
      </c>
      <c r="E37" s="21">
        <f>IF(D51=0, "-", D37/D51)</f>
        <v>3.4986622761885161E-3</v>
      </c>
      <c r="F37" s="81">
        <v>126</v>
      </c>
      <c r="G37" s="39">
        <f>IF(F51=0, "-", F37/F51)</f>
        <v>1.8719636304208947E-3</v>
      </c>
      <c r="H37" s="65">
        <v>157</v>
      </c>
      <c r="I37" s="21">
        <f>IF(H51=0, "-", H37/H51)</f>
        <v>2.1201890614449695E-3</v>
      </c>
      <c r="J37" s="20">
        <f t="shared" si="0"/>
        <v>-0.11764705882352941</v>
      </c>
      <c r="K37" s="21">
        <f t="shared" si="1"/>
        <v>-0.19745222929936307</v>
      </c>
    </row>
    <row r="38" spans="1:11" x14ac:dyDescent="0.25">
      <c r="A38" s="7" t="s">
        <v>82</v>
      </c>
      <c r="B38" s="65">
        <v>7</v>
      </c>
      <c r="C38" s="39">
        <f>IF(B51=0, "-", B38/B51)</f>
        <v>1.7902813299232737E-3</v>
      </c>
      <c r="D38" s="65">
        <v>69</v>
      </c>
      <c r="E38" s="21">
        <f>IF(D51=0, "-", D38/D51)</f>
        <v>1.4200452768059271E-2</v>
      </c>
      <c r="F38" s="81">
        <v>94</v>
      </c>
      <c r="G38" s="39">
        <f>IF(F51=0, "-", F38/F51)</f>
        <v>1.3965442957108263E-3</v>
      </c>
      <c r="H38" s="65">
        <v>201</v>
      </c>
      <c r="I38" s="21">
        <f>IF(H51=0, "-", H38/H51)</f>
        <v>2.714382174206617E-3</v>
      </c>
      <c r="J38" s="20">
        <f t="shared" si="0"/>
        <v>-0.89855072463768115</v>
      </c>
      <c r="K38" s="21">
        <f t="shared" si="1"/>
        <v>-0.53233830845771146</v>
      </c>
    </row>
    <row r="39" spans="1:11" x14ac:dyDescent="0.25">
      <c r="A39" s="7" t="s">
        <v>83</v>
      </c>
      <c r="B39" s="65">
        <v>174</v>
      </c>
      <c r="C39" s="39">
        <f>IF(B51=0, "-", B39/B51)</f>
        <v>4.4501278772378514E-2</v>
      </c>
      <c r="D39" s="65">
        <v>0</v>
      </c>
      <c r="E39" s="21">
        <f>IF(D51=0, "-", D39/D51)</f>
        <v>0</v>
      </c>
      <c r="F39" s="81">
        <v>763</v>
      </c>
      <c r="G39" s="39">
        <f>IF(F51=0, "-", F39/F51)</f>
        <v>1.1335779761993195E-2</v>
      </c>
      <c r="H39" s="65">
        <v>0</v>
      </c>
      <c r="I39" s="21">
        <f>IF(H51=0, "-", H39/H51)</f>
        <v>0</v>
      </c>
      <c r="J39" s="20" t="str">
        <f t="shared" si="0"/>
        <v>-</v>
      </c>
      <c r="K39" s="21" t="str">
        <f t="shared" si="1"/>
        <v>-</v>
      </c>
    </row>
    <row r="40" spans="1:11" x14ac:dyDescent="0.25">
      <c r="A40" s="7" t="s">
        <v>84</v>
      </c>
      <c r="B40" s="65">
        <v>16</v>
      </c>
      <c r="C40" s="39">
        <f>IF(B51=0, "-", B40/B51)</f>
        <v>4.0920716112531966E-3</v>
      </c>
      <c r="D40" s="65">
        <v>51</v>
      </c>
      <c r="E40" s="21">
        <f>IF(D51=0, "-", D40/D51)</f>
        <v>1.0495986828565548E-2</v>
      </c>
      <c r="F40" s="81">
        <v>439</v>
      </c>
      <c r="G40" s="39">
        <f>IF(F51=0, "-", F40/F51)</f>
        <v>6.5221589980537517E-3</v>
      </c>
      <c r="H40" s="65">
        <v>480</v>
      </c>
      <c r="I40" s="21">
        <f>IF(H51=0, "-", H40/H51)</f>
        <v>6.4821066846725188E-3</v>
      </c>
      <c r="J40" s="20">
        <f t="shared" si="0"/>
        <v>-0.68627450980392157</v>
      </c>
      <c r="K40" s="21">
        <f t="shared" si="1"/>
        <v>-8.5416666666666669E-2</v>
      </c>
    </row>
    <row r="41" spans="1:11" x14ac:dyDescent="0.25">
      <c r="A41" s="7" t="s">
        <v>86</v>
      </c>
      <c r="B41" s="65">
        <v>0</v>
      </c>
      <c r="C41" s="39">
        <f>IF(B51=0, "-", B41/B51)</f>
        <v>0</v>
      </c>
      <c r="D41" s="65">
        <v>5</v>
      </c>
      <c r="E41" s="21">
        <f>IF(D51=0, "-", D41/D51)</f>
        <v>1.0290183165260341E-3</v>
      </c>
      <c r="F41" s="81">
        <v>36</v>
      </c>
      <c r="G41" s="39">
        <f>IF(F51=0, "-", F41/F51)</f>
        <v>5.3484675154882703E-4</v>
      </c>
      <c r="H41" s="65">
        <v>49</v>
      </c>
      <c r="I41" s="21">
        <f>IF(H51=0, "-", H41/H51)</f>
        <v>6.6171505739365298E-4</v>
      </c>
      <c r="J41" s="20">
        <f t="shared" si="0"/>
        <v>-1</v>
      </c>
      <c r="K41" s="21">
        <f t="shared" si="1"/>
        <v>-0.26530612244897961</v>
      </c>
    </row>
    <row r="42" spans="1:11" x14ac:dyDescent="0.25">
      <c r="A42" s="7" t="s">
        <v>87</v>
      </c>
      <c r="B42" s="65">
        <v>1</v>
      </c>
      <c r="C42" s="39">
        <f>IF(B51=0, "-", B42/B51)</f>
        <v>2.5575447570332479E-4</v>
      </c>
      <c r="D42" s="65">
        <v>1</v>
      </c>
      <c r="E42" s="21">
        <f>IF(D51=0, "-", D42/D51)</f>
        <v>2.0580366330520683E-4</v>
      </c>
      <c r="F42" s="81">
        <v>5</v>
      </c>
      <c r="G42" s="39">
        <f>IF(F51=0, "-", F42/F51)</f>
        <v>7.4284271048448208E-5</v>
      </c>
      <c r="H42" s="65">
        <v>9</v>
      </c>
      <c r="I42" s="21">
        <f>IF(H51=0, "-", H42/H51)</f>
        <v>1.2153950033760973E-4</v>
      </c>
      <c r="J42" s="20">
        <f t="shared" si="0"/>
        <v>0</v>
      </c>
      <c r="K42" s="21">
        <f t="shared" si="1"/>
        <v>-0.44444444444444442</v>
      </c>
    </row>
    <row r="43" spans="1:11" x14ac:dyDescent="0.25">
      <c r="A43" s="7" t="s">
        <v>90</v>
      </c>
      <c r="B43" s="65">
        <v>51</v>
      </c>
      <c r="C43" s="39">
        <f>IF(B51=0, "-", B43/B51)</f>
        <v>1.3043478260869565E-2</v>
      </c>
      <c r="D43" s="65">
        <v>40</v>
      </c>
      <c r="E43" s="21">
        <f>IF(D51=0, "-", D43/D51)</f>
        <v>8.2321465322082732E-3</v>
      </c>
      <c r="F43" s="81">
        <v>703</v>
      </c>
      <c r="G43" s="39">
        <f>IF(F51=0, "-", F43/F51)</f>
        <v>1.0444368509411817E-2</v>
      </c>
      <c r="H43" s="65">
        <v>1271</v>
      </c>
      <c r="I43" s="21">
        <f>IF(H51=0, "-", H43/H51)</f>
        <v>1.7164078325455773E-2</v>
      </c>
      <c r="J43" s="20">
        <f t="shared" si="0"/>
        <v>0.27500000000000002</v>
      </c>
      <c r="K43" s="21">
        <f t="shared" si="1"/>
        <v>-0.44689221085759245</v>
      </c>
    </row>
    <row r="44" spans="1:11" x14ac:dyDescent="0.25">
      <c r="A44" s="7" t="s">
        <v>92</v>
      </c>
      <c r="B44" s="65">
        <v>274</v>
      </c>
      <c r="C44" s="39">
        <f>IF(B51=0, "-", B44/B51)</f>
        <v>7.0076726342711004E-2</v>
      </c>
      <c r="D44" s="65">
        <v>52</v>
      </c>
      <c r="E44" s="21">
        <f>IF(D51=0, "-", D44/D51)</f>
        <v>1.0701790491870755E-2</v>
      </c>
      <c r="F44" s="81">
        <v>2443</v>
      </c>
      <c r="G44" s="39">
        <f>IF(F51=0, "-", F44/F51)</f>
        <v>3.6295294834271789E-2</v>
      </c>
      <c r="H44" s="65">
        <v>2125</v>
      </c>
      <c r="I44" s="21">
        <f>IF(H51=0, "-", H44/H51)</f>
        <v>2.8696826468602294E-2</v>
      </c>
      <c r="J44" s="20">
        <f t="shared" si="0"/>
        <v>4.2692307692307692</v>
      </c>
      <c r="K44" s="21">
        <f t="shared" si="1"/>
        <v>0.14964705882352941</v>
      </c>
    </row>
    <row r="45" spans="1:11" x14ac:dyDescent="0.25">
      <c r="A45" s="7" t="s">
        <v>93</v>
      </c>
      <c r="B45" s="65">
        <v>101</v>
      </c>
      <c r="C45" s="39">
        <f>IF(B51=0, "-", B45/B51)</f>
        <v>2.5831202046035805E-2</v>
      </c>
      <c r="D45" s="65">
        <v>184</v>
      </c>
      <c r="E45" s="21">
        <f>IF(D51=0, "-", D45/D51)</f>
        <v>3.7867874048158057E-2</v>
      </c>
      <c r="F45" s="81">
        <v>3059</v>
      </c>
      <c r="G45" s="39">
        <f>IF(F51=0, "-", F45/F51)</f>
        <v>4.5447117027440607E-2</v>
      </c>
      <c r="H45" s="65">
        <v>2164</v>
      </c>
      <c r="I45" s="21">
        <f>IF(H51=0, "-", H45/H51)</f>
        <v>2.9223497636731939E-2</v>
      </c>
      <c r="J45" s="20">
        <f t="shared" si="0"/>
        <v>-0.45108695652173914</v>
      </c>
      <c r="K45" s="21">
        <f t="shared" si="1"/>
        <v>0.41358595194085029</v>
      </c>
    </row>
    <row r="46" spans="1:11" x14ac:dyDescent="0.25">
      <c r="A46" s="7" t="s">
        <v>94</v>
      </c>
      <c r="B46" s="65">
        <v>20</v>
      </c>
      <c r="C46" s="39">
        <f>IF(B51=0, "-", B46/B51)</f>
        <v>5.1150895140664966E-3</v>
      </c>
      <c r="D46" s="65">
        <v>0</v>
      </c>
      <c r="E46" s="21">
        <f>IF(D51=0, "-", D46/D51)</f>
        <v>0</v>
      </c>
      <c r="F46" s="81">
        <v>3371</v>
      </c>
      <c r="G46" s="39">
        <f>IF(F51=0, "-", F46/F51)</f>
        <v>5.0082455540863775E-2</v>
      </c>
      <c r="H46" s="65">
        <v>0</v>
      </c>
      <c r="I46" s="21">
        <f>IF(H51=0, "-", H46/H51)</f>
        <v>0</v>
      </c>
      <c r="J46" s="20" t="str">
        <f t="shared" si="0"/>
        <v>-</v>
      </c>
      <c r="K46" s="21" t="str">
        <f t="shared" si="1"/>
        <v>-</v>
      </c>
    </row>
    <row r="47" spans="1:11" x14ac:dyDescent="0.25">
      <c r="A47" s="7" t="s">
        <v>95</v>
      </c>
      <c r="B47" s="65">
        <v>753</v>
      </c>
      <c r="C47" s="39">
        <f>IF(B51=0, "-", B47/B51)</f>
        <v>0.19258312020460358</v>
      </c>
      <c r="D47" s="65">
        <v>926</v>
      </c>
      <c r="E47" s="21">
        <f>IF(D51=0, "-", D47/D51)</f>
        <v>0.19057419222062152</v>
      </c>
      <c r="F47" s="81">
        <v>13782</v>
      </c>
      <c r="G47" s="39">
        <f>IF(F51=0, "-", F47/F51)</f>
        <v>0.20475716471794261</v>
      </c>
      <c r="H47" s="65">
        <v>16911</v>
      </c>
      <c r="I47" s="21">
        <f>IF(H51=0, "-", H47/H51)</f>
        <v>0.22837272113436868</v>
      </c>
      <c r="J47" s="20">
        <f t="shared" si="0"/>
        <v>-0.18682505399568033</v>
      </c>
      <c r="K47" s="21">
        <f t="shared" si="1"/>
        <v>-0.18502749689551179</v>
      </c>
    </row>
    <row r="48" spans="1:11" x14ac:dyDescent="0.25">
      <c r="A48" s="7" t="s">
        <v>97</v>
      </c>
      <c r="B48" s="65">
        <v>216</v>
      </c>
      <c r="C48" s="39">
        <f>IF(B51=0, "-", B48/B51)</f>
        <v>5.5242966751918157E-2</v>
      </c>
      <c r="D48" s="65">
        <v>321</v>
      </c>
      <c r="E48" s="21">
        <f>IF(D51=0, "-", D48/D51)</f>
        <v>6.6062975920971392E-2</v>
      </c>
      <c r="F48" s="81">
        <v>2597</v>
      </c>
      <c r="G48" s="39">
        <f>IF(F51=0, "-", F48/F51)</f>
        <v>3.8583250382563994E-2</v>
      </c>
      <c r="H48" s="65">
        <v>3546</v>
      </c>
      <c r="I48" s="21">
        <f>IF(H51=0, "-", H48/H51)</f>
        <v>4.7886563133018228E-2</v>
      </c>
      <c r="J48" s="20">
        <f t="shared" si="0"/>
        <v>-0.32710280373831774</v>
      </c>
      <c r="K48" s="21">
        <f t="shared" si="1"/>
        <v>-0.26762549351381837</v>
      </c>
    </row>
    <row r="49" spans="1:11" x14ac:dyDescent="0.25">
      <c r="A49" s="7" t="s">
        <v>98</v>
      </c>
      <c r="B49" s="65">
        <v>6</v>
      </c>
      <c r="C49" s="39">
        <f>IF(B51=0, "-", B49/B51)</f>
        <v>1.5345268542199489E-3</v>
      </c>
      <c r="D49" s="65">
        <v>21</v>
      </c>
      <c r="E49" s="21">
        <f>IF(D51=0, "-", D49/D51)</f>
        <v>4.3218769294093434E-3</v>
      </c>
      <c r="F49" s="81">
        <v>171</v>
      </c>
      <c r="G49" s="39">
        <f>IF(F51=0, "-", F49/F51)</f>
        <v>2.5405220698569283E-3</v>
      </c>
      <c r="H49" s="65">
        <v>143</v>
      </c>
      <c r="I49" s="21">
        <f>IF(H51=0, "-", H49/H51)</f>
        <v>1.9311276164753544E-3</v>
      </c>
      <c r="J49" s="20">
        <f t="shared" si="0"/>
        <v>-0.7142857142857143</v>
      </c>
      <c r="K49" s="21">
        <f t="shared" si="1"/>
        <v>0.19580419580419581</v>
      </c>
    </row>
    <row r="50" spans="1:11" x14ac:dyDescent="0.25">
      <c r="A50" s="2"/>
      <c r="B50" s="68"/>
      <c r="C50" s="33"/>
      <c r="D50" s="68"/>
      <c r="E50" s="6"/>
      <c r="F50" s="82"/>
      <c r="G50" s="33"/>
      <c r="H50" s="68"/>
      <c r="I50" s="6"/>
      <c r="J50" s="5"/>
      <c r="K50" s="6"/>
    </row>
    <row r="51" spans="1:11" s="43" customFormat="1" x14ac:dyDescent="0.25">
      <c r="A51" s="162" t="s">
        <v>599</v>
      </c>
      <c r="B51" s="71">
        <f>SUM(B7:B50)</f>
        <v>3910</v>
      </c>
      <c r="C51" s="40">
        <v>1</v>
      </c>
      <c r="D51" s="71">
        <f>SUM(D7:D50)</f>
        <v>4859</v>
      </c>
      <c r="E51" s="41">
        <v>1</v>
      </c>
      <c r="F51" s="77">
        <f>SUM(F7:F50)</f>
        <v>67309</v>
      </c>
      <c r="G51" s="42">
        <v>1</v>
      </c>
      <c r="H51" s="71">
        <f>SUM(H7:H50)</f>
        <v>74050</v>
      </c>
      <c r="I51" s="41">
        <v>1</v>
      </c>
      <c r="J51" s="37">
        <f>IF(D51=0, "-", (B51-D51)/D51)</f>
        <v>-0.1953076764766413</v>
      </c>
      <c r="K51" s="38">
        <f>IF(H51=0, "-", (F51-H51)/H51)</f>
        <v>-9.1033085752869683E-2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2023-01-04T19:03:17Z</dcterms:modified>
</cp:coreProperties>
</file>