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VFACTS\June Output\Standard Reports ready\"/>
    </mc:Choice>
  </mc:AlternateContent>
  <xr:revisionPtr revIDLastSave="0" documentId="13_ncr:1_{B833F867-6E08-4D0F-BAC3-CA1A104CA71A}" xr6:coauthVersionLast="44" xr6:coauthVersionMax="44" xr10:uidLastSave="{00000000-0000-0000-0000-000000000000}"/>
  <bookViews>
    <workbookView xWindow="615" yWindow="375" windowWidth="23400" windowHeight="14430" xr2:uid="{2543603D-B74E-4BF3-ABE9-1987AEA916B1}"/>
  </bookViews>
  <sheets>
    <sheet name="Retail Sales By State" sheetId="1" r:id="rId1"/>
    <sheet name="Total Market Segmentation" sheetId="2" r:id="rId2"/>
    <sheet name="Retail Sales By Marque" sheetId="3" r:id="rId3"/>
    <sheet name="Retail Share By Marque" sheetId="4" r:id="rId4"/>
    <sheet name="Retail Sales By Buyer Type" sheetId="5" r:id="rId5"/>
    <sheet name="Retail Sales By Buyer Type Fuel" sheetId="6" r:id="rId6"/>
    <sheet name="Retail Sales By Country Of Orig" sheetId="7" r:id="rId7"/>
    <sheet name="Segment Model Passenger" sheetId="8" r:id="rId8"/>
    <sheet name="Marque Passenger" sheetId="9" r:id="rId9"/>
    <sheet name="Segment Model SUV" sheetId="10" r:id="rId10"/>
    <sheet name="Marque SUV" sheetId="11" r:id="rId11"/>
    <sheet name="Segment Model Light Commercial" sheetId="12" r:id="rId12"/>
    <sheet name="Marque Light Commercial" sheetId="13" r:id="rId13"/>
    <sheet name="Segment Model Heavy Commercial" sheetId="14" r:id="rId14"/>
    <sheet name="Marque Heavy Commercial" sheetId="15" r:id="rId15"/>
    <sheet name="Retail Sales By Marque &amp; Model" sheetId="16" r:id="rId16"/>
  </sheets>
  <definedNames>
    <definedName name="DATA">#REF!</definedName>
    <definedName name="_xlnm.Print_Area" localSheetId="0">'Retail Sales By State'!$A$1:$L$40</definedName>
    <definedName name="_xlnm.Print_Titles" localSheetId="14">'Marque Heavy Commercial'!$1:$3</definedName>
    <definedName name="_xlnm.Print_Titles" localSheetId="12">'Marque Light Commercial'!$1:$3</definedName>
    <definedName name="_xlnm.Print_Titles" localSheetId="8">'Marque Passenger'!$1:$3</definedName>
    <definedName name="_xlnm.Print_Titles" localSheetId="10">'Marque SUV'!$1:$3</definedName>
    <definedName name="_xlnm.Print_Titles" localSheetId="15">'Retail Sales By Marque &amp; Model'!$1:$5</definedName>
    <definedName name="_xlnm.Print_Titles" localSheetId="13">'Segment Model Heavy Commercial'!$1:$3</definedName>
    <definedName name="_xlnm.Print_Titles" localSheetId="11">'Segment Model Light Commercial'!$1:$3</definedName>
    <definedName name="_xlnm.Print_Titles" localSheetId="7">'Segment Model Passenger'!$1:$3</definedName>
    <definedName name="_xlnm.Print_Titles" localSheetId="9">'Segment Model SUV'!$1:$3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605" i="16" l="1"/>
  <c r="D605" i="16"/>
  <c r="H605" i="16" s="1"/>
  <c r="C605" i="16"/>
  <c r="B605" i="16"/>
  <c r="G605" i="16" s="1"/>
  <c r="J603" i="16"/>
  <c r="H603" i="16"/>
  <c r="G603" i="16"/>
  <c r="I603" i="16" s="1"/>
  <c r="H602" i="16"/>
  <c r="J602" i="16" s="1"/>
  <c r="G602" i="16"/>
  <c r="I602" i="16" s="1"/>
  <c r="J599" i="16"/>
  <c r="H599" i="16"/>
  <c r="G599" i="16"/>
  <c r="I599" i="16" s="1"/>
  <c r="J598" i="16"/>
  <c r="I598" i="16"/>
  <c r="H598" i="16"/>
  <c r="G598" i="16"/>
  <c r="J597" i="16"/>
  <c r="H597" i="16"/>
  <c r="G597" i="16"/>
  <c r="I597" i="16" s="1"/>
  <c r="H594" i="16"/>
  <c r="J594" i="16" s="1"/>
  <c r="G594" i="16"/>
  <c r="I594" i="16" s="1"/>
  <c r="J593" i="16"/>
  <c r="H593" i="16"/>
  <c r="G593" i="16"/>
  <c r="I593" i="16" s="1"/>
  <c r="H592" i="16"/>
  <c r="J592" i="16" s="1"/>
  <c r="G592" i="16"/>
  <c r="I592" i="16" s="1"/>
  <c r="J591" i="16"/>
  <c r="H591" i="16"/>
  <c r="G591" i="16"/>
  <c r="I591" i="16" s="1"/>
  <c r="H590" i="16"/>
  <c r="J590" i="16" s="1"/>
  <c r="G590" i="16"/>
  <c r="I590" i="16" s="1"/>
  <c r="J589" i="16"/>
  <c r="I589" i="16"/>
  <c r="H589" i="16"/>
  <c r="G589" i="16"/>
  <c r="J588" i="16"/>
  <c r="I588" i="16"/>
  <c r="H588" i="16"/>
  <c r="G588" i="16"/>
  <c r="J585" i="16"/>
  <c r="H585" i="16"/>
  <c r="G585" i="16"/>
  <c r="I585" i="16" s="1"/>
  <c r="J584" i="16"/>
  <c r="I584" i="16"/>
  <c r="H584" i="16"/>
  <c r="G584" i="16"/>
  <c r="J583" i="16"/>
  <c r="H583" i="16"/>
  <c r="G583" i="16"/>
  <c r="I583" i="16" s="1"/>
  <c r="H582" i="16"/>
  <c r="J582" i="16" s="1"/>
  <c r="G582" i="16"/>
  <c r="I582" i="16" s="1"/>
  <c r="J581" i="16"/>
  <c r="H581" i="16"/>
  <c r="G581" i="16"/>
  <c r="I581" i="16" s="1"/>
  <c r="H580" i="16"/>
  <c r="J580" i="16" s="1"/>
  <c r="G580" i="16"/>
  <c r="I580" i="16" s="1"/>
  <c r="J579" i="16"/>
  <c r="I579" i="16"/>
  <c r="H579" i="16"/>
  <c r="G579" i="16"/>
  <c r="H578" i="16"/>
  <c r="J578" i="16" s="1"/>
  <c r="G578" i="16"/>
  <c r="I578" i="16" s="1"/>
  <c r="J577" i="16"/>
  <c r="H577" i="16"/>
  <c r="G577" i="16"/>
  <c r="I577" i="16" s="1"/>
  <c r="H576" i="16"/>
  <c r="J576" i="16" s="1"/>
  <c r="G576" i="16"/>
  <c r="I576" i="16" s="1"/>
  <c r="J575" i="16"/>
  <c r="H575" i="16"/>
  <c r="G575" i="16"/>
  <c r="I575" i="16" s="1"/>
  <c r="H574" i="16"/>
  <c r="J574" i="16" s="1"/>
  <c r="G574" i="16"/>
  <c r="I574" i="16" s="1"/>
  <c r="J573" i="16"/>
  <c r="H573" i="16"/>
  <c r="G573" i="16"/>
  <c r="I573" i="16" s="1"/>
  <c r="H572" i="16"/>
  <c r="J572" i="16" s="1"/>
  <c r="G572" i="16"/>
  <c r="I572" i="16" s="1"/>
  <c r="J571" i="16"/>
  <c r="I571" i="16"/>
  <c r="H571" i="16"/>
  <c r="G571" i="16"/>
  <c r="H570" i="16"/>
  <c r="J570" i="16" s="1"/>
  <c r="G570" i="16"/>
  <c r="I570" i="16" s="1"/>
  <c r="J569" i="16"/>
  <c r="H569" i="16"/>
  <c r="G569" i="16"/>
  <c r="I569" i="16" s="1"/>
  <c r="H568" i="16"/>
  <c r="J568" i="16" s="1"/>
  <c r="G568" i="16"/>
  <c r="I568" i="16" s="1"/>
  <c r="J567" i="16"/>
  <c r="H567" i="16"/>
  <c r="G567" i="16"/>
  <c r="I567" i="16" s="1"/>
  <c r="H566" i="16"/>
  <c r="J566" i="16" s="1"/>
  <c r="G566" i="16"/>
  <c r="I566" i="16" s="1"/>
  <c r="J565" i="16"/>
  <c r="H565" i="16"/>
  <c r="G565" i="16"/>
  <c r="I565" i="16" s="1"/>
  <c r="H564" i="16"/>
  <c r="J564" i="16" s="1"/>
  <c r="G564" i="16"/>
  <c r="I564" i="16" s="1"/>
  <c r="J561" i="16"/>
  <c r="H561" i="16"/>
  <c r="G561" i="16"/>
  <c r="I561" i="16" s="1"/>
  <c r="H560" i="16"/>
  <c r="J560" i="16" s="1"/>
  <c r="G560" i="16"/>
  <c r="I560" i="16" s="1"/>
  <c r="J559" i="16"/>
  <c r="H559" i="16"/>
  <c r="G559" i="16"/>
  <c r="I559" i="16" s="1"/>
  <c r="H556" i="16"/>
  <c r="J556" i="16" s="1"/>
  <c r="G556" i="16"/>
  <c r="I556" i="16" s="1"/>
  <c r="J555" i="16"/>
  <c r="H555" i="16"/>
  <c r="G555" i="16"/>
  <c r="I555" i="16" s="1"/>
  <c r="H554" i="16"/>
  <c r="J554" i="16" s="1"/>
  <c r="G554" i="16"/>
  <c r="I554" i="16" s="1"/>
  <c r="J553" i="16"/>
  <c r="I553" i="16"/>
  <c r="H553" i="16"/>
  <c r="G553" i="16"/>
  <c r="H552" i="16"/>
  <c r="J552" i="16" s="1"/>
  <c r="G552" i="16"/>
  <c r="I552" i="16" s="1"/>
  <c r="J551" i="16"/>
  <c r="H551" i="16"/>
  <c r="G551" i="16"/>
  <c r="I551" i="16" s="1"/>
  <c r="H550" i="16"/>
  <c r="J550" i="16" s="1"/>
  <c r="G550" i="16"/>
  <c r="I550" i="16" s="1"/>
  <c r="J549" i="16"/>
  <c r="H549" i="16"/>
  <c r="G549" i="16"/>
  <c r="I549" i="16" s="1"/>
  <c r="H548" i="16"/>
  <c r="J548" i="16" s="1"/>
  <c r="G548" i="16"/>
  <c r="I548" i="16" s="1"/>
  <c r="J547" i="16"/>
  <c r="H547" i="16"/>
  <c r="G547" i="16"/>
  <c r="I547" i="16" s="1"/>
  <c r="H546" i="16"/>
  <c r="J546" i="16" s="1"/>
  <c r="G546" i="16"/>
  <c r="I546" i="16" s="1"/>
  <c r="J545" i="16"/>
  <c r="H545" i="16"/>
  <c r="G545" i="16"/>
  <c r="I545" i="16" s="1"/>
  <c r="H544" i="16"/>
  <c r="J544" i="16" s="1"/>
  <c r="G544" i="16"/>
  <c r="I544" i="16" s="1"/>
  <c r="J543" i="16"/>
  <c r="H543" i="16"/>
  <c r="G543" i="16"/>
  <c r="I543" i="16" s="1"/>
  <c r="H542" i="16"/>
  <c r="J542" i="16" s="1"/>
  <c r="G542" i="16"/>
  <c r="I542" i="16" s="1"/>
  <c r="J541" i="16"/>
  <c r="H541" i="16"/>
  <c r="G541" i="16"/>
  <c r="I541" i="16" s="1"/>
  <c r="J540" i="16"/>
  <c r="I540" i="16"/>
  <c r="H540" i="16"/>
  <c r="G540" i="16"/>
  <c r="J539" i="16"/>
  <c r="H539" i="16"/>
  <c r="G539" i="16"/>
  <c r="I539" i="16" s="1"/>
  <c r="H538" i="16"/>
  <c r="J538" i="16" s="1"/>
  <c r="G538" i="16"/>
  <c r="I538" i="16" s="1"/>
  <c r="J537" i="16"/>
  <c r="H537" i="16"/>
  <c r="G537" i="16"/>
  <c r="I537" i="16" s="1"/>
  <c r="H536" i="16"/>
  <c r="J536" i="16" s="1"/>
  <c r="G536" i="16"/>
  <c r="I536" i="16" s="1"/>
  <c r="J535" i="16"/>
  <c r="H535" i="16"/>
  <c r="G535" i="16"/>
  <c r="I535" i="16" s="1"/>
  <c r="H534" i="16"/>
  <c r="J534" i="16" s="1"/>
  <c r="G534" i="16"/>
  <c r="I534" i="16" s="1"/>
  <c r="J531" i="16"/>
  <c r="H531" i="16"/>
  <c r="G531" i="16"/>
  <c r="I531" i="16" s="1"/>
  <c r="H530" i="16"/>
  <c r="J530" i="16" s="1"/>
  <c r="G530" i="16"/>
  <c r="I530" i="16" s="1"/>
  <c r="J529" i="16"/>
  <c r="H529" i="16"/>
  <c r="G529" i="16"/>
  <c r="I529" i="16" s="1"/>
  <c r="H528" i="16"/>
  <c r="J528" i="16" s="1"/>
  <c r="G528" i="16"/>
  <c r="I528" i="16" s="1"/>
  <c r="J527" i="16"/>
  <c r="H527" i="16"/>
  <c r="G527" i="16"/>
  <c r="I527" i="16" s="1"/>
  <c r="H526" i="16"/>
  <c r="J526" i="16" s="1"/>
  <c r="G526" i="16"/>
  <c r="I526" i="16" s="1"/>
  <c r="J525" i="16"/>
  <c r="H525" i="16"/>
  <c r="G525" i="16"/>
  <c r="I525" i="16" s="1"/>
  <c r="H524" i="16"/>
  <c r="J524" i="16" s="1"/>
  <c r="G524" i="16"/>
  <c r="I524" i="16" s="1"/>
  <c r="J521" i="16"/>
  <c r="H521" i="16"/>
  <c r="G521" i="16"/>
  <c r="I521" i="16" s="1"/>
  <c r="H520" i="16"/>
  <c r="J520" i="16" s="1"/>
  <c r="G520" i="16"/>
  <c r="I520" i="16" s="1"/>
  <c r="J519" i="16"/>
  <c r="H519" i="16"/>
  <c r="G519" i="16"/>
  <c r="I519" i="16" s="1"/>
  <c r="H518" i="16"/>
  <c r="J518" i="16" s="1"/>
  <c r="G518" i="16"/>
  <c r="I518" i="16" s="1"/>
  <c r="J517" i="16"/>
  <c r="H517" i="16"/>
  <c r="G517" i="16"/>
  <c r="I517" i="16" s="1"/>
  <c r="H516" i="16"/>
  <c r="J516" i="16" s="1"/>
  <c r="G516" i="16"/>
  <c r="I516" i="16" s="1"/>
  <c r="J515" i="16"/>
  <c r="H515" i="16"/>
  <c r="G515" i="16"/>
  <c r="I515" i="16" s="1"/>
  <c r="H514" i="16"/>
  <c r="J514" i="16" s="1"/>
  <c r="G514" i="16"/>
  <c r="I514" i="16" s="1"/>
  <c r="J513" i="16"/>
  <c r="H513" i="16"/>
  <c r="G513" i="16"/>
  <c r="I513" i="16" s="1"/>
  <c r="J510" i="16"/>
  <c r="I510" i="16"/>
  <c r="H510" i="16"/>
  <c r="G510" i="16"/>
  <c r="J509" i="16"/>
  <c r="I509" i="16"/>
  <c r="H509" i="16"/>
  <c r="G509" i="16"/>
  <c r="J508" i="16"/>
  <c r="I508" i="16"/>
  <c r="H508" i="16"/>
  <c r="G508" i="16"/>
  <c r="J507" i="16"/>
  <c r="I507" i="16"/>
  <c r="H507" i="16"/>
  <c r="G507" i="16"/>
  <c r="J506" i="16"/>
  <c r="I506" i="16"/>
  <c r="H506" i="16"/>
  <c r="G506" i="16"/>
  <c r="J505" i="16"/>
  <c r="I505" i="16"/>
  <c r="H505" i="16"/>
  <c r="G505" i="16"/>
  <c r="H502" i="16"/>
  <c r="J502" i="16" s="1"/>
  <c r="G502" i="16"/>
  <c r="I502" i="16" s="1"/>
  <c r="J501" i="16"/>
  <c r="I501" i="16"/>
  <c r="H501" i="16"/>
  <c r="G501" i="16"/>
  <c r="J500" i="16"/>
  <c r="I500" i="16"/>
  <c r="H500" i="16"/>
  <c r="G500" i="16"/>
  <c r="J499" i="16"/>
  <c r="I499" i="16"/>
  <c r="H499" i="16"/>
  <c r="G499" i="16"/>
  <c r="H498" i="16"/>
  <c r="J498" i="16" s="1"/>
  <c r="G498" i="16"/>
  <c r="I498" i="16" s="1"/>
  <c r="J497" i="16"/>
  <c r="I497" i="16"/>
  <c r="H497" i="16"/>
  <c r="G497" i="16"/>
  <c r="H496" i="16"/>
  <c r="J496" i="16" s="1"/>
  <c r="G496" i="16"/>
  <c r="I496" i="16" s="1"/>
  <c r="J495" i="16"/>
  <c r="I495" i="16"/>
  <c r="H495" i="16"/>
  <c r="G495" i="16"/>
  <c r="H492" i="16"/>
  <c r="J492" i="16" s="1"/>
  <c r="G492" i="16"/>
  <c r="I492" i="16" s="1"/>
  <c r="J491" i="16"/>
  <c r="I491" i="16"/>
  <c r="H491" i="16"/>
  <c r="G491" i="16"/>
  <c r="H488" i="16"/>
  <c r="J488" i="16" s="1"/>
  <c r="G488" i="16"/>
  <c r="I488" i="16" s="1"/>
  <c r="J487" i="16"/>
  <c r="I487" i="16"/>
  <c r="H487" i="16"/>
  <c r="G487" i="16"/>
  <c r="I486" i="16"/>
  <c r="H486" i="16"/>
  <c r="J486" i="16" s="1"/>
  <c r="G486" i="16"/>
  <c r="J485" i="16"/>
  <c r="I485" i="16"/>
  <c r="H485" i="16"/>
  <c r="G485" i="16"/>
  <c r="H482" i="16"/>
  <c r="J482" i="16" s="1"/>
  <c r="G482" i="16"/>
  <c r="I482" i="16" s="1"/>
  <c r="J481" i="16"/>
  <c r="I481" i="16"/>
  <c r="H481" i="16"/>
  <c r="G481" i="16"/>
  <c r="H480" i="16"/>
  <c r="J480" i="16" s="1"/>
  <c r="G480" i="16"/>
  <c r="I480" i="16" s="1"/>
  <c r="J479" i="16"/>
  <c r="I479" i="16"/>
  <c r="H479" i="16"/>
  <c r="G479" i="16"/>
  <c r="H478" i="16"/>
  <c r="J478" i="16" s="1"/>
  <c r="G478" i="16"/>
  <c r="I478" i="16" s="1"/>
  <c r="J477" i="16"/>
  <c r="I477" i="16"/>
  <c r="H477" i="16"/>
  <c r="G477" i="16"/>
  <c r="H476" i="16"/>
  <c r="J476" i="16" s="1"/>
  <c r="G476" i="16"/>
  <c r="I476" i="16" s="1"/>
  <c r="J475" i="16"/>
  <c r="I475" i="16"/>
  <c r="H475" i="16"/>
  <c r="G475" i="16"/>
  <c r="J474" i="16"/>
  <c r="I474" i="16"/>
  <c r="H474" i="16"/>
  <c r="G474" i="16"/>
  <c r="J473" i="16"/>
  <c r="I473" i="16"/>
  <c r="H473" i="16"/>
  <c r="G473" i="16"/>
  <c r="H472" i="16"/>
  <c r="J472" i="16" s="1"/>
  <c r="G472" i="16"/>
  <c r="I472" i="16" s="1"/>
  <c r="J469" i="16"/>
  <c r="I469" i="16"/>
  <c r="H469" i="16"/>
  <c r="G469" i="16"/>
  <c r="H468" i="16"/>
  <c r="J468" i="16" s="1"/>
  <c r="G468" i="16"/>
  <c r="I468" i="16" s="1"/>
  <c r="J467" i="16"/>
  <c r="I467" i="16"/>
  <c r="H467" i="16"/>
  <c r="G467" i="16"/>
  <c r="H466" i="16"/>
  <c r="J466" i="16" s="1"/>
  <c r="G466" i="16"/>
  <c r="I466" i="16" s="1"/>
  <c r="J463" i="16"/>
  <c r="I463" i="16"/>
  <c r="H463" i="16"/>
  <c r="G463" i="16"/>
  <c r="H462" i="16"/>
  <c r="J462" i="16" s="1"/>
  <c r="G462" i="16"/>
  <c r="I462" i="16" s="1"/>
  <c r="J461" i="16"/>
  <c r="I461" i="16"/>
  <c r="H461" i="16"/>
  <c r="G461" i="16"/>
  <c r="H460" i="16"/>
  <c r="J460" i="16" s="1"/>
  <c r="G460" i="16"/>
  <c r="I460" i="16" s="1"/>
  <c r="J459" i="16"/>
  <c r="I459" i="16"/>
  <c r="H459" i="16"/>
  <c r="G459" i="16"/>
  <c r="H458" i="16"/>
  <c r="J458" i="16" s="1"/>
  <c r="G458" i="16"/>
  <c r="I458" i="16" s="1"/>
  <c r="J457" i="16"/>
  <c r="I457" i="16"/>
  <c r="H457" i="16"/>
  <c r="G457" i="16"/>
  <c r="H454" i="16"/>
  <c r="J454" i="16" s="1"/>
  <c r="G454" i="16"/>
  <c r="I454" i="16" s="1"/>
  <c r="J453" i="16"/>
  <c r="I453" i="16"/>
  <c r="H453" i="16"/>
  <c r="G453" i="16"/>
  <c r="H452" i="16"/>
  <c r="J452" i="16" s="1"/>
  <c r="G452" i="16"/>
  <c r="I452" i="16" s="1"/>
  <c r="J451" i="16"/>
  <c r="I451" i="16"/>
  <c r="H451" i="16"/>
  <c r="G451" i="16"/>
  <c r="H450" i="16"/>
  <c r="J450" i="16" s="1"/>
  <c r="G450" i="16"/>
  <c r="I450" i="16" s="1"/>
  <c r="J449" i="16"/>
  <c r="I449" i="16"/>
  <c r="H449" i="16"/>
  <c r="G449" i="16"/>
  <c r="H448" i="16"/>
  <c r="J448" i="16" s="1"/>
  <c r="G448" i="16"/>
  <c r="I448" i="16" s="1"/>
  <c r="J447" i="16"/>
  <c r="I447" i="16"/>
  <c r="H447" i="16"/>
  <c r="G447" i="16"/>
  <c r="H446" i="16"/>
  <c r="J446" i="16" s="1"/>
  <c r="G446" i="16"/>
  <c r="I446" i="16" s="1"/>
  <c r="J443" i="16"/>
  <c r="I443" i="16"/>
  <c r="H443" i="16"/>
  <c r="G443" i="16"/>
  <c r="H442" i="16"/>
  <c r="J442" i="16" s="1"/>
  <c r="G442" i="16"/>
  <c r="I442" i="16" s="1"/>
  <c r="J441" i="16"/>
  <c r="I441" i="16"/>
  <c r="H441" i="16"/>
  <c r="G441" i="16"/>
  <c r="H440" i="16"/>
  <c r="J440" i="16" s="1"/>
  <c r="G440" i="16"/>
  <c r="I440" i="16" s="1"/>
  <c r="J439" i="16"/>
  <c r="I439" i="16"/>
  <c r="H439" i="16"/>
  <c r="G439" i="16"/>
  <c r="H438" i="16"/>
  <c r="J438" i="16" s="1"/>
  <c r="G438" i="16"/>
  <c r="I438" i="16" s="1"/>
  <c r="J437" i="16"/>
  <c r="I437" i="16"/>
  <c r="H437" i="16"/>
  <c r="G437" i="16"/>
  <c r="J436" i="16"/>
  <c r="I436" i="16"/>
  <c r="H436" i="16"/>
  <c r="G436" i="16"/>
  <c r="J435" i="16"/>
  <c r="I435" i="16"/>
  <c r="H435" i="16"/>
  <c r="G435" i="16"/>
  <c r="I434" i="16"/>
  <c r="H434" i="16"/>
  <c r="J434" i="16" s="1"/>
  <c r="G434" i="16"/>
  <c r="J433" i="16"/>
  <c r="I433" i="16"/>
  <c r="H433" i="16"/>
  <c r="G433" i="16"/>
  <c r="I430" i="16"/>
  <c r="H430" i="16"/>
  <c r="J430" i="16" s="1"/>
  <c r="G430" i="16"/>
  <c r="J429" i="16"/>
  <c r="I429" i="16"/>
  <c r="H429" i="16"/>
  <c r="G429" i="16"/>
  <c r="I428" i="16"/>
  <c r="H428" i="16"/>
  <c r="J428" i="16" s="1"/>
  <c r="G428" i="16"/>
  <c r="J425" i="16"/>
  <c r="I425" i="16"/>
  <c r="H425" i="16"/>
  <c r="G425" i="16"/>
  <c r="H424" i="16"/>
  <c r="J424" i="16" s="1"/>
  <c r="G424" i="16"/>
  <c r="I424" i="16" s="1"/>
  <c r="J423" i="16"/>
  <c r="I423" i="16"/>
  <c r="H423" i="16"/>
  <c r="G423" i="16"/>
  <c r="H422" i="16"/>
  <c r="J422" i="16" s="1"/>
  <c r="G422" i="16"/>
  <c r="I422" i="16" s="1"/>
  <c r="J421" i="16"/>
  <c r="I421" i="16"/>
  <c r="H421" i="16"/>
  <c r="G421" i="16"/>
  <c r="H420" i="16"/>
  <c r="J420" i="16" s="1"/>
  <c r="G420" i="16"/>
  <c r="I420" i="16" s="1"/>
  <c r="J419" i="16"/>
  <c r="I419" i="16"/>
  <c r="H419" i="16"/>
  <c r="G419" i="16"/>
  <c r="H418" i="16"/>
  <c r="J418" i="16" s="1"/>
  <c r="G418" i="16"/>
  <c r="I418" i="16" s="1"/>
  <c r="J417" i="16"/>
  <c r="I417" i="16"/>
  <c r="H417" i="16"/>
  <c r="G417" i="16"/>
  <c r="H416" i="16"/>
  <c r="J416" i="16" s="1"/>
  <c r="G416" i="16"/>
  <c r="I416" i="16" s="1"/>
  <c r="J415" i="16"/>
  <c r="I415" i="16"/>
  <c r="H415" i="16"/>
  <c r="G415" i="16"/>
  <c r="H412" i="16"/>
  <c r="J412" i="16" s="1"/>
  <c r="G412" i="16"/>
  <c r="I412" i="16" s="1"/>
  <c r="J411" i="16"/>
  <c r="I411" i="16"/>
  <c r="H411" i="16"/>
  <c r="G411" i="16"/>
  <c r="H410" i="16"/>
  <c r="J410" i="16" s="1"/>
  <c r="G410" i="16"/>
  <c r="I410" i="16" s="1"/>
  <c r="J409" i="16"/>
  <c r="I409" i="16"/>
  <c r="H409" i="16"/>
  <c r="G409" i="16"/>
  <c r="H408" i="16"/>
  <c r="J408" i="16" s="1"/>
  <c r="G408" i="16"/>
  <c r="I408" i="16" s="1"/>
  <c r="J405" i="16"/>
  <c r="I405" i="16"/>
  <c r="H405" i="16"/>
  <c r="G405" i="16"/>
  <c r="H404" i="16"/>
  <c r="J404" i="16" s="1"/>
  <c r="G404" i="16"/>
  <c r="I404" i="16" s="1"/>
  <c r="J403" i="16"/>
  <c r="I403" i="16"/>
  <c r="H403" i="16"/>
  <c r="G403" i="16"/>
  <c r="H402" i="16"/>
  <c r="J402" i="16" s="1"/>
  <c r="G402" i="16"/>
  <c r="I402" i="16" s="1"/>
  <c r="J401" i="16"/>
  <c r="I401" i="16"/>
  <c r="H401" i="16"/>
  <c r="G401" i="16"/>
  <c r="H400" i="16"/>
  <c r="J400" i="16" s="1"/>
  <c r="G400" i="16"/>
  <c r="I400" i="16" s="1"/>
  <c r="J397" i="16"/>
  <c r="I397" i="16"/>
  <c r="H397" i="16"/>
  <c r="G397" i="16"/>
  <c r="H396" i="16"/>
  <c r="J396" i="16" s="1"/>
  <c r="G396" i="16"/>
  <c r="I396" i="16" s="1"/>
  <c r="J395" i="16"/>
  <c r="I395" i="16"/>
  <c r="H395" i="16"/>
  <c r="G395" i="16"/>
  <c r="H394" i="16"/>
  <c r="J394" i="16" s="1"/>
  <c r="G394" i="16"/>
  <c r="I394" i="16" s="1"/>
  <c r="J393" i="16"/>
  <c r="I393" i="16"/>
  <c r="H393" i="16"/>
  <c r="G393" i="16"/>
  <c r="J392" i="16"/>
  <c r="I392" i="16"/>
  <c r="H392" i="16"/>
  <c r="G392" i="16"/>
  <c r="J391" i="16"/>
  <c r="I391" i="16"/>
  <c r="H391" i="16"/>
  <c r="G391" i="16"/>
  <c r="J390" i="16"/>
  <c r="H390" i="16"/>
  <c r="G390" i="16"/>
  <c r="I390" i="16" s="1"/>
  <c r="J389" i="16"/>
  <c r="I389" i="16"/>
  <c r="H389" i="16"/>
  <c r="G389" i="16"/>
  <c r="H386" i="16"/>
  <c r="J386" i="16" s="1"/>
  <c r="G386" i="16"/>
  <c r="I386" i="16" s="1"/>
  <c r="J385" i="16"/>
  <c r="I385" i="16"/>
  <c r="H385" i="16"/>
  <c r="G385" i="16"/>
  <c r="J384" i="16"/>
  <c r="H384" i="16"/>
  <c r="G384" i="16"/>
  <c r="I384" i="16" s="1"/>
  <c r="J381" i="16"/>
  <c r="I381" i="16"/>
  <c r="H381" i="16"/>
  <c r="G381" i="16"/>
  <c r="I380" i="16"/>
  <c r="H380" i="16"/>
  <c r="J380" i="16" s="1"/>
  <c r="G380" i="16"/>
  <c r="J379" i="16"/>
  <c r="I379" i="16"/>
  <c r="H379" i="16"/>
  <c r="G379" i="16"/>
  <c r="I378" i="16"/>
  <c r="H378" i="16"/>
  <c r="J378" i="16" s="1"/>
  <c r="G378" i="16"/>
  <c r="J377" i="16"/>
  <c r="I377" i="16"/>
  <c r="H377" i="16"/>
  <c r="G377" i="16"/>
  <c r="I376" i="16"/>
  <c r="H376" i="16"/>
  <c r="J376" i="16" s="1"/>
  <c r="G376" i="16"/>
  <c r="J375" i="16"/>
  <c r="I375" i="16"/>
  <c r="H375" i="16"/>
  <c r="G375" i="16"/>
  <c r="I374" i="16"/>
  <c r="H374" i="16"/>
  <c r="J374" i="16" s="1"/>
  <c r="G374" i="16"/>
  <c r="J373" i="16"/>
  <c r="I373" i="16"/>
  <c r="H373" i="16"/>
  <c r="G373" i="16"/>
  <c r="H372" i="16"/>
  <c r="J372" i="16" s="1"/>
  <c r="G372" i="16"/>
  <c r="I372" i="16" s="1"/>
  <c r="J371" i="16"/>
  <c r="I371" i="16"/>
  <c r="H371" i="16"/>
  <c r="G371" i="16"/>
  <c r="J370" i="16"/>
  <c r="H370" i="16"/>
  <c r="G370" i="16"/>
  <c r="I370" i="16" s="1"/>
  <c r="J369" i="16"/>
  <c r="I369" i="16"/>
  <c r="H369" i="16"/>
  <c r="G369" i="16"/>
  <c r="J368" i="16"/>
  <c r="H368" i="16"/>
  <c r="G368" i="16"/>
  <c r="I368" i="16" s="1"/>
  <c r="J367" i="16"/>
  <c r="I367" i="16"/>
  <c r="H367" i="16"/>
  <c r="G367" i="16"/>
  <c r="J366" i="16"/>
  <c r="I366" i="16"/>
  <c r="H366" i="16"/>
  <c r="G366" i="16"/>
  <c r="J365" i="16"/>
  <c r="I365" i="16"/>
  <c r="H365" i="16"/>
  <c r="G365" i="16"/>
  <c r="H364" i="16"/>
  <c r="J364" i="16" s="1"/>
  <c r="G364" i="16"/>
  <c r="I364" i="16" s="1"/>
  <c r="J363" i="16"/>
  <c r="I363" i="16"/>
  <c r="H363" i="16"/>
  <c r="G363" i="16"/>
  <c r="H362" i="16"/>
  <c r="J362" i="16" s="1"/>
  <c r="G362" i="16"/>
  <c r="I362" i="16" s="1"/>
  <c r="J361" i="16"/>
  <c r="I361" i="16"/>
  <c r="H361" i="16"/>
  <c r="G361" i="16"/>
  <c r="J360" i="16"/>
  <c r="H360" i="16"/>
  <c r="G360" i="16"/>
  <c r="I360" i="16" s="1"/>
  <c r="J359" i="16"/>
  <c r="I359" i="16"/>
  <c r="H359" i="16"/>
  <c r="G359" i="16"/>
  <c r="H358" i="16"/>
  <c r="J358" i="16" s="1"/>
  <c r="G358" i="16"/>
  <c r="I358" i="16" s="1"/>
  <c r="J357" i="16"/>
  <c r="I357" i="16"/>
  <c r="H357" i="16"/>
  <c r="G357" i="16"/>
  <c r="J356" i="16"/>
  <c r="H356" i="16"/>
  <c r="G356" i="16"/>
  <c r="I356" i="16" s="1"/>
  <c r="J353" i="16"/>
  <c r="I353" i="16"/>
  <c r="H353" i="16"/>
  <c r="G353" i="16"/>
  <c r="H352" i="16"/>
  <c r="J352" i="16" s="1"/>
  <c r="G352" i="16"/>
  <c r="I352" i="16" s="1"/>
  <c r="J349" i="16"/>
  <c r="I349" i="16"/>
  <c r="H349" i="16"/>
  <c r="G349" i="16"/>
  <c r="J348" i="16"/>
  <c r="H348" i="16"/>
  <c r="G348" i="16"/>
  <c r="I348" i="16" s="1"/>
  <c r="J347" i="16"/>
  <c r="I347" i="16"/>
  <c r="H347" i="16"/>
  <c r="G347" i="16"/>
  <c r="J346" i="16"/>
  <c r="H346" i="16"/>
  <c r="G346" i="16"/>
  <c r="I346" i="16" s="1"/>
  <c r="J345" i="16"/>
  <c r="I345" i="16"/>
  <c r="H345" i="16"/>
  <c r="G345" i="16"/>
  <c r="H344" i="16"/>
  <c r="J344" i="16" s="1"/>
  <c r="G344" i="16"/>
  <c r="I344" i="16" s="1"/>
  <c r="J343" i="16"/>
  <c r="I343" i="16"/>
  <c r="H343" i="16"/>
  <c r="G343" i="16"/>
  <c r="H342" i="16"/>
  <c r="J342" i="16" s="1"/>
  <c r="G342" i="16"/>
  <c r="I342" i="16" s="1"/>
  <c r="J341" i="16"/>
  <c r="I341" i="16"/>
  <c r="H341" i="16"/>
  <c r="G341" i="16"/>
  <c r="H340" i="16"/>
  <c r="J340" i="16" s="1"/>
  <c r="G340" i="16"/>
  <c r="I340" i="16" s="1"/>
  <c r="J339" i="16"/>
  <c r="I339" i="16"/>
  <c r="H339" i="16"/>
  <c r="G339" i="16"/>
  <c r="H338" i="16"/>
  <c r="J338" i="16" s="1"/>
  <c r="G338" i="16"/>
  <c r="I338" i="16" s="1"/>
  <c r="J335" i="16"/>
  <c r="I335" i="16"/>
  <c r="H335" i="16"/>
  <c r="G335" i="16"/>
  <c r="H334" i="16"/>
  <c r="J334" i="16" s="1"/>
  <c r="G334" i="16"/>
  <c r="I334" i="16" s="1"/>
  <c r="J333" i="16"/>
  <c r="I333" i="16"/>
  <c r="H333" i="16"/>
  <c r="G333" i="16"/>
  <c r="H332" i="16"/>
  <c r="J332" i="16" s="1"/>
  <c r="G332" i="16"/>
  <c r="I332" i="16" s="1"/>
  <c r="J331" i="16"/>
  <c r="I331" i="16"/>
  <c r="H331" i="16"/>
  <c r="G331" i="16"/>
  <c r="H328" i="16"/>
  <c r="J328" i="16" s="1"/>
  <c r="G328" i="16"/>
  <c r="I328" i="16" s="1"/>
  <c r="J327" i="16"/>
  <c r="I327" i="16"/>
  <c r="H327" i="16"/>
  <c r="G327" i="16"/>
  <c r="H326" i="16"/>
  <c r="J326" i="16" s="1"/>
  <c r="G326" i="16"/>
  <c r="I326" i="16" s="1"/>
  <c r="J323" i="16"/>
  <c r="I323" i="16"/>
  <c r="H323" i="16"/>
  <c r="G323" i="16"/>
  <c r="H322" i="16"/>
  <c r="J322" i="16" s="1"/>
  <c r="G322" i="16"/>
  <c r="I322" i="16" s="1"/>
  <c r="J319" i="16"/>
  <c r="I319" i="16"/>
  <c r="H319" i="16"/>
  <c r="G319" i="16"/>
  <c r="I318" i="16"/>
  <c r="H318" i="16"/>
  <c r="J318" i="16" s="1"/>
  <c r="G318" i="16"/>
  <c r="J317" i="16"/>
  <c r="I317" i="16"/>
  <c r="H317" i="16"/>
  <c r="G317" i="16"/>
  <c r="I316" i="16"/>
  <c r="H316" i="16"/>
  <c r="J316" i="16" s="1"/>
  <c r="G316" i="16"/>
  <c r="J313" i="16"/>
  <c r="I313" i="16"/>
  <c r="H313" i="16"/>
  <c r="G313" i="16"/>
  <c r="H312" i="16"/>
  <c r="J312" i="16" s="1"/>
  <c r="G312" i="16"/>
  <c r="I312" i="16" s="1"/>
  <c r="J311" i="16"/>
  <c r="I311" i="16"/>
  <c r="H311" i="16"/>
  <c r="G311" i="16"/>
  <c r="H310" i="16"/>
  <c r="J310" i="16" s="1"/>
  <c r="G310" i="16"/>
  <c r="I310" i="16" s="1"/>
  <c r="J309" i="16"/>
  <c r="I309" i="16"/>
  <c r="H309" i="16"/>
  <c r="G309" i="16"/>
  <c r="H308" i="16"/>
  <c r="J308" i="16" s="1"/>
  <c r="G308" i="16"/>
  <c r="I308" i="16" s="1"/>
  <c r="J307" i="16"/>
  <c r="I307" i="16"/>
  <c r="H307" i="16"/>
  <c r="G307" i="16"/>
  <c r="I306" i="16"/>
  <c r="H306" i="16"/>
  <c r="J306" i="16" s="1"/>
  <c r="G306" i="16"/>
  <c r="J305" i="16"/>
  <c r="I305" i="16"/>
  <c r="H305" i="16"/>
  <c r="G305" i="16"/>
  <c r="I304" i="16"/>
  <c r="H304" i="16"/>
  <c r="J304" i="16" s="1"/>
  <c r="G304" i="16"/>
  <c r="J303" i="16"/>
  <c r="I303" i="16"/>
  <c r="H303" i="16"/>
  <c r="G303" i="16"/>
  <c r="H302" i="16"/>
  <c r="J302" i="16" s="1"/>
  <c r="G302" i="16"/>
  <c r="I302" i="16" s="1"/>
  <c r="J299" i="16"/>
  <c r="I299" i="16"/>
  <c r="H299" i="16"/>
  <c r="G299" i="16"/>
  <c r="H298" i="16"/>
  <c r="J298" i="16" s="1"/>
  <c r="G298" i="16"/>
  <c r="I298" i="16" s="1"/>
  <c r="J297" i="16"/>
  <c r="I297" i="16"/>
  <c r="H297" i="16"/>
  <c r="G297" i="16"/>
  <c r="H296" i="16"/>
  <c r="J296" i="16" s="1"/>
  <c r="G296" i="16"/>
  <c r="I296" i="16" s="1"/>
  <c r="J295" i="16"/>
  <c r="I295" i="16"/>
  <c r="H295" i="16"/>
  <c r="G295" i="16"/>
  <c r="H294" i="16"/>
  <c r="J294" i="16" s="1"/>
  <c r="G294" i="16"/>
  <c r="I294" i="16" s="1"/>
  <c r="J291" i="16"/>
  <c r="I291" i="16"/>
  <c r="H291" i="16"/>
  <c r="G291" i="16"/>
  <c r="H290" i="16"/>
  <c r="J290" i="16" s="1"/>
  <c r="G290" i="16"/>
  <c r="I290" i="16" s="1"/>
  <c r="J289" i="16"/>
  <c r="I289" i="16"/>
  <c r="H289" i="16"/>
  <c r="G289" i="16"/>
  <c r="H288" i="16"/>
  <c r="J288" i="16" s="1"/>
  <c r="G288" i="16"/>
  <c r="I288" i="16" s="1"/>
  <c r="J287" i="16"/>
  <c r="I287" i="16"/>
  <c r="H287" i="16"/>
  <c r="G287" i="16"/>
  <c r="H286" i="16"/>
  <c r="J286" i="16" s="1"/>
  <c r="G286" i="16"/>
  <c r="I286" i="16" s="1"/>
  <c r="J285" i="16"/>
  <c r="I285" i="16"/>
  <c r="H285" i="16"/>
  <c r="G285" i="16"/>
  <c r="H282" i="16"/>
  <c r="J282" i="16" s="1"/>
  <c r="G282" i="16"/>
  <c r="I282" i="16" s="1"/>
  <c r="J281" i="16"/>
  <c r="I281" i="16"/>
  <c r="H281" i="16"/>
  <c r="G281" i="16"/>
  <c r="H280" i="16"/>
  <c r="J280" i="16" s="1"/>
  <c r="G280" i="16"/>
  <c r="I280" i="16" s="1"/>
  <c r="J277" i="16"/>
  <c r="I277" i="16"/>
  <c r="H277" i="16"/>
  <c r="G277" i="16"/>
  <c r="H276" i="16"/>
  <c r="J276" i="16" s="1"/>
  <c r="G276" i="16"/>
  <c r="I276" i="16" s="1"/>
  <c r="J275" i="16"/>
  <c r="I275" i="16"/>
  <c r="H275" i="16"/>
  <c r="G275" i="16"/>
  <c r="I274" i="16"/>
  <c r="H274" i="16"/>
  <c r="J274" i="16" s="1"/>
  <c r="G274" i="16"/>
  <c r="J273" i="16"/>
  <c r="I273" i="16"/>
  <c r="H273" i="16"/>
  <c r="G273" i="16"/>
  <c r="J272" i="16"/>
  <c r="I272" i="16"/>
  <c r="H272" i="16"/>
  <c r="G272" i="16"/>
  <c r="J271" i="16"/>
  <c r="I271" i="16"/>
  <c r="H271" i="16"/>
  <c r="G271" i="16"/>
  <c r="H270" i="16"/>
  <c r="J270" i="16" s="1"/>
  <c r="G270" i="16"/>
  <c r="I270" i="16" s="1"/>
  <c r="J269" i="16"/>
  <c r="I269" i="16"/>
  <c r="H269" i="16"/>
  <c r="G269" i="16"/>
  <c r="H268" i="16"/>
  <c r="J268" i="16" s="1"/>
  <c r="G268" i="16"/>
  <c r="I268" i="16" s="1"/>
  <c r="J267" i="16"/>
  <c r="I267" i="16"/>
  <c r="H267" i="16"/>
  <c r="G267" i="16"/>
  <c r="H266" i="16"/>
  <c r="J266" i="16" s="1"/>
  <c r="G266" i="16"/>
  <c r="I266" i="16" s="1"/>
  <c r="J263" i="16"/>
  <c r="I263" i="16"/>
  <c r="H263" i="16"/>
  <c r="G263" i="16"/>
  <c r="H262" i="16"/>
  <c r="J262" i="16" s="1"/>
  <c r="G262" i="16"/>
  <c r="I262" i="16" s="1"/>
  <c r="J259" i="16"/>
  <c r="I259" i="16"/>
  <c r="H259" i="16"/>
  <c r="G259" i="16"/>
  <c r="H258" i="16"/>
  <c r="J258" i="16" s="1"/>
  <c r="G258" i="16"/>
  <c r="I258" i="16" s="1"/>
  <c r="J257" i="16"/>
  <c r="I257" i="16"/>
  <c r="H257" i="16"/>
  <c r="G257" i="16"/>
  <c r="H256" i="16"/>
  <c r="J256" i="16" s="1"/>
  <c r="G256" i="16"/>
  <c r="I256" i="16" s="1"/>
  <c r="J255" i="16"/>
  <c r="I255" i="16"/>
  <c r="H255" i="16"/>
  <c r="G255" i="16"/>
  <c r="H254" i="16"/>
  <c r="J254" i="16" s="1"/>
  <c r="G254" i="16"/>
  <c r="I254" i="16" s="1"/>
  <c r="J253" i="16"/>
  <c r="I253" i="16"/>
  <c r="H253" i="16"/>
  <c r="G253" i="16"/>
  <c r="H250" i="16"/>
  <c r="J250" i="16" s="1"/>
  <c r="G250" i="16"/>
  <c r="I250" i="16" s="1"/>
  <c r="J249" i="16"/>
  <c r="I249" i="16"/>
  <c r="H249" i="16"/>
  <c r="G249" i="16"/>
  <c r="H248" i="16"/>
  <c r="J248" i="16" s="1"/>
  <c r="G248" i="16"/>
  <c r="I248" i="16" s="1"/>
  <c r="J247" i="16"/>
  <c r="I247" i="16"/>
  <c r="H247" i="16"/>
  <c r="G247" i="16"/>
  <c r="H246" i="16"/>
  <c r="J246" i="16" s="1"/>
  <c r="G246" i="16"/>
  <c r="I246" i="16" s="1"/>
  <c r="J245" i="16"/>
  <c r="I245" i="16"/>
  <c r="H245" i="16"/>
  <c r="G245" i="16"/>
  <c r="H244" i="16"/>
  <c r="J244" i="16" s="1"/>
  <c r="G244" i="16"/>
  <c r="I244" i="16" s="1"/>
  <c r="J243" i="16"/>
  <c r="I243" i="16"/>
  <c r="H243" i="16"/>
  <c r="G243" i="16"/>
  <c r="H240" i="16"/>
  <c r="J240" i="16" s="1"/>
  <c r="G240" i="16"/>
  <c r="I240" i="16" s="1"/>
  <c r="J239" i="16"/>
  <c r="I239" i="16"/>
  <c r="H239" i="16"/>
  <c r="G239" i="16"/>
  <c r="H238" i="16"/>
  <c r="J238" i="16" s="1"/>
  <c r="G238" i="16"/>
  <c r="I238" i="16" s="1"/>
  <c r="J237" i="16"/>
  <c r="I237" i="16"/>
  <c r="H237" i="16"/>
  <c r="G237" i="16"/>
  <c r="H236" i="16"/>
  <c r="J236" i="16" s="1"/>
  <c r="G236" i="16"/>
  <c r="I236" i="16" s="1"/>
  <c r="J233" i="16"/>
  <c r="I233" i="16"/>
  <c r="H233" i="16"/>
  <c r="G233" i="16"/>
  <c r="J232" i="16"/>
  <c r="I232" i="16"/>
  <c r="H232" i="16"/>
  <c r="G232" i="16"/>
  <c r="J229" i="16"/>
  <c r="I229" i="16"/>
  <c r="H229" i="16"/>
  <c r="G229" i="16"/>
  <c r="H228" i="16"/>
  <c r="J228" i="16" s="1"/>
  <c r="G228" i="16"/>
  <c r="I228" i="16" s="1"/>
  <c r="J227" i="16"/>
  <c r="I227" i="16"/>
  <c r="H227" i="16"/>
  <c r="G227" i="16"/>
  <c r="H226" i="16"/>
  <c r="J226" i="16" s="1"/>
  <c r="G226" i="16"/>
  <c r="I226" i="16" s="1"/>
  <c r="J223" i="16"/>
  <c r="I223" i="16"/>
  <c r="H223" i="16"/>
  <c r="G223" i="16"/>
  <c r="H222" i="16"/>
  <c r="J222" i="16" s="1"/>
  <c r="G222" i="16"/>
  <c r="I222" i="16" s="1"/>
  <c r="J221" i="16"/>
  <c r="I221" i="16"/>
  <c r="H221" i="16"/>
  <c r="G221" i="16"/>
  <c r="H220" i="16"/>
  <c r="J220" i="16" s="1"/>
  <c r="G220" i="16"/>
  <c r="I220" i="16" s="1"/>
  <c r="J217" i="16"/>
  <c r="I217" i="16"/>
  <c r="H217" i="16"/>
  <c r="G217" i="16"/>
  <c r="H216" i="16"/>
  <c r="J216" i="16" s="1"/>
  <c r="G216" i="16"/>
  <c r="I216" i="16" s="1"/>
  <c r="J213" i="16"/>
  <c r="I213" i="16"/>
  <c r="H213" i="16"/>
  <c r="G213" i="16"/>
  <c r="H212" i="16"/>
  <c r="J212" i="16" s="1"/>
  <c r="G212" i="16"/>
  <c r="I212" i="16" s="1"/>
  <c r="J211" i="16"/>
  <c r="I211" i="16"/>
  <c r="H211" i="16"/>
  <c r="G211" i="16"/>
  <c r="H210" i="16"/>
  <c r="J210" i="16" s="1"/>
  <c r="G210" i="16"/>
  <c r="I210" i="16" s="1"/>
  <c r="J209" i="16"/>
  <c r="I209" i="16"/>
  <c r="H209" i="16"/>
  <c r="G209" i="16"/>
  <c r="H208" i="16"/>
  <c r="J208" i="16" s="1"/>
  <c r="G208" i="16"/>
  <c r="I208" i="16" s="1"/>
  <c r="J205" i="16"/>
  <c r="I205" i="16"/>
  <c r="H205" i="16"/>
  <c r="G205" i="16"/>
  <c r="H204" i="16"/>
  <c r="J204" i="16" s="1"/>
  <c r="G204" i="16"/>
  <c r="I204" i="16" s="1"/>
  <c r="J203" i="16"/>
  <c r="I203" i="16"/>
  <c r="H203" i="16"/>
  <c r="G203" i="16"/>
  <c r="H200" i="16"/>
  <c r="J200" i="16" s="1"/>
  <c r="G200" i="16"/>
  <c r="I200" i="16" s="1"/>
  <c r="J199" i="16"/>
  <c r="I199" i="16"/>
  <c r="H199" i="16"/>
  <c r="G199" i="16"/>
  <c r="J198" i="16"/>
  <c r="I198" i="16"/>
  <c r="H198" i="16"/>
  <c r="G198" i="16"/>
  <c r="J197" i="16"/>
  <c r="I197" i="16"/>
  <c r="H197" i="16"/>
  <c r="G197" i="16"/>
  <c r="H196" i="16"/>
  <c r="J196" i="16" s="1"/>
  <c r="G196" i="16"/>
  <c r="I196" i="16" s="1"/>
  <c r="J195" i="16"/>
  <c r="I195" i="16"/>
  <c r="H195" i="16"/>
  <c r="G195" i="16"/>
  <c r="H194" i="16"/>
  <c r="J194" i="16" s="1"/>
  <c r="G194" i="16"/>
  <c r="I194" i="16" s="1"/>
  <c r="J193" i="16"/>
  <c r="I193" i="16"/>
  <c r="H193" i="16"/>
  <c r="G193" i="16"/>
  <c r="I192" i="16"/>
  <c r="H192" i="16"/>
  <c r="J192" i="16" s="1"/>
  <c r="G192" i="16"/>
  <c r="J191" i="16"/>
  <c r="I191" i="16"/>
  <c r="H191" i="16"/>
  <c r="G191" i="16"/>
  <c r="I190" i="16"/>
  <c r="H190" i="16"/>
  <c r="J190" i="16" s="1"/>
  <c r="G190" i="16"/>
  <c r="J189" i="16"/>
  <c r="I189" i="16"/>
  <c r="H189" i="16"/>
  <c r="G189" i="16"/>
  <c r="I188" i="16"/>
  <c r="H188" i="16"/>
  <c r="J188" i="16" s="1"/>
  <c r="G188" i="16"/>
  <c r="J187" i="16"/>
  <c r="I187" i="16"/>
  <c r="H187" i="16"/>
  <c r="G187" i="16"/>
  <c r="I184" i="16"/>
  <c r="H184" i="16"/>
  <c r="J184" i="16" s="1"/>
  <c r="G184" i="16"/>
  <c r="J183" i="16"/>
  <c r="I183" i="16"/>
  <c r="H183" i="16"/>
  <c r="G183" i="16"/>
  <c r="I182" i="16"/>
  <c r="H182" i="16"/>
  <c r="J182" i="16" s="1"/>
  <c r="G182" i="16"/>
  <c r="J181" i="16"/>
  <c r="I181" i="16"/>
  <c r="H181" i="16"/>
  <c r="G181" i="16"/>
  <c r="I180" i="16"/>
  <c r="H180" i="16"/>
  <c r="J180" i="16" s="1"/>
  <c r="G180" i="16"/>
  <c r="J179" i="16"/>
  <c r="I179" i="16"/>
  <c r="H179" i="16"/>
  <c r="G179" i="16"/>
  <c r="H178" i="16"/>
  <c r="J178" i="16" s="1"/>
  <c r="G178" i="16"/>
  <c r="I178" i="16" s="1"/>
  <c r="J177" i="16"/>
  <c r="I177" i="16"/>
  <c r="H177" i="16"/>
  <c r="G177" i="16"/>
  <c r="H174" i="16"/>
  <c r="J174" i="16" s="1"/>
  <c r="G174" i="16"/>
  <c r="I174" i="16" s="1"/>
  <c r="J173" i="16"/>
  <c r="I173" i="16"/>
  <c r="H173" i="16"/>
  <c r="G173" i="16"/>
  <c r="I172" i="16"/>
  <c r="H172" i="16"/>
  <c r="J172" i="16" s="1"/>
  <c r="G172" i="16"/>
  <c r="J171" i="16"/>
  <c r="I171" i="16"/>
  <c r="H171" i="16"/>
  <c r="G171" i="16"/>
  <c r="H170" i="16"/>
  <c r="J170" i="16" s="1"/>
  <c r="G170" i="16"/>
  <c r="I170" i="16" s="1"/>
  <c r="J169" i="16"/>
  <c r="I169" i="16"/>
  <c r="H169" i="16"/>
  <c r="G169" i="16"/>
  <c r="I168" i="16"/>
  <c r="H168" i="16"/>
  <c r="J168" i="16" s="1"/>
  <c r="G168" i="16"/>
  <c r="J167" i="16"/>
  <c r="I167" i="16"/>
  <c r="H167" i="16"/>
  <c r="G167" i="16"/>
  <c r="I166" i="16"/>
  <c r="H166" i="16"/>
  <c r="J166" i="16" s="1"/>
  <c r="G166" i="16"/>
  <c r="J165" i="16"/>
  <c r="I165" i="16"/>
  <c r="H165" i="16"/>
  <c r="G165" i="16"/>
  <c r="I164" i="16"/>
  <c r="H164" i="16"/>
  <c r="J164" i="16" s="1"/>
  <c r="G164" i="16"/>
  <c r="J163" i="16"/>
  <c r="I163" i="16"/>
  <c r="H163" i="16"/>
  <c r="G163" i="16"/>
  <c r="I160" i="16"/>
  <c r="H160" i="16"/>
  <c r="J160" i="16" s="1"/>
  <c r="G160" i="16"/>
  <c r="J159" i="16"/>
  <c r="I159" i="16"/>
  <c r="H159" i="16"/>
  <c r="G159" i="16"/>
  <c r="H158" i="16"/>
  <c r="J158" i="16" s="1"/>
  <c r="G158" i="16"/>
  <c r="I158" i="16" s="1"/>
  <c r="J157" i="16"/>
  <c r="I157" i="16"/>
  <c r="H157" i="16"/>
  <c r="G157" i="16"/>
  <c r="H154" i="16"/>
  <c r="J154" i="16" s="1"/>
  <c r="G154" i="16"/>
  <c r="I154" i="16" s="1"/>
  <c r="J153" i="16"/>
  <c r="I153" i="16"/>
  <c r="H153" i="16"/>
  <c r="G153" i="16"/>
  <c r="I152" i="16"/>
  <c r="H152" i="16"/>
  <c r="J152" i="16" s="1"/>
  <c r="G152" i="16"/>
  <c r="J151" i="16"/>
  <c r="I151" i="16"/>
  <c r="H151" i="16"/>
  <c r="G151" i="16"/>
  <c r="H148" i="16"/>
  <c r="J148" i="16" s="1"/>
  <c r="G148" i="16"/>
  <c r="I148" i="16" s="1"/>
  <c r="J147" i="16"/>
  <c r="I147" i="16"/>
  <c r="H147" i="16"/>
  <c r="G147" i="16"/>
  <c r="I146" i="16"/>
  <c r="H146" i="16"/>
  <c r="J146" i="16" s="1"/>
  <c r="G146" i="16"/>
  <c r="J143" i="16"/>
  <c r="I143" i="16"/>
  <c r="H143" i="16"/>
  <c r="G143" i="16"/>
  <c r="I142" i="16"/>
  <c r="H142" i="16"/>
  <c r="J142" i="16" s="1"/>
  <c r="G142" i="16"/>
  <c r="J141" i="16"/>
  <c r="I141" i="16"/>
  <c r="H141" i="16"/>
  <c r="G141" i="16"/>
  <c r="I138" i="16"/>
  <c r="H138" i="16"/>
  <c r="J138" i="16" s="1"/>
  <c r="G138" i="16"/>
  <c r="J137" i="16"/>
  <c r="I137" i="16"/>
  <c r="H137" i="16"/>
  <c r="G137" i="16"/>
  <c r="I136" i="16"/>
  <c r="H136" i="16"/>
  <c r="J136" i="16" s="1"/>
  <c r="G136" i="16"/>
  <c r="J135" i="16"/>
  <c r="I135" i="16"/>
  <c r="H135" i="16"/>
  <c r="G135" i="16"/>
  <c r="H132" i="16"/>
  <c r="J132" i="16" s="1"/>
  <c r="G132" i="16"/>
  <c r="I132" i="16" s="1"/>
  <c r="J131" i="16"/>
  <c r="I131" i="16"/>
  <c r="H131" i="16"/>
  <c r="G131" i="16"/>
  <c r="H128" i="16"/>
  <c r="J128" i="16" s="1"/>
  <c r="G128" i="16"/>
  <c r="I128" i="16" s="1"/>
  <c r="J127" i="16"/>
  <c r="I127" i="16"/>
  <c r="H127" i="16"/>
  <c r="G127" i="16"/>
  <c r="I126" i="16"/>
  <c r="H126" i="16"/>
  <c r="J126" i="16" s="1"/>
  <c r="G126" i="16"/>
  <c r="J125" i="16"/>
  <c r="I125" i="16"/>
  <c r="H125" i="16"/>
  <c r="G125" i="16"/>
  <c r="H124" i="16"/>
  <c r="J124" i="16" s="1"/>
  <c r="G124" i="16"/>
  <c r="I124" i="16" s="1"/>
  <c r="J123" i="16"/>
  <c r="I123" i="16"/>
  <c r="H123" i="16"/>
  <c r="G123" i="16"/>
  <c r="I122" i="16"/>
  <c r="H122" i="16"/>
  <c r="J122" i="16" s="1"/>
  <c r="G122" i="16"/>
  <c r="J121" i="16"/>
  <c r="I121" i="16"/>
  <c r="H121" i="16"/>
  <c r="G121" i="16"/>
  <c r="J120" i="16"/>
  <c r="I120" i="16"/>
  <c r="H120" i="16"/>
  <c r="G120" i="16"/>
  <c r="J119" i="16"/>
  <c r="I119" i="16"/>
  <c r="H119" i="16"/>
  <c r="G119" i="16"/>
  <c r="I118" i="16"/>
  <c r="H118" i="16"/>
  <c r="J118" i="16" s="1"/>
  <c r="G118" i="16"/>
  <c r="J117" i="16"/>
  <c r="I117" i="16"/>
  <c r="H117" i="16"/>
  <c r="G117" i="16"/>
  <c r="I116" i="16"/>
  <c r="H116" i="16"/>
  <c r="J116" i="16" s="1"/>
  <c r="G116" i="16"/>
  <c r="J113" i="16"/>
  <c r="I113" i="16"/>
  <c r="H113" i="16"/>
  <c r="G113" i="16"/>
  <c r="I112" i="16"/>
  <c r="H112" i="16"/>
  <c r="J112" i="16" s="1"/>
  <c r="G112" i="16"/>
  <c r="J111" i="16"/>
  <c r="I111" i="16"/>
  <c r="H111" i="16"/>
  <c r="G111" i="16"/>
  <c r="I108" i="16"/>
  <c r="H108" i="16"/>
  <c r="J108" i="16" s="1"/>
  <c r="G108" i="16"/>
  <c r="J107" i="16"/>
  <c r="I107" i="16"/>
  <c r="H107" i="16"/>
  <c r="G107" i="16"/>
  <c r="I106" i="16"/>
  <c r="H106" i="16"/>
  <c r="J106" i="16" s="1"/>
  <c r="G106" i="16"/>
  <c r="J105" i="16"/>
  <c r="I105" i="16"/>
  <c r="H105" i="16"/>
  <c r="G105" i="16"/>
  <c r="I102" i="16"/>
  <c r="H102" i="16"/>
  <c r="J102" i="16" s="1"/>
  <c r="G102" i="16"/>
  <c r="J101" i="16"/>
  <c r="I101" i="16"/>
  <c r="H101" i="16"/>
  <c r="G101" i="16"/>
  <c r="I98" i="16"/>
  <c r="H98" i="16"/>
  <c r="J98" i="16" s="1"/>
  <c r="G98" i="16"/>
  <c r="J97" i="16"/>
  <c r="I97" i="16"/>
  <c r="H97" i="16"/>
  <c r="G97" i="16"/>
  <c r="I94" i="16"/>
  <c r="H94" i="16"/>
  <c r="J94" i="16" s="1"/>
  <c r="G94" i="16"/>
  <c r="J93" i="16"/>
  <c r="I93" i="16"/>
  <c r="H93" i="16"/>
  <c r="G93" i="16"/>
  <c r="I92" i="16"/>
  <c r="H92" i="16"/>
  <c r="J92" i="16" s="1"/>
  <c r="G92" i="16"/>
  <c r="J89" i="16"/>
  <c r="I89" i="16"/>
  <c r="H89" i="16"/>
  <c r="G89" i="16"/>
  <c r="I88" i="16"/>
  <c r="H88" i="16"/>
  <c r="J88" i="16" s="1"/>
  <c r="G88" i="16"/>
  <c r="J87" i="16"/>
  <c r="I87" i="16"/>
  <c r="H87" i="16"/>
  <c r="G87" i="16"/>
  <c r="I86" i="16"/>
  <c r="H86" i="16"/>
  <c r="J86" i="16" s="1"/>
  <c r="G86" i="16"/>
  <c r="J85" i="16"/>
  <c r="I85" i="16"/>
  <c r="H85" i="16"/>
  <c r="G85" i="16"/>
  <c r="I84" i="16"/>
  <c r="H84" i="16"/>
  <c r="J84" i="16" s="1"/>
  <c r="G84" i="16"/>
  <c r="J81" i="16"/>
  <c r="I81" i="16"/>
  <c r="H81" i="16"/>
  <c r="G81" i="16"/>
  <c r="I80" i="16"/>
  <c r="H80" i="16"/>
  <c r="J80" i="16" s="1"/>
  <c r="G80" i="16"/>
  <c r="J77" i="16"/>
  <c r="I77" i="16"/>
  <c r="H77" i="16"/>
  <c r="G77" i="16"/>
  <c r="J76" i="16"/>
  <c r="I76" i="16"/>
  <c r="H76" i="16"/>
  <c r="G76" i="16"/>
  <c r="J73" i="16"/>
  <c r="I73" i="16"/>
  <c r="H73" i="16"/>
  <c r="G73" i="16"/>
  <c r="I72" i="16"/>
  <c r="H72" i="16"/>
  <c r="J72" i="16" s="1"/>
  <c r="G72" i="16"/>
  <c r="J71" i="16"/>
  <c r="I71" i="16"/>
  <c r="H71" i="16"/>
  <c r="G71" i="16"/>
  <c r="I70" i="16"/>
  <c r="H70" i="16"/>
  <c r="J70" i="16" s="1"/>
  <c r="G70" i="16"/>
  <c r="J69" i="16"/>
  <c r="I69" i="16"/>
  <c r="H69" i="16"/>
  <c r="G69" i="16"/>
  <c r="I68" i="16"/>
  <c r="H68" i="16"/>
  <c r="J68" i="16" s="1"/>
  <c r="G68" i="16"/>
  <c r="J67" i="16"/>
  <c r="I67" i="16"/>
  <c r="H67" i="16"/>
  <c r="G67" i="16"/>
  <c r="I66" i="16"/>
  <c r="H66" i="16"/>
  <c r="J66" i="16" s="1"/>
  <c r="G66" i="16"/>
  <c r="J65" i="16"/>
  <c r="I65" i="16"/>
  <c r="H65" i="16"/>
  <c r="G65" i="16"/>
  <c r="I64" i="16"/>
  <c r="H64" i="16"/>
  <c r="J64" i="16" s="1"/>
  <c r="G64" i="16"/>
  <c r="J63" i="16"/>
  <c r="I63" i="16"/>
  <c r="H63" i="16"/>
  <c r="G63" i="16"/>
  <c r="J62" i="16"/>
  <c r="I62" i="16"/>
  <c r="H62" i="16"/>
  <c r="G62" i="16"/>
  <c r="J61" i="16"/>
  <c r="I61" i="16"/>
  <c r="H61" i="16"/>
  <c r="G61" i="16"/>
  <c r="I60" i="16"/>
  <c r="H60" i="16"/>
  <c r="J60" i="16" s="1"/>
  <c r="G60" i="16"/>
  <c r="J59" i="16"/>
  <c r="I59" i="16"/>
  <c r="H59" i="16"/>
  <c r="G59" i="16"/>
  <c r="I58" i="16"/>
  <c r="H58" i="16"/>
  <c r="J58" i="16" s="1"/>
  <c r="G58" i="16"/>
  <c r="J57" i="16"/>
  <c r="I57" i="16"/>
  <c r="H57" i="16"/>
  <c r="G57" i="16"/>
  <c r="I56" i="16"/>
  <c r="H56" i="16"/>
  <c r="J56" i="16" s="1"/>
  <c r="G56" i="16"/>
  <c r="J55" i="16"/>
  <c r="I55" i="16"/>
  <c r="H55" i="16"/>
  <c r="G55" i="16"/>
  <c r="I54" i="16"/>
  <c r="H54" i="16"/>
  <c r="J54" i="16" s="1"/>
  <c r="G54" i="16"/>
  <c r="J53" i="16"/>
  <c r="I53" i="16"/>
  <c r="H53" i="16"/>
  <c r="G53" i="16"/>
  <c r="J52" i="16"/>
  <c r="I52" i="16"/>
  <c r="H52" i="16"/>
  <c r="G52" i="16"/>
  <c r="J51" i="16"/>
  <c r="I51" i="16"/>
  <c r="H51" i="16"/>
  <c r="G51" i="16"/>
  <c r="J50" i="16"/>
  <c r="I50" i="16"/>
  <c r="H50" i="16"/>
  <c r="G50" i="16"/>
  <c r="J49" i="16"/>
  <c r="I49" i="16"/>
  <c r="H49" i="16"/>
  <c r="G49" i="16"/>
  <c r="I46" i="16"/>
  <c r="H46" i="16"/>
  <c r="J46" i="16" s="1"/>
  <c r="G46" i="16"/>
  <c r="J45" i="16"/>
  <c r="I45" i="16"/>
  <c r="H45" i="16"/>
  <c r="G45" i="16"/>
  <c r="I44" i="16"/>
  <c r="H44" i="16"/>
  <c r="J44" i="16" s="1"/>
  <c r="G44" i="16"/>
  <c r="J43" i="16"/>
  <c r="I43" i="16"/>
  <c r="H43" i="16"/>
  <c r="G43" i="16"/>
  <c r="I40" i="16"/>
  <c r="H40" i="16"/>
  <c r="J40" i="16" s="1"/>
  <c r="G40" i="16"/>
  <c r="J39" i="16"/>
  <c r="I39" i="16"/>
  <c r="H39" i="16"/>
  <c r="G39" i="16"/>
  <c r="I38" i="16"/>
  <c r="H38" i="16"/>
  <c r="J38" i="16" s="1"/>
  <c r="G38" i="16"/>
  <c r="J37" i="16"/>
  <c r="I37" i="16"/>
  <c r="H37" i="16"/>
  <c r="G37" i="16"/>
  <c r="I36" i="16"/>
  <c r="H36" i="16"/>
  <c r="J36" i="16" s="1"/>
  <c r="G36" i="16"/>
  <c r="J35" i="16"/>
  <c r="I35" i="16"/>
  <c r="H35" i="16"/>
  <c r="G35" i="16"/>
  <c r="I34" i="16"/>
  <c r="H34" i="16"/>
  <c r="J34" i="16" s="1"/>
  <c r="G34" i="16"/>
  <c r="J33" i="16"/>
  <c r="I33" i="16"/>
  <c r="H33" i="16"/>
  <c r="G33" i="16"/>
  <c r="J32" i="16"/>
  <c r="I32" i="16"/>
  <c r="H32" i="16"/>
  <c r="G32" i="16"/>
  <c r="J31" i="16"/>
  <c r="I31" i="16"/>
  <c r="H31" i="16"/>
  <c r="G31" i="16"/>
  <c r="I30" i="16"/>
  <c r="H30" i="16"/>
  <c r="J30" i="16" s="1"/>
  <c r="G30" i="16"/>
  <c r="J29" i="16"/>
  <c r="I29" i="16"/>
  <c r="H29" i="16"/>
  <c r="G29" i="16"/>
  <c r="I28" i="16"/>
  <c r="H28" i="16"/>
  <c r="J28" i="16" s="1"/>
  <c r="G28" i="16"/>
  <c r="J27" i="16"/>
  <c r="I27" i="16"/>
  <c r="H27" i="16"/>
  <c r="G27" i="16"/>
  <c r="I26" i="16"/>
  <c r="H26" i="16"/>
  <c r="J26" i="16" s="1"/>
  <c r="G26" i="16"/>
  <c r="J25" i="16"/>
  <c r="I25" i="16"/>
  <c r="H25" i="16"/>
  <c r="G25" i="16"/>
  <c r="I24" i="16"/>
  <c r="H24" i="16"/>
  <c r="J24" i="16" s="1"/>
  <c r="G24" i="16"/>
  <c r="J23" i="16"/>
  <c r="I23" i="16"/>
  <c r="H23" i="16"/>
  <c r="G23" i="16"/>
  <c r="I20" i="16"/>
  <c r="H20" i="16"/>
  <c r="J20" i="16" s="1"/>
  <c r="G20" i="16"/>
  <c r="J19" i="16"/>
  <c r="I19" i="16"/>
  <c r="H19" i="16"/>
  <c r="G19" i="16"/>
  <c r="I16" i="16"/>
  <c r="H16" i="16"/>
  <c r="J16" i="16" s="1"/>
  <c r="G16" i="16"/>
  <c r="J15" i="16"/>
  <c r="I15" i="16"/>
  <c r="H15" i="16"/>
  <c r="G15" i="16"/>
  <c r="I12" i="16"/>
  <c r="H12" i="16"/>
  <c r="J12" i="16" s="1"/>
  <c r="G12" i="16"/>
  <c r="J11" i="16"/>
  <c r="I11" i="16"/>
  <c r="H11" i="16"/>
  <c r="G11" i="16"/>
  <c r="I10" i="16"/>
  <c r="H10" i="16"/>
  <c r="J10" i="16" s="1"/>
  <c r="G10" i="16"/>
  <c r="J9" i="16"/>
  <c r="I9" i="16"/>
  <c r="H9" i="16"/>
  <c r="G9" i="16"/>
  <c r="I8" i="16"/>
  <c r="H8" i="16"/>
  <c r="J8" i="16" s="1"/>
  <c r="G8" i="16"/>
  <c r="D5" i="16"/>
  <c r="B5" i="16"/>
  <c r="C5" i="16" s="1"/>
  <c r="E5" i="16" s="1"/>
  <c r="J30" i="15"/>
  <c r="H30" i="15"/>
  <c r="F30" i="15"/>
  <c r="D30" i="15"/>
  <c r="E26" i="15" s="1"/>
  <c r="B30" i="15"/>
  <c r="C26" i="15" s="1"/>
  <c r="K28" i="15"/>
  <c r="J28" i="15"/>
  <c r="G28" i="15"/>
  <c r="E28" i="15"/>
  <c r="K27" i="15"/>
  <c r="J27" i="15"/>
  <c r="G27" i="15"/>
  <c r="C27" i="15"/>
  <c r="K26" i="15"/>
  <c r="J26" i="15"/>
  <c r="G26" i="15"/>
  <c r="K25" i="15"/>
  <c r="J25" i="15"/>
  <c r="I25" i="15"/>
  <c r="G25" i="15"/>
  <c r="E25" i="15"/>
  <c r="C25" i="15"/>
  <c r="K24" i="15"/>
  <c r="J24" i="15"/>
  <c r="G24" i="15"/>
  <c r="E24" i="15"/>
  <c r="K23" i="15"/>
  <c r="J23" i="15"/>
  <c r="G23" i="15"/>
  <c r="C23" i="15"/>
  <c r="K22" i="15"/>
  <c r="J22" i="15"/>
  <c r="G22" i="15"/>
  <c r="K21" i="15"/>
  <c r="J21" i="15"/>
  <c r="G21" i="15"/>
  <c r="E21" i="15"/>
  <c r="C21" i="15"/>
  <c r="K20" i="15"/>
  <c r="J20" i="15"/>
  <c r="G20" i="15"/>
  <c r="E20" i="15"/>
  <c r="K19" i="15"/>
  <c r="J19" i="15"/>
  <c r="G19" i="15"/>
  <c r="C19" i="15"/>
  <c r="K18" i="15"/>
  <c r="J18" i="15"/>
  <c r="G18" i="15"/>
  <c r="C18" i="15"/>
  <c r="K17" i="15"/>
  <c r="J17" i="15"/>
  <c r="G17" i="15"/>
  <c r="E17" i="15"/>
  <c r="C17" i="15"/>
  <c r="K16" i="15"/>
  <c r="J16" i="15"/>
  <c r="G16" i="15"/>
  <c r="E16" i="15"/>
  <c r="K15" i="15"/>
  <c r="J15" i="15"/>
  <c r="G15" i="15"/>
  <c r="C15" i="15"/>
  <c r="K14" i="15"/>
  <c r="J14" i="15"/>
  <c r="G14" i="15"/>
  <c r="C14" i="15"/>
  <c r="K13" i="15"/>
  <c r="J13" i="15"/>
  <c r="I13" i="15"/>
  <c r="G13" i="15"/>
  <c r="E13" i="15"/>
  <c r="C13" i="15"/>
  <c r="K12" i="15"/>
  <c r="J12" i="15"/>
  <c r="G12" i="15"/>
  <c r="E12" i="15"/>
  <c r="C12" i="15"/>
  <c r="K11" i="15"/>
  <c r="J11" i="15"/>
  <c r="G11" i="15"/>
  <c r="C11" i="15"/>
  <c r="K10" i="15"/>
  <c r="J10" i="15"/>
  <c r="G10" i="15"/>
  <c r="C10" i="15"/>
  <c r="K9" i="15"/>
  <c r="J9" i="15"/>
  <c r="I9" i="15"/>
  <c r="G9" i="15"/>
  <c r="E9" i="15"/>
  <c r="C9" i="15"/>
  <c r="K8" i="15"/>
  <c r="J8" i="15"/>
  <c r="G8" i="15"/>
  <c r="E8" i="15"/>
  <c r="C8" i="15"/>
  <c r="K7" i="15"/>
  <c r="J7" i="15"/>
  <c r="G7" i="15"/>
  <c r="C7" i="15"/>
  <c r="H5" i="15"/>
  <c r="D5" i="15"/>
  <c r="B5" i="15"/>
  <c r="F5" i="15" s="1"/>
  <c r="K55" i="14"/>
  <c r="J55" i="14"/>
  <c r="I55" i="14"/>
  <c r="G55" i="14"/>
  <c r="E55" i="14"/>
  <c r="C55" i="14"/>
  <c r="H53" i="14"/>
  <c r="I53" i="14" s="1"/>
  <c r="F53" i="14"/>
  <c r="E53" i="14"/>
  <c r="D53" i="14"/>
  <c r="E49" i="14" s="1"/>
  <c r="C53" i="14"/>
  <c r="B53" i="14"/>
  <c r="J53" i="14" s="1"/>
  <c r="K51" i="14"/>
  <c r="J51" i="14"/>
  <c r="G51" i="14"/>
  <c r="E51" i="14"/>
  <c r="K50" i="14"/>
  <c r="J50" i="14"/>
  <c r="C50" i="14"/>
  <c r="K49" i="14"/>
  <c r="J49" i="14"/>
  <c r="I49" i="14"/>
  <c r="K48" i="14"/>
  <c r="J48" i="14"/>
  <c r="I48" i="14"/>
  <c r="E48" i="14"/>
  <c r="C48" i="14"/>
  <c r="K47" i="14"/>
  <c r="J47" i="14"/>
  <c r="G47" i="14"/>
  <c r="E47" i="14"/>
  <c r="K46" i="14"/>
  <c r="J46" i="14"/>
  <c r="E46" i="14"/>
  <c r="C46" i="14"/>
  <c r="K45" i="14"/>
  <c r="J45" i="14"/>
  <c r="I45" i="14"/>
  <c r="K44" i="14"/>
  <c r="J44" i="14"/>
  <c r="I44" i="14"/>
  <c r="E44" i="14"/>
  <c r="C44" i="14"/>
  <c r="K43" i="14"/>
  <c r="J43" i="14"/>
  <c r="I43" i="14"/>
  <c r="G43" i="14"/>
  <c r="E43" i="14"/>
  <c r="K42" i="14"/>
  <c r="J42" i="14"/>
  <c r="E42" i="14"/>
  <c r="C42" i="14"/>
  <c r="K41" i="14"/>
  <c r="J41" i="14"/>
  <c r="I41" i="14"/>
  <c r="K40" i="14"/>
  <c r="J40" i="14"/>
  <c r="I40" i="14"/>
  <c r="E40" i="14"/>
  <c r="C40" i="14"/>
  <c r="K39" i="14"/>
  <c r="J39" i="14"/>
  <c r="I39" i="14"/>
  <c r="G39" i="14"/>
  <c r="E39" i="14"/>
  <c r="K38" i="14"/>
  <c r="J38" i="14"/>
  <c r="E38" i="14"/>
  <c r="C38" i="14"/>
  <c r="K37" i="14"/>
  <c r="J37" i="14"/>
  <c r="I37" i="14"/>
  <c r="K36" i="14"/>
  <c r="J36" i="14"/>
  <c r="I36" i="14"/>
  <c r="E36" i="14"/>
  <c r="C36" i="14"/>
  <c r="H33" i="14"/>
  <c r="I24" i="14" s="1"/>
  <c r="G33" i="14"/>
  <c r="F33" i="14"/>
  <c r="E33" i="14"/>
  <c r="D33" i="14"/>
  <c r="E28" i="14" s="1"/>
  <c r="B33" i="14"/>
  <c r="C33" i="14" s="1"/>
  <c r="K31" i="14"/>
  <c r="J31" i="14"/>
  <c r="I31" i="14"/>
  <c r="G31" i="14"/>
  <c r="E31" i="14"/>
  <c r="C31" i="14"/>
  <c r="K30" i="14"/>
  <c r="J30" i="14"/>
  <c r="G30" i="14"/>
  <c r="E30" i="14"/>
  <c r="C30" i="14"/>
  <c r="K29" i="14"/>
  <c r="J29" i="14"/>
  <c r="G29" i="14"/>
  <c r="C29" i="14"/>
  <c r="K28" i="14"/>
  <c r="J28" i="14"/>
  <c r="G28" i="14"/>
  <c r="C28" i="14"/>
  <c r="K27" i="14"/>
  <c r="J27" i="14"/>
  <c r="G27" i="14"/>
  <c r="E27" i="14"/>
  <c r="C27" i="14"/>
  <c r="K26" i="14"/>
  <c r="J26" i="14"/>
  <c r="G26" i="14"/>
  <c r="E26" i="14"/>
  <c r="C26" i="14"/>
  <c r="K25" i="14"/>
  <c r="J25" i="14"/>
  <c r="G25" i="14"/>
  <c r="C25" i="14"/>
  <c r="K24" i="14"/>
  <c r="J24" i="14"/>
  <c r="G24" i="14"/>
  <c r="C24" i="14"/>
  <c r="K23" i="14"/>
  <c r="J23" i="14"/>
  <c r="G23" i="14"/>
  <c r="E23" i="14"/>
  <c r="C23" i="14"/>
  <c r="H20" i="14"/>
  <c r="G20" i="14"/>
  <c r="F20" i="14"/>
  <c r="E20" i="14"/>
  <c r="D20" i="14"/>
  <c r="E15" i="14" s="1"/>
  <c r="B20" i="14"/>
  <c r="C20" i="14" s="1"/>
  <c r="K18" i="14"/>
  <c r="J18" i="14"/>
  <c r="I18" i="14"/>
  <c r="G18" i="14"/>
  <c r="E18" i="14"/>
  <c r="C18" i="14"/>
  <c r="K17" i="14"/>
  <c r="J17" i="14"/>
  <c r="G17" i="14"/>
  <c r="E17" i="14"/>
  <c r="C17" i="14"/>
  <c r="K16" i="14"/>
  <c r="J16" i="14"/>
  <c r="G16" i="14"/>
  <c r="C16" i="14"/>
  <c r="K15" i="14"/>
  <c r="J15" i="14"/>
  <c r="G15" i="14"/>
  <c r="C15" i="14"/>
  <c r="K14" i="14"/>
  <c r="J14" i="14"/>
  <c r="G14" i="14"/>
  <c r="E14" i="14"/>
  <c r="C14" i="14"/>
  <c r="K13" i="14"/>
  <c r="J13" i="14"/>
  <c r="G13" i="14"/>
  <c r="E13" i="14"/>
  <c r="C13" i="14"/>
  <c r="K12" i="14"/>
  <c r="J12" i="14"/>
  <c r="G12" i="14"/>
  <c r="C12" i="14"/>
  <c r="K11" i="14"/>
  <c r="J11" i="14"/>
  <c r="G11" i="14"/>
  <c r="C11" i="14"/>
  <c r="K10" i="14"/>
  <c r="J10" i="14"/>
  <c r="I10" i="14"/>
  <c r="G10" i="14"/>
  <c r="E10" i="14"/>
  <c r="C10" i="14"/>
  <c r="K9" i="14"/>
  <c r="J9" i="14"/>
  <c r="G9" i="14"/>
  <c r="E9" i="14"/>
  <c r="C9" i="14"/>
  <c r="K8" i="14"/>
  <c r="J8" i="14"/>
  <c r="G8" i="14"/>
  <c r="C8" i="14"/>
  <c r="K7" i="14"/>
  <c r="J7" i="14"/>
  <c r="I7" i="14"/>
  <c r="G7" i="14"/>
  <c r="C7" i="14"/>
  <c r="F5" i="14"/>
  <c r="D5" i="14"/>
  <c r="H5" i="14" s="1"/>
  <c r="B5" i="14"/>
  <c r="K29" i="13"/>
  <c r="H29" i="13"/>
  <c r="F29" i="13"/>
  <c r="D29" i="13"/>
  <c r="E27" i="13" s="1"/>
  <c r="B29" i="13"/>
  <c r="K27" i="13"/>
  <c r="J27" i="13"/>
  <c r="I27" i="13"/>
  <c r="G27" i="13"/>
  <c r="K26" i="13"/>
  <c r="J26" i="13"/>
  <c r="I26" i="13"/>
  <c r="G26" i="13"/>
  <c r="E26" i="13"/>
  <c r="K25" i="13"/>
  <c r="J25" i="13"/>
  <c r="I25" i="13"/>
  <c r="G25" i="13"/>
  <c r="E25" i="13"/>
  <c r="K24" i="13"/>
  <c r="J24" i="13"/>
  <c r="I24" i="13"/>
  <c r="G24" i="13"/>
  <c r="E24" i="13"/>
  <c r="C24" i="13"/>
  <c r="K23" i="13"/>
  <c r="J23" i="13"/>
  <c r="I23" i="13"/>
  <c r="G23" i="13"/>
  <c r="K22" i="13"/>
  <c r="J22" i="13"/>
  <c r="I22" i="13"/>
  <c r="G22" i="13"/>
  <c r="E22" i="13"/>
  <c r="K21" i="13"/>
  <c r="J21" i="13"/>
  <c r="I21" i="13"/>
  <c r="G21" i="13"/>
  <c r="E21" i="13"/>
  <c r="K20" i="13"/>
  <c r="J20" i="13"/>
  <c r="I20" i="13"/>
  <c r="G20" i="13"/>
  <c r="E20" i="13"/>
  <c r="C20" i="13"/>
  <c r="K19" i="13"/>
  <c r="J19" i="13"/>
  <c r="I19" i="13"/>
  <c r="G19" i="13"/>
  <c r="K18" i="13"/>
  <c r="J18" i="13"/>
  <c r="I18" i="13"/>
  <c r="G18" i="13"/>
  <c r="E18" i="13"/>
  <c r="K17" i="13"/>
  <c r="J17" i="13"/>
  <c r="I17" i="13"/>
  <c r="G17" i="13"/>
  <c r="E17" i="13"/>
  <c r="K16" i="13"/>
  <c r="J16" i="13"/>
  <c r="I16" i="13"/>
  <c r="G16" i="13"/>
  <c r="E16" i="13"/>
  <c r="C16" i="13"/>
  <c r="K15" i="13"/>
  <c r="J15" i="13"/>
  <c r="I15" i="13"/>
  <c r="G15" i="13"/>
  <c r="E15" i="13"/>
  <c r="K14" i="13"/>
  <c r="J14" i="13"/>
  <c r="I14" i="13"/>
  <c r="G14" i="13"/>
  <c r="E14" i="13"/>
  <c r="K13" i="13"/>
  <c r="J13" i="13"/>
  <c r="I13" i="13"/>
  <c r="G13" i="13"/>
  <c r="E13" i="13"/>
  <c r="K12" i="13"/>
  <c r="J12" i="13"/>
  <c r="I12" i="13"/>
  <c r="G12" i="13"/>
  <c r="E12" i="13"/>
  <c r="C12" i="13"/>
  <c r="K11" i="13"/>
  <c r="J11" i="13"/>
  <c r="I11" i="13"/>
  <c r="G11" i="13"/>
  <c r="E11" i="13"/>
  <c r="K10" i="13"/>
  <c r="J10" i="13"/>
  <c r="I10" i="13"/>
  <c r="G10" i="13"/>
  <c r="E10" i="13"/>
  <c r="K9" i="13"/>
  <c r="J9" i="13"/>
  <c r="I9" i="13"/>
  <c r="G9" i="13"/>
  <c r="E9" i="13"/>
  <c r="K8" i="13"/>
  <c r="J8" i="13"/>
  <c r="I8" i="13"/>
  <c r="G8" i="13"/>
  <c r="E8" i="13"/>
  <c r="C8" i="13"/>
  <c r="K7" i="13"/>
  <c r="J7" i="13"/>
  <c r="I7" i="13"/>
  <c r="G7" i="13"/>
  <c r="E7" i="13"/>
  <c r="F5" i="13"/>
  <c r="D5" i="13"/>
  <c r="H5" i="13" s="1"/>
  <c r="B5" i="13"/>
  <c r="K80" i="12"/>
  <c r="J80" i="12"/>
  <c r="I80" i="12"/>
  <c r="G80" i="12"/>
  <c r="E80" i="12"/>
  <c r="C80" i="12"/>
  <c r="K78" i="12"/>
  <c r="I78" i="12"/>
  <c r="H78" i="12"/>
  <c r="I76" i="12" s="1"/>
  <c r="F78" i="12"/>
  <c r="G78" i="12" s="1"/>
  <c r="D78" i="12"/>
  <c r="E70" i="12" s="1"/>
  <c r="C78" i="12"/>
  <c r="B78" i="12"/>
  <c r="C75" i="12" s="1"/>
  <c r="K76" i="12"/>
  <c r="J76" i="12"/>
  <c r="G76" i="12"/>
  <c r="C76" i="12"/>
  <c r="K75" i="12"/>
  <c r="J75" i="12"/>
  <c r="I75" i="12"/>
  <c r="G75" i="12"/>
  <c r="K74" i="12"/>
  <c r="J74" i="12"/>
  <c r="I74" i="12"/>
  <c r="G74" i="12"/>
  <c r="C74" i="12"/>
  <c r="K73" i="12"/>
  <c r="J73" i="12"/>
  <c r="G73" i="12"/>
  <c r="E73" i="12"/>
  <c r="C73" i="12"/>
  <c r="K72" i="12"/>
  <c r="J72" i="12"/>
  <c r="G72" i="12"/>
  <c r="C72" i="12"/>
  <c r="K71" i="12"/>
  <c r="J71" i="12"/>
  <c r="I71" i="12"/>
  <c r="G71" i="12"/>
  <c r="K70" i="12"/>
  <c r="J70" i="12"/>
  <c r="I70" i="12"/>
  <c r="G70" i="12"/>
  <c r="C70" i="12"/>
  <c r="K69" i="12"/>
  <c r="J69" i="12"/>
  <c r="G69" i="12"/>
  <c r="C69" i="12"/>
  <c r="K68" i="12"/>
  <c r="J68" i="12"/>
  <c r="G68" i="12"/>
  <c r="C68" i="12"/>
  <c r="K67" i="12"/>
  <c r="J67" i="12"/>
  <c r="I67" i="12"/>
  <c r="G67" i="12"/>
  <c r="C67" i="12"/>
  <c r="K66" i="12"/>
  <c r="J66" i="12"/>
  <c r="I66" i="12"/>
  <c r="G66" i="12"/>
  <c r="E66" i="12"/>
  <c r="C66" i="12"/>
  <c r="K65" i="12"/>
  <c r="J65" i="12"/>
  <c r="G65" i="12"/>
  <c r="E65" i="12"/>
  <c r="C65" i="12"/>
  <c r="K64" i="12"/>
  <c r="J64" i="12"/>
  <c r="G64" i="12"/>
  <c r="C64" i="12"/>
  <c r="K63" i="12"/>
  <c r="J63" i="12"/>
  <c r="I63" i="12"/>
  <c r="G63" i="12"/>
  <c r="C63" i="12"/>
  <c r="K62" i="12"/>
  <c r="J62" i="12"/>
  <c r="I62" i="12"/>
  <c r="G62" i="12"/>
  <c r="C62" i="12"/>
  <c r="K61" i="12"/>
  <c r="J61" i="12"/>
  <c r="G61" i="12"/>
  <c r="C61" i="12"/>
  <c r="K60" i="12"/>
  <c r="J60" i="12"/>
  <c r="G60" i="12"/>
  <c r="C60" i="12"/>
  <c r="K59" i="12"/>
  <c r="J59" i="12"/>
  <c r="I59" i="12"/>
  <c r="G59" i="12"/>
  <c r="C59" i="12"/>
  <c r="H56" i="12"/>
  <c r="F56" i="12"/>
  <c r="G50" i="12" s="1"/>
  <c r="D56" i="12"/>
  <c r="E56" i="12" s="1"/>
  <c r="B56" i="12"/>
  <c r="J56" i="12" s="1"/>
  <c r="K54" i="12"/>
  <c r="J54" i="12"/>
  <c r="G54" i="12"/>
  <c r="K53" i="12"/>
  <c r="J53" i="12"/>
  <c r="E53" i="12"/>
  <c r="K52" i="12"/>
  <c r="J52" i="12"/>
  <c r="E52" i="12"/>
  <c r="K51" i="12"/>
  <c r="J51" i="12"/>
  <c r="C51" i="12"/>
  <c r="K50" i="12"/>
  <c r="J50" i="12"/>
  <c r="C50" i="12"/>
  <c r="K49" i="12"/>
  <c r="J49" i="12"/>
  <c r="G49" i="12"/>
  <c r="E49" i="12"/>
  <c r="C49" i="12"/>
  <c r="K48" i="12"/>
  <c r="J48" i="12"/>
  <c r="E48" i="12"/>
  <c r="C48" i="12"/>
  <c r="K47" i="12"/>
  <c r="J47" i="12"/>
  <c r="G47" i="12"/>
  <c r="K46" i="12"/>
  <c r="J46" i="12"/>
  <c r="G46" i="12"/>
  <c r="C46" i="12"/>
  <c r="K45" i="12"/>
  <c r="J45" i="12"/>
  <c r="E45" i="12"/>
  <c r="K44" i="12"/>
  <c r="J44" i="12"/>
  <c r="E44" i="12"/>
  <c r="H41" i="12"/>
  <c r="F41" i="12"/>
  <c r="D41" i="12"/>
  <c r="B41" i="12"/>
  <c r="C41" i="12" s="1"/>
  <c r="K39" i="12"/>
  <c r="J39" i="12"/>
  <c r="I39" i="12"/>
  <c r="G39" i="12"/>
  <c r="C39" i="12"/>
  <c r="K38" i="12"/>
  <c r="J38" i="12"/>
  <c r="C38" i="12"/>
  <c r="K37" i="12"/>
  <c r="J37" i="12"/>
  <c r="I37" i="12"/>
  <c r="C37" i="12"/>
  <c r="K36" i="12"/>
  <c r="J36" i="12"/>
  <c r="I36" i="12"/>
  <c r="G36" i="12"/>
  <c r="C36" i="12"/>
  <c r="K35" i="12"/>
  <c r="J35" i="12"/>
  <c r="I35" i="12"/>
  <c r="E35" i="12"/>
  <c r="C35" i="12"/>
  <c r="K34" i="12"/>
  <c r="J34" i="12"/>
  <c r="K33" i="12"/>
  <c r="J33" i="12"/>
  <c r="I33" i="12"/>
  <c r="C33" i="12"/>
  <c r="K32" i="12"/>
  <c r="J32" i="12"/>
  <c r="I32" i="12"/>
  <c r="E32" i="12"/>
  <c r="C32" i="12"/>
  <c r="K31" i="12"/>
  <c r="J31" i="12"/>
  <c r="K30" i="12"/>
  <c r="J30" i="12"/>
  <c r="I30" i="12"/>
  <c r="C30" i="12"/>
  <c r="H27" i="12"/>
  <c r="F27" i="12"/>
  <c r="G22" i="12" s="1"/>
  <c r="D27" i="12"/>
  <c r="E27" i="12" s="1"/>
  <c r="C27" i="12"/>
  <c r="B27" i="12"/>
  <c r="K25" i="12"/>
  <c r="J25" i="12"/>
  <c r="G25" i="12"/>
  <c r="C25" i="12"/>
  <c r="K24" i="12"/>
  <c r="J24" i="12"/>
  <c r="G24" i="12"/>
  <c r="C24" i="12"/>
  <c r="K23" i="12"/>
  <c r="J23" i="12"/>
  <c r="E23" i="12"/>
  <c r="C23" i="12"/>
  <c r="K22" i="12"/>
  <c r="J22" i="12"/>
  <c r="C22" i="12"/>
  <c r="K21" i="12"/>
  <c r="J21" i="12"/>
  <c r="G21" i="12"/>
  <c r="C21" i="12"/>
  <c r="H18" i="12"/>
  <c r="F18" i="12"/>
  <c r="G18" i="12" s="1"/>
  <c r="D18" i="12"/>
  <c r="E18" i="12" s="1"/>
  <c r="C18" i="12"/>
  <c r="B18" i="12"/>
  <c r="K16" i="12"/>
  <c r="J16" i="12"/>
  <c r="G16" i="12"/>
  <c r="C16" i="12"/>
  <c r="H13" i="12"/>
  <c r="F13" i="12"/>
  <c r="G8" i="12" s="1"/>
  <c r="D13" i="12"/>
  <c r="E13" i="12" s="1"/>
  <c r="C13" i="12"/>
  <c r="B13" i="12"/>
  <c r="K11" i="12"/>
  <c r="J11" i="12"/>
  <c r="G11" i="12"/>
  <c r="C11" i="12"/>
  <c r="K10" i="12"/>
  <c r="J10" i="12"/>
  <c r="G10" i="12"/>
  <c r="C10" i="12"/>
  <c r="K9" i="12"/>
  <c r="J9" i="12"/>
  <c r="E9" i="12"/>
  <c r="C9" i="12"/>
  <c r="K8" i="12"/>
  <c r="J8" i="12"/>
  <c r="C8" i="12"/>
  <c r="K7" i="12"/>
  <c r="J7" i="12"/>
  <c r="G7" i="12"/>
  <c r="C7" i="12"/>
  <c r="B5" i="12"/>
  <c r="J46" i="11"/>
  <c r="H46" i="11"/>
  <c r="F46" i="11"/>
  <c r="G42" i="11" s="1"/>
  <c r="D46" i="11"/>
  <c r="E44" i="11" s="1"/>
  <c r="B46" i="11"/>
  <c r="K44" i="11"/>
  <c r="J44" i="11"/>
  <c r="I44" i="11"/>
  <c r="G44" i="11"/>
  <c r="C44" i="11"/>
  <c r="K43" i="11"/>
  <c r="J43" i="11"/>
  <c r="I43" i="11"/>
  <c r="G43" i="11"/>
  <c r="E43" i="11"/>
  <c r="C43" i="11"/>
  <c r="K42" i="11"/>
  <c r="J42" i="11"/>
  <c r="I42" i="11"/>
  <c r="E42" i="11"/>
  <c r="C42" i="11"/>
  <c r="K41" i="11"/>
  <c r="J41" i="11"/>
  <c r="I41" i="11"/>
  <c r="G41" i="11"/>
  <c r="E41" i="11"/>
  <c r="C41" i="11"/>
  <c r="K40" i="11"/>
  <c r="J40" i="11"/>
  <c r="I40" i="11"/>
  <c r="G40" i="11"/>
  <c r="C40" i="11"/>
  <c r="K39" i="11"/>
  <c r="J39" i="11"/>
  <c r="I39" i="11"/>
  <c r="G39" i="11"/>
  <c r="E39" i="11"/>
  <c r="C39" i="11"/>
  <c r="K38" i="11"/>
  <c r="J38" i="11"/>
  <c r="I38" i="11"/>
  <c r="E38" i="11"/>
  <c r="C38" i="11"/>
  <c r="K37" i="11"/>
  <c r="J37" i="11"/>
  <c r="I37" i="11"/>
  <c r="G37" i="11"/>
  <c r="E37" i="11"/>
  <c r="C37" i="11"/>
  <c r="K36" i="11"/>
  <c r="J36" i="11"/>
  <c r="I36" i="11"/>
  <c r="G36" i="11"/>
  <c r="C36" i="11"/>
  <c r="K35" i="11"/>
  <c r="J35" i="11"/>
  <c r="I35" i="11"/>
  <c r="G35" i="11"/>
  <c r="E35" i="11"/>
  <c r="C35" i="11"/>
  <c r="K34" i="11"/>
  <c r="J34" i="11"/>
  <c r="I34" i="11"/>
  <c r="E34" i="11"/>
  <c r="C34" i="11"/>
  <c r="K33" i="11"/>
  <c r="J33" i="11"/>
  <c r="I33" i="11"/>
  <c r="G33" i="11"/>
  <c r="E33" i="11"/>
  <c r="C33" i="11"/>
  <c r="K32" i="11"/>
  <c r="J32" i="11"/>
  <c r="I32" i="11"/>
  <c r="G32" i="11"/>
  <c r="C32" i="11"/>
  <c r="K31" i="11"/>
  <c r="J31" i="11"/>
  <c r="I31" i="11"/>
  <c r="G31" i="11"/>
  <c r="E31" i="11"/>
  <c r="C31" i="11"/>
  <c r="K30" i="11"/>
  <c r="J30" i="11"/>
  <c r="I30" i="11"/>
  <c r="E30" i="11"/>
  <c r="C30" i="11"/>
  <c r="K29" i="11"/>
  <c r="J29" i="11"/>
  <c r="I29" i="11"/>
  <c r="G29" i="11"/>
  <c r="E29" i="11"/>
  <c r="C29" i="11"/>
  <c r="K28" i="11"/>
  <c r="J28" i="11"/>
  <c r="I28" i="11"/>
  <c r="G28" i="11"/>
  <c r="E28" i="11"/>
  <c r="C28" i="11"/>
  <c r="K27" i="11"/>
  <c r="J27" i="11"/>
  <c r="I27" i="11"/>
  <c r="G27" i="11"/>
  <c r="E27" i="11"/>
  <c r="C27" i="11"/>
  <c r="K26" i="11"/>
  <c r="J26" i="11"/>
  <c r="I26" i="11"/>
  <c r="E26" i="11"/>
  <c r="C26" i="11"/>
  <c r="K25" i="11"/>
  <c r="J25" i="11"/>
  <c r="I25" i="11"/>
  <c r="G25" i="11"/>
  <c r="E25" i="11"/>
  <c r="C25" i="11"/>
  <c r="K24" i="11"/>
  <c r="J24" i="11"/>
  <c r="I24" i="11"/>
  <c r="G24" i="11"/>
  <c r="E24" i="11"/>
  <c r="C24" i="11"/>
  <c r="K23" i="11"/>
  <c r="J23" i="11"/>
  <c r="I23" i="11"/>
  <c r="G23" i="11"/>
  <c r="E23" i="11"/>
  <c r="C23" i="11"/>
  <c r="K22" i="11"/>
  <c r="J22" i="11"/>
  <c r="I22" i="11"/>
  <c r="E22" i="11"/>
  <c r="C22" i="11"/>
  <c r="K21" i="11"/>
  <c r="J21" i="11"/>
  <c r="I21" i="11"/>
  <c r="G21" i="11"/>
  <c r="E21" i="11"/>
  <c r="C21" i="11"/>
  <c r="K20" i="11"/>
  <c r="J20" i="11"/>
  <c r="I20" i="11"/>
  <c r="G20" i="11"/>
  <c r="E20" i="11"/>
  <c r="C20" i="11"/>
  <c r="K19" i="11"/>
  <c r="J19" i="11"/>
  <c r="I19" i="11"/>
  <c r="G19" i="11"/>
  <c r="E19" i="11"/>
  <c r="C19" i="11"/>
  <c r="K18" i="11"/>
  <c r="J18" i="11"/>
  <c r="I18" i="11"/>
  <c r="G18" i="11"/>
  <c r="E18" i="11"/>
  <c r="C18" i="11"/>
  <c r="K17" i="11"/>
  <c r="J17" i="11"/>
  <c r="I17" i="11"/>
  <c r="G17" i="11"/>
  <c r="E17" i="11"/>
  <c r="C17" i="11"/>
  <c r="K16" i="11"/>
  <c r="J16" i="11"/>
  <c r="I16" i="11"/>
  <c r="G16" i="11"/>
  <c r="E16" i="11"/>
  <c r="C16" i="11"/>
  <c r="K15" i="11"/>
  <c r="J15" i="11"/>
  <c r="I15" i="11"/>
  <c r="G15" i="11"/>
  <c r="E15" i="11"/>
  <c r="C15" i="11"/>
  <c r="K14" i="11"/>
  <c r="J14" i="11"/>
  <c r="I14" i="11"/>
  <c r="G14" i="11"/>
  <c r="E14" i="11"/>
  <c r="C14" i="11"/>
  <c r="K13" i="11"/>
  <c r="J13" i="11"/>
  <c r="I13" i="11"/>
  <c r="G13" i="11"/>
  <c r="E13" i="11"/>
  <c r="C13" i="11"/>
  <c r="K12" i="11"/>
  <c r="J12" i="11"/>
  <c r="I12" i="11"/>
  <c r="G12" i="11"/>
  <c r="E12" i="11"/>
  <c r="C12" i="11"/>
  <c r="K11" i="11"/>
  <c r="J11" i="11"/>
  <c r="I11" i="11"/>
  <c r="G11" i="11"/>
  <c r="E11" i="11"/>
  <c r="C11" i="11"/>
  <c r="K10" i="11"/>
  <c r="J10" i="11"/>
  <c r="I10" i="11"/>
  <c r="G10" i="11"/>
  <c r="E10" i="11"/>
  <c r="C10" i="11"/>
  <c r="K9" i="11"/>
  <c r="J9" i="11"/>
  <c r="I9" i="11"/>
  <c r="G9" i="11"/>
  <c r="E9" i="11"/>
  <c r="C9" i="11"/>
  <c r="K8" i="11"/>
  <c r="J8" i="11"/>
  <c r="I8" i="11"/>
  <c r="G8" i="11"/>
  <c r="E8" i="11"/>
  <c r="C8" i="11"/>
  <c r="K7" i="11"/>
  <c r="J7" i="11"/>
  <c r="I7" i="11"/>
  <c r="G7" i="11"/>
  <c r="E7" i="11"/>
  <c r="C7" i="11"/>
  <c r="F5" i="11"/>
  <c r="D5" i="11"/>
  <c r="H5" i="11" s="1"/>
  <c r="B5" i="11"/>
  <c r="K198" i="10"/>
  <c r="J198" i="10"/>
  <c r="I198" i="10"/>
  <c r="G198" i="10"/>
  <c r="E198" i="10"/>
  <c r="C198" i="10"/>
  <c r="K196" i="10"/>
  <c r="J196" i="10"/>
  <c r="I196" i="10"/>
  <c r="G196" i="10"/>
  <c r="E196" i="10"/>
  <c r="C196" i="10"/>
  <c r="I194" i="10"/>
  <c r="H194" i="10"/>
  <c r="F194" i="10"/>
  <c r="G194" i="10" s="1"/>
  <c r="D194" i="10"/>
  <c r="J194" i="10" s="1"/>
  <c r="B194" i="10"/>
  <c r="C194" i="10" s="1"/>
  <c r="K192" i="10"/>
  <c r="J192" i="10"/>
  <c r="I192" i="10"/>
  <c r="G192" i="10"/>
  <c r="E192" i="10"/>
  <c r="C192" i="10"/>
  <c r="H190" i="10"/>
  <c r="K190" i="10" s="1"/>
  <c r="G190" i="10"/>
  <c r="F190" i="10"/>
  <c r="D190" i="10"/>
  <c r="E185" i="10" s="1"/>
  <c r="B190" i="10"/>
  <c r="C190" i="10" s="1"/>
  <c r="K188" i="10"/>
  <c r="J188" i="10"/>
  <c r="I188" i="10"/>
  <c r="G188" i="10"/>
  <c r="C188" i="10"/>
  <c r="K187" i="10"/>
  <c r="J187" i="10"/>
  <c r="I187" i="10"/>
  <c r="E187" i="10"/>
  <c r="C187" i="10"/>
  <c r="K186" i="10"/>
  <c r="J186" i="10"/>
  <c r="K185" i="10"/>
  <c r="J185" i="10"/>
  <c r="I185" i="10"/>
  <c r="C185" i="10"/>
  <c r="K184" i="10"/>
  <c r="J184" i="10"/>
  <c r="I184" i="10"/>
  <c r="G184" i="10"/>
  <c r="C184" i="10"/>
  <c r="K183" i="10"/>
  <c r="J183" i="10"/>
  <c r="I183" i="10"/>
  <c r="E183" i="10"/>
  <c r="C183" i="10"/>
  <c r="K182" i="10"/>
  <c r="J182" i="10"/>
  <c r="K181" i="10"/>
  <c r="J181" i="10"/>
  <c r="I181" i="10"/>
  <c r="C181" i="10"/>
  <c r="K180" i="10"/>
  <c r="J180" i="10"/>
  <c r="I180" i="10"/>
  <c r="G180" i="10"/>
  <c r="C180" i="10"/>
  <c r="K179" i="10"/>
  <c r="J179" i="10"/>
  <c r="I179" i="10"/>
  <c r="E179" i="10"/>
  <c r="C179" i="10"/>
  <c r="K178" i="10"/>
  <c r="J178" i="10"/>
  <c r="K177" i="10"/>
  <c r="J177" i="10"/>
  <c r="I177" i="10"/>
  <c r="C177" i="10"/>
  <c r="I174" i="10"/>
  <c r="H174" i="10"/>
  <c r="F174" i="10"/>
  <c r="G174" i="10" s="1"/>
  <c r="D174" i="10"/>
  <c r="E174" i="10" s="1"/>
  <c r="B174" i="10"/>
  <c r="C174" i="10" s="1"/>
  <c r="K172" i="10"/>
  <c r="J172" i="10"/>
  <c r="G172" i="10"/>
  <c r="C172" i="10"/>
  <c r="K171" i="10"/>
  <c r="J171" i="10"/>
  <c r="I171" i="10"/>
  <c r="G171" i="10"/>
  <c r="C171" i="10"/>
  <c r="F169" i="10"/>
  <c r="B169" i="10"/>
  <c r="D169" i="10" s="1"/>
  <c r="H169" i="10" s="1"/>
  <c r="K166" i="10"/>
  <c r="J166" i="10"/>
  <c r="I166" i="10"/>
  <c r="G166" i="10"/>
  <c r="E166" i="10"/>
  <c r="C166" i="10"/>
  <c r="I164" i="10"/>
  <c r="H164" i="10"/>
  <c r="F164" i="10"/>
  <c r="G159" i="10" s="1"/>
  <c r="D164" i="10"/>
  <c r="E164" i="10" s="1"/>
  <c r="B164" i="10"/>
  <c r="C164" i="10" s="1"/>
  <c r="K162" i="10"/>
  <c r="J162" i="10"/>
  <c r="G162" i="10"/>
  <c r="C162" i="10"/>
  <c r="K161" i="10"/>
  <c r="J161" i="10"/>
  <c r="I161" i="10"/>
  <c r="G161" i="10"/>
  <c r="C161" i="10"/>
  <c r="K160" i="10"/>
  <c r="J160" i="10"/>
  <c r="E160" i="10"/>
  <c r="C160" i="10"/>
  <c r="K159" i="10"/>
  <c r="J159" i="10"/>
  <c r="C159" i="10"/>
  <c r="K158" i="10"/>
  <c r="J158" i="10"/>
  <c r="G158" i="10"/>
  <c r="C158" i="10"/>
  <c r="K157" i="10"/>
  <c r="J157" i="10"/>
  <c r="I157" i="10"/>
  <c r="G157" i="10"/>
  <c r="C157" i="10"/>
  <c r="K156" i="10"/>
  <c r="J156" i="10"/>
  <c r="E156" i="10"/>
  <c r="C156" i="10"/>
  <c r="K155" i="10"/>
  <c r="J155" i="10"/>
  <c r="G155" i="10"/>
  <c r="C155" i="10"/>
  <c r="K154" i="10"/>
  <c r="J154" i="10"/>
  <c r="G154" i="10"/>
  <c r="C154" i="10"/>
  <c r="K153" i="10"/>
  <c r="J153" i="10"/>
  <c r="I153" i="10"/>
  <c r="G153" i="10"/>
  <c r="C153" i="10"/>
  <c r="K152" i="10"/>
  <c r="J152" i="10"/>
  <c r="E152" i="10"/>
  <c r="C152" i="10"/>
  <c r="K151" i="10"/>
  <c r="J151" i="10"/>
  <c r="G151" i="10"/>
  <c r="C151" i="10"/>
  <c r="K150" i="10"/>
  <c r="J150" i="10"/>
  <c r="G150" i="10"/>
  <c r="C150" i="10"/>
  <c r="K149" i="10"/>
  <c r="J149" i="10"/>
  <c r="I149" i="10"/>
  <c r="G149" i="10"/>
  <c r="C149" i="10"/>
  <c r="K148" i="10"/>
  <c r="J148" i="10"/>
  <c r="E148" i="10"/>
  <c r="C148" i="10"/>
  <c r="K147" i="10"/>
  <c r="J147" i="10"/>
  <c r="G147" i="10"/>
  <c r="C147" i="10"/>
  <c r="K146" i="10"/>
  <c r="J146" i="10"/>
  <c r="G146" i="10"/>
  <c r="C146" i="10"/>
  <c r="H143" i="10"/>
  <c r="F143" i="10"/>
  <c r="G138" i="10" s="1"/>
  <c r="D143" i="10"/>
  <c r="E143" i="10" s="1"/>
  <c r="B143" i="10"/>
  <c r="C143" i="10" s="1"/>
  <c r="K141" i="10"/>
  <c r="J141" i="10"/>
  <c r="G141" i="10"/>
  <c r="C141" i="10"/>
  <c r="K140" i="10"/>
  <c r="J140" i="10"/>
  <c r="G140" i="10"/>
  <c r="C140" i="10"/>
  <c r="K139" i="10"/>
  <c r="J139" i="10"/>
  <c r="E139" i="10"/>
  <c r="C139" i="10"/>
  <c r="K138" i="10"/>
  <c r="J138" i="10"/>
  <c r="C138" i="10"/>
  <c r="K137" i="10"/>
  <c r="J137" i="10"/>
  <c r="G137" i="10"/>
  <c r="C137" i="10"/>
  <c r="K136" i="10"/>
  <c r="J136" i="10"/>
  <c r="G136" i="10"/>
  <c r="C136" i="10"/>
  <c r="K135" i="10"/>
  <c r="J135" i="10"/>
  <c r="E135" i="10"/>
  <c r="C135" i="10"/>
  <c r="K134" i="10"/>
  <c r="J134" i="10"/>
  <c r="G134" i="10"/>
  <c r="C134" i="10"/>
  <c r="K133" i="10"/>
  <c r="J133" i="10"/>
  <c r="G133" i="10"/>
  <c r="C133" i="10"/>
  <c r="K132" i="10"/>
  <c r="J132" i="10"/>
  <c r="G132" i="10"/>
  <c r="C132" i="10"/>
  <c r="K131" i="10"/>
  <c r="J131" i="10"/>
  <c r="E131" i="10"/>
  <c r="C131" i="10"/>
  <c r="K130" i="10"/>
  <c r="J130" i="10"/>
  <c r="G130" i="10"/>
  <c r="C130" i="10"/>
  <c r="K129" i="10"/>
  <c r="J129" i="10"/>
  <c r="G129" i="10"/>
  <c r="C129" i="10"/>
  <c r="K128" i="10"/>
  <c r="J128" i="10"/>
  <c r="G128" i="10"/>
  <c r="C128" i="10"/>
  <c r="K127" i="10"/>
  <c r="J127" i="10"/>
  <c r="E127" i="10"/>
  <c r="C127" i="10"/>
  <c r="K126" i="10"/>
  <c r="J126" i="10"/>
  <c r="G126" i="10"/>
  <c r="C126" i="10"/>
  <c r="K125" i="10"/>
  <c r="J125" i="10"/>
  <c r="G125" i="10"/>
  <c r="C125" i="10"/>
  <c r="K124" i="10"/>
  <c r="J124" i="10"/>
  <c r="G124" i="10"/>
  <c r="C124" i="10"/>
  <c r="K123" i="10"/>
  <c r="J123" i="10"/>
  <c r="E123" i="10"/>
  <c r="C123" i="10"/>
  <c r="K122" i="10"/>
  <c r="J122" i="10"/>
  <c r="G122" i="10"/>
  <c r="C122" i="10"/>
  <c r="K121" i="10"/>
  <c r="J121" i="10"/>
  <c r="G121" i="10"/>
  <c r="C121" i="10"/>
  <c r="K120" i="10"/>
  <c r="J120" i="10"/>
  <c r="G120" i="10"/>
  <c r="C120" i="10"/>
  <c r="K119" i="10"/>
  <c r="J119" i="10"/>
  <c r="E119" i="10"/>
  <c r="C119" i="10"/>
  <c r="K118" i="10"/>
  <c r="J118" i="10"/>
  <c r="G118" i="10"/>
  <c r="C118" i="10"/>
  <c r="K117" i="10"/>
  <c r="J117" i="10"/>
  <c r="G117" i="10"/>
  <c r="C117" i="10"/>
  <c r="D115" i="10"/>
  <c r="H115" i="10" s="1"/>
  <c r="B115" i="10"/>
  <c r="F115" i="10" s="1"/>
  <c r="K112" i="10"/>
  <c r="J112" i="10"/>
  <c r="I112" i="10"/>
  <c r="G112" i="10"/>
  <c r="E112" i="10"/>
  <c r="C112" i="10"/>
  <c r="K110" i="10"/>
  <c r="H110" i="10"/>
  <c r="I108" i="10" s="1"/>
  <c r="F110" i="10"/>
  <c r="G110" i="10" s="1"/>
  <c r="D110" i="10"/>
  <c r="E107" i="10" s="1"/>
  <c r="C110" i="10"/>
  <c r="B110" i="10"/>
  <c r="J110" i="10" s="1"/>
  <c r="K108" i="10"/>
  <c r="J108" i="10"/>
  <c r="G108" i="10"/>
  <c r="K107" i="10"/>
  <c r="J107" i="10"/>
  <c r="G107" i="10"/>
  <c r="K106" i="10"/>
  <c r="J106" i="10"/>
  <c r="I106" i="10"/>
  <c r="G106" i="10"/>
  <c r="K105" i="10"/>
  <c r="J105" i="10"/>
  <c r="E105" i="10"/>
  <c r="C105" i="10"/>
  <c r="K104" i="10"/>
  <c r="J104" i="10"/>
  <c r="G104" i="10"/>
  <c r="K103" i="10"/>
  <c r="J103" i="10"/>
  <c r="G103" i="10"/>
  <c r="K102" i="10"/>
  <c r="J102" i="10"/>
  <c r="I102" i="10"/>
  <c r="G102" i="10"/>
  <c r="C102" i="10"/>
  <c r="K101" i="10"/>
  <c r="J101" i="10"/>
  <c r="E101" i="10"/>
  <c r="C101" i="10"/>
  <c r="K100" i="10"/>
  <c r="J100" i="10"/>
  <c r="G100" i="10"/>
  <c r="K99" i="10"/>
  <c r="J99" i="10"/>
  <c r="G99" i="10"/>
  <c r="C99" i="10"/>
  <c r="K98" i="10"/>
  <c r="J98" i="10"/>
  <c r="I98" i="10"/>
  <c r="G98" i="10"/>
  <c r="C98" i="10"/>
  <c r="K97" i="10"/>
  <c r="J97" i="10"/>
  <c r="E97" i="10"/>
  <c r="C97" i="10"/>
  <c r="K96" i="10"/>
  <c r="J96" i="10"/>
  <c r="G96" i="10"/>
  <c r="H93" i="10"/>
  <c r="F93" i="10"/>
  <c r="D93" i="10"/>
  <c r="E90" i="10" s="1"/>
  <c r="B93" i="10"/>
  <c r="J93" i="10" s="1"/>
  <c r="K91" i="10"/>
  <c r="J91" i="10"/>
  <c r="K90" i="10"/>
  <c r="J90" i="10"/>
  <c r="K89" i="10"/>
  <c r="J89" i="10"/>
  <c r="C89" i="10"/>
  <c r="K88" i="10"/>
  <c r="J88" i="10"/>
  <c r="E88" i="10"/>
  <c r="C88" i="10"/>
  <c r="K87" i="10"/>
  <c r="J87" i="10"/>
  <c r="K86" i="10"/>
  <c r="J86" i="10"/>
  <c r="K85" i="10"/>
  <c r="J85" i="10"/>
  <c r="C85" i="10"/>
  <c r="K84" i="10"/>
  <c r="J84" i="10"/>
  <c r="E84" i="10"/>
  <c r="C84" i="10"/>
  <c r="K83" i="10"/>
  <c r="J83" i="10"/>
  <c r="K82" i="10"/>
  <c r="J82" i="10"/>
  <c r="C82" i="10"/>
  <c r="K81" i="10"/>
  <c r="J81" i="10"/>
  <c r="C81" i="10"/>
  <c r="K80" i="10"/>
  <c r="J80" i="10"/>
  <c r="E80" i="10"/>
  <c r="C80" i="10"/>
  <c r="K79" i="10"/>
  <c r="J79" i="10"/>
  <c r="K78" i="10"/>
  <c r="J78" i="10"/>
  <c r="C78" i="10"/>
  <c r="K77" i="10"/>
  <c r="J77" i="10"/>
  <c r="C77" i="10"/>
  <c r="K76" i="10"/>
  <c r="J76" i="10"/>
  <c r="E76" i="10"/>
  <c r="C76" i="10"/>
  <c r="K75" i="10"/>
  <c r="J75" i="10"/>
  <c r="K74" i="10"/>
  <c r="J74" i="10"/>
  <c r="C74" i="10"/>
  <c r="K73" i="10"/>
  <c r="J73" i="10"/>
  <c r="C73" i="10"/>
  <c r="K72" i="10"/>
  <c r="J72" i="10"/>
  <c r="E72" i="10"/>
  <c r="C72" i="10"/>
  <c r="K71" i="10"/>
  <c r="J71" i="10"/>
  <c r="K70" i="10"/>
  <c r="J70" i="10"/>
  <c r="C70" i="10"/>
  <c r="K69" i="10"/>
  <c r="J69" i="10"/>
  <c r="E69" i="10"/>
  <c r="C69" i="10"/>
  <c r="F67" i="10"/>
  <c r="B67" i="10"/>
  <c r="D67" i="10" s="1"/>
  <c r="H67" i="10" s="1"/>
  <c r="K64" i="10"/>
  <c r="J64" i="10"/>
  <c r="I64" i="10"/>
  <c r="G64" i="10"/>
  <c r="E64" i="10"/>
  <c r="C64" i="10"/>
  <c r="I62" i="10"/>
  <c r="H62" i="10"/>
  <c r="F62" i="10"/>
  <c r="G62" i="10" s="1"/>
  <c r="D62" i="10"/>
  <c r="B62" i="10"/>
  <c r="C62" i="10" s="1"/>
  <c r="K60" i="10"/>
  <c r="J60" i="10"/>
  <c r="G60" i="10"/>
  <c r="C60" i="10"/>
  <c r="K59" i="10"/>
  <c r="J59" i="10"/>
  <c r="G59" i="10"/>
  <c r="C59" i="10"/>
  <c r="K58" i="10"/>
  <c r="J58" i="10"/>
  <c r="G58" i="10"/>
  <c r="E58" i="10"/>
  <c r="C58" i="10"/>
  <c r="K57" i="10"/>
  <c r="J57" i="10"/>
  <c r="C57" i="10"/>
  <c r="K56" i="10"/>
  <c r="J56" i="10"/>
  <c r="G56" i="10"/>
  <c r="C56" i="10"/>
  <c r="K55" i="10"/>
  <c r="J55" i="10"/>
  <c r="G55" i="10"/>
  <c r="C55" i="10"/>
  <c r="K54" i="10"/>
  <c r="J54" i="10"/>
  <c r="G54" i="10"/>
  <c r="E54" i="10"/>
  <c r="C54" i="10"/>
  <c r="K53" i="10"/>
  <c r="J53" i="10"/>
  <c r="G53" i="10"/>
  <c r="C53" i="10"/>
  <c r="K52" i="10"/>
  <c r="J52" i="10"/>
  <c r="C52" i="10"/>
  <c r="K51" i="10"/>
  <c r="J51" i="10"/>
  <c r="I51" i="10"/>
  <c r="G51" i="10"/>
  <c r="C51" i="10"/>
  <c r="H48" i="10"/>
  <c r="G48" i="10"/>
  <c r="F48" i="10"/>
  <c r="D48" i="10"/>
  <c r="B48" i="10"/>
  <c r="K46" i="10"/>
  <c r="J46" i="10"/>
  <c r="I46" i="10"/>
  <c r="G46" i="10"/>
  <c r="K45" i="10"/>
  <c r="J45" i="10"/>
  <c r="G45" i="10"/>
  <c r="K44" i="10"/>
  <c r="J44" i="10"/>
  <c r="G44" i="10"/>
  <c r="K43" i="10"/>
  <c r="J43" i="10"/>
  <c r="G43" i="10"/>
  <c r="K42" i="10"/>
  <c r="J42" i="10"/>
  <c r="I42" i="10"/>
  <c r="G42" i="10"/>
  <c r="C42" i="10"/>
  <c r="K41" i="10"/>
  <c r="J41" i="10"/>
  <c r="G41" i="10"/>
  <c r="K40" i="10"/>
  <c r="J40" i="10"/>
  <c r="G40" i="10"/>
  <c r="C40" i="10"/>
  <c r="K39" i="10"/>
  <c r="J39" i="10"/>
  <c r="G39" i="10"/>
  <c r="K38" i="10"/>
  <c r="J38" i="10"/>
  <c r="I38" i="10"/>
  <c r="G38" i="10"/>
  <c r="K37" i="10"/>
  <c r="J37" i="10"/>
  <c r="I37" i="10"/>
  <c r="G37" i="10"/>
  <c r="K36" i="10"/>
  <c r="J36" i="10"/>
  <c r="I36" i="10"/>
  <c r="G36" i="10"/>
  <c r="K35" i="10"/>
  <c r="J35" i="10"/>
  <c r="I35" i="10"/>
  <c r="G35" i="10"/>
  <c r="K34" i="10"/>
  <c r="J34" i="10"/>
  <c r="I34" i="10"/>
  <c r="G34" i="10"/>
  <c r="E34" i="10"/>
  <c r="K33" i="10"/>
  <c r="J33" i="10"/>
  <c r="I33" i="10"/>
  <c r="G33" i="10"/>
  <c r="C33" i="10"/>
  <c r="K32" i="10"/>
  <c r="J32" i="10"/>
  <c r="I32" i="10"/>
  <c r="G32" i="10"/>
  <c r="K31" i="10"/>
  <c r="J31" i="10"/>
  <c r="I31" i="10"/>
  <c r="G31" i="10"/>
  <c r="K30" i="10"/>
  <c r="J30" i="10"/>
  <c r="I30" i="10"/>
  <c r="G30" i="10"/>
  <c r="E30" i="10"/>
  <c r="K29" i="10"/>
  <c r="J29" i="10"/>
  <c r="I29" i="10"/>
  <c r="G29" i="10"/>
  <c r="C29" i="10"/>
  <c r="K28" i="10"/>
  <c r="J28" i="10"/>
  <c r="I28" i="10"/>
  <c r="G28" i="10"/>
  <c r="K27" i="10"/>
  <c r="J27" i="10"/>
  <c r="I27" i="10"/>
  <c r="G27" i="10"/>
  <c r="B25" i="10"/>
  <c r="K22" i="10"/>
  <c r="J22" i="10"/>
  <c r="I22" i="10"/>
  <c r="G22" i="10"/>
  <c r="E22" i="10"/>
  <c r="C22" i="10"/>
  <c r="J20" i="10"/>
  <c r="I20" i="10"/>
  <c r="H20" i="10"/>
  <c r="I15" i="10" s="1"/>
  <c r="G20" i="10"/>
  <c r="F20" i="10"/>
  <c r="D20" i="10"/>
  <c r="E20" i="10" s="1"/>
  <c r="B20" i="10"/>
  <c r="K18" i="10"/>
  <c r="J18" i="10"/>
  <c r="G18" i="10"/>
  <c r="K17" i="10"/>
  <c r="J17" i="10"/>
  <c r="I17" i="10"/>
  <c r="G17" i="10"/>
  <c r="K16" i="10"/>
  <c r="J16" i="10"/>
  <c r="G16" i="10"/>
  <c r="E16" i="10"/>
  <c r="K15" i="10"/>
  <c r="J15" i="10"/>
  <c r="G15" i="10"/>
  <c r="C15" i="10"/>
  <c r="K14" i="10"/>
  <c r="J14" i="10"/>
  <c r="G14" i="10"/>
  <c r="K13" i="10"/>
  <c r="J13" i="10"/>
  <c r="I13" i="10"/>
  <c r="G13" i="10"/>
  <c r="K12" i="10"/>
  <c r="J12" i="10"/>
  <c r="G12" i="10"/>
  <c r="E12" i="10"/>
  <c r="K11" i="10"/>
  <c r="J11" i="10"/>
  <c r="G11" i="10"/>
  <c r="K10" i="10"/>
  <c r="J10" i="10"/>
  <c r="I10" i="10"/>
  <c r="G10" i="10"/>
  <c r="K9" i="10"/>
  <c r="J9" i="10"/>
  <c r="I9" i="10"/>
  <c r="G9" i="10"/>
  <c r="K8" i="10"/>
  <c r="J8" i="10"/>
  <c r="G8" i="10"/>
  <c r="E8" i="10"/>
  <c r="K7" i="10"/>
  <c r="J7" i="10"/>
  <c r="I7" i="10"/>
  <c r="G7" i="10"/>
  <c r="C7" i="10"/>
  <c r="B5" i="10"/>
  <c r="F5" i="10" s="1"/>
  <c r="H51" i="9"/>
  <c r="F51" i="9"/>
  <c r="G46" i="9" s="1"/>
  <c r="D51" i="9"/>
  <c r="B51" i="9"/>
  <c r="K49" i="9"/>
  <c r="J49" i="9"/>
  <c r="I49" i="9"/>
  <c r="C49" i="9"/>
  <c r="K48" i="9"/>
  <c r="J48" i="9"/>
  <c r="I48" i="9"/>
  <c r="C48" i="9"/>
  <c r="K47" i="9"/>
  <c r="J47" i="9"/>
  <c r="I47" i="9"/>
  <c r="C47" i="9"/>
  <c r="K46" i="9"/>
  <c r="J46" i="9"/>
  <c r="I46" i="9"/>
  <c r="C46" i="9"/>
  <c r="K45" i="9"/>
  <c r="J45" i="9"/>
  <c r="I45" i="9"/>
  <c r="C45" i="9"/>
  <c r="K44" i="9"/>
  <c r="J44" i="9"/>
  <c r="I44" i="9"/>
  <c r="C44" i="9"/>
  <c r="K43" i="9"/>
  <c r="J43" i="9"/>
  <c r="I43" i="9"/>
  <c r="C43" i="9"/>
  <c r="K42" i="9"/>
  <c r="J42" i="9"/>
  <c r="I42" i="9"/>
  <c r="C42" i="9"/>
  <c r="K41" i="9"/>
  <c r="J41" i="9"/>
  <c r="I41" i="9"/>
  <c r="C41" i="9"/>
  <c r="K40" i="9"/>
  <c r="J40" i="9"/>
  <c r="I40" i="9"/>
  <c r="C40" i="9"/>
  <c r="K39" i="9"/>
  <c r="J39" i="9"/>
  <c r="I39" i="9"/>
  <c r="C39" i="9"/>
  <c r="K38" i="9"/>
  <c r="J38" i="9"/>
  <c r="I38" i="9"/>
  <c r="E38" i="9"/>
  <c r="C38" i="9"/>
  <c r="K37" i="9"/>
  <c r="J37" i="9"/>
  <c r="I37" i="9"/>
  <c r="C37" i="9"/>
  <c r="K36" i="9"/>
  <c r="J36" i="9"/>
  <c r="I36" i="9"/>
  <c r="C36" i="9"/>
  <c r="K35" i="9"/>
  <c r="J35" i="9"/>
  <c r="I35" i="9"/>
  <c r="C35" i="9"/>
  <c r="K34" i="9"/>
  <c r="J34" i="9"/>
  <c r="I34" i="9"/>
  <c r="E34" i="9"/>
  <c r="C34" i="9"/>
  <c r="K33" i="9"/>
  <c r="J33" i="9"/>
  <c r="I33" i="9"/>
  <c r="C33" i="9"/>
  <c r="K32" i="9"/>
  <c r="J32" i="9"/>
  <c r="I32" i="9"/>
  <c r="C32" i="9"/>
  <c r="K31" i="9"/>
  <c r="J31" i="9"/>
  <c r="I31" i="9"/>
  <c r="C31" i="9"/>
  <c r="K30" i="9"/>
  <c r="J30" i="9"/>
  <c r="I30" i="9"/>
  <c r="C30" i="9"/>
  <c r="K29" i="9"/>
  <c r="J29" i="9"/>
  <c r="I29" i="9"/>
  <c r="C29" i="9"/>
  <c r="K28" i="9"/>
  <c r="J28" i="9"/>
  <c r="I28" i="9"/>
  <c r="C28" i="9"/>
  <c r="K27" i="9"/>
  <c r="J27" i="9"/>
  <c r="I27" i="9"/>
  <c r="C27" i="9"/>
  <c r="K26" i="9"/>
  <c r="J26" i="9"/>
  <c r="I26" i="9"/>
  <c r="C26" i="9"/>
  <c r="K25" i="9"/>
  <c r="J25" i="9"/>
  <c r="I25" i="9"/>
  <c r="C25" i="9"/>
  <c r="K24" i="9"/>
  <c r="J24" i="9"/>
  <c r="I24" i="9"/>
  <c r="C24" i="9"/>
  <c r="K23" i="9"/>
  <c r="J23" i="9"/>
  <c r="I23" i="9"/>
  <c r="C23" i="9"/>
  <c r="K22" i="9"/>
  <c r="J22" i="9"/>
  <c r="I22" i="9"/>
  <c r="E22" i="9"/>
  <c r="C22" i="9"/>
  <c r="K21" i="9"/>
  <c r="J21" i="9"/>
  <c r="I21" i="9"/>
  <c r="C21" i="9"/>
  <c r="K20" i="9"/>
  <c r="J20" i="9"/>
  <c r="I20" i="9"/>
  <c r="C20" i="9"/>
  <c r="K19" i="9"/>
  <c r="J19" i="9"/>
  <c r="I19" i="9"/>
  <c r="C19" i="9"/>
  <c r="K18" i="9"/>
  <c r="J18" i="9"/>
  <c r="I18" i="9"/>
  <c r="G18" i="9"/>
  <c r="E18" i="9"/>
  <c r="C18" i="9"/>
  <c r="K17" i="9"/>
  <c r="J17" i="9"/>
  <c r="I17" i="9"/>
  <c r="C17" i="9"/>
  <c r="K16" i="9"/>
  <c r="J16" i="9"/>
  <c r="I16" i="9"/>
  <c r="C16" i="9"/>
  <c r="K15" i="9"/>
  <c r="J15" i="9"/>
  <c r="I15" i="9"/>
  <c r="C15" i="9"/>
  <c r="K14" i="9"/>
  <c r="J14" i="9"/>
  <c r="I14" i="9"/>
  <c r="C14" i="9"/>
  <c r="K13" i="9"/>
  <c r="J13" i="9"/>
  <c r="I13" i="9"/>
  <c r="C13" i="9"/>
  <c r="K12" i="9"/>
  <c r="J12" i="9"/>
  <c r="I12" i="9"/>
  <c r="C12" i="9"/>
  <c r="K11" i="9"/>
  <c r="J11" i="9"/>
  <c r="I11" i="9"/>
  <c r="C11" i="9"/>
  <c r="K10" i="9"/>
  <c r="J10" i="9"/>
  <c r="I10" i="9"/>
  <c r="E10" i="9"/>
  <c r="C10" i="9"/>
  <c r="K9" i="9"/>
  <c r="J9" i="9"/>
  <c r="I9" i="9"/>
  <c r="C9" i="9"/>
  <c r="K8" i="9"/>
  <c r="J8" i="9"/>
  <c r="I8" i="9"/>
  <c r="C8" i="9"/>
  <c r="K7" i="9"/>
  <c r="J7" i="9"/>
  <c r="I7" i="9"/>
  <c r="C7" i="9"/>
  <c r="B5" i="9"/>
  <c r="K274" i="8"/>
  <c r="J274" i="8"/>
  <c r="I274" i="8"/>
  <c r="G274" i="8"/>
  <c r="E274" i="8"/>
  <c r="C274" i="8"/>
  <c r="K272" i="8"/>
  <c r="J272" i="8"/>
  <c r="I272" i="8"/>
  <c r="G272" i="8"/>
  <c r="E272" i="8"/>
  <c r="C272" i="8"/>
  <c r="H270" i="8"/>
  <c r="G270" i="8"/>
  <c r="F270" i="8"/>
  <c r="D270" i="8"/>
  <c r="E270" i="8" s="1"/>
  <c r="B270" i="8"/>
  <c r="C270" i="8" s="1"/>
  <c r="K268" i="8"/>
  <c r="J268" i="8"/>
  <c r="I268" i="8"/>
  <c r="G268" i="8"/>
  <c r="E268" i="8"/>
  <c r="C268" i="8"/>
  <c r="H266" i="8"/>
  <c r="G266" i="8"/>
  <c r="F266" i="8"/>
  <c r="G261" i="8" s="1"/>
  <c r="D266" i="8"/>
  <c r="E262" i="8" s="1"/>
  <c r="B266" i="8"/>
  <c r="C264" i="8" s="1"/>
  <c r="K264" i="8"/>
  <c r="J264" i="8"/>
  <c r="I264" i="8"/>
  <c r="G264" i="8"/>
  <c r="K263" i="8"/>
  <c r="J263" i="8"/>
  <c r="G263" i="8"/>
  <c r="E263" i="8"/>
  <c r="K262" i="8"/>
  <c r="J262" i="8"/>
  <c r="G262" i="8"/>
  <c r="C262" i="8"/>
  <c r="K261" i="8"/>
  <c r="J261" i="8"/>
  <c r="E261" i="8"/>
  <c r="C261" i="8"/>
  <c r="K260" i="8"/>
  <c r="J260" i="8"/>
  <c r="I260" i="8"/>
  <c r="G260" i="8"/>
  <c r="K259" i="8"/>
  <c r="J259" i="8"/>
  <c r="G259" i="8"/>
  <c r="E259" i="8"/>
  <c r="K258" i="8"/>
  <c r="J258" i="8"/>
  <c r="G258" i="8"/>
  <c r="C258" i="8"/>
  <c r="K257" i="8"/>
  <c r="J257" i="8"/>
  <c r="G257" i="8"/>
  <c r="E257" i="8"/>
  <c r="C257" i="8"/>
  <c r="K256" i="8"/>
  <c r="J256" i="8"/>
  <c r="I256" i="8"/>
  <c r="G256" i="8"/>
  <c r="K255" i="8"/>
  <c r="J255" i="8"/>
  <c r="G255" i="8"/>
  <c r="E255" i="8"/>
  <c r="K254" i="8"/>
  <c r="J254" i="8"/>
  <c r="G254" i="8"/>
  <c r="C254" i="8"/>
  <c r="K253" i="8"/>
  <c r="J253" i="8"/>
  <c r="G253" i="8"/>
  <c r="E253" i="8"/>
  <c r="C253" i="8"/>
  <c r="K252" i="8"/>
  <c r="J252" i="8"/>
  <c r="I252" i="8"/>
  <c r="G252" i="8"/>
  <c r="E252" i="8"/>
  <c r="K251" i="8"/>
  <c r="J251" i="8"/>
  <c r="G251" i="8"/>
  <c r="E251" i="8"/>
  <c r="K250" i="8"/>
  <c r="J250" i="8"/>
  <c r="G250" i="8"/>
  <c r="C250" i="8"/>
  <c r="K249" i="8"/>
  <c r="J249" i="8"/>
  <c r="G249" i="8"/>
  <c r="E249" i="8"/>
  <c r="C249" i="8"/>
  <c r="K248" i="8"/>
  <c r="J248" i="8"/>
  <c r="I248" i="8"/>
  <c r="G248" i="8"/>
  <c r="E248" i="8"/>
  <c r="H245" i="8"/>
  <c r="G245" i="8"/>
  <c r="F245" i="8"/>
  <c r="G240" i="8" s="1"/>
  <c r="D245" i="8"/>
  <c r="E241" i="8" s="1"/>
  <c r="B245" i="8"/>
  <c r="C243" i="8" s="1"/>
  <c r="K243" i="8"/>
  <c r="J243" i="8"/>
  <c r="I243" i="8"/>
  <c r="G243" i="8"/>
  <c r="K242" i="8"/>
  <c r="J242" i="8"/>
  <c r="G242" i="8"/>
  <c r="E242" i="8"/>
  <c r="K241" i="8"/>
  <c r="J241" i="8"/>
  <c r="G241" i="8"/>
  <c r="C241" i="8"/>
  <c r="K240" i="8"/>
  <c r="J240" i="8"/>
  <c r="E240" i="8"/>
  <c r="C240" i="8"/>
  <c r="K239" i="8"/>
  <c r="J239" i="8"/>
  <c r="I239" i="8"/>
  <c r="G239" i="8"/>
  <c r="K238" i="8"/>
  <c r="J238" i="8"/>
  <c r="G238" i="8"/>
  <c r="E238" i="8"/>
  <c r="K237" i="8"/>
  <c r="J237" i="8"/>
  <c r="G237" i="8"/>
  <c r="C237" i="8"/>
  <c r="K236" i="8"/>
  <c r="J236" i="8"/>
  <c r="E236" i="8"/>
  <c r="C236" i="8"/>
  <c r="K235" i="8"/>
  <c r="J235" i="8"/>
  <c r="I235" i="8"/>
  <c r="G235" i="8"/>
  <c r="K234" i="8"/>
  <c r="J234" i="8"/>
  <c r="G234" i="8"/>
  <c r="E234" i="8"/>
  <c r="K233" i="8"/>
  <c r="J233" i="8"/>
  <c r="G233" i="8"/>
  <c r="C233" i="8"/>
  <c r="K232" i="8"/>
  <c r="J232" i="8"/>
  <c r="G232" i="8"/>
  <c r="E232" i="8"/>
  <c r="C232" i="8"/>
  <c r="K231" i="8"/>
  <c r="J231" i="8"/>
  <c r="I231" i="8"/>
  <c r="G231" i="8"/>
  <c r="E231" i="8"/>
  <c r="K230" i="8"/>
  <c r="J230" i="8"/>
  <c r="G230" i="8"/>
  <c r="E230" i="8"/>
  <c r="K229" i="8"/>
  <c r="J229" i="8"/>
  <c r="G229" i="8"/>
  <c r="C229" i="8"/>
  <c r="K228" i="8"/>
  <c r="J228" i="8"/>
  <c r="G228" i="8"/>
  <c r="E228" i="8"/>
  <c r="C228" i="8"/>
  <c r="K227" i="8"/>
  <c r="J227" i="8"/>
  <c r="G227" i="8"/>
  <c r="E227" i="8"/>
  <c r="K226" i="8"/>
  <c r="J226" i="8"/>
  <c r="G226" i="8"/>
  <c r="E226" i="8"/>
  <c r="K225" i="8"/>
  <c r="J225" i="8"/>
  <c r="G225" i="8"/>
  <c r="E225" i="8"/>
  <c r="C225" i="8"/>
  <c r="K224" i="8"/>
  <c r="J224" i="8"/>
  <c r="G224" i="8"/>
  <c r="E224" i="8"/>
  <c r="C224" i="8"/>
  <c r="K223" i="8"/>
  <c r="J223" i="8"/>
  <c r="G223" i="8"/>
  <c r="E223" i="8"/>
  <c r="J220" i="8"/>
  <c r="H220" i="8"/>
  <c r="G220" i="8"/>
  <c r="F220" i="8"/>
  <c r="G215" i="8" s="1"/>
  <c r="D220" i="8"/>
  <c r="E216" i="8" s="1"/>
  <c r="B220" i="8"/>
  <c r="K218" i="8"/>
  <c r="J218" i="8"/>
  <c r="G218" i="8"/>
  <c r="K217" i="8"/>
  <c r="J217" i="8"/>
  <c r="G217" i="8"/>
  <c r="E217" i="8"/>
  <c r="K216" i="8"/>
  <c r="J216" i="8"/>
  <c r="G216" i="8"/>
  <c r="C216" i="8"/>
  <c r="K215" i="8"/>
  <c r="J215" i="8"/>
  <c r="E215" i="8"/>
  <c r="C215" i="8"/>
  <c r="K214" i="8"/>
  <c r="J214" i="8"/>
  <c r="G214" i="8"/>
  <c r="K213" i="8"/>
  <c r="J213" i="8"/>
  <c r="G213" i="8"/>
  <c r="E213" i="8"/>
  <c r="K212" i="8"/>
  <c r="J212" i="8"/>
  <c r="G212" i="8"/>
  <c r="C212" i="8"/>
  <c r="K211" i="8"/>
  <c r="J211" i="8"/>
  <c r="E211" i="8"/>
  <c r="C211" i="8"/>
  <c r="K210" i="8"/>
  <c r="J210" i="8"/>
  <c r="G210" i="8"/>
  <c r="K209" i="8"/>
  <c r="J209" i="8"/>
  <c r="G209" i="8"/>
  <c r="E209" i="8"/>
  <c r="B207" i="8"/>
  <c r="K204" i="8"/>
  <c r="J204" i="8"/>
  <c r="I204" i="8"/>
  <c r="G204" i="8"/>
  <c r="E204" i="8"/>
  <c r="C204" i="8"/>
  <c r="J202" i="8"/>
  <c r="H202" i="8"/>
  <c r="G202" i="8"/>
  <c r="F202" i="8"/>
  <c r="G197" i="8" s="1"/>
  <c r="D202" i="8"/>
  <c r="E198" i="8" s="1"/>
  <c r="B202" i="8"/>
  <c r="K200" i="8"/>
  <c r="J200" i="8"/>
  <c r="G200" i="8"/>
  <c r="K199" i="8"/>
  <c r="J199" i="8"/>
  <c r="G199" i="8"/>
  <c r="E199" i="8"/>
  <c r="K198" i="8"/>
  <c r="J198" i="8"/>
  <c r="G198" i="8"/>
  <c r="C198" i="8"/>
  <c r="K197" i="8"/>
  <c r="J197" i="8"/>
  <c r="E197" i="8"/>
  <c r="C197" i="8"/>
  <c r="I194" i="8"/>
  <c r="H194" i="8"/>
  <c r="K194" i="8" s="1"/>
  <c r="F194" i="8"/>
  <c r="G194" i="8" s="1"/>
  <c r="D194" i="8"/>
  <c r="B194" i="8"/>
  <c r="K192" i="8"/>
  <c r="J192" i="8"/>
  <c r="G192" i="8"/>
  <c r="K191" i="8"/>
  <c r="J191" i="8"/>
  <c r="I191" i="8"/>
  <c r="G191" i="8"/>
  <c r="K190" i="8"/>
  <c r="J190" i="8"/>
  <c r="G190" i="8"/>
  <c r="K189" i="8"/>
  <c r="J189" i="8"/>
  <c r="I189" i="8"/>
  <c r="G189" i="8"/>
  <c r="C189" i="8"/>
  <c r="K188" i="8"/>
  <c r="J188" i="8"/>
  <c r="G188" i="8"/>
  <c r="K187" i="8"/>
  <c r="J187" i="8"/>
  <c r="I187" i="8"/>
  <c r="G187" i="8"/>
  <c r="K186" i="8"/>
  <c r="J186" i="8"/>
  <c r="G186" i="8"/>
  <c r="K185" i="8"/>
  <c r="J185" i="8"/>
  <c r="I185" i="8"/>
  <c r="G185" i="8"/>
  <c r="K184" i="8"/>
  <c r="J184" i="8"/>
  <c r="G184" i="8"/>
  <c r="C184" i="8"/>
  <c r="F182" i="8"/>
  <c r="D182" i="8"/>
  <c r="H182" i="8" s="1"/>
  <c r="B182" i="8"/>
  <c r="K179" i="8"/>
  <c r="J179" i="8"/>
  <c r="I179" i="8"/>
  <c r="G179" i="8"/>
  <c r="E179" i="8"/>
  <c r="C179" i="8"/>
  <c r="K177" i="8"/>
  <c r="H177" i="8"/>
  <c r="I172" i="8" s="1"/>
  <c r="G177" i="8"/>
  <c r="F177" i="8"/>
  <c r="D177" i="8"/>
  <c r="C177" i="8"/>
  <c r="B177" i="8"/>
  <c r="C173" i="8" s="1"/>
  <c r="K175" i="8"/>
  <c r="J175" i="8"/>
  <c r="I175" i="8"/>
  <c r="G175" i="8"/>
  <c r="C175" i="8"/>
  <c r="K174" i="8"/>
  <c r="J174" i="8"/>
  <c r="E174" i="8"/>
  <c r="C174" i="8"/>
  <c r="K173" i="8"/>
  <c r="J173" i="8"/>
  <c r="I173" i="8"/>
  <c r="K172" i="8"/>
  <c r="J172" i="8"/>
  <c r="G172" i="8"/>
  <c r="E172" i="8"/>
  <c r="C172" i="8"/>
  <c r="K171" i="8"/>
  <c r="J171" i="8"/>
  <c r="I171" i="8"/>
  <c r="G171" i="8"/>
  <c r="C171" i="8"/>
  <c r="K170" i="8"/>
  <c r="J170" i="8"/>
  <c r="E170" i="8"/>
  <c r="C170" i="8"/>
  <c r="K169" i="8"/>
  <c r="J169" i="8"/>
  <c r="I169" i="8"/>
  <c r="K168" i="8"/>
  <c r="J168" i="8"/>
  <c r="G168" i="8"/>
  <c r="E168" i="8"/>
  <c r="C168" i="8"/>
  <c r="K167" i="8"/>
  <c r="J167" i="8"/>
  <c r="I167" i="8"/>
  <c r="G167" i="8"/>
  <c r="C167" i="8"/>
  <c r="K166" i="8"/>
  <c r="J166" i="8"/>
  <c r="I166" i="8"/>
  <c r="C166" i="8"/>
  <c r="K165" i="8"/>
  <c r="J165" i="8"/>
  <c r="I165" i="8"/>
  <c r="K164" i="8"/>
  <c r="J164" i="8"/>
  <c r="I164" i="8"/>
  <c r="E164" i="8"/>
  <c r="C164" i="8"/>
  <c r="H161" i="8"/>
  <c r="F161" i="8"/>
  <c r="G161" i="8" s="1"/>
  <c r="D161" i="8"/>
  <c r="J161" i="8" s="1"/>
  <c r="B161" i="8"/>
  <c r="C161" i="8" s="1"/>
  <c r="K159" i="8"/>
  <c r="J159" i="8"/>
  <c r="E159" i="8"/>
  <c r="C159" i="8"/>
  <c r="B157" i="8"/>
  <c r="F157" i="8" s="1"/>
  <c r="K154" i="8"/>
  <c r="J154" i="8"/>
  <c r="I154" i="8"/>
  <c r="G154" i="8"/>
  <c r="E154" i="8"/>
  <c r="C154" i="8"/>
  <c r="K152" i="8"/>
  <c r="H152" i="8"/>
  <c r="G152" i="8"/>
  <c r="F152" i="8"/>
  <c r="D152" i="8"/>
  <c r="E148" i="8" s="1"/>
  <c r="B152" i="8"/>
  <c r="J152" i="8" s="1"/>
  <c r="K150" i="8"/>
  <c r="J150" i="8"/>
  <c r="I150" i="8"/>
  <c r="G150" i="8"/>
  <c r="K149" i="8"/>
  <c r="J149" i="8"/>
  <c r="G149" i="8"/>
  <c r="E149" i="8"/>
  <c r="K148" i="8"/>
  <c r="J148" i="8"/>
  <c r="I148" i="8"/>
  <c r="G148" i="8"/>
  <c r="K147" i="8"/>
  <c r="J147" i="8"/>
  <c r="E147" i="8"/>
  <c r="K146" i="8"/>
  <c r="J146" i="8"/>
  <c r="I146" i="8"/>
  <c r="G146" i="8"/>
  <c r="K145" i="8"/>
  <c r="J145" i="8"/>
  <c r="G145" i="8"/>
  <c r="E145" i="8"/>
  <c r="K144" i="8"/>
  <c r="J144" i="8"/>
  <c r="I144" i="8"/>
  <c r="G144" i="8"/>
  <c r="C144" i="8"/>
  <c r="K143" i="8"/>
  <c r="J143" i="8"/>
  <c r="E143" i="8"/>
  <c r="K142" i="8"/>
  <c r="J142" i="8"/>
  <c r="I142" i="8"/>
  <c r="G142" i="8"/>
  <c r="K139" i="8"/>
  <c r="H139" i="8"/>
  <c r="G139" i="8"/>
  <c r="F139" i="8"/>
  <c r="D139" i="8"/>
  <c r="E135" i="8" s="1"/>
  <c r="B139" i="8"/>
  <c r="C137" i="8" s="1"/>
  <c r="K137" i="8"/>
  <c r="J137" i="8"/>
  <c r="I137" i="8"/>
  <c r="G137" i="8"/>
  <c r="K136" i="8"/>
  <c r="J136" i="8"/>
  <c r="G136" i="8"/>
  <c r="E136" i="8"/>
  <c r="K135" i="8"/>
  <c r="J135" i="8"/>
  <c r="I135" i="8"/>
  <c r="G135" i="8"/>
  <c r="H133" i="8"/>
  <c r="F133" i="8"/>
  <c r="B133" i="8"/>
  <c r="D133" i="8" s="1"/>
  <c r="K130" i="8"/>
  <c r="J130" i="8"/>
  <c r="I130" i="8"/>
  <c r="G130" i="8"/>
  <c r="E130" i="8"/>
  <c r="C130" i="8"/>
  <c r="J128" i="8"/>
  <c r="H128" i="8"/>
  <c r="F128" i="8"/>
  <c r="G128" i="8" s="1"/>
  <c r="E128" i="8"/>
  <c r="D128" i="8"/>
  <c r="B128" i="8"/>
  <c r="C128" i="8" s="1"/>
  <c r="K126" i="8"/>
  <c r="J126" i="8"/>
  <c r="G126" i="8"/>
  <c r="E126" i="8"/>
  <c r="K125" i="8"/>
  <c r="J125" i="8"/>
  <c r="G125" i="8"/>
  <c r="C125" i="8"/>
  <c r="K124" i="8"/>
  <c r="J124" i="8"/>
  <c r="G124" i="8"/>
  <c r="E124" i="8"/>
  <c r="K123" i="8"/>
  <c r="J123" i="8"/>
  <c r="I123" i="8"/>
  <c r="G123" i="8"/>
  <c r="C123" i="8"/>
  <c r="K122" i="8"/>
  <c r="J122" i="8"/>
  <c r="G122" i="8"/>
  <c r="E122" i="8"/>
  <c r="C122" i="8"/>
  <c r="K121" i="8"/>
  <c r="J121" i="8"/>
  <c r="I121" i="8"/>
  <c r="G121" i="8"/>
  <c r="C121" i="8"/>
  <c r="K120" i="8"/>
  <c r="J120" i="8"/>
  <c r="G120" i="8"/>
  <c r="E120" i="8"/>
  <c r="C120" i="8"/>
  <c r="K119" i="8"/>
  <c r="J119" i="8"/>
  <c r="G119" i="8"/>
  <c r="E119" i="8"/>
  <c r="C119" i="8"/>
  <c r="K118" i="8"/>
  <c r="J118" i="8"/>
  <c r="I118" i="8"/>
  <c r="G118" i="8"/>
  <c r="E118" i="8"/>
  <c r="C118" i="8"/>
  <c r="K117" i="8"/>
  <c r="J117" i="8"/>
  <c r="I117" i="8"/>
  <c r="G117" i="8"/>
  <c r="E117" i="8"/>
  <c r="K116" i="8"/>
  <c r="J116" i="8"/>
  <c r="G116" i="8"/>
  <c r="E116" i="8"/>
  <c r="C116" i="8"/>
  <c r="K115" i="8"/>
  <c r="J115" i="8"/>
  <c r="G115" i="8"/>
  <c r="E115" i="8"/>
  <c r="C115" i="8"/>
  <c r="K114" i="8"/>
  <c r="J114" i="8"/>
  <c r="I114" i="8"/>
  <c r="G114" i="8"/>
  <c r="E114" i="8"/>
  <c r="C114" i="8"/>
  <c r="K113" i="8"/>
  <c r="J113" i="8"/>
  <c r="I113" i="8"/>
  <c r="G113" i="8"/>
  <c r="E113" i="8"/>
  <c r="K112" i="8"/>
  <c r="J112" i="8"/>
  <c r="G112" i="8"/>
  <c r="E112" i="8"/>
  <c r="C112" i="8"/>
  <c r="K111" i="8"/>
  <c r="J111" i="8"/>
  <c r="G111" i="8"/>
  <c r="E111" i="8"/>
  <c r="C111" i="8"/>
  <c r="K108" i="8"/>
  <c r="I108" i="8"/>
  <c r="H108" i="8"/>
  <c r="G108" i="8"/>
  <c r="F108" i="8"/>
  <c r="G105" i="8" s="1"/>
  <c r="D108" i="8"/>
  <c r="E105" i="8" s="1"/>
  <c r="C108" i="8"/>
  <c r="B108" i="8"/>
  <c r="C104" i="8" s="1"/>
  <c r="K106" i="8"/>
  <c r="J106" i="8"/>
  <c r="I106" i="8"/>
  <c r="G106" i="8"/>
  <c r="C106" i="8"/>
  <c r="K105" i="8"/>
  <c r="J105" i="8"/>
  <c r="I105" i="8"/>
  <c r="K104" i="8"/>
  <c r="J104" i="8"/>
  <c r="I104" i="8"/>
  <c r="G104" i="8"/>
  <c r="K103" i="8"/>
  <c r="J103" i="8"/>
  <c r="I103" i="8"/>
  <c r="G103" i="8"/>
  <c r="E103" i="8"/>
  <c r="C103" i="8"/>
  <c r="K102" i="8"/>
  <c r="J102" i="8"/>
  <c r="I102" i="8"/>
  <c r="G102" i="8"/>
  <c r="C102" i="8"/>
  <c r="K101" i="8"/>
  <c r="J101" i="8"/>
  <c r="I101" i="8"/>
  <c r="K100" i="8"/>
  <c r="J100" i="8"/>
  <c r="I100" i="8"/>
  <c r="G100" i="8"/>
  <c r="K99" i="8"/>
  <c r="J99" i="8"/>
  <c r="I99" i="8"/>
  <c r="G99" i="8"/>
  <c r="E99" i="8"/>
  <c r="C99" i="8"/>
  <c r="K98" i="8"/>
  <c r="J98" i="8"/>
  <c r="I98" i="8"/>
  <c r="G98" i="8"/>
  <c r="C98" i="8"/>
  <c r="K97" i="8"/>
  <c r="J97" i="8"/>
  <c r="I97" i="8"/>
  <c r="K96" i="8"/>
  <c r="J96" i="8"/>
  <c r="I96" i="8"/>
  <c r="G96" i="8"/>
  <c r="K95" i="8"/>
  <c r="J95" i="8"/>
  <c r="I95" i="8"/>
  <c r="G95" i="8"/>
  <c r="E95" i="8"/>
  <c r="C95" i="8"/>
  <c r="H93" i="8"/>
  <c r="D93" i="8"/>
  <c r="B93" i="8"/>
  <c r="F93" i="8" s="1"/>
  <c r="K90" i="8"/>
  <c r="J90" i="8"/>
  <c r="I90" i="8"/>
  <c r="G90" i="8"/>
  <c r="E90" i="8"/>
  <c r="C90" i="8"/>
  <c r="H88" i="8"/>
  <c r="K88" i="8" s="1"/>
  <c r="G88" i="8"/>
  <c r="F88" i="8"/>
  <c r="G83" i="8" s="1"/>
  <c r="E88" i="8"/>
  <c r="D88" i="8"/>
  <c r="C88" i="8"/>
  <c r="B88" i="8"/>
  <c r="C86" i="8" s="1"/>
  <c r="K86" i="8"/>
  <c r="J86" i="8"/>
  <c r="I86" i="8"/>
  <c r="G86" i="8"/>
  <c r="E86" i="8"/>
  <c r="K85" i="8"/>
  <c r="J85" i="8"/>
  <c r="G85" i="8"/>
  <c r="E85" i="8"/>
  <c r="C85" i="8"/>
  <c r="K84" i="8"/>
  <c r="J84" i="8"/>
  <c r="E84" i="8"/>
  <c r="C84" i="8"/>
  <c r="K83" i="8"/>
  <c r="J83" i="8"/>
  <c r="E83" i="8"/>
  <c r="C83" i="8"/>
  <c r="K82" i="8"/>
  <c r="J82" i="8"/>
  <c r="I82" i="8"/>
  <c r="G82" i="8"/>
  <c r="E82" i="8"/>
  <c r="K81" i="8"/>
  <c r="J81" i="8"/>
  <c r="G81" i="8"/>
  <c r="E81" i="8"/>
  <c r="C81" i="8"/>
  <c r="K80" i="8"/>
  <c r="J80" i="8"/>
  <c r="G80" i="8"/>
  <c r="E80" i="8"/>
  <c r="C80" i="8"/>
  <c r="K79" i="8"/>
  <c r="J79" i="8"/>
  <c r="E79" i="8"/>
  <c r="C79" i="8"/>
  <c r="K78" i="8"/>
  <c r="J78" i="8"/>
  <c r="I78" i="8"/>
  <c r="G78" i="8"/>
  <c r="E78" i="8"/>
  <c r="K77" i="8"/>
  <c r="J77" i="8"/>
  <c r="G77" i="8"/>
  <c r="E77" i="8"/>
  <c r="C77" i="8"/>
  <c r="I74" i="8"/>
  <c r="H74" i="8"/>
  <c r="I72" i="8" s="1"/>
  <c r="F74" i="8"/>
  <c r="G70" i="8" s="1"/>
  <c r="E74" i="8"/>
  <c r="D74" i="8"/>
  <c r="J74" i="8" s="1"/>
  <c r="C74" i="8"/>
  <c r="B74" i="8"/>
  <c r="K72" i="8"/>
  <c r="J72" i="8"/>
  <c r="G72" i="8"/>
  <c r="E72" i="8"/>
  <c r="C72" i="8"/>
  <c r="K71" i="8"/>
  <c r="J71" i="8"/>
  <c r="I71" i="8"/>
  <c r="C71" i="8"/>
  <c r="K70" i="8"/>
  <c r="J70" i="8"/>
  <c r="I70" i="8"/>
  <c r="E70" i="8"/>
  <c r="C70" i="8"/>
  <c r="K69" i="8"/>
  <c r="J69" i="8"/>
  <c r="I69" i="8"/>
  <c r="E69" i="8"/>
  <c r="C69" i="8"/>
  <c r="K68" i="8"/>
  <c r="J68" i="8"/>
  <c r="G68" i="8"/>
  <c r="E68" i="8"/>
  <c r="C68" i="8"/>
  <c r="K67" i="8"/>
  <c r="J67" i="8"/>
  <c r="I67" i="8"/>
  <c r="C67" i="8"/>
  <c r="K66" i="8"/>
  <c r="J66" i="8"/>
  <c r="I66" i="8"/>
  <c r="E66" i="8"/>
  <c r="C66" i="8"/>
  <c r="K65" i="8"/>
  <c r="J65" i="8"/>
  <c r="I65" i="8"/>
  <c r="E65" i="8"/>
  <c r="C65" i="8"/>
  <c r="K64" i="8"/>
  <c r="J64" i="8"/>
  <c r="G64" i="8"/>
  <c r="E64" i="8"/>
  <c r="C64" i="8"/>
  <c r="K63" i="8"/>
  <c r="J63" i="8"/>
  <c r="I63" i="8"/>
  <c r="C63" i="8"/>
  <c r="K62" i="8"/>
  <c r="J62" i="8"/>
  <c r="I62" i="8"/>
  <c r="E62" i="8"/>
  <c r="C62" i="8"/>
  <c r="K61" i="8"/>
  <c r="J61" i="8"/>
  <c r="I61" i="8"/>
  <c r="E61" i="8"/>
  <c r="C61" i="8"/>
  <c r="K60" i="8"/>
  <c r="J60" i="8"/>
  <c r="G60" i="8"/>
  <c r="E60" i="8"/>
  <c r="C60" i="8"/>
  <c r="K59" i="8"/>
  <c r="J59" i="8"/>
  <c r="I59" i="8"/>
  <c r="C59" i="8"/>
  <c r="K58" i="8"/>
  <c r="J58" i="8"/>
  <c r="I58" i="8"/>
  <c r="E58" i="8"/>
  <c r="C58" i="8"/>
  <c r="K57" i="8"/>
  <c r="J57" i="8"/>
  <c r="I57" i="8"/>
  <c r="E57" i="8"/>
  <c r="C57" i="8"/>
  <c r="K56" i="8"/>
  <c r="J56" i="8"/>
  <c r="I56" i="8"/>
  <c r="G56" i="8"/>
  <c r="E56" i="8"/>
  <c r="C56" i="8"/>
  <c r="K55" i="8"/>
  <c r="J55" i="8"/>
  <c r="I55" i="8"/>
  <c r="C55" i="8"/>
  <c r="K54" i="8"/>
  <c r="J54" i="8"/>
  <c r="I54" i="8"/>
  <c r="E54" i="8"/>
  <c r="C54" i="8"/>
  <c r="K53" i="8"/>
  <c r="J53" i="8"/>
  <c r="I53" i="8"/>
  <c r="E53" i="8"/>
  <c r="C53" i="8"/>
  <c r="K52" i="8"/>
  <c r="J52" i="8"/>
  <c r="I52" i="8"/>
  <c r="G52" i="8"/>
  <c r="E52" i="8"/>
  <c r="C52" i="8"/>
  <c r="K51" i="8"/>
  <c r="J51" i="8"/>
  <c r="I51" i="8"/>
  <c r="E51" i="8"/>
  <c r="C51" i="8"/>
  <c r="K50" i="8"/>
  <c r="J50" i="8"/>
  <c r="I50" i="8"/>
  <c r="E50" i="8"/>
  <c r="C50" i="8"/>
  <c r="F48" i="8"/>
  <c r="D48" i="8"/>
  <c r="H48" i="8" s="1"/>
  <c r="B48" i="8"/>
  <c r="K45" i="8"/>
  <c r="J45" i="8"/>
  <c r="I45" i="8"/>
  <c r="G45" i="8"/>
  <c r="E45" i="8"/>
  <c r="C45" i="8"/>
  <c r="K43" i="8"/>
  <c r="I43" i="8"/>
  <c r="H43" i="8"/>
  <c r="G43" i="8"/>
  <c r="F43" i="8"/>
  <c r="G40" i="8" s="1"/>
  <c r="D43" i="8"/>
  <c r="E40" i="8" s="1"/>
  <c r="C43" i="8"/>
  <c r="B43" i="8"/>
  <c r="C39" i="8" s="1"/>
  <c r="K41" i="8"/>
  <c r="J41" i="8"/>
  <c r="I41" i="8"/>
  <c r="G41" i="8"/>
  <c r="C41" i="8"/>
  <c r="K40" i="8"/>
  <c r="J40" i="8"/>
  <c r="I40" i="8"/>
  <c r="K39" i="8"/>
  <c r="J39" i="8"/>
  <c r="I39" i="8"/>
  <c r="G39" i="8"/>
  <c r="K38" i="8"/>
  <c r="J38" i="8"/>
  <c r="I38" i="8"/>
  <c r="G38" i="8"/>
  <c r="E38" i="8"/>
  <c r="C38" i="8"/>
  <c r="K37" i="8"/>
  <c r="J37" i="8"/>
  <c r="I37" i="8"/>
  <c r="G37" i="8"/>
  <c r="C37" i="8"/>
  <c r="K34" i="8"/>
  <c r="I34" i="8"/>
  <c r="H34" i="8"/>
  <c r="G34" i="8"/>
  <c r="F34" i="8"/>
  <c r="G31" i="8" s="1"/>
  <c r="D34" i="8"/>
  <c r="E31" i="8" s="1"/>
  <c r="C34" i="8"/>
  <c r="B34" i="8"/>
  <c r="C30" i="8" s="1"/>
  <c r="K32" i="8"/>
  <c r="J32" i="8"/>
  <c r="I32" i="8"/>
  <c r="G32" i="8"/>
  <c r="C32" i="8"/>
  <c r="K31" i="8"/>
  <c r="J31" i="8"/>
  <c r="I31" i="8"/>
  <c r="K30" i="8"/>
  <c r="J30" i="8"/>
  <c r="I30" i="8"/>
  <c r="G30" i="8"/>
  <c r="K29" i="8"/>
  <c r="J29" i="8"/>
  <c r="I29" i="8"/>
  <c r="G29" i="8"/>
  <c r="E29" i="8"/>
  <c r="C29" i="8"/>
  <c r="K28" i="8"/>
  <c r="J28" i="8"/>
  <c r="I28" i="8"/>
  <c r="G28" i="8"/>
  <c r="C28" i="8"/>
  <c r="K27" i="8"/>
  <c r="J27" i="8"/>
  <c r="I27" i="8"/>
  <c r="K26" i="8"/>
  <c r="J26" i="8"/>
  <c r="I26" i="8"/>
  <c r="G26" i="8"/>
  <c r="K25" i="8"/>
  <c r="J25" i="8"/>
  <c r="I25" i="8"/>
  <c r="G25" i="8"/>
  <c r="E25" i="8"/>
  <c r="C25" i="8"/>
  <c r="K24" i="8"/>
  <c r="J24" i="8"/>
  <c r="I24" i="8"/>
  <c r="G24" i="8"/>
  <c r="C24" i="8"/>
  <c r="K23" i="8"/>
  <c r="J23" i="8"/>
  <c r="I23" i="8"/>
  <c r="C23" i="8"/>
  <c r="K22" i="8"/>
  <c r="J22" i="8"/>
  <c r="I22" i="8"/>
  <c r="G22" i="8"/>
  <c r="K21" i="8"/>
  <c r="J21" i="8"/>
  <c r="I21" i="8"/>
  <c r="G21" i="8"/>
  <c r="E21" i="8"/>
  <c r="C21" i="8"/>
  <c r="K20" i="8"/>
  <c r="J20" i="8"/>
  <c r="I20" i="8"/>
  <c r="G20" i="8"/>
  <c r="C20" i="8"/>
  <c r="K19" i="8"/>
  <c r="J19" i="8"/>
  <c r="I19" i="8"/>
  <c r="C19" i="8"/>
  <c r="K18" i="8"/>
  <c r="J18" i="8"/>
  <c r="I18" i="8"/>
  <c r="G18" i="8"/>
  <c r="B16" i="8"/>
  <c r="F16" i="8" s="1"/>
  <c r="K13" i="8"/>
  <c r="J13" i="8"/>
  <c r="I13" i="8"/>
  <c r="G13" i="8"/>
  <c r="E13" i="8"/>
  <c r="C13" i="8"/>
  <c r="I11" i="8"/>
  <c r="H11" i="8"/>
  <c r="K11" i="8" s="1"/>
  <c r="G11" i="8"/>
  <c r="F11" i="8"/>
  <c r="E11" i="8"/>
  <c r="D11" i="8"/>
  <c r="B11" i="8"/>
  <c r="C8" i="8" s="1"/>
  <c r="K9" i="8"/>
  <c r="J9" i="8"/>
  <c r="I9" i="8"/>
  <c r="G9" i="8"/>
  <c r="E9" i="8"/>
  <c r="K8" i="8"/>
  <c r="J8" i="8"/>
  <c r="I8" i="8"/>
  <c r="G8" i="8"/>
  <c r="E8" i="8"/>
  <c r="K7" i="8"/>
  <c r="J7" i="8"/>
  <c r="G7" i="8"/>
  <c r="E7" i="8"/>
  <c r="H5" i="8"/>
  <c r="D5" i="8"/>
  <c r="B5" i="8"/>
  <c r="F5" i="8" s="1"/>
  <c r="H42" i="7"/>
  <c r="E42" i="7"/>
  <c r="J42" i="7" s="1"/>
  <c r="D42" i="7"/>
  <c r="C42" i="7"/>
  <c r="G42" i="7" s="1"/>
  <c r="I42" i="7" s="1"/>
  <c r="B42" i="7"/>
  <c r="I40" i="7"/>
  <c r="H40" i="7"/>
  <c r="J40" i="7" s="1"/>
  <c r="G40" i="7"/>
  <c r="J39" i="7"/>
  <c r="H39" i="7"/>
  <c r="G39" i="7"/>
  <c r="I39" i="7" s="1"/>
  <c r="I38" i="7"/>
  <c r="H38" i="7"/>
  <c r="J38" i="7" s="1"/>
  <c r="G38" i="7"/>
  <c r="J37" i="7"/>
  <c r="H37" i="7"/>
  <c r="G37" i="7"/>
  <c r="I37" i="7" s="1"/>
  <c r="I36" i="7"/>
  <c r="H36" i="7"/>
  <c r="J36" i="7" s="1"/>
  <c r="G36" i="7"/>
  <c r="J35" i="7"/>
  <c r="H35" i="7"/>
  <c r="G35" i="7"/>
  <c r="I35" i="7" s="1"/>
  <c r="I34" i="7"/>
  <c r="H34" i="7"/>
  <c r="J34" i="7" s="1"/>
  <c r="G34" i="7"/>
  <c r="J33" i="7"/>
  <c r="H33" i="7"/>
  <c r="G33" i="7"/>
  <c r="I33" i="7" s="1"/>
  <c r="J32" i="7"/>
  <c r="I32" i="7"/>
  <c r="H32" i="7"/>
  <c r="G32" i="7"/>
  <c r="J31" i="7"/>
  <c r="H31" i="7"/>
  <c r="G31" i="7"/>
  <c r="I31" i="7" s="1"/>
  <c r="I30" i="7"/>
  <c r="H30" i="7"/>
  <c r="J30" i="7" s="1"/>
  <c r="G30" i="7"/>
  <c r="J29" i="7"/>
  <c r="H29" i="7"/>
  <c r="G29" i="7"/>
  <c r="I29" i="7" s="1"/>
  <c r="I28" i="7"/>
  <c r="H28" i="7"/>
  <c r="J28" i="7" s="1"/>
  <c r="G28" i="7"/>
  <c r="J27" i="7"/>
  <c r="H27" i="7"/>
  <c r="G27" i="7"/>
  <c r="I27" i="7" s="1"/>
  <c r="I26" i="7"/>
  <c r="H26" i="7"/>
  <c r="J26" i="7" s="1"/>
  <c r="G26" i="7"/>
  <c r="J25" i="7"/>
  <c r="H25" i="7"/>
  <c r="G25" i="7"/>
  <c r="I25" i="7" s="1"/>
  <c r="I24" i="7"/>
  <c r="H24" i="7"/>
  <c r="J24" i="7" s="1"/>
  <c r="G24" i="7"/>
  <c r="J23" i="7"/>
  <c r="H23" i="7"/>
  <c r="G23" i="7"/>
  <c r="I23" i="7" s="1"/>
  <c r="I22" i="7"/>
  <c r="H22" i="7"/>
  <c r="J22" i="7" s="1"/>
  <c r="G22" i="7"/>
  <c r="J21" i="7"/>
  <c r="H21" i="7"/>
  <c r="G21" i="7"/>
  <c r="I21" i="7" s="1"/>
  <c r="I20" i="7"/>
  <c r="H20" i="7"/>
  <c r="J20" i="7" s="1"/>
  <c r="G20" i="7"/>
  <c r="J19" i="7"/>
  <c r="H19" i="7"/>
  <c r="G19" i="7"/>
  <c r="I19" i="7" s="1"/>
  <c r="I18" i="7"/>
  <c r="H18" i="7"/>
  <c r="J18" i="7" s="1"/>
  <c r="G18" i="7"/>
  <c r="J17" i="7"/>
  <c r="H17" i="7"/>
  <c r="G17" i="7"/>
  <c r="I17" i="7" s="1"/>
  <c r="I16" i="7"/>
  <c r="H16" i="7"/>
  <c r="J16" i="7" s="1"/>
  <c r="G16" i="7"/>
  <c r="J15" i="7"/>
  <c r="H15" i="7"/>
  <c r="G15" i="7"/>
  <c r="I15" i="7" s="1"/>
  <c r="I11" i="7"/>
  <c r="H11" i="7"/>
  <c r="E11" i="7"/>
  <c r="J11" i="7" s="1"/>
  <c r="D11" i="7"/>
  <c r="D43" i="7" s="1"/>
  <c r="C11" i="7"/>
  <c r="C43" i="7" s="1"/>
  <c r="B11" i="7"/>
  <c r="B43" i="7" s="1"/>
  <c r="G43" i="7" s="1"/>
  <c r="I9" i="7"/>
  <c r="H9" i="7"/>
  <c r="J9" i="7" s="1"/>
  <c r="G9" i="7"/>
  <c r="E5" i="7"/>
  <c r="C5" i="7"/>
  <c r="B5" i="7"/>
  <c r="D5" i="7" s="1"/>
  <c r="H42" i="6"/>
  <c r="E42" i="6"/>
  <c r="J42" i="6" s="1"/>
  <c r="D42" i="6"/>
  <c r="C42" i="6"/>
  <c r="G42" i="6" s="1"/>
  <c r="I42" i="6" s="1"/>
  <c r="B42" i="6"/>
  <c r="I40" i="6"/>
  <c r="H40" i="6"/>
  <c r="J40" i="6" s="1"/>
  <c r="G40" i="6"/>
  <c r="J38" i="6"/>
  <c r="H38" i="6"/>
  <c r="G38" i="6"/>
  <c r="I38" i="6" s="1"/>
  <c r="I37" i="6"/>
  <c r="H37" i="6"/>
  <c r="J37" i="6" s="1"/>
  <c r="G37" i="6"/>
  <c r="J36" i="6"/>
  <c r="H36" i="6"/>
  <c r="G36" i="6"/>
  <c r="I36" i="6" s="1"/>
  <c r="I33" i="6"/>
  <c r="H33" i="6"/>
  <c r="J33" i="6" s="1"/>
  <c r="G33" i="6"/>
  <c r="J32" i="6"/>
  <c r="H32" i="6"/>
  <c r="G32" i="6"/>
  <c r="I32" i="6" s="1"/>
  <c r="I29" i="6"/>
  <c r="H29" i="6"/>
  <c r="J29" i="6" s="1"/>
  <c r="G29" i="6"/>
  <c r="J28" i="6"/>
  <c r="H28" i="6"/>
  <c r="G28" i="6"/>
  <c r="I28" i="6" s="1"/>
  <c r="I27" i="6"/>
  <c r="H27" i="6"/>
  <c r="J27" i="6" s="1"/>
  <c r="G27" i="6"/>
  <c r="J26" i="6"/>
  <c r="H26" i="6"/>
  <c r="G26" i="6"/>
  <c r="I26" i="6" s="1"/>
  <c r="I23" i="6"/>
  <c r="H23" i="6"/>
  <c r="J23" i="6" s="1"/>
  <c r="G23" i="6"/>
  <c r="J22" i="6"/>
  <c r="H22" i="6"/>
  <c r="G22" i="6"/>
  <c r="I22" i="6" s="1"/>
  <c r="I21" i="6"/>
  <c r="H21" i="6"/>
  <c r="J21" i="6" s="1"/>
  <c r="G21" i="6"/>
  <c r="J20" i="6"/>
  <c r="H20" i="6"/>
  <c r="G20" i="6"/>
  <c r="I20" i="6" s="1"/>
  <c r="I17" i="6"/>
  <c r="H17" i="6"/>
  <c r="J17" i="6" s="1"/>
  <c r="G17" i="6"/>
  <c r="J16" i="6"/>
  <c r="H16" i="6"/>
  <c r="G16" i="6"/>
  <c r="I16" i="6" s="1"/>
  <c r="I15" i="6"/>
  <c r="H15" i="6"/>
  <c r="J15" i="6" s="1"/>
  <c r="G15" i="6"/>
  <c r="J14" i="6"/>
  <c r="H14" i="6"/>
  <c r="G14" i="6"/>
  <c r="I14" i="6" s="1"/>
  <c r="I11" i="6"/>
  <c r="H11" i="6"/>
  <c r="J11" i="6" s="1"/>
  <c r="G11" i="6"/>
  <c r="J10" i="6"/>
  <c r="H10" i="6"/>
  <c r="G10" i="6"/>
  <c r="I10" i="6" s="1"/>
  <c r="I9" i="6"/>
  <c r="H9" i="6"/>
  <c r="J9" i="6" s="1"/>
  <c r="G9" i="6"/>
  <c r="J8" i="6"/>
  <c r="H8" i="6"/>
  <c r="G8" i="6"/>
  <c r="I8" i="6" s="1"/>
  <c r="D5" i="6"/>
  <c r="C5" i="6"/>
  <c r="E5" i="6" s="1"/>
  <c r="B5" i="6"/>
  <c r="E33" i="5"/>
  <c r="D33" i="5"/>
  <c r="H33" i="5" s="1"/>
  <c r="J33" i="5" s="1"/>
  <c r="C33" i="5"/>
  <c r="I33" i="5" s="1"/>
  <c r="B33" i="5"/>
  <c r="G33" i="5" s="1"/>
  <c r="J31" i="5"/>
  <c r="H31" i="5"/>
  <c r="G31" i="5"/>
  <c r="I31" i="5" s="1"/>
  <c r="I29" i="5"/>
  <c r="H29" i="5"/>
  <c r="J29" i="5" s="1"/>
  <c r="G29" i="5"/>
  <c r="J28" i="5"/>
  <c r="H28" i="5"/>
  <c r="G28" i="5"/>
  <c r="I28" i="5" s="1"/>
  <c r="I27" i="5"/>
  <c r="H27" i="5"/>
  <c r="J27" i="5" s="1"/>
  <c r="G27" i="5"/>
  <c r="J26" i="5"/>
  <c r="H26" i="5"/>
  <c r="G26" i="5"/>
  <c r="I26" i="5" s="1"/>
  <c r="H25" i="5"/>
  <c r="E25" i="5"/>
  <c r="J25" i="5" s="1"/>
  <c r="D25" i="5"/>
  <c r="C25" i="5"/>
  <c r="G25" i="5" s="1"/>
  <c r="I25" i="5" s="1"/>
  <c r="B25" i="5"/>
  <c r="I23" i="5"/>
  <c r="H23" i="5"/>
  <c r="J23" i="5" s="1"/>
  <c r="G23" i="5"/>
  <c r="J22" i="5"/>
  <c r="H22" i="5"/>
  <c r="G22" i="5"/>
  <c r="I22" i="5" s="1"/>
  <c r="I21" i="5"/>
  <c r="H21" i="5"/>
  <c r="J21" i="5" s="1"/>
  <c r="G21" i="5"/>
  <c r="J20" i="5"/>
  <c r="H20" i="5"/>
  <c r="G20" i="5"/>
  <c r="I20" i="5" s="1"/>
  <c r="H19" i="5"/>
  <c r="E19" i="5"/>
  <c r="J19" i="5" s="1"/>
  <c r="D19" i="5"/>
  <c r="C19" i="5"/>
  <c r="B19" i="5"/>
  <c r="G19" i="5" s="1"/>
  <c r="I19" i="5" s="1"/>
  <c r="I17" i="5"/>
  <c r="H17" i="5"/>
  <c r="J17" i="5" s="1"/>
  <c r="G17" i="5"/>
  <c r="J16" i="5"/>
  <c r="H16" i="5"/>
  <c r="G16" i="5"/>
  <c r="I16" i="5" s="1"/>
  <c r="I15" i="5"/>
  <c r="H15" i="5"/>
  <c r="J15" i="5" s="1"/>
  <c r="G15" i="5"/>
  <c r="J14" i="5"/>
  <c r="H14" i="5"/>
  <c r="G14" i="5"/>
  <c r="I14" i="5" s="1"/>
  <c r="H13" i="5"/>
  <c r="E13" i="5"/>
  <c r="J13" i="5" s="1"/>
  <c r="D13" i="5"/>
  <c r="C13" i="5"/>
  <c r="G13" i="5" s="1"/>
  <c r="I13" i="5" s="1"/>
  <c r="B13" i="5"/>
  <c r="I11" i="5"/>
  <c r="H11" i="5"/>
  <c r="J11" i="5" s="1"/>
  <c r="G11" i="5"/>
  <c r="J10" i="5"/>
  <c r="H10" i="5"/>
  <c r="G10" i="5"/>
  <c r="I10" i="5" s="1"/>
  <c r="I9" i="5"/>
  <c r="H9" i="5"/>
  <c r="J9" i="5" s="1"/>
  <c r="G9" i="5"/>
  <c r="J8" i="5"/>
  <c r="H8" i="5"/>
  <c r="G8" i="5"/>
  <c r="I8" i="5" s="1"/>
  <c r="H7" i="5"/>
  <c r="E7" i="5"/>
  <c r="J7" i="5" s="1"/>
  <c r="D7" i="5"/>
  <c r="C7" i="5"/>
  <c r="G7" i="5" s="1"/>
  <c r="I7" i="5" s="1"/>
  <c r="B7" i="5"/>
  <c r="D5" i="5"/>
  <c r="C5" i="5"/>
  <c r="E5" i="5" s="1"/>
  <c r="B5" i="5"/>
  <c r="E76" i="4"/>
  <c r="D76" i="4"/>
  <c r="C76" i="4"/>
  <c r="B76" i="4"/>
  <c r="H74" i="4"/>
  <c r="G74" i="4"/>
  <c r="H73" i="4"/>
  <c r="G73" i="4"/>
  <c r="H72" i="4"/>
  <c r="G72" i="4"/>
  <c r="H71" i="4"/>
  <c r="G71" i="4"/>
  <c r="H70" i="4"/>
  <c r="G70" i="4"/>
  <c r="H69" i="4"/>
  <c r="G69" i="4"/>
  <c r="H68" i="4"/>
  <c r="G68" i="4"/>
  <c r="H67" i="4"/>
  <c r="G67" i="4"/>
  <c r="H66" i="4"/>
  <c r="G66" i="4"/>
  <c r="H65" i="4"/>
  <c r="G65" i="4"/>
  <c r="H64" i="4"/>
  <c r="G64" i="4"/>
  <c r="H63" i="4"/>
  <c r="G63" i="4"/>
  <c r="H62" i="4"/>
  <c r="G62" i="4"/>
  <c r="H61" i="4"/>
  <c r="G61" i="4"/>
  <c r="H60" i="4"/>
  <c r="G60" i="4"/>
  <c r="H59" i="4"/>
  <c r="G59" i="4"/>
  <c r="H58" i="4"/>
  <c r="G58" i="4"/>
  <c r="H57" i="4"/>
  <c r="G57" i="4"/>
  <c r="H56" i="4"/>
  <c r="G56" i="4"/>
  <c r="H55" i="4"/>
  <c r="G55" i="4"/>
  <c r="H54" i="4"/>
  <c r="G54" i="4"/>
  <c r="H53" i="4"/>
  <c r="G53" i="4"/>
  <c r="H52" i="4"/>
  <c r="G52" i="4"/>
  <c r="H51" i="4"/>
  <c r="G51" i="4"/>
  <c r="H50" i="4"/>
  <c r="G50" i="4"/>
  <c r="H49" i="4"/>
  <c r="G49" i="4"/>
  <c r="H48" i="4"/>
  <c r="G48" i="4"/>
  <c r="H47" i="4"/>
  <c r="G47" i="4"/>
  <c r="H46" i="4"/>
  <c r="G46" i="4"/>
  <c r="H45" i="4"/>
  <c r="G45" i="4"/>
  <c r="H44" i="4"/>
  <c r="G44" i="4"/>
  <c r="H43" i="4"/>
  <c r="G43" i="4"/>
  <c r="H42" i="4"/>
  <c r="G42" i="4"/>
  <c r="H41" i="4"/>
  <c r="G41" i="4"/>
  <c r="H40" i="4"/>
  <c r="G40" i="4"/>
  <c r="H39" i="4"/>
  <c r="G39" i="4"/>
  <c r="H38" i="4"/>
  <c r="G38" i="4"/>
  <c r="H37" i="4"/>
  <c r="G37" i="4"/>
  <c r="H36" i="4"/>
  <c r="G36" i="4"/>
  <c r="H35" i="4"/>
  <c r="G35" i="4"/>
  <c r="H34" i="4"/>
  <c r="G34" i="4"/>
  <c r="H33" i="4"/>
  <c r="G33" i="4"/>
  <c r="H32" i="4"/>
  <c r="G32" i="4"/>
  <c r="H31" i="4"/>
  <c r="G31" i="4"/>
  <c r="H30" i="4"/>
  <c r="G30" i="4"/>
  <c r="H29" i="4"/>
  <c r="G29" i="4"/>
  <c r="H28" i="4"/>
  <c r="G28" i="4"/>
  <c r="H27" i="4"/>
  <c r="G27" i="4"/>
  <c r="H26" i="4"/>
  <c r="G26" i="4"/>
  <c r="H25" i="4"/>
  <c r="G25" i="4"/>
  <c r="H24" i="4"/>
  <c r="G24" i="4"/>
  <c r="H23" i="4"/>
  <c r="G23" i="4"/>
  <c r="H22" i="4"/>
  <c r="G22" i="4"/>
  <c r="H21" i="4"/>
  <c r="G21" i="4"/>
  <c r="H20" i="4"/>
  <c r="G20" i="4"/>
  <c r="H19" i="4"/>
  <c r="G19" i="4"/>
  <c r="H18" i="4"/>
  <c r="G18" i="4"/>
  <c r="H17" i="4"/>
  <c r="G17" i="4"/>
  <c r="H16" i="4"/>
  <c r="G16" i="4"/>
  <c r="H15" i="4"/>
  <c r="G15" i="4"/>
  <c r="H14" i="4"/>
  <c r="G14" i="4"/>
  <c r="H13" i="4"/>
  <c r="G13" i="4"/>
  <c r="H12" i="4"/>
  <c r="G12" i="4"/>
  <c r="H11" i="4"/>
  <c r="G11" i="4"/>
  <c r="H10" i="4"/>
  <c r="G10" i="4"/>
  <c r="H9" i="4"/>
  <c r="G9" i="4"/>
  <c r="H8" i="4"/>
  <c r="G8" i="4"/>
  <c r="H7" i="4"/>
  <c r="G7" i="4"/>
  <c r="H6" i="4"/>
  <c r="H76" i="4" s="1"/>
  <c r="G6" i="4"/>
  <c r="G76" i="4" s="1"/>
  <c r="E5" i="4"/>
  <c r="C5" i="4"/>
  <c r="B5" i="4"/>
  <c r="D5" i="4" s="1"/>
  <c r="E76" i="3"/>
  <c r="D76" i="3"/>
  <c r="C76" i="3"/>
  <c r="B76" i="3"/>
  <c r="I74" i="3"/>
  <c r="H74" i="3"/>
  <c r="J74" i="3" s="1"/>
  <c r="G74" i="3"/>
  <c r="J73" i="3"/>
  <c r="H73" i="3"/>
  <c r="G73" i="3"/>
  <c r="I73" i="3" s="1"/>
  <c r="I72" i="3"/>
  <c r="H72" i="3"/>
  <c r="J72" i="3" s="1"/>
  <c r="G72" i="3"/>
  <c r="J71" i="3"/>
  <c r="H71" i="3"/>
  <c r="G71" i="3"/>
  <c r="I71" i="3" s="1"/>
  <c r="I70" i="3"/>
  <c r="H70" i="3"/>
  <c r="J70" i="3" s="1"/>
  <c r="G70" i="3"/>
  <c r="J69" i="3"/>
  <c r="H69" i="3"/>
  <c r="G69" i="3"/>
  <c r="I69" i="3" s="1"/>
  <c r="I68" i="3"/>
  <c r="H68" i="3"/>
  <c r="J68" i="3" s="1"/>
  <c r="G68" i="3"/>
  <c r="J67" i="3"/>
  <c r="H67" i="3"/>
  <c r="G67" i="3"/>
  <c r="I67" i="3" s="1"/>
  <c r="I66" i="3"/>
  <c r="H66" i="3"/>
  <c r="J66" i="3" s="1"/>
  <c r="G66" i="3"/>
  <c r="J65" i="3"/>
  <c r="H65" i="3"/>
  <c r="G65" i="3"/>
  <c r="I65" i="3" s="1"/>
  <c r="I64" i="3"/>
  <c r="H64" i="3"/>
  <c r="J64" i="3" s="1"/>
  <c r="G64" i="3"/>
  <c r="J63" i="3"/>
  <c r="H63" i="3"/>
  <c r="G63" i="3"/>
  <c r="I63" i="3" s="1"/>
  <c r="I62" i="3"/>
  <c r="H62" i="3"/>
  <c r="J62" i="3" s="1"/>
  <c r="G62" i="3"/>
  <c r="J61" i="3"/>
  <c r="H61" i="3"/>
  <c r="G61" i="3"/>
  <c r="I61" i="3" s="1"/>
  <c r="I60" i="3"/>
  <c r="H60" i="3"/>
  <c r="J60" i="3" s="1"/>
  <c r="G60" i="3"/>
  <c r="J59" i="3"/>
  <c r="H59" i="3"/>
  <c r="G59" i="3"/>
  <c r="I59" i="3" s="1"/>
  <c r="I58" i="3"/>
  <c r="H58" i="3"/>
  <c r="J58" i="3" s="1"/>
  <c r="G58" i="3"/>
  <c r="J57" i="3"/>
  <c r="H57" i="3"/>
  <c r="G57" i="3"/>
  <c r="I57" i="3" s="1"/>
  <c r="I56" i="3"/>
  <c r="H56" i="3"/>
  <c r="J56" i="3" s="1"/>
  <c r="G56" i="3"/>
  <c r="J55" i="3"/>
  <c r="H55" i="3"/>
  <c r="G55" i="3"/>
  <c r="I55" i="3" s="1"/>
  <c r="I54" i="3"/>
  <c r="H54" i="3"/>
  <c r="J54" i="3" s="1"/>
  <c r="G54" i="3"/>
  <c r="J53" i="3"/>
  <c r="H53" i="3"/>
  <c r="G53" i="3"/>
  <c r="I53" i="3" s="1"/>
  <c r="J52" i="3"/>
  <c r="I52" i="3"/>
  <c r="H52" i="3"/>
  <c r="G52" i="3"/>
  <c r="J51" i="3"/>
  <c r="H51" i="3"/>
  <c r="G51" i="3"/>
  <c r="I51" i="3" s="1"/>
  <c r="I50" i="3"/>
  <c r="H50" i="3"/>
  <c r="J50" i="3" s="1"/>
  <c r="G50" i="3"/>
  <c r="J49" i="3"/>
  <c r="H49" i="3"/>
  <c r="G49" i="3"/>
  <c r="I49" i="3" s="1"/>
  <c r="I48" i="3"/>
  <c r="H48" i="3"/>
  <c r="J48" i="3" s="1"/>
  <c r="G48" i="3"/>
  <c r="J47" i="3"/>
  <c r="H47" i="3"/>
  <c r="G47" i="3"/>
  <c r="I47" i="3" s="1"/>
  <c r="I46" i="3"/>
  <c r="H46" i="3"/>
  <c r="J46" i="3" s="1"/>
  <c r="G46" i="3"/>
  <c r="J45" i="3"/>
  <c r="H45" i="3"/>
  <c r="G45" i="3"/>
  <c r="I45" i="3" s="1"/>
  <c r="I44" i="3"/>
  <c r="H44" i="3"/>
  <c r="J44" i="3" s="1"/>
  <c r="G44" i="3"/>
  <c r="J43" i="3"/>
  <c r="H43" i="3"/>
  <c r="G43" i="3"/>
  <c r="I43" i="3" s="1"/>
  <c r="I42" i="3"/>
  <c r="H42" i="3"/>
  <c r="J42" i="3" s="1"/>
  <c r="G42" i="3"/>
  <c r="J41" i="3"/>
  <c r="H41" i="3"/>
  <c r="G41" i="3"/>
  <c r="I41" i="3" s="1"/>
  <c r="I40" i="3"/>
  <c r="H40" i="3"/>
  <c r="J40" i="3" s="1"/>
  <c r="G40" i="3"/>
  <c r="J39" i="3"/>
  <c r="H39" i="3"/>
  <c r="G39" i="3"/>
  <c r="I39" i="3" s="1"/>
  <c r="I38" i="3"/>
  <c r="H38" i="3"/>
  <c r="J38" i="3" s="1"/>
  <c r="G38" i="3"/>
  <c r="J37" i="3"/>
  <c r="H37" i="3"/>
  <c r="G37" i="3"/>
  <c r="I37" i="3" s="1"/>
  <c r="I36" i="3"/>
  <c r="H36" i="3"/>
  <c r="J36" i="3" s="1"/>
  <c r="G36" i="3"/>
  <c r="J35" i="3"/>
  <c r="H35" i="3"/>
  <c r="G35" i="3"/>
  <c r="I35" i="3" s="1"/>
  <c r="I34" i="3"/>
  <c r="H34" i="3"/>
  <c r="J34" i="3" s="1"/>
  <c r="G34" i="3"/>
  <c r="J33" i="3"/>
  <c r="H33" i="3"/>
  <c r="G33" i="3"/>
  <c r="I33" i="3" s="1"/>
  <c r="I32" i="3"/>
  <c r="H32" i="3"/>
  <c r="J32" i="3" s="1"/>
  <c r="G32" i="3"/>
  <c r="J31" i="3"/>
  <c r="H31" i="3"/>
  <c r="G31" i="3"/>
  <c r="I31" i="3" s="1"/>
  <c r="I30" i="3"/>
  <c r="H30" i="3"/>
  <c r="J30" i="3" s="1"/>
  <c r="G30" i="3"/>
  <c r="J29" i="3"/>
  <c r="H29" i="3"/>
  <c r="G29" i="3"/>
  <c r="I29" i="3" s="1"/>
  <c r="I28" i="3"/>
  <c r="H28" i="3"/>
  <c r="J28" i="3" s="1"/>
  <c r="G28" i="3"/>
  <c r="J27" i="3"/>
  <c r="I27" i="3"/>
  <c r="H27" i="3"/>
  <c r="G27" i="3"/>
  <c r="I26" i="3"/>
  <c r="H26" i="3"/>
  <c r="J26" i="3" s="1"/>
  <c r="G26" i="3"/>
  <c r="J25" i="3"/>
  <c r="H25" i="3"/>
  <c r="G25" i="3"/>
  <c r="I25" i="3" s="1"/>
  <c r="I24" i="3"/>
  <c r="H24" i="3"/>
  <c r="J24" i="3" s="1"/>
  <c r="G24" i="3"/>
  <c r="J23" i="3"/>
  <c r="H23" i="3"/>
  <c r="G23" i="3"/>
  <c r="I23" i="3" s="1"/>
  <c r="I22" i="3"/>
  <c r="H22" i="3"/>
  <c r="J22" i="3" s="1"/>
  <c r="G22" i="3"/>
  <c r="J21" i="3"/>
  <c r="H21" i="3"/>
  <c r="G21" i="3"/>
  <c r="I21" i="3" s="1"/>
  <c r="I20" i="3"/>
  <c r="H20" i="3"/>
  <c r="J20" i="3" s="1"/>
  <c r="G20" i="3"/>
  <c r="J19" i="3"/>
  <c r="H19" i="3"/>
  <c r="G19" i="3"/>
  <c r="I19" i="3" s="1"/>
  <c r="I18" i="3"/>
  <c r="H18" i="3"/>
  <c r="J18" i="3" s="1"/>
  <c r="G18" i="3"/>
  <c r="J17" i="3"/>
  <c r="H17" i="3"/>
  <c r="G17" i="3"/>
  <c r="I17" i="3" s="1"/>
  <c r="I16" i="3"/>
  <c r="H16" i="3"/>
  <c r="J16" i="3" s="1"/>
  <c r="G16" i="3"/>
  <c r="J15" i="3"/>
  <c r="H15" i="3"/>
  <c r="G15" i="3"/>
  <c r="I15" i="3" s="1"/>
  <c r="I14" i="3"/>
  <c r="H14" i="3"/>
  <c r="J14" i="3" s="1"/>
  <c r="G14" i="3"/>
  <c r="J13" i="3"/>
  <c r="H13" i="3"/>
  <c r="G13" i="3"/>
  <c r="I13" i="3" s="1"/>
  <c r="J12" i="3"/>
  <c r="I12" i="3"/>
  <c r="H12" i="3"/>
  <c r="G12" i="3"/>
  <c r="J11" i="3"/>
  <c r="H11" i="3"/>
  <c r="G11" i="3"/>
  <c r="I11" i="3" s="1"/>
  <c r="I10" i="3"/>
  <c r="H10" i="3"/>
  <c r="J10" i="3" s="1"/>
  <c r="G10" i="3"/>
  <c r="J9" i="3"/>
  <c r="H9" i="3"/>
  <c r="G9" i="3"/>
  <c r="I9" i="3" s="1"/>
  <c r="I8" i="3"/>
  <c r="H8" i="3"/>
  <c r="J8" i="3" s="1"/>
  <c r="G8" i="3"/>
  <c r="J7" i="3"/>
  <c r="H7" i="3"/>
  <c r="G7" i="3"/>
  <c r="I7" i="3" s="1"/>
  <c r="I6" i="3"/>
  <c r="H6" i="3"/>
  <c r="H76" i="3" s="1"/>
  <c r="G6" i="3"/>
  <c r="G76" i="3" s="1"/>
  <c r="I76" i="3" s="1"/>
  <c r="E5" i="3"/>
  <c r="C5" i="3"/>
  <c r="B5" i="3"/>
  <c r="D5" i="3" s="1"/>
  <c r="D65" i="2"/>
  <c r="C65" i="2"/>
  <c r="B64" i="2"/>
  <c r="E62" i="2"/>
  <c r="C62" i="2"/>
  <c r="D61" i="2"/>
  <c r="C61" i="2"/>
  <c r="B60" i="2"/>
  <c r="E58" i="2"/>
  <c r="C58" i="2"/>
  <c r="D57" i="2"/>
  <c r="C57" i="2"/>
  <c r="B56" i="2"/>
  <c r="E54" i="2"/>
  <c r="C54" i="2"/>
  <c r="D53" i="2"/>
  <c r="C53" i="2"/>
  <c r="B52" i="2"/>
  <c r="E50" i="2"/>
  <c r="C50" i="2"/>
  <c r="D49" i="2"/>
  <c r="C49" i="2"/>
  <c r="B48" i="2"/>
  <c r="E46" i="2"/>
  <c r="C46" i="2"/>
  <c r="B42" i="2"/>
  <c r="E40" i="2"/>
  <c r="C40" i="2"/>
  <c r="D39" i="2"/>
  <c r="C39" i="2"/>
  <c r="H34" i="2"/>
  <c r="E34" i="2"/>
  <c r="E64" i="2" s="1"/>
  <c r="D34" i="2"/>
  <c r="D63" i="2" s="1"/>
  <c r="C34" i="2"/>
  <c r="C63" i="2" s="1"/>
  <c r="B34" i="2"/>
  <c r="B62" i="2" s="1"/>
  <c r="G62" i="2" s="1"/>
  <c r="I33" i="2"/>
  <c r="H33" i="2"/>
  <c r="J33" i="2" s="1"/>
  <c r="G33" i="2"/>
  <c r="J32" i="2"/>
  <c r="H32" i="2"/>
  <c r="G32" i="2"/>
  <c r="I32" i="2" s="1"/>
  <c r="I31" i="2"/>
  <c r="H31" i="2"/>
  <c r="J31" i="2" s="1"/>
  <c r="G31" i="2"/>
  <c r="J30" i="2"/>
  <c r="H30" i="2"/>
  <c r="G30" i="2"/>
  <c r="I30" i="2" s="1"/>
  <c r="I29" i="2"/>
  <c r="H29" i="2"/>
  <c r="J29" i="2" s="1"/>
  <c r="G29" i="2"/>
  <c r="J28" i="2"/>
  <c r="H28" i="2"/>
  <c r="G28" i="2"/>
  <c r="I28" i="2" s="1"/>
  <c r="I27" i="2"/>
  <c r="H27" i="2"/>
  <c r="J27" i="2" s="1"/>
  <c r="G27" i="2"/>
  <c r="J26" i="2"/>
  <c r="H26" i="2"/>
  <c r="G26" i="2"/>
  <c r="I26" i="2" s="1"/>
  <c r="I25" i="2"/>
  <c r="H25" i="2"/>
  <c r="J25" i="2" s="1"/>
  <c r="G25" i="2"/>
  <c r="J24" i="2"/>
  <c r="H24" i="2"/>
  <c r="G24" i="2"/>
  <c r="I24" i="2" s="1"/>
  <c r="I23" i="2"/>
  <c r="H23" i="2"/>
  <c r="J23" i="2" s="1"/>
  <c r="G23" i="2"/>
  <c r="J22" i="2"/>
  <c r="H22" i="2"/>
  <c r="G22" i="2"/>
  <c r="I22" i="2" s="1"/>
  <c r="I21" i="2"/>
  <c r="H21" i="2"/>
  <c r="J21" i="2" s="1"/>
  <c r="G21" i="2"/>
  <c r="J20" i="2"/>
  <c r="H20" i="2"/>
  <c r="G20" i="2"/>
  <c r="I20" i="2" s="1"/>
  <c r="I19" i="2"/>
  <c r="H19" i="2"/>
  <c r="J19" i="2" s="1"/>
  <c r="G19" i="2"/>
  <c r="J18" i="2"/>
  <c r="H18" i="2"/>
  <c r="G18" i="2"/>
  <c r="I18" i="2" s="1"/>
  <c r="I17" i="2"/>
  <c r="H17" i="2"/>
  <c r="J17" i="2" s="1"/>
  <c r="G17" i="2"/>
  <c r="J16" i="2"/>
  <c r="H16" i="2"/>
  <c r="G16" i="2"/>
  <c r="I16" i="2" s="1"/>
  <c r="I15" i="2"/>
  <c r="H15" i="2"/>
  <c r="J15" i="2" s="1"/>
  <c r="G15" i="2"/>
  <c r="J14" i="2"/>
  <c r="H14" i="2"/>
  <c r="G14" i="2"/>
  <c r="I14" i="2" s="1"/>
  <c r="H11" i="2"/>
  <c r="E11" i="2"/>
  <c r="E42" i="2" s="1"/>
  <c r="D11" i="2"/>
  <c r="D41" i="2" s="1"/>
  <c r="C11" i="2"/>
  <c r="C41" i="2" s="1"/>
  <c r="B11" i="2"/>
  <c r="B40" i="2" s="1"/>
  <c r="G40" i="2" s="1"/>
  <c r="I10" i="2"/>
  <c r="H10" i="2"/>
  <c r="J10" i="2" s="1"/>
  <c r="G10" i="2"/>
  <c r="J9" i="2"/>
  <c r="H9" i="2"/>
  <c r="G9" i="2"/>
  <c r="I9" i="2" s="1"/>
  <c r="I8" i="2"/>
  <c r="H8" i="2"/>
  <c r="J8" i="2" s="1"/>
  <c r="G8" i="2"/>
  <c r="J7" i="2"/>
  <c r="H7" i="2"/>
  <c r="G7" i="2"/>
  <c r="I7" i="2" s="1"/>
  <c r="D6" i="2"/>
  <c r="D38" i="2" s="1"/>
  <c r="C6" i="2"/>
  <c r="C38" i="2" s="1"/>
  <c r="B6" i="2"/>
  <c r="B38" i="2" s="1"/>
  <c r="F24" i="1"/>
  <c r="E24" i="1"/>
  <c r="D24" i="1"/>
  <c r="C24" i="1"/>
  <c r="K22" i="1"/>
  <c r="I22" i="1"/>
  <c r="H22" i="1"/>
  <c r="J22" i="1" s="1"/>
  <c r="J21" i="1"/>
  <c r="I21" i="1"/>
  <c r="K21" i="1" s="1"/>
  <c r="H21" i="1"/>
  <c r="K20" i="1"/>
  <c r="I20" i="1"/>
  <c r="H20" i="1"/>
  <c r="J20" i="1" s="1"/>
  <c r="J19" i="1"/>
  <c r="I19" i="1"/>
  <c r="K19" i="1" s="1"/>
  <c r="H19" i="1"/>
  <c r="K18" i="1"/>
  <c r="I18" i="1"/>
  <c r="H18" i="1"/>
  <c r="J18" i="1" s="1"/>
  <c r="J17" i="1"/>
  <c r="I17" i="1"/>
  <c r="K17" i="1" s="1"/>
  <c r="H17" i="1"/>
  <c r="K16" i="1"/>
  <c r="I16" i="1"/>
  <c r="H16" i="1"/>
  <c r="J16" i="1" s="1"/>
  <c r="J15" i="1"/>
  <c r="I15" i="1"/>
  <c r="I24" i="1" s="1"/>
  <c r="K24" i="1" s="1"/>
  <c r="H15" i="1"/>
  <c r="H24" i="1" s="1"/>
  <c r="F13" i="1"/>
  <c r="D13" i="1"/>
  <c r="C13" i="1"/>
  <c r="E13" i="1" s="1"/>
  <c r="H63" i="2" l="1"/>
  <c r="G60" i="2"/>
  <c r="J76" i="3"/>
  <c r="I43" i="7"/>
  <c r="J24" i="1"/>
  <c r="H43" i="7"/>
  <c r="E194" i="8"/>
  <c r="E192" i="8"/>
  <c r="E188" i="8"/>
  <c r="E189" i="8"/>
  <c r="E185" i="8"/>
  <c r="E191" i="8"/>
  <c r="E187" i="8"/>
  <c r="E41" i="2"/>
  <c r="H41" i="2" s="1"/>
  <c r="E47" i="2"/>
  <c r="E66" i="2" s="1"/>
  <c r="E51" i="2"/>
  <c r="E55" i="2"/>
  <c r="E59" i="2"/>
  <c r="E63" i="2"/>
  <c r="E43" i="7"/>
  <c r="E18" i="8"/>
  <c r="E22" i="8"/>
  <c r="E26" i="8"/>
  <c r="E30" i="8"/>
  <c r="E39" i="8"/>
  <c r="K74" i="8"/>
  <c r="I79" i="8"/>
  <c r="I83" i="8"/>
  <c r="E96" i="8"/>
  <c r="E100" i="8"/>
  <c r="E104" i="8"/>
  <c r="I126" i="8"/>
  <c r="I122" i="8"/>
  <c r="K128" i="8"/>
  <c r="I124" i="8"/>
  <c r="I120" i="8"/>
  <c r="J139" i="8"/>
  <c r="C147" i="8"/>
  <c r="K220" i="8"/>
  <c r="I216" i="8"/>
  <c r="I212" i="8"/>
  <c r="I220" i="8"/>
  <c r="I217" i="8"/>
  <c r="I213" i="8"/>
  <c r="I209" i="8"/>
  <c r="I215" i="8"/>
  <c r="I211" i="8"/>
  <c r="G14" i="9"/>
  <c r="G30" i="9"/>
  <c r="C150" i="8"/>
  <c r="C146" i="8"/>
  <c r="C142" i="8"/>
  <c r="G48" i="9"/>
  <c r="G44" i="9"/>
  <c r="G40" i="9"/>
  <c r="G36" i="9"/>
  <c r="G32" i="9"/>
  <c r="G28" i="9"/>
  <c r="G24" i="9"/>
  <c r="G20" i="9"/>
  <c r="G16" i="9"/>
  <c r="G12" i="9"/>
  <c r="G8" i="9"/>
  <c r="K51" i="9"/>
  <c r="G49" i="9"/>
  <c r="G45" i="9"/>
  <c r="G41" i="9"/>
  <c r="G37" i="9"/>
  <c r="G33" i="9"/>
  <c r="G29" i="9"/>
  <c r="G25" i="9"/>
  <c r="G21" i="9"/>
  <c r="G17" i="9"/>
  <c r="G13" i="9"/>
  <c r="G9" i="9"/>
  <c r="G47" i="9"/>
  <c r="G43" i="9"/>
  <c r="G39" i="9"/>
  <c r="G35" i="9"/>
  <c r="G31" i="9"/>
  <c r="G27" i="9"/>
  <c r="G23" i="9"/>
  <c r="G19" i="9"/>
  <c r="G15" i="9"/>
  <c r="G11" i="9"/>
  <c r="G7" i="9"/>
  <c r="I138" i="10"/>
  <c r="I134" i="10"/>
  <c r="I130" i="10"/>
  <c r="I126" i="10"/>
  <c r="I122" i="10"/>
  <c r="I118" i="10"/>
  <c r="K143" i="10"/>
  <c r="I139" i="10"/>
  <c r="I135" i="10"/>
  <c r="I131" i="10"/>
  <c r="I127" i="10"/>
  <c r="I123" i="10"/>
  <c r="I119" i="10"/>
  <c r="I141" i="10"/>
  <c r="I137" i="10"/>
  <c r="I133" i="10"/>
  <c r="I129" i="10"/>
  <c r="I125" i="10"/>
  <c r="I121" i="10"/>
  <c r="I117" i="10"/>
  <c r="I132" i="10"/>
  <c r="I128" i="10"/>
  <c r="I124" i="10"/>
  <c r="I120" i="10"/>
  <c r="I140" i="10"/>
  <c r="I136" i="10"/>
  <c r="G11" i="2"/>
  <c r="I11" i="2" s="1"/>
  <c r="G34" i="2"/>
  <c r="I34" i="2" s="1"/>
  <c r="B39" i="2"/>
  <c r="D40" i="2"/>
  <c r="H40" i="2" s="1"/>
  <c r="D46" i="2"/>
  <c r="B49" i="2"/>
  <c r="G49" i="2" s="1"/>
  <c r="D50" i="2"/>
  <c r="H50" i="2" s="1"/>
  <c r="B53" i="2"/>
  <c r="G53" i="2" s="1"/>
  <c r="D54" i="2"/>
  <c r="H54" i="2" s="1"/>
  <c r="B57" i="2"/>
  <c r="G57" i="2" s="1"/>
  <c r="D58" i="2"/>
  <c r="H58" i="2" s="1"/>
  <c r="B61" i="2"/>
  <c r="G61" i="2" s="1"/>
  <c r="D62" i="2"/>
  <c r="H62" i="2" s="1"/>
  <c r="B65" i="2"/>
  <c r="G65" i="2" s="1"/>
  <c r="G11" i="7"/>
  <c r="C7" i="8"/>
  <c r="J34" i="8"/>
  <c r="J43" i="8"/>
  <c r="G53" i="8"/>
  <c r="G57" i="8"/>
  <c r="G61" i="8"/>
  <c r="G65" i="8"/>
  <c r="G69" i="8"/>
  <c r="J108" i="8"/>
  <c r="I128" i="8"/>
  <c r="C136" i="8"/>
  <c r="C149" i="8"/>
  <c r="D157" i="8"/>
  <c r="H157" i="8" s="1"/>
  <c r="E161" i="8"/>
  <c r="C191" i="8"/>
  <c r="C187" i="8"/>
  <c r="C194" i="8"/>
  <c r="C190" i="8"/>
  <c r="C186" i="8"/>
  <c r="I210" i="8"/>
  <c r="I214" i="8"/>
  <c r="I218" i="8"/>
  <c r="K245" i="8"/>
  <c r="I241" i="8"/>
  <c r="I237" i="8"/>
  <c r="I233" i="8"/>
  <c r="I229" i="8"/>
  <c r="I225" i="8"/>
  <c r="I245" i="8"/>
  <c r="I242" i="8"/>
  <c r="I238" i="8"/>
  <c r="I234" i="8"/>
  <c r="I230" i="8"/>
  <c r="I226" i="8"/>
  <c r="I240" i="8"/>
  <c r="I236" i="8"/>
  <c r="I232" i="8"/>
  <c r="I228" i="8"/>
  <c r="I224" i="8"/>
  <c r="E48" i="9"/>
  <c r="E44" i="9"/>
  <c r="E40" i="9"/>
  <c r="E36" i="9"/>
  <c r="E32" i="9"/>
  <c r="E28" i="9"/>
  <c r="E24" i="9"/>
  <c r="E20" i="9"/>
  <c r="E16" i="9"/>
  <c r="E12" i="9"/>
  <c r="E8" i="9"/>
  <c r="J51" i="9"/>
  <c r="E49" i="9"/>
  <c r="E45" i="9"/>
  <c r="E41" i="9"/>
  <c r="E37" i="9"/>
  <c r="E33" i="9"/>
  <c r="E29" i="9"/>
  <c r="E25" i="9"/>
  <c r="E21" i="9"/>
  <c r="E17" i="9"/>
  <c r="E13" i="9"/>
  <c r="E9" i="9"/>
  <c r="E47" i="9"/>
  <c r="E43" i="9"/>
  <c r="E39" i="9"/>
  <c r="E35" i="9"/>
  <c r="E31" i="9"/>
  <c r="E27" i="9"/>
  <c r="E23" i="9"/>
  <c r="E19" i="9"/>
  <c r="E15" i="9"/>
  <c r="E11" i="9"/>
  <c r="E7" i="9"/>
  <c r="K270" i="8"/>
  <c r="I270" i="8"/>
  <c r="J11" i="8"/>
  <c r="C139" i="8"/>
  <c r="C152" i="8"/>
  <c r="I159" i="8"/>
  <c r="K161" i="8"/>
  <c r="E184" i="8"/>
  <c r="K202" i="8"/>
  <c r="I198" i="8"/>
  <c r="I202" i="8"/>
  <c r="I199" i="8"/>
  <c r="I197" i="8"/>
  <c r="F207" i="8"/>
  <c r="D207" i="8"/>
  <c r="H207" i="8" s="1"/>
  <c r="I143" i="10"/>
  <c r="K15" i="1"/>
  <c r="E6" i="2"/>
  <c r="E38" i="2" s="1"/>
  <c r="J11" i="2"/>
  <c r="J34" i="2"/>
  <c r="E39" i="2"/>
  <c r="E43" i="2" s="1"/>
  <c r="C42" i="2"/>
  <c r="C43" i="2" s="1"/>
  <c r="C48" i="2"/>
  <c r="G48" i="2" s="1"/>
  <c r="E49" i="2"/>
  <c r="H49" i="2" s="1"/>
  <c r="C52" i="2"/>
  <c r="G52" i="2" s="1"/>
  <c r="E53" i="2"/>
  <c r="H53" i="2" s="1"/>
  <c r="C56" i="2"/>
  <c r="G56" i="2" s="1"/>
  <c r="E57" i="2"/>
  <c r="H57" i="2" s="1"/>
  <c r="C60" i="2"/>
  <c r="E61" i="2"/>
  <c r="H61" i="2" s="1"/>
  <c r="C64" i="2"/>
  <c r="G64" i="2" s="1"/>
  <c r="E65" i="2"/>
  <c r="H65" i="2" s="1"/>
  <c r="J6" i="3"/>
  <c r="I7" i="8"/>
  <c r="C11" i="8"/>
  <c r="D16" i="8"/>
  <c r="H16" i="8" s="1"/>
  <c r="E20" i="8"/>
  <c r="E24" i="8"/>
  <c r="E28" i="8"/>
  <c r="E32" i="8"/>
  <c r="E34" i="8"/>
  <c r="E37" i="8"/>
  <c r="E41" i="8"/>
  <c r="E43" i="8"/>
  <c r="E55" i="8"/>
  <c r="E59" i="8"/>
  <c r="I60" i="8"/>
  <c r="E63" i="8"/>
  <c r="I64" i="8"/>
  <c r="E67" i="8"/>
  <c r="I68" i="8"/>
  <c r="E71" i="8"/>
  <c r="G74" i="8"/>
  <c r="I77" i="8"/>
  <c r="I81" i="8"/>
  <c r="I85" i="8"/>
  <c r="I88" i="8"/>
  <c r="E98" i="8"/>
  <c r="E102" i="8"/>
  <c r="E106" i="8"/>
  <c r="E108" i="8"/>
  <c r="I112" i="8"/>
  <c r="I116" i="8"/>
  <c r="I125" i="8"/>
  <c r="C135" i="8"/>
  <c r="C148" i="8"/>
  <c r="G159" i="8"/>
  <c r="I161" i="8"/>
  <c r="E177" i="8"/>
  <c r="E175" i="8"/>
  <c r="E171" i="8"/>
  <c r="E167" i="8"/>
  <c r="J177" i="8"/>
  <c r="E173" i="8"/>
  <c r="E169" i="8"/>
  <c r="E165" i="8"/>
  <c r="E186" i="8"/>
  <c r="C188" i="8"/>
  <c r="I200" i="8"/>
  <c r="C218" i="8"/>
  <c r="C214" i="8"/>
  <c r="C210" i="8"/>
  <c r="C220" i="8"/>
  <c r="C217" i="8"/>
  <c r="C213" i="8"/>
  <c r="C209" i="8"/>
  <c r="I223" i="8"/>
  <c r="G22" i="9"/>
  <c r="G38" i="9"/>
  <c r="C48" i="10"/>
  <c r="C35" i="10"/>
  <c r="C31" i="10"/>
  <c r="C27" i="10"/>
  <c r="C41" i="10"/>
  <c r="C39" i="10"/>
  <c r="C46" i="10"/>
  <c r="C36" i="10"/>
  <c r="C32" i="10"/>
  <c r="C28" i="10"/>
  <c r="C44" i="10"/>
  <c r="C38" i="10"/>
  <c r="C34" i="10"/>
  <c r="C30" i="10"/>
  <c r="C45" i="10"/>
  <c r="C43" i="10"/>
  <c r="G93" i="10"/>
  <c r="G88" i="10"/>
  <c r="G84" i="10"/>
  <c r="G80" i="10"/>
  <c r="G76" i="10"/>
  <c r="G72" i="10"/>
  <c r="G91" i="10"/>
  <c r="G89" i="10"/>
  <c r="G87" i="10"/>
  <c r="G85" i="10"/>
  <c r="G83" i="10"/>
  <c r="G81" i="10"/>
  <c r="G79" i="10"/>
  <c r="G77" i="10"/>
  <c r="G75" i="10"/>
  <c r="G73" i="10"/>
  <c r="G71" i="10"/>
  <c r="G69" i="10"/>
  <c r="G90" i="10"/>
  <c r="G86" i="10"/>
  <c r="G82" i="10"/>
  <c r="G78" i="10"/>
  <c r="G74" i="10"/>
  <c r="G70" i="10"/>
  <c r="B41" i="2"/>
  <c r="G41" i="2" s="1"/>
  <c r="D42" i="2"/>
  <c r="H42" i="2" s="1"/>
  <c r="B47" i="2"/>
  <c r="D48" i="2"/>
  <c r="B51" i="2"/>
  <c r="G51" i="2" s="1"/>
  <c r="D52" i="2"/>
  <c r="B55" i="2"/>
  <c r="D56" i="2"/>
  <c r="B59" i="2"/>
  <c r="D60" i="2"/>
  <c r="B63" i="2"/>
  <c r="G63" i="2" s="1"/>
  <c r="D64" i="2"/>
  <c r="H64" i="2" s="1"/>
  <c r="C9" i="8"/>
  <c r="C27" i="8"/>
  <c r="C31" i="8"/>
  <c r="C40" i="8"/>
  <c r="G51" i="8"/>
  <c r="G55" i="8"/>
  <c r="G59" i="8"/>
  <c r="G63" i="8"/>
  <c r="G67" i="8"/>
  <c r="G71" i="8"/>
  <c r="G84" i="8"/>
  <c r="J88" i="8"/>
  <c r="C97" i="8"/>
  <c r="C101" i="8"/>
  <c r="C105" i="8"/>
  <c r="C124" i="8"/>
  <c r="E125" i="8"/>
  <c r="E121" i="8"/>
  <c r="E123" i="8"/>
  <c r="G147" i="8"/>
  <c r="G143" i="8"/>
  <c r="G174" i="8"/>
  <c r="G170" i="8"/>
  <c r="G166" i="8"/>
  <c r="G173" i="8"/>
  <c r="G169" i="8"/>
  <c r="G165" i="8"/>
  <c r="E190" i="8"/>
  <c r="C192" i="8"/>
  <c r="E26" i="9"/>
  <c r="E42" i="9"/>
  <c r="C17" i="10"/>
  <c r="C13" i="10"/>
  <c r="C9" i="10"/>
  <c r="C18" i="10"/>
  <c r="C14" i="10"/>
  <c r="C10" i="10"/>
  <c r="C20" i="10"/>
  <c r="C16" i="10"/>
  <c r="C12" i="10"/>
  <c r="C8" i="10"/>
  <c r="E43" i="10"/>
  <c r="E39" i="10"/>
  <c r="E44" i="10"/>
  <c r="E40" i="10"/>
  <c r="E48" i="10"/>
  <c r="E46" i="10"/>
  <c r="E42" i="10"/>
  <c r="E38" i="10"/>
  <c r="J48" i="10"/>
  <c r="E41" i="10"/>
  <c r="E36" i="10"/>
  <c r="E32" i="10"/>
  <c r="E28" i="10"/>
  <c r="E37" i="10"/>
  <c r="E33" i="10"/>
  <c r="E29" i="10"/>
  <c r="E45" i="10"/>
  <c r="E35" i="10"/>
  <c r="E31" i="10"/>
  <c r="E27" i="10"/>
  <c r="I91" i="10"/>
  <c r="I87" i="10"/>
  <c r="I83" i="10"/>
  <c r="I79" i="10"/>
  <c r="I75" i="10"/>
  <c r="I71" i="10"/>
  <c r="I88" i="10"/>
  <c r="I84" i="10"/>
  <c r="I80" i="10"/>
  <c r="I76" i="10"/>
  <c r="I72" i="10"/>
  <c r="I93" i="10"/>
  <c r="I90" i="10"/>
  <c r="I86" i="10"/>
  <c r="I82" i="10"/>
  <c r="I78" i="10"/>
  <c r="I74" i="10"/>
  <c r="I70" i="10"/>
  <c r="K93" i="10"/>
  <c r="I89" i="10"/>
  <c r="I85" i="10"/>
  <c r="I81" i="10"/>
  <c r="I77" i="10"/>
  <c r="I73" i="10"/>
  <c r="I69" i="10"/>
  <c r="G34" i="9"/>
  <c r="C47" i="2"/>
  <c r="C66" i="2" s="1"/>
  <c r="E48" i="2"/>
  <c r="C51" i="2"/>
  <c r="E52" i="2"/>
  <c r="C55" i="2"/>
  <c r="E56" i="2"/>
  <c r="C59" i="2"/>
  <c r="E60" i="2"/>
  <c r="E19" i="8"/>
  <c r="E23" i="8"/>
  <c r="E27" i="8"/>
  <c r="I80" i="8"/>
  <c r="I84" i="8"/>
  <c r="E97" i="8"/>
  <c r="E101" i="8"/>
  <c r="I111" i="8"/>
  <c r="I115" i="8"/>
  <c r="I119" i="8"/>
  <c r="C143" i="8"/>
  <c r="J194" i="8"/>
  <c r="G10" i="9"/>
  <c r="G26" i="9"/>
  <c r="G42" i="9"/>
  <c r="F25" i="10"/>
  <c r="D25" i="10"/>
  <c r="H25" i="10" s="1"/>
  <c r="B46" i="2"/>
  <c r="D47" i="2"/>
  <c r="B50" i="2"/>
  <c r="G50" i="2" s="1"/>
  <c r="D51" i="2"/>
  <c r="H51" i="2" s="1"/>
  <c r="B54" i="2"/>
  <c r="G54" i="2" s="1"/>
  <c r="D55" i="2"/>
  <c r="H55" i="2" s="1"/>
  <c r="B58" i="2"/>
  <c r="G58" i="2" s="1"/>
  <c r="D59" i="2"/>
  <c r="H59" i="2" s="1"/>
  <c r="C18" i="8"/>
  <c r="G19" i="8"/>
  <c r="C22" i="8"/>
  <c r="G23" i="8"/>
  <c r="C26" i="8"/>
  <c r="G27" i="8"/>
  <c r="G50" i="8"/>
  <c r="G54" i="8"/>
  <c r="G58" i="8"/>
  <c r="G62" i="8"/>
  <c r="G66" i="8"/>
  <c r="C78" i="8"/>
  <c r="G79" i="8"/>
  <c r="C82" i="8"/>
  <c r="C96" i="8"/>
  <c r="G97" i="8"/>
  <c r="C100" i="8"/>
  <c r="G101" i="8"/>
  <c r="C113" i="8"/>
  <c r="C117" i="8"/>
  <c r="C126" i="8"/>
  <c r="I139" i="8"/>
  <c r="I136" i="8"/>
  <c r="C145" i="8"/>
  <c r="I152" i="8"/>
  <c r="I149" i="8"/>
  <c r="I145" i="8"/>
  <c r="I147" i="8"/>
  <c r="I143" i="8"/>
  <c r="G164" i="8"/>
  <c r="E166" i="8"/>
  <c r="C185" i="8"/>
  <c r="C200" i="8"/>
  <c r="C202" i="8"/>
  <c r="C199" i="8"/>
  <c r="I227" i="8"/>
  <c r="K266" i="8"/>
  <c r="I262" i="8"/>
  <c r="I258" i="8"/>
  <c r="I254" i="8"/>
  <c r="I250" i="8"/>
  <c r="I266" i="8"/>
  <c r="I263" i="8"/>
  <c r="I259" i="8"/>
  <c r="I255" i="8"/>
  <c r="I251" i="8"/>
  <c r="I261" i="8"/>
  <c r="I257" i="8"/>
  <c r="I253" i="8"/>
  <c r="I249" i="8"/>
  <c r="F5" i="9"/>
  <c r="D5" i="9"/>
  <c r="H5" i="9" s="1"/>
  <c r="E14" i="9"/>
  <c r="E30" i="9"/>
  <c r="E46" i="9"/>
  <c r="C11" i="10"/>
  <c r="C37" i="10"/>
  <c r="E137" i="8"/>
  <c r="E139" i="8"/>
  <c r="E142" i="8"/>
  <c r="E146" i="8"/>
  <c r="E150" i="8"/>
  <c r="E152" i="8"/>
  <c r="I170" i="8"/>
  <c r="I174" i="8"/>
  <c r="I177" i="8"/>
  <c r="I184" i="8"/>
  <c r="I188" i="8"/>
  <c r="I192" i="8"/>
  <c r="E200" i="8"/>
  <c r="E202" i="8"/>
  <c r="E210" i="8"/>
  <c r="E214" i="8"/>
  <c r="E218" i="8"/>
  <c r="E220" i="8"/>
  <c r="E235" i="8"/>
  <c r="E239" i="8"/>
  <c r="E243" i="8"/>
  <c r="E245" i="8"/>
  <c r="E256" i="8"/>
  <c r="E260" i="8"/>
  <c r="E264" i="8"/>
  <c r="E266" i="8"/>
  <c r="D5" i="10"/>
  <c r="H5" i="10" s="1"/>
  <c r="E9" i="10"/>
  <c r="E13" i="10"/>
  <c r="I14" i="10"/>
  <c r="E17" i="10"/>
  <c r="I18" i="10"/>
  <c r="I57" i="10"/>
  <c r="I53" i="10"/>
  <c r="K62" i="10"/>
  <c r="I58" i="10"/>
  <c r="I54" i="10"/>
  <c r="I60" i="10"/>
  <c r="I56" i="10"/>
  <c r="I52" i="10"/>
  <c r="C86" i="10"/>
  <c r="C90" i="10"/>
  <c r="C93" i="10"/>
  <c r="G186" i="10"/>
  <c r="G182" i="10"/>
  <c r="G178" i="10"/>
  <c r="G187" i="10"/>
  <c r="G183" i="10"/>
  <c r="G179" i="10"/>
  <c r="G185" i="10"/>
  <c r="G181" i="10"/>
  <c r="G177" i="10"/>
  <c r="C226" i="8"/>
  <c r="C230" i="8"/>
  <c r="C234" i="8"/>
  <c r="C238" i="8"/>
  <c r="C242" i="8"/>
  <c r="C251" i="8"/>
  <c r="C255" i="8"/>
  <c r="C259" i="8"/>
  <c r="C263" i="8"/>
  <c r="I51" i="12"/>
  <c r="I47" i="12"/>
  <c r="K56" i="12"/>
  <c r="I52" i="12"/>
  <c r="I48" i="12"/>
  <c r="I44" i="12"/>
  <c r="I53" i="12"/>
  <c r="I45" i="12"/>
  <c r="I46" i="12"/>
  <c r="I56" i="12"/>
  <c r="I54" i="12"/>
  <c r="I49" i="12"/>
  <c r="I50" i="12"/>
  <c r="E144" i="8"/>
  <c r="I168" i="8"/>
  <c r="I186" i="8"/>
  <c r="I190" i="8"/>
  <c r="E212" i="8"/>
  <c r="E229" i="8"/>
  <c r="E233" i="8"/>
  <c r="E237" i="8"/>
  <c r="E250" i="8"/>
  <c r="E254" i="8"/>
  <c r="E258" i="8"/>
  <c r="E7" i="10"/>
  <c r="I8" i="10"/>
  <c r="E11" i="10"/>
  <c r="I12" i="10"/>
  <c r="E15" i="10"/>
  <c r="I16" i="10"/>
  <c r="K20" i="10"/>
  <c r="I55" i="10"/>
  <c r="G57" i="10"/>
  <c r="C106" i="10"/>
  <c r="K174" i="10"/>
  <c r="I172" i="10"/>
  <c r="K194" i="10"/>
  <c r="F5" i="12"/>
  <c r="D5" i="12"/>
  <c r="H5" i="12" s="1"/>
  <c r="I8" i="12"/>
  <c r="K13" i="12"/>
  <c r="I9" i="12"/>
  <c r="I13" i="12"/>
  <c r="I10" i="12"/>
  <c r="I11" i="12"/>
  <c r="I7" i="12"/>
  <c r="J245" i="8"/>
  <c r="J266" i="8"/>
  <c r="J270" i="8"/>
  <c r="K18" i="12"/>
  <c r="I18" i="12"/>
  <c r="I16" i="12"/>
  <c r="I22" i="12"/>
  <c r="K27" i="12"/>
  <c r="I23" i="12"/>
  <c r="I27" i="12"/>
  <c r="I24" i="12"/>
  <c r="I25" i="12"/>
  <c r="I21" i="12"/>
  <c r="C245" i="8"/>
  <c r="C266" i="8"/>
  <c r="E10" i="10"/>
  <c r="I11" i="10"/>
  <c r="E14" i="10"/>
  <c r="E18" i="10"/>
  <c r="K48" i="10"/>
  <c r="I44" i="10"/>
  <c r="I40" i="10"/>
  <c r="I48" i="10"/>
  <c r="I45" i="10"/>
  <c r="I41" i="10"/>
  <c r="I43" i="10"/>
  <c r="I39" i="10"/>
  <c r="G52" i="10"/>
  <c r="I59" i="10"/>
  <c r="E62" i="10"/>
  <c r="E60" i="10"/>
  <c r="E56" i="10"/>
  <c r="E52" i="10"/>
  <c r="E57" i="10"/>
  <c r="E53" i="10"/>
  <c r="J62" i="10"/>
  <c r="E59" i="10"/>
  <c r="E55" i="10"/>
  <c r="E51" i="10"/>
  <c r="I159" i="10"/>
  <c r="I155" i="10"/>
  <c r="I151" i="10"/>
  <c r="I147" i="10"/>
  <c r="K164" i="10"/>
  <c r="I160" i="10"/>
  <c r="I156" i="10"/>
  <c r="I152" i="10"/>
  <c r="I148" i="10"/>
  <c r="I162" i="10"/>
  <c r="I158" i="10"/>
  <c r="I154" i="10"/>
  <c r="I150" i="10"/>
  <c r="I146" i="10"/>
  <c r="C165" i="8"/>
  <c r="C169" i="8"/>
  <c r="G211" i="8"/>
  <c r="C223" i="8"/>
  <c r="C227" i="8"/>
  <c r="C231" i="8"/>
  <c r="C235" i="8"/>
  <c r="G236" i="8"/>
  <c r="C239" i="8"/>
  <c r="C248" i="8"/>
  <c r="C252" i="8"/>
  <c r="C256" i="8"/>
  <c r="C260" i="8"/>
  <c r="C91" i="10"/>
  <c r="C87" i="10"/>
  <c r="C83" i="10"/>
  <c r="C79" i="10"/>
  <c r="C75" i="10"/>
  <c r="C71" i="10"/>
  <c r="C107" i="10"/>
  <c r="C103" i="10"/>
  <c r="C108" i="10"/>
  <c r="C104" i="10"/>
  <c r="C100" i="10"/>
  <c r="C96" i="10"/>
  <c r="G37" i="12"/>
  <c r="G34" i="12"/>
  <c r="K41" i="12"/>
  <c r="G31" i="12"/>
  <c r="G38" i="12"/>
  <c r="G35" i="12"/>
  <c r="G32" i="12"/>
  <c r="G41" i="12"/>
  <c r="G33" i="12"/>
  <c r="G30" i="12"/>
  <c r="E37" i="12"/>
  <c r="E33" i="12"/>
  <c r="K20" i="14"/>
  <c r="I16" i="14"/>
  <c r="I12" i="14"/>
  <c r="I8" i="14"/>
  <c r="I20" i="14"/>
  <c r="I17" i="14"/>
  <c r="I13" i="14"/>
  <c r="I9" i="14"/>
  <c r="I27" i="14"/>
  <c r="E73" i="10"/>
  <c r="E77" i="10"/>
  <c r="E81" i="10"/>
  <c r="E85" i="10"/>
  <c r="E89" i="10"/>
  <c r="E98" i="10"/>
  <c r="I99" i="10"/>
  <c r="E102" i="10"/>
  <c r="I103" i="10"/>
  <c r="E106" i="10"/>
  <c r="I107" i="10"/>
  <c r="I110" i="10"/>
  <c r="E120" i="10"/>
  <c r="E124" i="10"/>
  <c r="E128" i="10"/>
  <c r="E132" i="10"/>
  <c r="E136" i="10"/>
  <c r="E140" i="10"/>
  <c r="G143" i="10"/>
  <c r="E149" i="10"/>
  <c r="E153" i="10"/>
  <c r="E157" i="10"/>
  <c r="E161" i="10"/>
  <c r="G164" i="10"/>
  <c r="E171" i="10"/>
  <c r="E180" i="10"/>
  <c r="E184" i="10"/>
  <c r="E188" i="10"/>
  <c r="E190" i="10"/>
  <c r="E194" i="10"/>
  <c r="K46" i="11"/>
  <c r="E10" i="12"/>
  <c r="G13" i="12"/>
  <c r="E24" i="12"/>
  <c r="G27" i="12"/>
  <c r="E36" i="12"/>
  <c r="E39" i="12"/>
  <c r="E41" i="12"/>
  <c r="G44" i="12"/>
  <c r="G52" i="12"/>
  <c r="G56" i="12"/>
  <c r="I15" i="14"/>
  <c r="G49" i="14"/>
  <c r="G45" i="14"/>
  <c r="G41" i="14"/>
  <c r="G37" i="14"/>
  <c r="G50" i="14"/>
  <c r="G46" i="14"/>
  <c r="G42" i="14"/>
  <c r="G38" i="14"/>
  <c r="G53" i="14"/>
  <c r="G48" i="14"/>
  <c r="G44" i="14"/>
  <c r="G40" i="14"/>
  <c r="G36" i="14"/>
  <c r="K53" i="14"/>
  <c r="I27" i="15"/>
  <c r="I23" i="15"/>
  <c r="I19" i="15"/>
  <c r="I15" i="15"/>
  <c r="I11" i="15"/>
  <c r="I7" i="15"/>
  <c r="K30" i="15"/>
  <c r="I28" i="15"/>
  <c r="I24" i="15"/>
  <c r="I20" i="15"/>
  <c r="I16" i="15"/>
  <c r="I12" i="15"/>
  <c r="I8" i="15"/>
  <c r="I26" i="15"/>
  <c r="I22" i="15"/>
  <c r="I18" i="15"/>
  <c r="I14" i="15"/>
  <c r="I10" i="15"/>
  <c r="K33" i="14"/>
  <c r="I29" i="14"/>
  <c r="I25" i="14"/>
  <c r="I33" i="14"/>
  <c r="I30" i="14"/>
  <c r="I26" i="14"/>
  <c r="I28" i="14"/>
  <c r="G97" i="10"/>
  <c r="G101" i="10"/>
  <c r="G105" i="10"/>
  <c r="G119" i="10"/>
  <c r="G123" i="10"/>
  <c r="G127" i="10"/>
  <c r="G131" i="10"/>
  <c r="G135" i="10"/>
  <c r="G139" i="10"/>
  <c r="J143" i="10"/>
  <c r="G148" i="10"/>
  <c r="G152" i="10"/>
  <c r="G156" i="10"/>
  <c r="G160" i="10"/>
  <c r="J164" i="10"/>
  <c r="J174" i="10"/>
  <c r="C178" i="10"/>
  <c r="C182" i="10"/>
  <c r="C186" i="10"/>
  <c r="G22" i="11"/>
  <c r="G26" i="11"/>
  <c r="G30" i="11"/>
  <c r="G34" i="11"/>
  <c r="G38" i="11"/>
  <c r="G9" i="12"/>
  <c r="J13" i="12"/>
  <c r="J18" i="12"/>
  <c r="G23" i="12"/>
  <c r="J27" i="12"/>
  <c r="C31" i="12"/>
  <c r="E38" i="12"/>
  <c r="I41" i="12"/>
  <c r="I38" i="12"/>
  <c r="I34" i="12"/>
  <c r="C45" i="12"/>
  <c r="G51" i="12"/>
  <c r="C53" i="12"/>
  <c r="E62" i="12"/>
  <c r="I14" i="14"/>
  <c r="I23" i="14"/>
  <c r="E71" i="10"/>
  <c r="E75" i="10"/>
  <c r="E79" i="10"/>
  <c r="E83" i="10"/>
  <c r="E87" i="10"/>
  <c r="E91" i="10"/>
  <c r="E93" i="10"/>
  <c r="E96" i="10"/>
  <c r="I97" i="10"/>
  <c r="E100" i="10"/>
  <c r="I101" i="10"/>
  <c r="E104" i="10"/>
  <c r="I105" i="10"/>
  <c r="E108" i="10"/>
  <c r="E110" i="10"/>
  <c r="E118" i="10"/>
  <c r="E122" i="10"/>
  <c r="E126" i="10"/>
  <c r="E130" i="10"/>
  <c r="E134" i="10"/>
  <c r="E138" i="10"/>
  <c r="E147" i="10"/>
  <c r="E151" i="10"/>
  <c r="E155" i="10"/>
  <c r="E159" i="10"/>
  <c r="E178" i="10"/>
  <c r="E182" i="10"/>
  <c r="E186" i="10"/>
  <c r="I190" i="10"/>
  <c r="E8" i="12"/>
  <c r="E22" i="12"/>
  <c r="E31" i="12"/>
  <c r="C34" i="12"/>
  <c r="J41" i="12"/>
  <c r="G48" i="12"/>
  <c r="I11" i="14"/>
  <c r="I17" i="15"/>
  <c r="J190" i="10"/>
  <c r="E34" i="12"/>
  <c r="G45" i="12"/>
  <c r="G53" i="12"/>
  <c r="C54" i="12"/>
  <c r="C56" i="12"/>
  <c r="E75" i="12"/>
  <c r="E71" i="12"/>
  <c r="E67" i="12"/>
  <c r="E63" i="12"/>
  <c r="E59" i="12"/>
  <c r="E78" i="12"/>
  <c r="E76" i="12"/>
  <c r="E72" i="12"/>
  <c r="E68" i="12"/>
  <c r="E64" i="12"/>
  <c r="E60" i="12"/>
  <c r="J78" i="12"/>
  <c r="E70" i="10"/>
  <c r="E74" i="10"/>
  <c r="E78" i="10"/>
  <c r="E82" i="10"/>
  <c r="E86" i="10"/>
  <c r="I96" i="10"/>
  <c r="E99" i="10"/>
  <c r="I100" i="10"/>
  <c r="E103" i="10"/>
  <c r="I104" i="10"/>
  <c r="E117" i="10"/>
  <c r="E121" i="10"/>
  <c r="E125" i="10"/>
  <c r="E129" i="10"/>
  <c r="E133" i="10"/>
  <c r="E137" i="10"/>
  <c r="E141" i="10"/>
  <c r="E146" i="10"/>
  <c r="E150" i="10"/>
  <c r="E154" i="10"/>
  <c r="E158" i="10"/>
  <c r="E162" i="10"/>
  <c r="E172" i="10"/>
  <c r="E177" i="10"/>
  <c r="I178" i="10"/>
  <c r="E181" i="10"/>
  <c r="I182" i="10"/>
  <c r="I186" i="10"/>
  <c r="E32" i="11"/>
  <c r="E36" i="11"/>
  <c r="E40" i="11"/>
  <c r="E7" i="12"/>
  <c r="E11" i="12"/>
  <c r="E16" i="12"/>
  <c r="E21" i="12"/>
  <c r="E25" i="12"/>
  <c r="E30" i="12"/>
  <c r="I31" i="12"/>
  <c r="C44" i="12"/>
  <c r="C47" i="12"/>
  <c r="C52" i="12"/>
  <c r="E61" i="12"/>
  <c r="E69" i="12"/>
  <c r="E74" i="12"/>
  <c r="J29" i="13"/>
  <c r="C26" i="13"/>
  <c r="C22" i="13"/>
  <c r="C18" i="13"/>
  <c r="C14" i="13"/>
  <c r="C10" i="13"/>
  <c r="C27" i="13"/>
  <c r="C23" i="13"/>
  <c r="C19" i="13"/>
  <c r="C15" i="13"/>
  <c r="C11" i="13"/>
  <c r="C7" i="13"/>
  <c r="C25" i="13"/>
  <c r="C21" i="13"/>
  <c r="C17" i="13"/>
  <c r="C13" i="13"/>
  <c r="C9" i="13"/>
  <c r="I21" i="15"/>
  <c r="C39" i="14"/>
  <c r="C43" i="14"/>
  <c r="C47" i="14"/>
  <c r="C51" i="14"/>
  <c r="C16" i="15"/>
  <c r="C20" i="15"/>
  <c r="C24" i="15"/>
  <c r="C28" i="15"/>
  <c r="E47" i="12"/>
  <c r="E51" i="12"/>
  <c r="I61" i="12"/>
  <c r="I65" i="12"/>
  <c r="I69" i="12"/>
  <c r="I73" i="12"/>
  <c r="E8" i="14"/>
  <c r="E12" i="14"/>
  <c r="E16" i="14"/>
  <c r="E25" i="14"/>
  <c r="E29" i="14"/>
  <c r="I47" i="14"/>
  <c r="E50" i="14"/>
  <c r="I51" i="14"/>
  <c r="E7" i="15"/>
  <c r="E11" i="15"/>
  <c r="E15" i="15"/>
  <c r="E19" i="15"/>
  <c r="E23" i="15"/>
  <c r="E27" i="15"/>
  <c r="C71" i="12"/>
  <c r="J20" i="14"/>
  <c r="J33" i="14"/>
  <c r="C37" i="14"/>
  <c r="C41" i="14"/>
  <c r="C45" i="14"/>
  <c r="C49" i="14"/>
  <c r="C22" i="15"/>
  <c r="E46" i="12"/>
  <c r="E50" i="12"/>
  <c r="E54" i="12"/>
  <c r="I60" i="12"/>
  <c r="I64" i="12"/>
  <c r="I68" i="12"/>
  <c r="I72" i="12"/>
  <c r="E19" i="13"/>
  <c r="E23" i="13"/>
  <c r="E7" i="14"/>
  <c r="E11" i="14"/>
  <c r="E24" i="14"/>
  <c r="E37" i="14"/>
  <c r="I38" i="14"/>
  <c r="E41" i="14"/>
  <c r="I42" i="14"/>
  <c r="E45" i="14"/>
  <c r="I46" i="14"/>
  <c r="I50" i="14"/>
  <c r="E10" i="15"/>
  <c r="E14" i="15"/>
  <c r="E18" i="15"/>
  <c r="E22" i="15"/>
  <c r="I605" i="16"/>
  <c r="J605" i="16"/>
  <c r="G55" i="2" l="1"/>
  <c r="H47" i="2"/>
  <c r="H52" i="2"/>
  <c r="H48" i="2"/>
  <c r="B66" i="2"/>
  <c r="G66" i="2" s="1"/>
  <c r="G46" i="2"/>
  <c r="G42" i="2"/>
  <c r="G47" i="2"/>
  <c r="H46" i="2"/>
  <c r="D66" i="2"/>
  <c r="H66" i="2" s="1"/>
  <c r="H60" i="2"/>
  <c r="J43" i="7"/>
  <c r="G59" i="2"/>
  <c r="D43" i="2"/>
  <c r="H43" i="2" s="1"/>
  <c r="G39" i="2"/>
  <c r="B43" i="2"/>
  <c r="G43" i="2" s="1"/>
  <c r="H56" i="2"/>
  <c r="H39" i="2"/>
</calcChain>
</file>

<file path=xl/sharedStrings.xml><?xml version="1.0" encoding="utf-8"?>
<sst xmlns="http://schemas.openxmlformats.org/spreadsheetml/2006/main" count="1973" uniqueCount="715">
  <si>
    <t>VFACTS NSW REPORT</t>
  </si>
  <si>
    <t>FEDERAL CHAMBER OF AUTOMOTIVE INDUSTRIES</t>
  </si>
  <si>
    <t>NEW VEHICLE SALES</t>
  </si>
  <si>
    <t>JUNE 2020</t>
  </si>
  <si>
    <t>Month</t>
  </si>
  <si>
    <t>YTD</t>
  </si>
  <si>
    <t>Variance +/- Vol. &amp; %</t>
  </si>
  <si>
    <t>Total Market</t>
  </si>
  <si>
    <t>MTH</t>
  </si>
  <si>
    <t>AUSTRALIAN CAPITAL TERRITORY</t>
  </si>
  <si>
    <t>NEW SOUTH WALES</t>
  </si>
  <si>
    <t>NORTHERN TERRITORY</t>
  </si>
  <si>
    <t>QUEENSLAND</t>
  </si>
  <si>
    <t>SOUTH AUSTRALIA</t>
  </si>
  <si>
    <t>TASMANIA</t>
  </si>
  <si>
    <t>VICTORIA</t>
  </si>
  <si>
    <t>WESTERN AUSTRALIA</t>
  </si>
  <si>
    <t>Total</t>
  </si>
  <si>
    <r>
      <t xml:space="preserve">Copyright © 2020 Federal Chamber of Automotive Industries (FCAI). No reproduction, distribution or transmission of the copyright materials contained in the VFACTS™ Reports in whole or in part is permitted without the prior permission of the FCAI. </t>
    </r>
    <r>
      <rPr>
        <b/>
        <sz val="8"/>
        <rFont val="Arial"/>
        <family val="2"/>
      </rPr>
      <t>Embargo applies until 12:00pm, Friday, 3 July 2020</t>
    </r>
    <r>
      <rPr>
        <sz val="8"/>
        <rFont val="Arial"/>
        <family val="2"/>
      </rPr>
      <t>.
The information contained in this report is preliminary and current as at the time of publication. In providing this report, the FCAI relies on data provided by third parties such as dealers and distributors. The FCAI does not make any warranty as to the accuracy, completeness and reliability of the information in the report or its suitability for any purpose, and the FCAI does not accept any liability arising in any way from any omissions or errors in the report.
For information on Report content and segmentation criteria, please visit www.fcai.com.au
For subscription enquiries email: vfacts@fcai.com.au
This report is compiled with the assistance of R. L. Polk Australia Pty Ltd in conjunction with the FCAI.</t>
    </r>
  </si>
  <si>
    <t>VFACTS</t>
  </si>
  <si>
    <t>TOTAL MARKET SEGMENTATION</t>
  </si>
  <si>
    <t>NSW</t>
  </si>
  <si>
    <t>Volumes</t>
  </si>
  <si>
    <t>Passenger</t>
  </si>
  <si>
    <t>SUV</t>
  </si>
  <si>
    <t>Light Commercial</t>
  </si>
  <si>
    <t>Heavy Commercial</t>
  </si>
  <si>
    <t>Micro</t>
  </si>
  <si>
    <t>Light</t>
  </si>
  <si>
    <t>Small</t>
  </si>
  <si>
    <t>Medium</t>
  </si>
  <si>
    <t>Large</t>
  </si>
  <si>
    <t>Upper Large</t>
  </si>
  <si>
    <t>People Movers</t>
  </si>
  <si>
    <t>Sports</t>
  </si>
  <si>
    <t>SUV Light</t>
  </si>
  <si>
    <t>SUV Small</t>
  </si>
  <si>
    <t>SUV Medium</t>
  </si>
  <si>
    <t>SUV Large</t>
  </si>
  <si>
    <t>SUV Upper Large</t>
  </si>
  <si>
    <t>Light Buses &lt; 20 Seats</t>
  </si>
  <si>
    <t>Light Buses =&gt; 20 Seats</t>
  </si>
  <si>
    <t>Vans/CC &lt;= 2.5t</t>
  </si>
  <si>
    <t>Vans/CC 2.5-3.5t</t>
  </si>
  <si>
    <t>PU/CC 4X2</t>
  </si>
  <si>
    <t>PU/CC 4X4</t>
  </si>
  <si>
    <t>Percentage Mix</t>
  </si>
  <si>
    <t>Yr to Yr change +/-</t>
  </si>
  <si>
    <t>NEW VEHICLE SALES BY MARQUE</t>
  </si>
  <si>
    <t>Alfa Romeo</t>
  </si>
  <si>
    <t>Alpine</t>
  </si>
  <si>
    <t>Aston Martin</t>
  </si>
  <si>
    <t>Audi</t>
  </si>
  <si>
    <t>Bentley</t>
  </si>
  <si>
    <t>BMW</t>
  </si>
  <si>
    <t>Caterham</t>
  </si>
  <si>
    <t>Chrysler</t>
  </si>
  <si>
    <t>Citroen</t>
  </si>
  <si>
    <t>Ferrari</t>
  </si>
  <si>
    <t>Fiat</t>
  </si>
  <si>
    <t>Fiat Professional</t>
  </si>
  <si>
    <t>Ford</t>
  </si>
  <si>
    <t>Genesis</t>
  </si>
  <si>
    <t>Great Wall</t>
  </si>
  <si>
    <t>Haval</t>
  </si>
  <si>
    <t>Holden</t>
  </si>
  <si>
    <t>Honda</t>
  </si>
  <si>
    <t>Hyundai</t>
  </si>
  <si>
    <t>Infiniti</t>
  </si>
  <si>
    <t>Isuzu Ute</t>
  </si>
  <si>
    <t>Iveco Bus</t>
  </si>
  <si>
    <t>Jaguar</t>
  </si>
  <si>
    <t>Jeep</t>
  </si>
  <si>
    <t>Kia</t>
  </si>
  <si>
    <t>Lamborghini</t>
  </si>
  <si>
    <t>Land Rover</t>
  </si>
  <si>
    <t>LDV</t>
  </si>
  <si>
    <t>Lexus</t>
  </si>
  <si>
    <t>Lotus</t>
  </si>
  <si>
    <t>Maserati</t>
  </si>
  <si>
    <t>Mazda</t>
  </si>
  <si>
    <t>McLaren</t>
  </si>
  <si>
    <t>Mercedes-Benz Cars</t>
  </si>
  <si>
    <t>Mercedes-Benz Vans</t>
  </si>
  <si>
    <t>MG</t>
  </si>
  <si>
    <t>MINI</t>
  </si>
  <si>
    <t>Mitsubishi</t>
  </si>
  <si>
    <t>Morgan</t>
  </si>
  <si>
    <t>Nissan</t>
  </si>
  <si>
    <t>Peugeot</t>
  </si>
  <si>
    <t>Porsche</t>
  </si>
  <si>
    <t>RAM</t>
  </si>
  <si>
    <t>Renault</t>
  </si>
  <si>
    <t>Rolls-Royce</t>
  </si>
  <si>
    <t>Skoda</t>
  </si>
  <si>
    <t>Ssangyong</t>
  </si>
  <si>
    <t>Subaru</t>
  </si>
  <si>
    <t>Suzuki</t>
  </si>
  <si>
    <t>Toyota</t>
  </si>
  <si>
    <t>Volkswagen</t>
  </si>
  <si>
    <t>Volvo Car</t>
  </si>
  <si>
    <t>Daf</t>
  </si>
  <si>
    <t>Dennis Eagle</t>
  </si>
  <si>
    <t>Freightliner</t>
  </si>
  <si>
    <t>Fuso</t>
  </si>
  <si>
    <t>Hino</t>
  </si>
  <si>
    <t>Hyundai Commercial Vehicles</t>
  </si>
  <si>
    <t>International</t>
  </si>
  <si>
    <t>Isuzu</t>
  </si>
  <si>
    <t>Iveco Trucks</t>
  </si>
  <si>
    <t>Kenworth</t>
  </si>
  <si>
    <t>Mack</t>
  </si>
  <si>
    <t>Man</t>
  </si>
  <si>
    <t>Mercedes-Benz Trucks</t>
  </si>
  <si>
    <t>Scania</t>
  </si>
  <si>
    <t>UD Trucks</t>
  </si>
  <si>
    <t>Volvo Commercial</t>
  </si>
  <si>
    <t>Western Star</t>
  </si>
  <si>
    <t>NEW VEHICLE SALES SHARE BY MARQUE</t>
  </si>
  <si>
    <t>Variance +/- ppts.</t>
  </si>
  <si>
    <t>NEW VEHICLE SALES BY BUYER TYPE</t>
  </si>
  <si>
    <t>Private</t>
  </si>
  <si>
    <t>Business</t>
  </si>
  <si>
    <t>Gov't</t>
  </si>
  <si>
    <t>Rental</t>
  </si>
  <si>
    <t>Sub Total</t>
  </si>
  <si>
    <t>NEW VEHICLE SALES BY BUYER TYPE AND FUEL TYPE</t>
  </si>
  <si>
    <t>Passenger Private</t>
  </si>
  <si>
    <t>Diesel</t>
  </si>
  <si>
    <t>Electric/PHEV</t>
  </si>
  <si>
    <t>Hybrid</t>
  </si>
  <si>
    <t>Petrol</t>
  </si>
  <si>
    <t>Passenger Non-Private</t>
  </si>
  <si>
    <t>SUV Private</t>
  </si>
  <si>
    <t>SUV Non-Private</t>
  </si>
  <si>
    <t>Light Commercial Private</t>
  </si>
  <si>
    <t>Light Commercial Non-Private</t>
  </si>
  <si>
    <t>NEW VEHICLE SALES BY COUNTRY OF ORIGIN</t>
  </si>
  <si>
    <t>Locally Manufactured</t>
  </si>
  <si>
    <t>Total Locally Manufactured</t>
  </si>
  <si>
    <t>Imported</t>
  </si>
  <si>
    <t>Argentina</t>
  </si>
  <si>
    <t>Austria</t>
  </si>
  <si>
    <t>Belgium</t>
  </si>
  <si>
    <t>Canada</t>
  </si>
  <si>
    <t>China</t>
  </si>
  <si>
    <t>Czech Republic</t>
  </si>
  <si>
    <t>England</t>
  </si>
  <si>
    <t>Finland</t>
  </si>
  <si>
    <t>France</t>
  </si>
  <si>
    <t>Germany</t>
  </si>
  <si>
    <t>Hungary</t>
  </si>
  <si>
    <t>India</t>
  </si>
  <si>
    <t>Italy</t>
  </si>
  <si>
    <t>Japan</t>
  </si>
  <si>
    <t>Korea</t>
  </si>
  <si>
    <t>Mexico</t>
  </si>
  <si>
    <t>Poland</t>
  </si>
  <si>
    <t>Portugal</t>
  </si>
  <si>
    <t xml:space="preserve">Slovak Republic </t>
  </si>
  <si>
    <t>South Africa</t>
  </si>
  <si>
    <t>Spain</t>
  </si>
  <si>
    <t>Sweden</t>
  </si>
  <si>
    <t>Thailand</t>
  </si>
  <si>
    <t>Turkey</t>
  </si>
  <si>
    <t>USA</t>
  </si>
  <si>
    <t>Other</t>
  </si>
  <si>
    <t>Total Imported</t>
  </si>
  <si>
    <t>NEW VEHICLE SALES BY SEGMENT AND MODEL</t>
  </si>
  <si>
    <t>Year to Date</t>
  </si>
  <si>
    <t>Variance +/- %</t>
  </si>
  <si>
    <t>Volume</t>
  </si>
  <si>
    <t>Share</t>
  </si>
  <si>
    <t>Fiat 500/Abarth</t>
  </si>
  <si>
    <t>Kia Picanto</t>
  </si>
  <si>
    <t>Mitsubishi Mirage</t>
  </si>
  <si>
    <t>Total Micro</t>
  </si>
  <si>
    <t>Light &lt; $25K</t>
  </si>
  <si>
    <t>Ford Fiesta</t>
  </si>
  <si>
    <t>Holden Barina</t>
  </si>
  <si>
    <t>Honda City</t>
  </si>
  <si>
    <t>Honda Jazz</t>
  </si>
  <si>
    <t>Hyundai Accent</t>
  </si>
  <si>
    <t>Kia Rio</t>
  </si>
  <si>
    <t>Mazda2</t>
  </si>
  <si>
    <t>MG MG3</t>
  </si>
  <si>
    <t>Renault Clio</t>
  </si>
  <si>
    <t>Skoda Fabia</t>
  </si>
  <si>
    <t>Suzuki Baleno</t>
  </si>
  <si>
    <t>Suzuki Swift</t>
  </si>
  <si>
    <t>Toyota Prius C</t>
  </si>
  <si>
    <t>Toyota Yaris</t>
  </si>
  <si>
    <t>Volkswagen Polo</t>
  </si>
  <si>
    <t>Total Light &lt; $25K</t>
  </si>
  <si>
    <t>Light &gt; $25K</t>
  </si>
  <si>
    <t>Audi A1</t>
  </si>
  <si>
    <t>Citroen C3</t>
  </si>
  <si>
    <t>MINI Hatch</t>
  </si>
  <si>
    <t>Peugeot 208</t>
  </si>
  <si>
    <t>Renault Zoe</t>
  </si>
  <si>
    <t>Total Light &gt; $25K</t>
  </si>
  <si>
    <t>Total Light</t>
  </si>
  <si>
    <t>Small &lt; $40K</t>
  </si>
  <si>
    <t>Alfa Romeo Giulietta</t>
  </si>
  <si>
    <t>Ford Focus</t>
  </si>
  <si>
    <t>Holden Astra</t>
  </si>
  <si>
    <t>Honda Civic</t>
  </si>
  <si>
    <t>Hyundai Elantra</t>
  </si>
  <si>
    <t>Hyundai i30</t>
  </si>
  <si>
    <t>Hyundai Ioniq</t>
  </si>
  <si>
    <t>Kia Cerato</t>
  </si>
  <si>
    <t>Kia Soul</t>
  </si>
  <si>
    <t>Mazda3</t>
  </si>
  <si>
    <t>MG MG6 Plus</t>
  </si>
  <si>
    <t>Mitsubishi Lancer</t>
  </si>
  <si>
    <t>Peugeot 308</t>
  </si>
  <si>
    <t>Renault Megane</t>
  </si>
  <si>
    <t>Skoda Rapid</t>
  </si>
  <si>
    <t>Skoda Scala</t>
  </si>
  <si>
    <t>Subaru Impreza</t>
  </si>
  <si>
    <t>Subaru WRX</t>
  </si>
  <si>
    <t>Toyota Corolla</t>
  </si>
  <si>
    <t>Toyota Prius</t>
  </si>
  <si>
    <t>Toyota Prius V</t>
  </si>
  <si>
    <t>Volkswagen Golf</t>
  </si>
  <si>
    <t>Volkswagen Jetta</t>
  </si>
  <si>
    <t>Total Small &lt; $40K</t>
  </si>
  <si>
    <t>Small &gt; $40K</t>
  </si>
  <si>
    <t>Audi A3</t>
  </si>
  <si>
    <t>BMW 1 Series</t>
  </si>
  <si>
    <t>BMW 2 Series</t>
  </si>
  <si>
    <t>BMW 2 Series Gran Coupe</t>
  </si>
  <si>
    <t>BMW i3</t>
  </si>
  <si>
    <t>Lexus CT200H</t>
  </si>
  <si>
    <t>Mercedes-Benz A-Class</t>
  </si>
  <si>
    <t>Mercedes-Benz B-Class</t>
  </si>
  <si>
    <t>MINI Clubman</t>
  </si>
  <si>
    <t>Nissan Leaf</t>
  </si>
  <si>
    <t>Total Small &gt; $40K</t>
  </si>
  <si>
    <t>Total Small</t>
  </si>
  <si>
    <t>Medium &lt; $60K</t>
  </si>
  <si>
    <t>Ford Mondeo</t>
  </si>
  <si>
    <t>Honda Accord</t>
  </si>
  <si>
    <t>Hyundai i40</t>
  </si>
  <si>
    <t>Hyundai Sonata</t>
  </si>
  <si>
    <t>Kia Optima</t>
  </si>
  <si>
    <t>Mazda6</t>
  </si>
  <si>
    <t>Peugeot 508</t>
  </si>
  <si>
    <t>Skoda Octavia</t>
  </si>
  <si>
    <t>Subaru Levorg</t>
  </si>
  <si>
    <t>Subaru Liberty</t>
  </si>
  <si>
    <t>Toyota Camry</t>
  </si>
  <si>
    <t>Volkswagen Passat</t>
  </si>
  <si>
    <t>Total Medium &lt; $60K</t>
  </si>
  <si>
    <t>Medium &gt; $60K</t>
  </si>
  <si>
    <t>Alfa Romeo Giulia</t>
  </si>
  <si>
    <t>Audi A4</t>
  </si>
  <si>
    <t>Audi A5 Sportback</t>
  </si>
  <si>
    <t>BMW 3 Series</t>
  </si>
  <si>
    <t>BMW 3 Series Gran Turismo</t>
  </si>
  <si>
    <t>BMW 4 Series Gran Coupe</t>
  </si>
  <si>
    <t>Genesis G70</t>
  </si>
  <si>
    <t>Infiniti Q50</t>
  </si>
  <si>
    <t>Jaguar XE</t>
  </si>
  <si>
    <t>Lexus ES</t>
  </si>
  <si>
    <t>Lexus IS</t>
  </si>
  <si>
    <t>Mercedes-Benz C-Class</t>
  </si>
  <si>
    <t>Mercedes-Benz CLA-Class</t>
  </si>
  <si>
    <t>Volkswagen Arteon</t>
  </si>
  <si>
    <t>Volvo S60</t>
  </si>
  <si>
    <t>Volvo V60</t>
  </si>
  <si>
    <t>Total Medium &gt; $60K</t>
  </si>
  <si>
    <t>Total Medium</t>
  </si>
  <si>
    <t>Large &lt; $70K</t>
  </si>
  <si>
    <t>Holden Commodore</t>
  </si>
  <si>
    <t>Kia Stinger</t>
  </si>
  <si>
    <t>Skoda Superb</t>
  </si>
  <si>
    <t>Total Large &lt; $70K</t>
  </si>
  <si>
    <t>Large &gt; $70K</t>
  </si>
  <si>
    <t>Audi A6</t>
  </si>
  <si>
    <t>Audi A7</t>
  </si>
  <si>
    <t>BMW 5 Series</t>
  </si>
  <si>
    <t>Genesis G80</t>
  </si>
  <si>
    <t>Jaguar XF</t>
  </si>
  <si>
    <t>Lexus GS</t>
  </si>
  <si>
    <t>Maserati Ghibli</t>
  </si>
  <si>
    <t>Mercedes-Benz CLS-Class</t>
  </si>
  <si>
    <t>Mercedes-Benz E-Class</t>
  </si>
  <si>
    <t>Total Large &gt; $70K</t>
  </si>
  <si>
    <t>Total Large</t>
  </si>
  <si>
    <t>Upper Large &lt; $100K</t>
  </si>
  <si>
    <t>Chrysler 300</t>
  </si>
  <si>
    <t>Total Upper Large &lt; $100K</t>
  </si>
  <si>
    <t>Upper Large &gt; $100K</t>
  </si>
  <si>
    <t>Audi A8</t>
  </si>
  <si>
    <t>Bentley Sedan</t>
  </si>
  <si>
    <t>BMW 6 Series GT</t>
  </si>
  <si>
    <t>BMW 7 Series</t>
  </si>
  <si>
    <t>BMW 8 Series Gran Coupe</t>
  </si>
  <si>
    <t>Jaguar XJ Series</t>
  </si>
  <si>
    <t>Lexus LS</t>
  </si>
  <si>
    <t>Maserati Quattroporte</t>
  </si>
  <si>
    <t>Mercedes-AMG GT 4D</t>
  </si>
  <si>
    <t>Mercedes-Benz S-Class</t>
  </si>
  <si>
    <t>Porsche Panamera</t>
  </si>
  <si>
    <t>Rolls-Royce Sedan</t>
  </si>
  <si>
    <t>Total Upper Large &gt; $100K</t>
  </si>
  <si>
    <t>Total Upper Large</t>
  </si>
  <si>
    <t>People Movers &lt; $60K</t>
  </si>
  <si>
    <t>Honda Odyssey</t>
  </si>
  <si>
    <t>Hyundai iMAX</t>
  </si>
  <si>
    <t>Kia Carnival</t>
  </si>
  <si>
    <t>Kia Rondo</t>
  </si>
  <si>
    <t>LDV G10 Wagon</t>
  </si>
  <si>
    <t>Toyota Tarago</t>
  </si>
  <si>
    <t>Volkswagen Caddy</t>
  </si>
  <si>
    <t>Volkswagen Caravelle</t>
  </si>
  <si>
    <t>Volkswagen Multivan</t>
  </si>
  <si>
    <t>Total People Movers &lt; $60K</t>
  </si>
  <si>
    <t>People Movers &gt; $60K</t>
  </si>
  <si>
    <t>Mercedes-Benz Marco Polo</t>
  </si>
  <si>
    <t>Mercedes-Benz Valente</t>
  </si>
  <si>
    <t>Mercedes-Benz V-Class</t>
  </si>
  <si>
    <t>Toyota Granvia</t>
  </si>
  <si>
    <t>Total People Movers &gt; $60K</t>
  </si>
  <si>
    <t>Total People Movers</t>
  </si>
  <si>
    <t>Sports &lt; $80K</t>
  </si>
  <si>
    <t>Abarth 124 Spider</t>
  </si>
  <si>
    <t>Audi A3 Convertible</t>
  </si>
  <si>
    <t>BMW 2 Series Coupe/Conv</t>
  </si>
  <si>
    <t>Ford Mustang</t>
  </si>
  <si>
    <t>Hyundai Veloster</t>
  </si>
  <si>
    <t>Mazda MX5</t>
  </si>
  <si>
    <t>MINI Cabrio</t>
  </si>
  <si>
    <t>Nissan 370Z</t>
  </si>
  <si>
    <t>Subaru BRZ</t>
  </si>
  <si>
    <t>Toyota 86</t>
  </si>
  <si>
    <t>Total Sports &lt; $80K</t>
  </si>
  <si>
    <t>Sports &gt; $80K</t>
  </si>
  <si>
    <t>Alfa Romeo 4C</t>
  </si>
  <si>
    <t>Alpine A110</t>
  </si>
  <si>
    <t>Audi A5</t>
  </si>
  <si>
    <t>Audi TT</t>
  </si>
  <si>
    <t>BMW 4 Series Coupe/Conv</t>
  </si>
  <si>
    <t>BMW Z4</t>
  </si>
  <si>
    <t>Infiniti Q60</t>
  </si>
  <si>
    <t>Jaguar F-Type</t>
  </si>
  <si>
    <t>Lexus LC</t>
  </si>
  <si>
    <t>Lexus RC</t>
  </si>
  <si>
    <t>Lotus Elise</t>
  </si>
  <si>
    <t>Lotus Evora</t>
  </si>
  <si>
    <t>Lotus Exige</t>
  </si>
  <si>
    <t>Mercedes-Benz C-Class Cpe/Conv</t>
  </si>
  <si>
    <t>Mercedes-Benz E-Class Cpe/Conv</t>
  </si>
  <si>
    <t>Mercedes-Benz SLC-Class</t>
  </si>
  <si>
    <t>Morgan Classics</t>
  </si>
  <si>
    <t>Porsche Boxster</t>
  </si>
  <si>
    <t>Porsche Cayman</t>
  </si>
  <si>
    <t>Toyota Supra</t>
  </si>
  <si>
    <t>Total Sports &gt; $80K</t>
  </si>
  <si>
    <t>Sports &gt; $200K</t>
  </si>
  <si>
    <t>Aston Martin Coupe/Conv</t>
  </si>
  <si>
    <t>Audi R8</t>
  </si>
  <si>
    <t>Bentley Coupe/Conv</t>
  </si>
  <si>
    <t>BMW 6 Series</t>
  </si>
  <si>
    <t>BMW 8 Series</t>
  </si>
  <si>
    <t>BMW i8</t>
  </si>
  <si>
    <t>Ferrari Coupe/Conv</t>
  </si>
  <si>
    <t>Lamborghini Coupe/Conv</t>
  </si>
  <si>
    <t>Maserati Coupe/Conv</t>
  </si>
  <si>
    <t>McLaren Coupe/Conv</t>
  </si>
  <si>
    <t>Mercedes-AMG GT Cpe/Conv</t>
  </si>
  <si>
    <t>Mercedes-Benz S-Class Cpe/Conv</t>
  </si>
  <si>
    <t>Mercedes-Benz SL-Class</t>
  </si>
  <si>
    <t>Morgan Aero</t>
  </si>
  <si>
    <t>Nissan GT-R</t>
  </si>
  <si>
    <t>Porsche 911</t>
  </si>
  <si>
    <t>Rolls-Royce Coupe/Conv</t>
  </si>
  <si>
    <t>Total Sports &gt; $200K</t>
  </si>
  <si>
    <t>Total Sports</t>
  </si>
  <si>
    <t>Total Passenger &lt; $</t>
  </si>
  <si>
    <t>Total Passenger &gt; $</t>
  </si>
  <si>
    <t>Total Passenger</t>
  </si>
  <si>
    <t>NEW VEHICLE SALES BY MARQUE - PASSENGER</t>
  </si>
  <si>
    <t>Citroen C3 Aircross</t>
  </si>
  <si>
    <t>Citroen C4 Cactus</t>
  </si>
  <si>
    <t>Ford EcoSport</t>
  </si>
  <si>
    <t>Holden Trax</t>
  </si>
  <si>
    <t>Hyundai Venue</t>
  </si>
  <si>
    <t>Mazda CX-3</t>
  </si>
  <si>
    <t>Nissan Juke</t>
  </si>
  <si>
    <t>Renault Captur</t>
  </si>
  <si>
    <t>SsangYong Tivoli</t>
  </si>
  <si>
    <t>Suzuki Ignis</t>
  </si>
  <si>
    <t>Suzuki Jimny</t>
  </si>
  <si>
    <t>Volkswagen T-Cross</t>
  </si>
  <si>
    <t>Total SUV Light</t>
  </si>
  <si>
    <t>SUV Small &lt; $40K</t>
  </si>
  <si>
    <t>Fiat 500X</t>
  </si>
  <si>
    <t>Haval H2</t>
  </si>
  <si>
    <t>Honda HR-V</t>
  </si>
  <si>
    <t>Hyundai Kona</t>
  </si>
  <si>
    <t>Jeep Compass</t>
  </si>
  <si>
    <t>Jeep Renegade</t>
  </si>
  <si>
    <t>Kia Seltos</t>
  </si>
  <si>
    <t>Mazda CX-30</t>
  </si>
  <si>
    <t>MG ZS</t>
  </si>
  <si>
    <t>Mitsubishi ASX</t>
  </si>
  <si>
    <t>Mitsubishi Eclipse Cross</t>
  </si>
  <si>
    <t>Nissan Qashqai</t>
  </si>
  <si>
    <t>Peugeot 2008</t>
  </si>
  <si>
    <t>Renault Kadjar</t>
  </si>
  <si>
    <t>SsangYong Tivoli XLV</t>
  </si>
  <si>
    <t>Subaru XV</t>
  </si>
  <si>
    <t>Suzuki S-Cross</t>
  </si>
  <si>
    <t>Suzuki Vitara</t>
  </si>
  <si>
    <t>Toyota C-HR</t>
  </si>
  <si>
    <t>Volkswagen T-Roc</t>
  </si>
  <si>
    <t>Total SUV Small &lt; $40K</t>
  </si>
  <si>
    <t>SUV Small &gt; $40K</t>
  </si>
  <si>
    <t>Audi Q2</t>
  </si>
  <si>
    <t>Audi Q3</t>
  </si>
  <si>
    <t>BMW X1</t>
  </si>
  <si>
    <t>BMW X2</t>
  </si>
  <si>
    <t>Infiniti Q30/QX30</t>
  </si>
  <si>
    <t>Jaguar E-Pace</t>
  </si>
  <si>
    <t>Lexus UX</t>
  </si>
  <si>
    <t>Mercedes-Benz GLA-Class</t>
  </si>
  <si>
    <t>MINI Countryman</t>
  </si>
  <si>
    <t>Volvo XC40</t>
  </si>
  <si>
    <t>Total SUV Small &gt; $40K</t>
  </si>
  <si>
    <t>Total SUV Small</t>
  </si>
  <si>
    <t>SUV Medium &lt; $60K</t>
  </si>
  <si>
    <t>Citroen C5 Aircross</t>
  </si>
  <si>
    <t>Ford Escape</t>
  </si>
  <si>
    <t>Haval H6</t>
  </si>
  <si>
    <t>Holden Equinox</t>
  </si>
  <si>
    <t>Honda CR-V</t>
  </si>
  <si>
    <t>Hyundai Tucson</t>
  </si>
  <si>
    <t>Jeep Cherokee</t>
  </si>
  <si>
    <t>Kia Sportage</t>
  </si>
  <si>
    <t>Mazda CX-5</t>
  </si>
  <si>
    <t>MG GS</t>
  </si>
  <si>
    <t>MG HS</t>
  </si>
  <si>
    <t>Mitsubishi Outlander</t>
  </si>
  <si>
    <t>Nissan X-Trail</t>
  </si>
  <si>
    <t>Peugeot 3008</t>
  </si>
  <si>
    <t>Peugeot 5008</t>
  </si>
  <si>
    <t>Renault Koleos</t>
  </si>
  <si>
    <t>Skoda Karoq</t>
  </si>
  <si>
    <t>SsangYong Korando</t>
  </si>
  <si>
    <t>Subaru Forester</t>
  </si>
  <si>
    <t>Suzuki Grand Vitara</t>
  </si>
  <si>
    <t>Toyota RAV4</t>
  </si>
  <si>
    <t>Volkswagen Golf Alltrack</t>
  </si>
  <si>
    <t>Volkswagen Tiguan</t>
  </si>
  <si>
    <t>Total SUV Medium &lt; $60K</t>
  </si>
  <si>
    <t>SUV Medium &gt; $60K</t>
  </si>
  <si>
    <t>Alfa Romeo Stelvio</t>
  </si>
  <si>
    <t>Audi Q5</t>
  </si>
  <si>
    <t>BMW X3</t>
  </si>
  <si>
    <t>BMW X4</t>
  </si>
  <si>
    <t>Land Rover Discovery Sport</t>
  </si>
  <si>
    <t>Land Rover Range Rover Evoque</t>
  </si>
  <si>
    <t>Lexus NX</t>
  </si>
  <si>
    <t>Mercedes-Benz EQC</t>
  </si>
  <si>
    <t>Mercedes-Benz GLB-Class</t>
  </si>
  <si>
    <t>Mercedes-Benz GLC-Class</t>
  </si>
  <si>
    <t>Mercedes-Benz GLC-Class Coupe</t>
  </si>
  <si>
    <t>Porsche Macan</t>
  </si>
  <si>
    <t>Volvo XC60</t>
  </si>
  <si>
    <t>Total SUV Medium &gt; $60K</t>
  </si>
  <si>
    <t>Total SUV Medium</t>
  </si>
  <si>
    <t>SUV Large &lt; $70K</t>
  </si>
  <si>
    <t>Ford Endura</t>
  </si>
  <si>
    <t>Ford Everest</t>
  </si>
  <si>
    <t>Haval H9</t>
  </si>
  <si>
    <t>Holden Acadia</t>
  </si>
  <si>
    <t>Holden Captiva</t>
  </si>
  <si>
    <t>Holden Trailblazer</t>
  </si>
  <si>
    <t>Hyundai Santa Fe</t>
  </si>
  <si>
    <t>Isuzu Ute MU-X</t>
  </si>
  <si>
    <t>Jeep Grand Cherokee</t>
  </si>
  <si>
    <t>Jeep Wrangler</t>
  </si>
  <si>
    <t>Kia Sorento</t>
  </si>
  <si>
    <t>LDV D90</t>
  </si>
  <si>
    <t>Mazda CX-8</t>
  </si>
  <si>
    <t>Mazda CX-9</t>
  </si>
  <si>
    <t>Mitsubishi Pajero</t>
  </si>
  <si>
    <t>Mitsubishi Pajero Sport</t>
  </si>
  <si>
    <t>Nissan Pathfinder</t>
  </si>
  <si>
    <t>Skoda Kodiaq</t>
  </si>
  <si>
    <t>Ssangyong Rexton</t>
  </si>
  <si>
    <t>Subaru Outback</t>
  </si>
  <si>
    <t>Toyota Fortuner</t>
  </si>
  <si>
    <t>Toyota Kluger</t>
  </si>
  <si>
    <t>Toyota Prado</t>
  </si>
  <si>
    <t>Volkswagen Passat Alltrack</t>
  </si>
  <si>
    <t>Volkswagen Tiguan Allspace</t>
  </si>
  <si>
    <t>Total SUV Large &lt; $70K</t>
  </si>
  <si>
    <t>SUV Large &gt; $70K</t>
  </si>
  <si>
    <t>Audi e-tron</t>
  </si>
  <si>
    <t>Audi Q7</t>
  </si>
  <si>
    <t>BMW X5</t>
  </si>
  <si>
    <t>BMW X6</t>
  </si>
  <si>
    <t>Infiniti QX70</t>
  </si>
  <si>
    <t>Jaguar F-Pace</t>
  </si>
  <si>
    <t>Jaguar I-Pace</t>
  </si>
  <si>
    <t>Land Rover Range Rover Sport</t>
  </si>
  <si>
    <t>Land Rover Range Rover Velar</t>
  </si>
  <si>
    <t>Lexus RX</t>
  </si>
  <si>
    <t>Maserati Levante</t>
  </si>
  <si>
    <t>Mercedes-Benz GLE-Class</t>
  </si>
  <si>
    <t>Mercedes-Benz GLE-Class Coupe</t>
  </si>
  <si>
    <t>Porsche Cayenne</t>
  </si>
  <si>
    <t>Volkswagen Touareg</t>
  </si>
  <si>
    <t>Volvo V90 CC</t>
  </si>
  <si>
    <t>Volvo XC90</t>
  </si>
  <si>
    <t>Total SUV Large &gt; $70K</t>
  </si>
  <si>
    <t>Total SUV Large</t>
  </si>
  <si>
    <t>SUV Upper Large &lt; $100K</t>
  </si>
  <si>
    <t>Nissan Patrol Wagon</t>
  </si>
  <si>
    <t>Toyota Landcruiser Wagon</t>
  </si>
  <si>
    <t>Total SUV Upper Large &lt; $100K</t>
  </si>
  <si>
    <t>SUV Upper Large &gt; $100K</t>
  </si>
  <si>
    <t>Audi Q8</t>
  </si>
  <si>
    <t>Bentley Bentayga</t>
  </si>
  <si>
    <t>BMW X7</t>
  </si>
  <si>
    <t>Infiniti QX80</t>
  </si>
  <si>
    <t>Lamborghini Urus</t>
  </si>
  <si>
    <t>Land Rover Discovery</t>
  </si>
  <si>
    <t>Land Rover Range Rover</t>
  </si>
  <si>
    <t>Lexus LX</t>
  </si>
  <si>
    <t>Mercedes-Benz G-Class</t>
  </si>
  <si>
    <t>Mercedes-Benz GLS-Class</t>
  </si>
  <si>
    <t>Mercedes-Benz G-Wagon</t>
  </si>
  <si>
    <t>Rolls-Royce Cullinan</t>
  </si>
  <si>
    <t>Total SUV Upper Large &gt; $100K</t>
  </si>
  <si>
    <t>Total SUV Upper Large</t>
  </si>
  <si>
    <t>Total SUV &lt; $</t>
  </si>
  <si>
    <t>Total SUV &gt; $</t>
  </si>
  <si>
    <t>Total SUV</t>
  </si>
  <si>
    <t>NEW VEHICLE SALES BY MARQUE - SUV</t>
  </si>
  <si>
    <t>Iveco Daily Minibus &lt; 20 Seats</t>
  </si>
  <si>
    <t>Mercedes-Benz Sprinter Bus</t>
  </si>
  <si>
    <t>Renault Master Bus</t>
  </si>
  <si>
    <t>Toyota Hiace Bus</t>
  </si>
  <si>
    <t>Volkswagen Crafter Bus</t>
  </si>
  <si>
    <t>Total Light Buses &lt; 20 Seats</t>
  </si>
  <si>
    <t>Toyota Coaster</t>
  </si>
  <si>
    <t>Total Light Buses =&gt; 20 Seats</t>
  </si>
  <si>
    <t>Citroen Berlingo</t>
  </si>
  <si>
    <t>Fiat Doblo</t>
  </si>
  <si>
    <t>Peugeot Partner</t>
  </si>
  <si>
    <t>Renault Kangoo</t>
  </si>
  <si>
    <t>Volkswagen Caddy Van</t>
  </si>
  <si>
    <t>Total Vans/CC &lt;= 2.5t</t>
  </si>
  <si>
    <t>Ford Transit Custom</t>
  </si>
  <si>
    <t>Hyundai iLOAD</t>
  </si>
  <si>
    <t>LDV G10</t>
  </si>
  <si>
    <t>LDV V80</t>
  </si>
  <si>
    <t>Mercedes-Benz Vito</t>
  </si>
  <si>
    <t>Mitsubishi Express</t>
  </si>
  <si>
    <t>Peugeot Expert</t>
  </si>
  <si>
    <t>Renault Trafic</t>
  </si>
  <si>
    <t>Toyota Hiace Van</t>
  </si>
  <si>
    <t>Volkswagen Transporter</t>
  </si>
  <si>
    <t>Total Vans/CC 2.5-3.5t</t>
  </si>
  <si>
    <t>Ford Ranger 4X2</t>
  </si>
  <si>
    <t>Great Wall Steed 4X2</t>
  </si>
  <si>
    <t>Holden Colorado 4X2</t>
  </si>
  <si>
    <t>Holden Utility 4X2</t>
  </si>
  <si>
    <t>Isuzu Ute D-Max 4X2</t>
  </si>
  <si>
    <t>Mazda BT-50 4X2</t>
  </si>
  <si>
    <t>Mercedes-Benz X-Class 4X2</t>
  </si>
  <si>
    <t>Mitsubishi Triton 4X2</t>
  </si>
  <si>
    <t>Nissan Navara 4X2</t>
  </si>
  <si>
    <t>Toyota Hilux 4X2</t>
  </si>
  <si>
    <t>Volkswagen Amarok 4X2</t>
  </si>
  <si>
    <t>Total PU/CC 4X2</t>
  </si>
  <si>
    <t>Ford Ranger 4X4</t>
  </si>
  <si>
    <t>Great Wall Steed 4X4</t>
  </si>
  <si>
    <t>Holden Colorado 4X4</t>
  </si>
  <si>
    <t>Isuzu Ute D-Max 4X4</t>
  </si>
  <si>
    <t>Jeep Gladiator</t>
  </si>
  <si>
    <t>LDV T60 4X4</t>
  </si>
  <si>
    <t>Mazda BT-50 4X4</t>
  </si>
  <si>
    <t>Mercedes-Benz G-Wagon CC</t>
  </si>
  <si>
    <t>Mercedes-Benz X-Class 4X4</t>
  </si>
  <si>
    <t>Mitsubishi Triton 4X4</t>
  </si>
  <si>
    <t>Nissan Navara 4X4</t>
  </si>
  <si>
    <t>RAM 1500 Express</t>
  </si>
  <si>
    <t>RAM 1500 Laramie</t>
  </si>
  <si>
    <t>RAM 2500/3500 Laramie</t>
  </si>
  <si>
    <t>Ssangyong Musso/Musso XLV 4X4</t>
  </si>
  <si>
    <t>Toyota Hilux 4X4</t>
  </si>
  <si>
    <t>Toyota Landcruiser PU/CC</t>
  </si>
  <si>
    <t>Volkswagen Amarok 4X4</t>
  </si>
  <si>
    <t>Total PU/CC 4X4</t>
  </si>
  <si>
    <t>Total Light Commercial</t>
  </si>
  <si>
    <t>NEW VEHICLE SALES BY MARQUE - LIGHT COMMERCIAL</t>
  </si>
  <si>
    <t>LD 3501-8000 kgs GVM</t>
  </si>
  <si>
    <t>Fiat Ducato</t>
  </si>
  <si>
    <t>Ford Transit Heavy</t>
  </si>
  <si>
    <t>Fuso Canter (LD)</t>
  </si>
  <si>
    <t>Hino (LD)</t>
  </si>
  <si>
    <t>Hyundai EX4</t>
  </si>
  <si>
    <t>Hyundai EX8</t>
  </si>
  <si>
    <t>Isuzu N-Series (LD)</t>
  </si>
  <si>
    <t>Iveco C/C (LD)</t>
  </si>
  <si>
    <t>Iveco Van (LD)</t>
  </si>
  <si>
    <t>Mercedes-Benz Sprinter</t>
  </si>
  <si>
    <t>Renault Master</t>
  </si>
  <si>
    <t>Volkswagen Crafter</t>
  </si>
  <si>
    <t>Total LD 3501-8000 kgs GVM</t>
  </si>
  <si>
    <t>MD =&gt; 8001 GVM &amp; GCM &lt; 39001</t>
  </si>
  <si>
    <t>DAF (MD)</t>
  </si>
  <si>
    <t>Fuso Fighter (MD)</t>
  </si>
  <si>
    <t>Hino (MD)</t>
  </si>
  <si>
    <t>Isuzu N-Series (MD)</t>
  </si>
  <si>
    <t>Iveco (MD)</t>
  </si>
  <si>
    <t>MAN (MD)</t>
  </si>
  <si>
    <t>Mercedes (MD)</t>
  </si>
  <si>
    <t>UD Trucks (MD)</t>
  </si>
  <si>
    <t>Volvo Truck (MD)</t>
  </si>
  <si>
    <t>Total MD =&gt; 8001 GVM &amp; GCM &lt; 39001</t>
  </si>
  <si>
    <t>HD =&gt; 8001 GVM &amp; GCM &gt; 39000</t>
  </si>
  <si>
    <t>DAF (HD)</t>
  </si>
  <si>
    <t>Dennis Eagle (HD)</t>
  </si>
  <si>
    <t>Freightliner (HD)</t>
  </si>
  <si>
    <t>Fuso F-Series (HD)</t>
  </si>
  <si>
    <t>Hino (HD)</t>
  </si>
  <si>
    <t>Isuzu (HD)</t>
  </si>
  <si>
    <t>Iveco (HD)</t>
  </si>
  <si>
    <t>Mack (HD)</t>
  </si>
  <si>
    <t>MAN (HD)</t>
  </si>
  <si>
    <t>Mercedes (HD)</t>
  </si>
  <si>
    <t>Scania (HD)</t>
  </si>
  <si>
    <t>UD Trucks (HD)</t>
  </si>
  <si>
    <t>Volvo Truck (HD)</t>
  </si>
  <si>
    <t>Western Star (HD)</t>
  </si>
  <si>
    <t>Total HD =&gt; 8001 GVM &amp; GCM &gt; 39000</t>
  </si>
  <si>
    <t>Total Heavy Commercial</t>
  </si>
  <si>
    <t>NEW VEHICLE SALES BY MARQUE - HEAVY COMMERCIAL</t>
  </si>
  <si>
    <t>NEW VEHICLE SALES BY MARQUE &amp; MODEL</t>
  </si>
  <si>
    <t>Alfa Romeo Total</t>
  </si>
  <si>
    <t>Alpine Total</t>
  </si>
  <si>
    <t>Aston Martin Total</t>
  </si>
  <si>
    <t>Audi Total</t>
  </si>
  <si>
    <t>Bentley Total</t>
  </si>
  <si>
    <t>BMW Total</t>
  </si>
  <si>
    <t>Caterham Total</t>
  </si>
  <si>
    <t>Chrysler Total</t>
  </si>
  <si>
    <t>Citroen Total</t>
  </si>
  <si>
    <t>Daf Total</t>
  </si>
  <si>
    <t>Dennis Eagle Total</t>
  </si>
  <si>
    <t>Ferrari Total</t>
  </si>
  <si>
    <t>Fiat Total</t>
  </si>
  <si>
    <t>Fiat Professional Total</t>
  </si>
  <si>
    <t>Ford Total</t>
  </si>
  <si>
    <t>Freightliner Total</t>
  </si>
  <si>
    <t>Fuso Total</t>
  </si>
  <si>
    <t>Genesis Total</t>
  </si>
  <si>
    <t>Great Wall Total</t>
  </si>
  <si>
    <t>Haval Total</t>
  </si>
  <si>
    <t>Hino Total</t>
  </si>
  <si>
    <t>Holden Total</t>
  </si>
  <si>
    <t>Honda Total</t>
  </si>
  <si>
    <t>Hyundai Total</t>
  </si>
  <si>
    <t>Hyundai Commercial Vehicles Total</t>
  </si>
  <si>
    <t>Infiniti Total</t>
  </si>
  <si>
    <t>International Total</t>
  </si>
  <si>
    <t>Isuzu Total</t>
  </si>
  <si>
    <t>Isuzu Ute Total</t>
  </si>
  <si>
    <t>Iveco Bus Total</t>
  </si>
  <si>
    <t>Iveco Trucks Total</t>
  </si>
  <si>
    <t>Jaguar Total</t>
  </si>
  <si>
    <t>Jeep Total</t>
  </si>
  <si>
    <t>Kenworth Total</t>
  </si>
  <si>
    <t>Kia Total</t>
  </si>
  <si>
    <t>Lamborghini Total</t>
  </si>
  <si>
    <t>Land Rover Total</t>
  </si>
  <si>
    <t>LDV Total</t>
  </si>
  <si>
    <t>Lexus Total</t>
  </si>
  <si>
    <t>Lotus Total</t>
  </si>
  <si>
    <t>Mack Total</t>
  </si>
  <si>
    <t>Man Total</t>
  </si>
  <si>
    <t>Maserati Total</t>
  </si>
  <si>
    <t>Mazda Total</t>
  </si>
  <si>
    <t>McLaren Total</t>
  </si>
  <si>
    <t>Mercedes-Benz Cars Total</t>
  </si>
  <si>
    <t>Mercedes-Benz Trucks Total</t>
  </si>
  <si>
    <t>Mercedes-Benz Vans Total</t>
  </si>
  <si>
    <t>MG Total</t>
  </si>
  <si>
    <t>MINI Total</t>
  </si>
  <si>
    <t>Mitsubishi Total</t>
  </si>
  <si>
    <t>Morgan Total</t>
  </si>
  <si>
    <t>Nissan Total</t>
  </si>
  <si>
    <t>Peugeot Total</t>
  </si>
  <si>
    <t>Porsche Total</t>
  </si>
  <si>
    <t>RAM Total</t>
  </si>
  <si>
    <t>Renault Total</t>
  </si>
  <si>
    <t>Rolls-Royce Total</t>
  </si>
  <si>
    <t>Scania Total</t>
  </si>
  <si>
    <t>Skoda Total</t>
  </si>
  <si>
    <t>Ssangyong Total</t>
  </si>
  <si>
    <t>Subaru Total</t>
  </si>
  <si>
    <t>Suzuki Total</t>
  </si>
  <si>
    <t>Toyota Total</t>
  </si>
  <si>
    <t>UD Trucks Total</t>
  </si>
  <si>
    <t>Volkswagen Total</t>
  </si>
  <si>
    <t>Volvo Car Total</t>
  </si>
  <si>
    <t>Volvo Commercial Total</t>
  </si>
  <si>
    <t>Western Star Total</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</si>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</sst>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18" x14ac:knownFonts="1">
    <font>
      <sz val="11"/>
      <color theme="1"/>
      <name val="Calibri"/>
      <family val="2"/>
      <scheme val="minor"/>
    </font>
    <font>
      <sz val="10"/>
      <name val="Arial"/>
    </font>
    <font>
      <b/>
      <sz val="22"/>
      <color indexed="9"/>
      <name val="Arial"/>
      <family val="2"/>
    </font>
    <font>
      <b/>
      <sz val="14"/>
      <name val="Arial"/>
      <family val="2"/>
    </font>
    <font>
      <b/>
      <sz val="28"/>
      <name val="Arial"/>
      <family val="2"/>
    </font>
    <font>
      <sz val="28"/>
      <name val="Arial"/>
      <family val="2"/>
    </font>
    <font>
      <sz val="24"/>
      <name val="Arial"/>
      <family val="2"/>
    </font>
    <font>
      <b/>
      <sz val="24"/>
      <name val="Arial"/>
      <family val="2"/>
    </font>
    <font>
      <i/>
      <sz val="28"/>
      <name val="Arial"/>
      <family val="2"/>
    </font>
    <font>
      <i/>
      <sz val="24"/>
      <name val="Arial"/>
      <family val="2"/>
    </font>
    <font>
      <sz val="12"/>
      <name val="Arial"/>
      <family val="2"/>
    </font>
    <font>
      <b/>
      <sz val="10"/>
      <name val="Arial"/>
      <family val="2"/>
    </font>
    <font>
      <sz val="10"/>
      <name val="Arial"/>
      <family val="2"/>
    </font>
    <font>
      <b/>
      <sz val="12"/>
      <name val="Arial"/>
      <family val="2"/>
    </font>
    <font>
      <sz val="11"/>
      <name val="Arial"/>
      <family val="2"/>
    </font>
    <font>
      <sz val="8"/>
      <name val="Arial"/>
      <family val="2"/>
    </font>
    <font>
      <b/>
      <sz val="8"/>
      <name val="Arial"/>
      <family val="2"/>
    </font>
    <font>
      <sz val="16"/>
      <name val="Arial"/>
      <family val="2"/>
    </font>
  </fonts>
  <fills count="4">
    <fill>
      <patternFill patternType="none"/>
    </fill>
    <fill>
      <patternFill patternType="gray125"/>
    </fill>
    <fill>
      <patternFill patternType="solid">
        <fgColor indexed="8"/>
        <bgColor indexed="64"/>
      </patternFill>
    </fill>
    <fill>
      <patternFill patternType="solid">
        <fgColor indexed="22"/>
        <bgColor indexed="64"/>
      </patternFill>
    </fill>
  </fills>
  <borders count="15">
    <border>
      <left/>
      <right/>
      <top/>
      <bottom/>
      <diagonal/>
    </border>
    <border>
      <left style="hair">
        <color indexed="64"/>
      </left>
      <right/>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s>
  <cellStyleXfs count="3">
    <xf numFmtId="0" fontId="0" fillId="0" borderId="0"/>
    <xf numFmtId="0" fontId="1" fillId="0" borderId="0"/>
    <xf numFmtId="9" fontId="12" fillId="0" borderId="0" applyFont="0" applyFill="0" applyBorder="0" applyAlignment="0" applyProtection="0"/>
  </cellStyleXfs>
  <cellXfs count="179">
    <xf numFmtId="0" fontId="0" fillId="0" borderId="0" xfId="0"/>
    <xf numFmtId="0" fontId="1" fillId="0" borderId="0" xfId="1"/>
    <xf numFmtId="0" fontId="3" fillId="0" borderId="0" xfId="1" applyFont="1" applyAlignment="1">
      <alignment horizontal="center"/>
    </xf>
    <xf numFmtId="0" fontId="3" fillId="0" borderId="0" xfId="1" applyFont="1"/>
    <xf numFmtId="0" fontId="6" fillId="0" borderId="0" xfId="1" applyFont="1" applyAlignment="1">
      <alignment vertical="center"/>
    </xf>
    <xf numFmtId="0" fontId="7" fillId="0" borderId="0" xfId="1" applyFont="1" applyAlignment="1">
      <alignment horizontal="center" vertical="center"/>
    </xf>
    <xf numFmtId="0" fontId="1" fillId="0" borderId="0" xfId="1" applyAlignment="1">
      <alignment vertical="center"/>
    </xf>
    <xf numFmtId="17" fontId="9" fillId="0" borderId="0" xfId="1" quotePrefix="1" applyNumberFormat="1" applyFont="1" applyAlignment="1">
      <alignment horizontal="center" vertical="center"/>
    </xf>
    <xf numFmtId="17" fontId="9" fillId="0" borderId="0" xfId="1" applyNumberFormat="1" applyFont="1" applyAlignment="1">
      <alignment horizontal="center" vertical="center"/>
    </xf>
    <xf numFmtId="0" fontId="10" fillId="0" borderId="0" xfId="1" applyFont="1"/>
    <xf numFmtId="0" fontId="1" fillId="0" borderId="2" xfId="1" applyBorder="1"/>
    <xf numFmtId="0" fontId="11" fillId="0" borderId="5" xfId="1" applyFont="1" applyBorder="1"/>
    <xf numFmtId="0" fontId="11" fillId="0" borderId="7" xfId="1" applyFont="1" applyBorder="1"/>
    <xf numFmtId="0" fontId="11" fillId="0" borderId="3" xfId="1" applyFont="1" applyBorder="1" applyAlignment="1">
      <alignment horizontal="center"/>
    </xf>
    <xf numFmtId="0" fontId="11" fillId="0" borderId="4" xfId="1" applyFont="1" applyBorder="1" applyAlignment="1">
      <alignment horizontal="center"/>
    </xf>
    <xf numFmtId="0" fontId="11" fillId="0" borderId="7" xfId="1" applyFont="1" applyBorder="1" applyAlignment="1">
      <alignment horizontal="center"/>
    </xf>
    <xf numFmtId="0" fontId="11" fillId="0" borderId="8" xfId="1" applyFont="1" applyBorder="1"/>
    <xf numFmtId="0" fontId="12" fillId="0" borderId="9" xfId="1" applyFont="1" applyBorder="1" applyAlignment="1">
      <alignment horizontal="center"/>
    </xf>
    <xf numFmtId="0" fontId="12" fillId="0" borderId="10" xfId="1" applyFont="1" applyBorder="1" applyAlignment="1">
      <alignment horizontal="center"/>
    </xf>
    <xf numFmtId="0" fontId="12" fillId="0" borderId="8" xfId="1" applyFont="1" applyBorder="1" applyAlignment="1">
      <alignment horizontal="center"/>
    </xf>
    <xf numFmtId="0" fontId="12" fillId="0" borderId="8" xfId="1" applyFont="1" applyBorder="1"/>
    <xf numFmtId="3" fontId="12" fillId="0" borderId="9" xfId="1" applyNumberFormat="1" applyFont="1" applyBorder="1" applyAlignment="1">
      <alignment horizontal="right"/>
    </xf>
    <xf numFmtId="3" fontId="12" fillId="0" borderId="10" xfId="1" applyNumberFormat="1" applyFont="1" applyBorder="1" applyAlignment="1">
      <alignment horizontal="right"/>
    </xf>
    <xf numFmtId="3" fontId="12" fillId="0" borderId="8" xfId="1" applyNumberFormat="1" applyFont="1" applyBorder="1" applyAlignment="1">
      <alignment horizontal="right"/>
    </xf>
    <xf numFmtId="164" fontId="12" fillId="0" borderId="9" xfId="2" applyNumberFormat="1" applyBorder="1" applyAlignment="1">
      <alignment horizontal="right"/>
    </xf>
    <xf numFmtId="164" fontId="12" fillId="0" borderId="10" xfId="2" applyNumberFormat="1" applyBorder="1" applyAlignment="1">
      <alignment horizontal="right"/>
    </xf>
    <xf numFmtId="3" fontId="12" fillId="0" borderId="9" xfId="1" applyNumberFormat="1" applyFont="1" applyBorder="1"/>
    <xf numFmtId="3" fontId="12" fillId="0" borderId="10" xfId="1" applyNumberFormat="1" applyFont="1" applyBorder="1"/>
    <xf numFmtId="3" fontId="12" fillId="0" borderId="8" xfId="1" applyNumberFormat="1" applyFont="1" applyBorder="1"/>
    <xf numFmtId="0" fontId="12" fillId="0" borderId="9" xfId="1" applyFont="1" applyBorder="1"/>
    <xf numFmtId="0" fontId="12" fillId="0" borderId="10" xfId="1" applyFont="1" applyBorder="1"/>
    <xf numFmtId="0" fontId="13" fillId="0" borderId="10" xfId="1" applyFont="1" applyBorder="1"/>
    <xf numFmtId="3" fontId="11" fillId="0" borderId="3" xfId="1" applyNumberFormat="1" applyFont="1" applyBorder="1" applyAlignment="1">
      <alignment horizontal="right"/>
    </xf>
    <xf numFmtId="3" fontId="11" fillId="0" borderId="4" xfId="1" applyNumberFormat="1" applyFont="1" applyBorder="1" applyAlignment="1">
      <alignment horizontal="right"/>
    </xf>
    <xf numFmtId="3" fontId="11" fillId="0" borderId="7" xfId="1" applyNumberFormat="1" applyFont="1" applyBorder="1" applyAlignment="1">
      <alignment horizontal="right"/>
    </xf>
    <xf numFmtId="164" fontId="11" fillId="0" borderId="3" xfId="2" applyNumberFormat="1" applyFont="1" applyBorder="1" applyAlignment="1">
      <alignment horizontal="right"/>
    </xf>
    <xf numFmtId="164" fontId="11" fillId="0" borderId="4" xfId="2" applyNumberFormat="1" applyFont="1" applyBorder="1" applyAlignment="1">
      <alignment horizontal="right"/>
    </xf>
    <xf numFmtId="0" fontId="13" fillId="0" borderId="0" xfId="1" applyFont="1"/>
    <xf numFmtId="0" fontId="11" fillId="0" borderId="0" xfId="1" applyFont="1"/>
    <xf numFmtId="0" fontId="11" fillId="0" borderId="11" xfId="1" applyFont="1" applyBorder="1"/>
    <xf numFmtId="3" fontId="11" fillId="0" borderId="11" xfId="1" applyNumberFormat="1" applyFont="1" applyBorder="1" applyAlignment="1">
      <alignment horizontal="right"/>
    </xf>
    <xf numFmtId="164" fontId="11" fillId="0" borderId="0" xfId="2" applyNumberFormat="1" applyFont="1" applyAlignment="1">
      <alignment horizontal="right"/>
    </xf>
    <xf numFmtId="3" fontId="11" fillId="0" borderId="0" xfId="1" applyNumberFormat="1" applyFont="1" applyAlignment="1">
      <alignment horizontal="right"/>
    </xf>
    <xf numFmtId="0" fontId="14" fillId="0" borderId="0" xfId="1" applyFont="1" applyAlignment="1">
      <alignment horizontal="left" indent="10"/>
    </xf>
    <xf numFmtId="0" fontId="12" fillId="0" borderId="0" xfId="1" applyFont="1"/>
    <xf numFmtId="0" fontId="10" fillId="3" borderId="0" xfId="1" applyFont="1" applyFill="1" applyAlignment="1">
      <alignment horizontal="center" vertical="center"/>
    </xf>
    <xf numFmtId="0" fontId="14" fillId="3" borderId="0" xfId="1" applyFont="1" applyFill="1" applyAlignment="1">
      <alignment horizontal="left" vertical="top" wrapText="1"/>
    </xf>
    <xf numFmtId="0" fontId="10" fillId="3" borderId="0" xfId="1" applyFont="1" applyFill="1" applyAlignment="1">
      <alignment horizontal="center" vertical="center" wrapText="1"/>
    </xf>
    <xf numFmtId="0" fontId="1" fillId="3" borderId="0" xfId="1" applyFill="1" applyAlignment="1">
      <alignment vertical="top" wrapText="1"/>
    </xf>
    <xf numFmtId="0" fontId="10" fillId="3" borderId="0" xfId="1" applyFont="1" applyFill="1" applyAlignment="1">
      <alignment horizontal="center" vertical="top"/>
    </xf>
    <xf numFmtId="0" fontId="14" fillId="3" borderId="0" xfId="1" applyFont="1" applyFill="1" applyAlignment="1">
      <alignment horizontal="left" vertical="center" wrapText="1" indent="1"/>
    </xf>
    <xf numFmtId="0" fontId="1" fillId="0" borderId="0" xfId="1" quotePrefix="1" applyAlignment="1">
      <alignment wrapText="1"/>
    </xf>
    <xf numFmtId="0" fontId="17" fillId="0" borderId="0" xfId="1" applyFont="1" applyAlignment="1">
      <alignment vertical="top" wrapText="1"/>
    </xf>
    <xf numFmtId="0" fontId="17" fillId="0" borderId="0" xfId="1" applyFont="1" applyAlignment="1">
      <alignment horizontal="center" wrapText="1"/>
    </xf>
    <xf numFmtId="0" fontId="17" fillId="0" borderId="0" xfId="1" applyFont="1" applyAlignment="1">
      <alignment horizontal="center"/>
    </xf>
    <xf numFmtId="3" fontId="1" fillId="0" borderId="9" xfId="1" applyNumberFormat="1" applyBorder="1" applyAlignment="1">
      <alignment horizontal="right"/>
    </xf>
    <xf numFmtId="3" fontId="1" fillId="0" borderId="10" xfId="1" applyNumberFormat="1" applyBorder="1" applyAlignment="1">
      <alignment horizontal="right"/>
    </xf>
    <xf numFmtId="3" fontId="1" fillId="0" borderId="8" xfId="1" applyNumberFormat="1" applyBorder="1" applyAlignment="1">
      <alignment horizontal="right"/>
    </xf>
    <xf numFmtId="165" fontId="1" fillId="0" borderId="9" xfId="2" applyNumberFormat="1" applyFont="1" applyBorder="1" applyAlignment="1">
      <alignment horizontal="right"/>
    </xf>
    <xf numFmtId="165" fontId="1" fillId="0" borderId="10" xfId="2" applyNumberFormat="1" applyFont="1" applyBorder="1" applyAlignment="1">
      <alignment horizontal="right"/>
    </xf>
    <xf numFmtId="165" fontId="11" fillId="0" borderId="3" xfId="2" applyNumberFormat="1" applyFont="1" applyBorder="1" applyAlignment="1">
      <alignment horizontal="right"/>
    </xf>
    <xf numFmtId="165" fontId="11" fillId="0" borderId="4" xfId="2" applyNumberFormat="1" applyFont="1" applyBorder="1" applyAlignment="1">
      <alignment horizontal="right"/>
    </xf>
    <xf numFmtId="0" fontId="12" fillId="0" borderId="12" xfId="1" applyFont="1" applyBorder="1"/>
    <xf numFmtId="3" fontId="1" fillId="0" borderId="13" xfId="1" applyNumberFormat="1" applyBorder="1" applyAlignment="1">
      <alignment horizontal="right"/>
    </xf>
    <xf numFmtId="3" fontId="1" fillId="0" borderId="14" xfId="1" applyNumberFormat="1" applyBorder="1" applyAlignment="1">
      <alignment horizontal="right"/>
    </xf>
    <xf numFmtId="3" fontId="1" fillId="0" borderId="12" xfId="1" applyNumberFormat="1" applyBorder="1" applyAlignment="1">
      <alignment horizontal="right"/>
    </xf>
    <xf numFmtId="165" fontId="1" fillId="0" borderId="13" xfId="2" applyNumberFormat="1" applyFont="1" applyBorder="1" applyAlignment="1">
      <alignment horizontal="right"/>
    </xf>
    <xf numFmtId="165" fontId="1" fillId="0" borderId="14" xfId="2" applyNumberFormat="1" applyFont="1" applyBorder="1" applyAlignment="1">
      <alignment horizontal="right"/>
    </xf>
    <xf numFmtId="165" fontId="1" fillId="0" borderId="9" xfId="1" applyNumberFormat="1" applyBorder="1" applyAlignment="1">
      <alignment horizontal="right"/>
    </xf>
    <xf numFmtId="165" fontId="1" fillId="0" borderId="10" xfId="1" applyNumberFormat="1" applyBorder="1" applyAlignment="1">
      <alignment horizontal="right"/>
    </xf>
    <xf numFmtId="165" fontId="1" fillId="0" borderId="8" xfId="1" applyNumberFormat="1" applyBorder="1" applyAlignment="1">
      <alignment horizontal="right"/>
    </xf>
    <xf numFmtId="165" fontId="11" fillId="0" borderId="3" xfId="1" applyNumberFormat="1" applyFont="1" applyBorder="1" applyAlignment="1">
      <alignment horizontal="right"/>
    </xf>
    <xf numFmtId="165" fontId="11" fillId="0" borderId="4" xfId="1" applyNumberFormat="1" applyFont="1" applyBorder="1" applyAlignment="1">
      <alignment horizontal="right"/>
    </xf>
    <xf numFmtId="165" fontId="11" fillId="0" borderId="7" xfId="1" applyNumberFormat="1" applyFont="1" applyBorder="1" applyAlignment="1">
      <alignment horizontal="right"/>
    </xf>
    <xf numFmtId="165" fontId="1" fillId="0" borderId="13" xfId="1" applyNumberFormat="1" applyBorder="1" applyAlignment="1">
      <alignment horizontal="right"/>
    </xf>
    <xf numFmtId="165" fontId="1" fillId="0" borderId="14" xfId="1" applyNumberFormat="1" applyBorder="1" applyAlignment="1">
      <alignment horizontal="right"/>
    </xf>
    <xf numFmtId="165" fontId="1" fillId="0" borderId="12" xfId="1" applyNumberFormat="1" applyBorder="1" applyAlignment="1">
      <alignment horizontal="right"/>
    </xf>
    <xf numFmtId="164" fontId="1" fillId="0" borderId="9" xfId="2" applyNumberFormat="1" applyFont="1" applyBorder="1" applyAlignment="1">
      <alignment horizontal="right"/>
    </xf>
    <xf numFmtId="164" fontId="1" fillId="0" borderId="10" xfId="2" applyNumberFormat="1" applyFont="1" applyBorder="1" applyAlignment="1">
      <alignment horizontal="right"/>
    </xf>
    <xf numFmtId="164" fontId="1" fillId="0" borderId="13" xfId="2" applyNumberFormat="1" applyFont="1" applyBorder="1" applyAlignment="1">
      <alignment horizontal="right"/>
    </xf>
    <xf numFmtId="164" fontId="1" fillId="0" borderId="14" xfId="2" applyNumberFormat="1" applyFont="1" applyBorder="1" applyAlignment="1">
      <alignment horizontal="right"/>
    </xf>
    <xf numFmtId="0" fontId="1" fillId="0" borderId="8" xfId="1" applyBorder="1"/>
    <xf numFmtId="3" fontId="1" fillId="0" borderId="9" xfId="1" applyNumberFormat="1" applyBorder="1"/>
    <xf numFmtId="3" fontId="1" fillId="0" borderId="10" xfId="1" applyNumberFormat="1" applyBorder="1"/>
    <xf numFmtId="3" fontId="1" fillId="0" borderId="8" xfId="1" applyNumberFormat="1" applyBorder="1"/>
    <xf numFmtId="0" fontId="1" fillId="0" borderId="9" xfId="1" applyBorder="1"/>
    <xf numFmtId="0" fontId="1" fillId="0" borderId="10" xfId="1" applyBorder="1"/>
    <xf numFmtId="0" fontId="11" fillId="0" borderId="2" xfId="1" applyFont="1" applyBorder="1"/>
    <xf numFmtId="165" fontId="0" fillId="0" borderId="9" xfId="2" applyNumberFormat="1" applyFont="1" applyBorder="1" applyAlignment="1">
      <alignment horizontal="right"/>
    </xf>
    <xf numFmtId="165" fontId="0" fillId="0" borderId="10" xfId="2" applyNumberFormat="1" applyFont="1" applyBorder="1" applyAlignment="1">
      <alignment horizontal="right"/>
    </xf>
    <xf numFmtId="2" fontId="0" fillId="0" borderId="8" xfId="2" applyNumberFormat="1" applyFont="1" applyBorder="1" applyAlignment="1">
      <alignment horizontal="right"/>
    </xf>
    <xf numFmtId="2" fontId="0" fillId="0" borderId="9" xfId="2" applyNumberFormat="1" applyFont="1" applyBorder="1" applyAlignment="1">
      <alignment horizontal="right"/>
    </xf>
    <xf numFmtId="2" fontId="0" fillId="0" borderId="10" xfId="2" applyNumberFormat="1" applyFont="1" applyBorder="1" applyAlignment="1">
      <alignment horizontal="right"/>
    </xf>
    <xf numFmtId="165" fontId="0" fillId="0" borderId="13" xfId="2" applyNumberFormat="1" applyFont="1" applyBorder="1" applyAlignment="1">
      <alignment horizontal="right"/>
    </xf>
    <xf numFmtId="165" fontId="0" fillId="0" borderId="14" xfId="2" applyNumberFormat="1" applyFont="1" applyBorder="1" applyAlignment="1">
      <alignment horizontal="right"/>
    </xf>
    <xf numFmtId="2" fontId="0" fillId="0" borderId="12" xfId="2" applyNumberFormat="1" applyFont="1" applyBorder="1" applyAlignment="1">
      <alignment horizontal="right"/>
    </xf>
    <xf numFmtId="2" fontId="0" fillId="0" borderId="13" xfId="2" applyNumberFormat="1" applyFont="1" applyBorder="1" applyAlignment="1">
      <alignment horizontal="right"/>
    </xf>
    <xf numFmtId="2" fontId="0" fillId="0" borderId="14" xfId="2" applyNumberFormat="1" applyFont="1" applyBorder="1" applyAlignment="1">
      <alignment horizontal="right"/>
    </xf>
    <xf numFmtId="165" fontId="0" fillId="0" borderId="9" xfId="2" applyNumberFormat="1" applyFont="1" applyBorder="1"/>
    <xf numFmtId="165" fontId="0" fillId="0" borderId="10" xfId="2" applyNumberFormat="1" applyFont="1" applyBorder="1"/>
    <xf numFmtId="2" fontId="0" fillId="0" borderId="8" xfId="2" applyNumberFormat="1" applyFont="1" applyBorder="1"/>
    <xf numFmtId="2" fontId="0" fillId="0" borderId="9" xfId="2" applyNumberFormat="1" applyFont="1" applyBorder="1"/>
    <xf numFmtId="2" fontId="0" fillId="0" borderId="10" xfId="2" applyNumberFormat="1" applyFont="1" applyBorder="1"/>
    <xf numFmtId="2" fontId="11" fillId="0" borderId="7" xfId="2" applyNumberFormat="1" applyFont="1" applyBorder="1" applyAlignment="1">
      <alignment horizontal="right"/>
    </xf>
    <xf numFmtId="2" fontId="11" fillId="0" borderId="3" xfId="2" applyNumberFormat="1" applyFont="1" applyBorder="1" applyAlignment="1">
      <alignment horizontal="right"/>
    </xf>
    <xf numFmtId="2" fontId="11" fillId="0" borderId="4" xfId="2" applyNumberFormat="1" applyFont="1" applyBorder="1" applyAlignment="1">
      <alignment horizontal="right"/>
    </xf>
    <xf numFmtId="3" fontId="1" fillId="0" borderId="9" xfId="1" applyNumberFormat="1" applyBorder="1" applyAlignment="1">
      <alignment horizontal="center"/>
    </xf>
    <xf numFmtId="3" fontId="1" fillId="0" borderId="10" xfId="1" applyNumberFormat="1" applyBorder="1" applyAlignment="1">
      <alignment horizontal="center"/>
    </xf>
    <xf numFmtId="3" fontId="1" fillId="0" borderId="8" xfId="1" applyNumberFormat="1" applyBorder="1" applyAlignment="1">
      <alignment horizontal="center"/>
    </xf>
    <xf numFmtId="0" fontId="1" fillId="0" borderId="9" xfId="1" applyBorder="1" applyAlignment="1">
      <alignment horizontal="center"/>
    </xf>
    <xf numFmtId="0" fontId="1" fillId="0" borderId="10" xfId="1" applyBorder="1" applyAlignment="1">
      <alignment horizontal="center"/>
    </xf>
    <xf numFmtId="0" fontId="11" fillId="0" borderId="8" xfId="1" applyFont="1" applyBorder="1" applyAlignment="1">
      <alignment horizontal="left"/>
    </xf>
    <xf numFmtId="3" fontId="11" fillId="0" borderId="9" xfId="1" applyNumberFormat="1" applyFont="1" applyBorder="1" applyAlignment="1">
      <alignment horizontal="right"/>
    </xf>
    <xf numFmtId="3" fontId="11" fillId="0" borderId="10" xfId="1" applyNumberFormat="1" applyFont="1" applyBorder="1" applyAlignment="1">
      <alignment horizontal="right"/>
    </xf>
    <xf numFmtId="3" fontId="11" fillId="0" borderId="8" xfId="1" applyNumberFormat="1" applyFont="1" applyBorder="1" applyAlignment="1">
      <alignment horizontal="right"/>
    </xf>
    <xf numFmtId="164" fontId="11" fillId="0" borderId="9" xfId="2" applyNumberFormat="1" applyFont="1" applyBorder="1" applyAlignment="1">
      <alignment horizontal="right"/>
    </xf>
    <xf numFmtId="164" fontId="11" fillId="0" borderId="10" xfId="2" applyNumberFormat="1" applyFont="1" applyBorder="1" applyAlignment="1">
      <alignment horizontal="right"/>
    </xf>
    <xf numFmtId="0" fontId="12" fillId="0" borderId="8" xfId="1" applyFont="1" applyBorder="1" applyAlignment="1">
      <alignment horizontal="left" indent="2"/>
    </xf>
    <xf numFmtId="164" fontId="0" fillId="0" borderId="9" xfId="2" applyNumberFormat="1" applyFont="1" applyBorder="1" applyAlignment="1">
      <alignment horizontal="right"/>
    </xf>
    <xf numFmtId="164" fontId="0" fillId="0" borderId="10" xfId="2" applyNumberFormat="1" applyFont="1" applyBorder="1" applyAlignment="1">
      <alignment horizontal="right"/>
    </xf>
    <xf numFmtId="0" fontId="11" fillId="0" borderId="8" xfId="1" applyFont="1" applyBorder="1" applyAlignment="1">
      <alignment wrapText="1"/>
    </xf>
    <xf numFmtId="3" fontId="11" fillId="0" borderId="6" xfId="1" applyNumberFormat="1" applyFont="1" applyBorder="1" applyAlignment="1">
      <alignment horizontal="right"/>
    </xf>
    <xf numFmtId="0" fontId="13" fillId="0" borderId="12" xfId="1" quotePrefix="1" applyFont="1" applyBorder="1"/>
    <xf numFmtId="0" fontId="11" fillId="0" borderId="12" xfId="1" quotePrefix="1" applyFont="1" applyBorder="1"/>
    <xf numFmtId="0" fontId="11" fillId="0" borderId="13" xfId="1" applyFont="1" applyBorder="1" applyAlignment="1">
      <alignment horizontal="center"/>
    </xf>
    <xf numFmtId="0" fontId="11" fillId="0" borderId="11" xfId="1" applyFont="1" applyBorder="1" applyAlignment="1">
      <alignment horizontal="center"/>
    </xf>
    <xf numFmtId="0" fontId="11" fillId="0" borderId="14" xfId="1" applyFont="1" applyBorder="1" applyAlignment="1">
      <alignment horizontal="center"/>
    </xf>
    <xf numFmtId="164" fontId="0" fillId="0" borderId="0" xfId="2" applyNumberFormat="1" applyFont="1" applyAlignment="1">
      <alignment horizontal="right"/>
    </xf>
    <xf numFmtId="3" fontId="1" fillId="0" borderId="0" xfId="1" applyNumberFormat="1" applyAlignment="1">
      <alignment horizontal="right"/>
    </xf>
    <xf numFmtId="0" fontId="1" fillId="0" borderId="5" xfId="1" applyBorder="1"/>
    <xf numFmtId="3" fontId="1" fillId="0" borderId="0" xfId="1" applyNumberFormat="1"/>
    <xf numFmtId="0" fontId="11" fillId="0" borderId="7" xfId="1" quotePrefix="1" applyFont="1" applyBorder="1"/>
    <xf numFmtId="164" fontId="11" fillId="0" borderId="6" xfId="2" applyNumberFormat="1" applyFont="1" applyBorder="1" applyAlignment="1">
      <alignment horizontal="right"/>
    </xf>
    <xf numFmtId="164" fontId="11" fillId="0" borderId="4" xfId="1" applyNumberFormat="1" applyFont="1" applyBorder="1" applyAlignment="1">
      <alignment horizontal="right"/>
    </xf>
    <xf numFmtId="164" fontId="11" fillId="0" borderId="6" xfId="1" applyNumberFormat="1" applyFont="1" applyBorder="1" applyAlignment="1">
      <alignment horizontal="right"/>
    </xf>
    <xf numFmtId="0" fontId="13" fillId="0" borderId="2" xfId="1" applyFont="1" applyBorder="1"/>
    <xf numFmtId="3" fontId="11" fillId="0" borderId="11" xfId="1" applyNumberFormat="1" applyFont="1" applyBorder="1" applyAlignment="1">
      <alignment horizontal="center"/>
    </xf>
    <xf numFmtId="3" fontId="11" fillId="0" borderId="13" xfId="1" applyNumberFormat="1" applyFont="1" applyBorder="1" applyAlignment="1">
      <alignment horizontal="center"/>
    </xf>
    <xf numFmtId="164" fontId="1" fillId="0" borderId="0" xfId="2" applyNumberFormat="1" applyFont="1" applyAlignment="1">
      <alignment horizontal="right"/>
    </xf>
    <xf numFmtId="3" fontId="12" fillId="0" borderId="9" xfId="1" applyNumberFormat="1" applyFont="1" applyBorder="1" applyAlignment="1">
      <alignment horizontal="center"/>
    </xf>
    <xf numFmtId="3" fontId="12" fillId="0" borderId="10" xfId="1" applyNumberFormat="1" applyFont="1" applyBorder="1" applyAlignment="1">
      <alignment horizontal="center"/>
    </xf>
    <xf numFmtId="3" fontId="12" fillId="0" borderId="8" xfId="1" applyNumberFormat="1" applyFont="1" applyBorder="1" applyAlignment="1">
      <alignment horizontal="center"/>
    </xf>
    <xf numFmtId="0" fontId="11" fillId="0" borderId="7" xfId="1" applyFont="1" applyBorder="1" applyAlignment="1">
      <alignment horizontal="left"/>
    </xf>
    <xf numFmtId="0" fontId="12" fillId="0" borderId="12" xfId="1" applyFont="1" applyBorder="1" applyAlignment="1">
      <alignment horizontal="left" indent="2"/>
    </xf>
    <xf numFmtId="0" fontId="11" fillId="0" borderId="12" xfId="1" applyFont="1" applyBorder="1"/>
    <xf numFmtId="3" fontId="11" fillId="0" borderId="13" xfId="1" applyNumberFormat="1" applyFont="1" applyBorder="1" applyAlignment="1">
      <alignment horizontal="right"/>
    </xf>
    <xf numFmtId="3" fontId="11" fillId="0" borderId="14" xfId="1" applyNumberFormat="1" applyFont="1" applyBorder="1" applyAlignment="1">
      <alignment horizontal="right"/>
    </xf>
    <xf numFmtId="3" fontId="11" fillId="0" borderId="12" xfId="1" applyNumberFormat="1" applyFont="1" applyBorder="1" applyAlignment="1">
      <alignment horizontal="right"/>
    </xf>
    <xf numFmtId="164" fontId="11" fillId="0" borderId="13" xfId="2" applyNumberFormat="1" applyFont="1" applyBorder="1" applyAlignment="1">
      <alignment horizontal="right"/>
    </xf>
    <xf numFmtId="164" fontId="11" fillId="0" borderId="14" xfId="2" applyNumberFormat="1" applyFont="1" applyBorder="1" applyAlignment="1">
      <alignment horizontal="right"/>
    </xf>
    <xf numFmtId="0" fontId="1" fillId="0" borderId="7" xfId="1" applyBorder="1"/>
    <xf numFmtId="3" fontId="1" fillId="0" borderId="3" xfId="1" applyNumberFormat="1" applyBorder="1"/>
    <xf numFmtId="3" fontId="1" fillId="0" borderId="4" xfId="1" applyNumberFormat="1" applyBorder="1"/>
    <xf numFmtId="3" fontId="1" fillId="0" borderId="7" xfId="1" applyNumberFormat="1" applyBorder="1"/>
    <xf numFmtId="0" fontId="1" fillId="0" borderId="3" xfId="1" applyBorder="1"/>
    <xf numFmtId="0" fontId="1" fillId="0" borderId="4" xfId="1" applyBorder="1"/>
    <xf numFmtId="0" fontId="1" fillId="0" borderId="0" xfId="1" applyAlignment="1">
      <alignment horizontal="center"/>
    </xf>
    <xf numFmtId="0" fontId="15" fillId="3" borderId="0" xfId="1" quotePrefix="1" applyFont="1" applyFill="1" applyAlignment="1">
      <alignment horizontal="left" vertical="top" wrapText="1"/>
    </xf>
    <xf numFmtId="0" fontId="1" fillId="0" borderId="0" xfId="1" applyAlignment="1">
      <alignment vertical="top" wrapText="1"/>
    </xf>
    <xf numFmtId="0" fontId="1" fillId="0" borderId="0" xfId="1" applyAlignment="1">
      <alignment wrapText="1"/>
    </xf>
    <xf numFmtId="0" fontId="2" fillId="2" borderId="1" xfId="1" quotePrefix="1" applyFont="1" applyFill="1" applyBorder="1" applyAlignment="1">
      <alignment horizontal="center" vertical="center"/>
    </xf>
    <xf numFmtId="0" fontId="2" fillId="2" borderId="0" xfId="1" applyFont="1" applyFill="1" applyAlignment="1">
      <alignment horizontal="center" vertical="center"/>
    </xf>
    <xf numFmtId="0" fontId="1" fillId="0" borderId="0" xfId="1"/>
    <xf numFmtId="0" fontId="3" fillId="0" borderId="0" xfId="1" applyFont="1" applyAlignment="1">
      <alignment horizontal="center"/>
    </xf>
    <xf numFmtId="0" fontId="3" fillId="0" borderId="0" xfId="1" applyFont="1"/>
    <xf numFmtId="0" fontId="4" fillId="0" borderId="0" xfId="1" applyFont="1" applyAlignment="1">
      <alignment horizontal="center" vertical="center"/>
    </xf>
    <xf numFmtId="0" fontId="5" fillId="0" borderId="0" xfId="1" applyFont="1" applyAlignment="1">
      <alignment vertical="center"/>
    </xf>
    <xf numFmtId="17" fontId="8" fillId="0" borderId="0" xfId="1" quotePrefix="1" applyNumberFormat="1" applyFont="1" applyAlignment="1">
      <alignment horizontal="center" vertical="center"/>
    </xf>
    <xf numFmtId="17" fontId="8" fillId="0" borderId="0" xfId="1" applyNumberFormat="1" applyFont="1" applyAlignment="1">
      <alignment horizontal="center" vertical="center"/>
    </xf>
    <xf numFmtId="0" fontId="8" fillId="0" borderId="0" xfId="1" applyFont="1" applyAlignment="1">
      <alignment vertical="center"/>
    </xf>
    <xf numFmtId="0" fontId="11" fillId="0" borderId="3" xfId="1" applyFont="1" applyBorder="1" applyAlignment="1">
      <alignment horizontal="center"/>
    </xf>
    <xf numFmtId="0" fontId="11" fillId="0" borderId="4" xfId="1" applyFont="1" applyBorder="1" applyAlignment="1">
      <alignment horizontal="center"/>
    </xf>
    <xf numFmtId="0" fontId="11" fillId="0" borderId="6" xfId="1" applyFont="1" applyBorder="1" applyAlignment="1">
      <alignment horizontal="center"/>
    </xf>
    <xf numFmtId="0" fontId="11" fillId="0" borderId="0" xfId="1" applyFont="1" applyAlignment="1">
      <alignment horizontal="center"/>
    </xf>
    <xf numFmtId="0" fontId="17" fillId="0" borderId="0" xfId="1" applyFont="1" applyAlignment="1">
      <alignment horizontal="center" wrapText="1"/>
    </xf>
    <xf numFmtId="0" fontId="17" fillId="0" borderId="0" xfId="1" applyFont="1" applyAlignment="1">
      <alignment horizontal="center"/>
    </xf>
    <xf numFmtId="0" fontId="17" fillId="0" borderId="0" xfId="1" quotePrefix="1" applyFont="1" applyAlignment="1">
      <alignment horizontal="center" wrapText="1"/>
    </xf>
    <xf numFmtId="0" fontId="12" fillId="0" borderId="0" xfId="1" applyFont="1" applyAlignment="1">
      <alignment horizontal="center"/>
    </xf>
    <xf numFmtId="0" fontId="11" fillId="0" borderId="4" xfId="1" applyFont="1" applyBorder="1"/>
  </cellXfs>
  <cellStyles count="3">
    <cellStyle name="Normal" xfId="0" builtinId="0"/>
    <cellStyle name="Normal 2 2" xfId="1" xr:uid="{4B8B3829-817C-4EDC-A4EE-CD885DB6E278}"/>
    <cellStyle name="Percent 2" xfId="2" xr:uid="{7AE4BC62-7C4D-4AFA-BABD-B324EA43F2A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82550</xdr:colOff>
      <xdr:row>1</xdr:row>
      <xdr:rowOff>641350</xdr:rowOff>
    </xdr:from>
    <xdr:to>
      <xdr:col>5</xdr:col>
      <xdr:colOff>501650</xdr:colOff>
      <xdr:row>1</xdr:row>
      <xdr:rowOff>2508250</xdr:rowOff>
    </xdr:to>
    <xdr:pic>
      <xdr:nvPicPr>
        <xdr:cNvPr id="2" name="Picture 1" descr="FCAI Logo">
          <a:extLst>
            <a:ext uri="{FF2B5EF4-FFF2-40B4-BE49-F238E27FC236}">
              <a16:creationId xmlns:a16="http://schemas.microsoft.com/office/drawing/2014/main" id="{406BC023-997C-45A0-A46E-73ADF69739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13100" y="1219200"/>
          <a:ext cx="1797050" cy="1866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0</xdr:row>
      <xdr:rowOff>0</xdr:rowOff>
    </xdr:from>
    <xdr:to>
      <xdr:col>12</xdr:col>
      <xdr:colOff>0</xdr:colOff>
      <xdr:row>40</xdr:row>
      <xdr:rowOff>0</xdr:rowOff>
    </xdr:to>
    <xdr:sp macro="" textlink="">
      <xdr:nvSpPr>
        <xdr:cNvPr id="3" name="Rectangle 2">
          <a:extLst>
            <a:ext uri="{FF2B5EF4-FFF2-40B4-BE49-F238E27FC236}">
              <a16:creationId xmlns:a16="http://schemas.microsoft.com/office/drawing/2014/main" id="{2CCE3827-9E18-4A61-BD68-8F435FDB6944}"/>
            </a:ext>
          </a:extLst>
        </xdr:cNvPr>
        <xdr:cNvSpPr>
          <a:spLocks noChangeArrowheads="1"/>
        </xdr:cNvSpPr>
      </xdr:nvSpPr>
      <xdr:spPr bwMode="auto">
        <a:xfrm>
          <a:off x="0" y="0"/>
          <a:ext cx="7988300" cy="13004800"/>
        </a:xfrm>
        <a:prstGeom prst="rect">
          <a:avLst/>
        </a:prstGeom>
        <a:noFill/>
        <a:ln w="57150" cmpd="thickThin">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CAD33E-75DF-454A-868D-9062856FCE1B}">
  <sheetPr>
    <pageSetUpPr fitToPage="1"/>
  </sheetPr>
  <dimension ref="A1:O44"/>
  <sheetViews>
    <sheetView tabSelected="1" workbookViewId="0">
      <selection activeCell="M1" sqref="M1"/>
    </sheetView>
  </sheetViews>
  <sheetFormatPr defaultRowHeight="12.75" x14ac:dyDescent="0.2"/>
  <cols>
    <col min="1" max="1" width="2.7109375" style="1" customWidth="1"/>
    <col min="2" max="2" width="32.5703125" style="1" customWidth="1"/>
    <col min="3" max="4" width="9.5703125" style="1" bestFit="1" customWidth="1"/>
    <col min="5" max="6" width="10.140625" style="1" customWidth="1"/>
    <col min="7" max="7" width="1.7109375" style="1" customWidth="1"/>
    <col min="8" max="8" width="9" style="1" bestFit="1" customWidth="1"/>
    <col min="9" max="11" width="8.7109375" style="1"/>
    <col min="12" max="12" width="2.7109375" style="1" customWidth="1"/>
    <col min="13" max="14" width="8.7109375" style="1"/>
    <col min="15" max="17" width="8.5703125" style="1" customWidth="1"/>
    <col min="18" max="256" width="8.7109375" style="1"/>
    <col min="257" max="257" width="2.7109375" style="1" customWidth="1"/>
    <col min="258" max="258" width="32.5703125" style="1" customWidth="1"/>
    <col min="259" max="260" width="9.5703125" style="1" bestFit="1" customWidth="1"/>
    <col min="261" max="262" width="10.140625" style="1" customWidth="1"/>
    <col min="263" max="263" width="1.7109375" style="1" customWidth="1"/>
    <col min="264" max="264" width="9" style="1" bestFit="1" customWidth="1"/>
    <col min="265" max="267" width="8.7109375" style="1"/>
    <col min="268" max="268" width="2.7109375" style="1" customWidth="1"/>
    <col min="269" max="270" width="8.7109375" style="1"/>
    <col min="271" max="273" width="8.5703125" style="1" customWidth="1"/>
    <col min="274" max="512" width="8.7109375" style="1"/>
    <col min="513" max="513" width="2.7109375" style="1" customWidth="1"/>
    <col min="514" max="514" width="32.5703125" style="1" customWidth="1"/>
    <col min="515" max="516" width="9.5703125" style="1" bestFit="1" customWidth="1"/>
    <col min="517" max="518" width="10.140625" style="1" customWidth="1"/>
    <col min="519" max="519" width="1.7109375" style="1" customWidth="1"/>
    <col min="520" max="520" width="9" style="1" bestFit="1" customWidth="1"/>
    <col min="521" max="523" width="8.7109375" style="1"/>
    <col min="524" max="524" width="2.7109375" style="1" customWidth="1"/>
    <col min="525" max="526" width="8.7109375" style="1"/>
    <col min="527" max="529" width="8.5703125" style="1" customWidth="1"/>
    <col min="530" max="768" width="8.7109375" style="1"/>
    <col min="769" max="769" width="2.7109375" style="1" customWidth="1"/>
    <col min="770" max="770" width="32.5703125" style="1" customWidth="1"/>
    <col min="771" max="772" width="9.5703125" style="1" bestFit="1" customWidth="1"/>
    <col min="773" max="774" width="10.140625" style="1" customWidth="1"/>
    <col min="775" max="775" width="1.7109375" style="1" customWidth="1"/>
    <col min="776" max="776" width="9" style="1" bestFit="1" customWidth="1"/>
    <col min="777" max="779" width="8.7109375" style="1"/>
    <col min="780" max="780" width="2.7109375" style="1" customWidth="1"/>
    <col min="781" max="782" width="8.7109375" style="1"/>
    <col min="783" max="785" width="8.5703125" style="1" customWidth="1"/>
    <col min="786" max="1024" width="8.7109375" style="1"/>
    <col min="1025" max="1025" width="2.7109375" style="1" customWidth="1"/>
    <col min="1026" max="1026" width="32.5703125" style="1" customWidth="1"/>
    <col min="1027" max="1028" width="9.5703125" style="1" bestFit="1" customWidth="1"/>
    <col min="1029" max="1030" width="10.140625" style="1" customWidth="1"/>
    <col min="1031" max="1031" width="1.7109375" style="1" customWidth="1"/>
    <col min="1032" max="1032" width="9" style="1" bestFit="1" customWidth="1"/>
    <col min="1033" max="1035" width="8.7109375" style="1"/>
    <col min="1036" max="1036" width="2.7109375" style="1" customWidth="1"/>
    <col min="1037" max="1038" width="8.7109375" style="1"/>
    <col min="1039" max="1041" width="8.5703125" style="1" customWidth="1"/>
    <col min="1042" max="1280" width="8.7109375" style="1"/>
    <col min="1281" max="1281" width="2.7109375" style="1" customWidth="1"/>
    <col min="1282" max="1282" width="32.5703125" style="1" customWidth="1"/>
    <col min="1283" max="1284" width="9.5703125" style="1" bestFit="1" customWidth="1"/>
    <col min="1285" max="1286" width="10.140625" style="1" customWidth="1"/>
    <col min="1287" max="1287" width="1.7109375" style="1" customWidth="1"/>
    <col min="1288" max="1288" width="9" style="1" bestFit="1" customWidth="1"/>
    <col min="1289" max="1291" width="8.7109375" style="1"/>
    <col min="1292" max="1292" width="2.7109375" style="1" customWidth="1"/>
    <col min="1293" max="1294" width="8.7109375" style="1"/>
    <col min="1295" max="1297" width="8.5703125" style="1" customWidth="1"/>
    <col min="1298" max="1536" width="8.7109375" style="1"/>
    <col min="1537" max="1537" width="2.7109375" style="1" customWidth="1"/>
    <col min="1538" max="1538" width="32.5703125" style="1" customWidth="1"/>
    <col min="1539" max="1540" width="9.5703125" style="1" bestFit="1" customWidth="1"/>
    <col min="1541" max="1542" width="10.140625" style="1" customWidth="1"/>
    <col min="1543" max="1543" width="1.7109375" style="1" customWidth="1"/>
    <col min="1544" max="1544" width="9" style="1" bestFit="1" customWidth="1"/>
    <col min="1545" max="1547" width="8.7109375" style="1"/>
    <col min="1548" max="1548" width="2.7109375" style="1" customWidth="1"/>
    <col min="1549" max="1550" width="8.7109375" style="1"/>
    <col min="1551" max="1553" width="8.5703125" style="1" customWidth="1"/>
    <col min="1554" max="1792" width="8.7109375" style="1"/>
    <col min="1793" max="1793" width="2.7109375" style="1" customWidth="1"/>
    <col min="1794" max="1794" width="32.5703125" style="1" customWidth="1"/>
    <col min="1795" max="1796" width="9.5703125" style="1" bestFit="1" customWidth="1"/>
    <col min="1797" max="1798" width="10.140625" style="1" customWidth="1"/>
    <col min="1799" max="1799" width="1.7109375" style="1" customWidth="1"/>
    <col min="1800" max="1800" width="9" style="1" bestFit="1" customWidth="1"/>
    <col min="1801" max="1803" width="8.7109375" style="1"/>
    <col min="1804" max="1804" width="2.7109375" style="1" customWidth="1"/>
    <col min="1805" max="1806" width="8.7109375" style="1"/>
    <col min="1807" max="1809" width="8.5703125" style="1" customWidth="1"/>
    <col min="1810" max="2048" width="8.7109375" style="1"/>
    <col min="2049" max="2049" width="2.7109375" style="1" customWidth="1"/>
    <col min="2050" max="2050" width="32.5703125" style="1" customWidth="1"/>
    <col min="2051" max="2052" width="9.5703125" style="1" bestFit="1" customWidth="1"/>
    <col min="2053" max="2054" width="10.140625" style="1" customWidth="1"/>
    <col min="2055" max="2055" width="1.7109375" style="1" customWidth="1"/>
    <col min="2056" max="2056" width="9" style="1" bestFit="1" customWidth="1"/>
    <col min="2057" max="2059" width="8.7109375" style="1"/>
    <col min="2060" max="2060" width="2.7109375" style="1" customWidth="1"/>
    <col min="2061" max="2062" width="8.7109375" style="1"/>
    <col min="2063" max="2065" width="8.5703125" style="1" customWidth="1"/>
    <col min="2066" max="2304" width="8.7109375" style="1"/>
    <col min="2305" max="2305" width="2.7109375" style="1" customWidth="1"/>
    <col min="2306" max="2306" width="32.5703125" style="1" customWidth="1"/>
    <col min="2307" max="2308" width="9.5703125" style="1" bestFit="1" customWidth="1"/>
    <col min="2309" max="2310" width="10.140625" style="1" customWidth="1"/>
    <col min="2311" max="2311" width="1.7109375" style="1" customWidth="1"/>
    <col min="2312" max="2312" width="9" style="1" bestFit="1" customWidth="1"/>
    <col min="2313" max="2315" width="8.7109375" style="1"/>
    <col min="2316" max="2316" width="2.7109375" style="1" customWidth="1"/>
    <col min="2317" max="2318" width="8.7109375" style="1"/>
    <col min="2319" max="2321" width="8.5703125" style="1" customWidth="1"/>
    <col min="2322" max="2560" width="8.7109375" style="1"/>
    <col min="2561" max="2561" width="2.7109375" style="1" customWidth="1"/>
    <col min="2562" max="2562" width="32.5703125" style="1" customWidth="1"/>
    <col min="2563" max="2564" width="9.5703125" style="1" bestFit="1" customWidth="1"/>
    <col min="2565" max="2566" width="10.140625" style="1" customWidth="1"/>
    <col min="2567" max="2567" width="1.7109375" style="1" customWidth="1"/>
    <col min="2568" max="2568" width="9" style="1" bestFit="1" customWidth="1"/>
    <col min="2569" max="2571" width="8.7109375" style="1"/>
    <col min="2572" max="2572" width="2.7109375" style="1" customWidth="1"/>
    <col min="2573" max="2574" width="8.7109375" style="1"/>
    <col min="2575" max="2577" width="8.5703125" style="1" customWidth="1"/>
    <col min="2578" max="2816" width="8.7109375" style="1"/>
    <col min="2817" max="2817" width="2.7109375" style="1" customWidth="1"/>
    <col min="2818" max="2818" width="32.5703125" style="1" customWidth="1"/>
    <col min="2819" max="2820" width="9.5703125" style="1" bestFit="1" customWidth="1"/>
    <col min="2821" max="2822" width="10.140625" style="1" customWidth="1"/>
    <col min="2823" max="2823" width="1.7109375" style="1" customWidth="1"/>
    <col min="2824" max="2824" width="9" style="1" bestFit="1" customWidth="1"/>
    <col min="2825" max="2827" width="8.7109375" style="1"/>
    <col min="2828" max="2828" width="2.7109375" style="1" customWidth="1"/>
    <col min="2829" max="2830" width="8.7109375" style="1"/>
    <col min="2831" max="2833" width="8.5703125" style="1" customWidth="1"/>
    <col min="2834" max="3072" width="8.7109375" style="1"/>
    <col min="3073" max="3073" width="2.7109375" style="1" customWidth="1"/>
    <col min="3074" max="3074" width="32.5703125" style="1" customWidth="1"/>
    <col min="3075" max="3076" width="9.5703125" style="1" bestFit="1" customWidth="1"/>
    <col min="3077" max="3078" width="10.140625" style="1" customWidth="1"/>
    <col min="3079" max="3079" width="1.7109375" style="1" customWidth="1"/>
    <col min="3080" max="3080" width="9" style="1" bestFit="1" customWidth="1"/>
    <col min="3081" max="3083" width="8.7109375" style="1"/>
    <col min="3084" max="3084" width="2.7109375" style="1" customWidth="1"/>
    <col min="3085" max="3086" width="8.7109375" style="1"/>
    <col min="3087" max="3089" width="8.5703125" style="1" customWidth="1"/>
    <col min="3090" max="3328" width="8.7109375" style="1"/>
    <col min="3329" max="3329" width="2.7109375" style="1" customWidth="1"/>
    <col min="3330" max="3330" width="32.5703125" style="1" customWidth="1"/>
    <col min="3331" max="3332" width="9.5703125" style="1" bestFit="1" customWidth="1"/>
    <col min="3333" max="3334" width="10.140625" style="1" customWidth="1"/>
    <col min="3335" max="3335" width="1.7109375" style="1" customWidth="1"/>
    <col min="3336" max="3336" width="9" style="1" bestFit="1" customWidth="1"/>
    <col min="3337" max="3339" width="8.7109375" style="1"/>
    <col min="3340" max="3340" width="2.7109375" style="1" customWidth="1"/>
    <col min="3341" max="3342" width="8.7109375" style="1"/>
    <col min="3343" max="3345" width="8.5703125" style="1" customWidth="1"/>
    <col min="3346" max="3584" width="8.7109375" style="1"/>
    <col min="3585" max="3585" width="2.7109375" style="1" customWidth="1"/>
    <col min="3586" max="3586" width="32.5703125" style="1" customWidth="1"/>
    <col min="3587" max="3588" width="9.5703125" style="1" bestFit="1" customWidth="1"/>
    <col min="3589" max="3590" width="10.140625" style="1" customWidth="1"/>
    <col min="3591" max="3591" width="1.7109375" style="1" customWidth="1"/>
    <col min="3592" max="3592" width="9" style="1" bestFit="1" customWidth="1"/>
    <col min="3593" max="3595" width="8.7109375" style="1"/>
    <col min="3596" max="3596" width="2.7109375" style="1" customWidth="1"/>
    <col min="3597" max="3598" width="8.7109375" style="1"/>
    <col min="3599" max="3601" width="8.5703125" style="1" customWidth="1"/>
    <col min="3602" max="3840" width="8.7109375" style="1"/>
    <col min="3841" max="3841" width="2.7109375" style="1" customWidth="1"/>
    <col min="3842" max="3842" width="32.5703125" style="1" customWidth="1"/>
    <col min="3843" max="3844" width="9.5703125" style="1" bestFit="1" customWidth="1"/>
    <col min="3845" max="3846" width="10.140625" style="1" customWidth="1"/>
    <col min="3847" max="3847" width="1.7109375" style="1" customWidth="1"/>
    <col min="3848" max="3848" width="9" style="1" bestFit="1" customWidth="1"/>
    <col min="3849" max="3851" width="8.7109375" style="1"/>
    <col min="3852" max="3852" width="2.7109375" style="1" customWidth="1"/>
    <col min="3853" max="3854" width="8.7109375" style="1"/>
    <col min="3855" max="3857" width="8.5703125" style="1" customWidth="1"/>
    <col min="3858" max="4096" width="8.7109375" style="1"/>
    <col min="4097" max="4097" width="2.7109375" style="1" customWidth="1"/>
    <col min="4098" max="4098" width="32.5703125" style="1" customWidth="1"/>
    <col min="4099" max="4100" width="9.5703125" style="1" bestFit="1" customWidth="1"/>
    <col min="4101" max="4102" width="10.140625" style="1" customWidth="1"/>
    <col min="4103" max="4103" width="1.7109375" style="1" customWidth="1"/>
    <col min="4104" max="4104" width="9" style="1" bestFit="1" customWidth="1"/>
    <col min="4105" max="4107" width="8.7109375" style="1"/>
    <col min="4108" max="4108" width="2.7109375" style="1" customWidth="1"/>
    <col min="4109" max="4110" width="8.7109375" style="1"/>
    <col min="4111" max="4113" width="8.5703125" style="1" customWidth="1"/>
    <col min="4114" max="4352" width="8.7109375" style="1"/>
    <col min="4353" max="4353" width="2.7109375" style="1" customWidth="1"/>
    <col min="4354" max="4354" width="32.5703125" style="1" customWidth="1"/>
    <col min="4355" max="4356" width="9.5703125" style="1" bestFit="1" customWidth="1"/>
    <col min="4357" max="4358" width="10.140625" style="1" customWidth="1"/>
    <col min="4359" max="4359" width="1.7109375" style="1" customWidth="1"/>
    <col min="4360" max="4360" width="9" style="1" bestFit="1" customWidth="1"/>
    <col min="4361" max="4363" width="8.7109375" style="1"/>
    <col min="4364" max="4364" width="2.7109375" style="1" customWidth="1"/>
    <col min="4365" max="4366" width="8.7109375" style="1"/>
    <col min="4367" max="4369" width="8.5703125" style="1" customWidth="1"/>
    <col min="4370" max="4608" width="8.7109375" style="1"/>
    <col min="4609" max="4609" width="2.7109375" style="1" customWidth="1"/>
    <col min="4610" max="4610" width="32.5703125" style="1" customWidth="1"/>
    <col min="4611" max="4612" width="9.5703125" style="1" bestFit="1" customWidth="1"/>
    <col min="4613" max="4614" width="10.140625" style="1" customWidth="1"/>
    <col min="4615" max="4615" width="1.7109375" style="1" customWidth="1"/>
    <col min="4616" max="4616" width="9" style="1" bestFit="1" customWidth="1"/>
    <col min="4617" max="4619" width="8.7109375" style="1"/>
    <col min="4620" max="4620" width="2.7109375" style="1" customWidth="1"/>
    <col min="4621" max="4622" width="8.7109375" style="1"/>
    <col min="4623" max="4625" width="8.5703125" style="1" customWidth="1"/>
    <col min="4626" max="4864" width="8.7109375" style="1"/>
    <col min="4865" max="4865" width="2.7109375" style="1" customWidth="1"/>
    <col min="4866" max="4866" width="32.5703125" style="1" customWidth="1"/>
    <col min="4867" max="4868" width="9.5703125" style="1" bestFit="1" customWidth="1"/>
    <col min="4869" max="4870" width="10.140625" style="1" customWidth="1"/>
    <col min="4871" max="4871" width="1.7109375" style="1" customWidth="1"/>
    <col min="4872" max="4872" width="9" style="1" bestFit="1" customWidth="1"/>
    <col min="4873" max="4875" width="8.7109375" style="1"/>
    <col min="4876" max="4876" width="2.7109375" style="1" customWidth="1"/>
    <col min="4877" max="4878" width="8.7109375" style="1"/>
    <col min="4879" max="4881" width="8.5703125" style="1" customWidth="1"/>
    <col min="4882" max="5120" width="8.7109375" style="1"/>
    <col min="5121" max="5121" width="2.7109375" style="1" customWidth="1"/>
    <col min="5122" max="5122" width="32.5703125" style="1" customWidth="1"/>
    <col min="5123" max="5124" width="9.5703125" style="1" bestFit="1" customWidth="1"/>
    <col min="5125" max="5126" width="10.140625" style="1" customWidth="1"/>
    <col min="5127" max="5127" width="1.7109375" style="1" customWidth="1"/>
    <col min="5128" max="5128" width="9" style="1" bestFit="1" customWidth="1"/>
    <col min="5129" max="5131" width="8.7109375" style="1"/>
    <col min="5132" max="5132" width="2.7109375" style="1" customWidth="1"/>
    <col min="5133" max="5134" width="8.7109375" style="1"/>
    <col min="5135" max="5137" width="8.5703125" style="1" customWidth="1"/>
    <col min="5138" max="5376" width="8.7109375" style="1"/>
    <col min="5377" max="5377" width="2.7109375" style="1" customWidth="1"/>
    <col min="5378" max="5378" width="32.5703125" style="1" customWidth="1"/>
    <col min="5379" max="5380" width="9.5703125" style="1" bestFit="1" customWidth="1"/>
    <col min="5381" max="5382" width="10.140625" style="1" customWidth="1"/>
    <col min="5383" max="5383" width="1.7109375" style="1" customWidth="1"/>
    <col min="5384" max="5384" width="9" style="1" bestFit="1" customWidth="1"/>
    <col min="5385" max="5387" width="8.7109375" style="1"/>
    <col min="5388" max="5388" width="2.7109375" style="1" customWidth="1"/>
    <col min="5389" max="5390" width="8.7109375" style="1"/>
    <col min="5391" max="5393" width="8.5703125" style="1" customWidth="1"/>
    <col min="5394" max="5632" width="8.7109375" style="1"/>
    <col min="5633" max="5633" width="2.7109375" style="1" customWidth="1"/>
    <col min="5634" max="5634" width="32.5703125" style="1" customWidth="1"/>
    <col min="5635" max="5636" width="9.5703125" style="1" bestFit="1" customWidth="1"/>
    <col min="5637" max="5638" width="10.140625" style="1" customWidth="1"/>
    <col min="5639" max="5639" width="1.7109375" style="1" customWidth="1"/>
    <col min="5640" max="5640" width="9" style="1" bestFit="1" customWidth="1"/>
    <col min="5641" max="5643" width="8.7109375" style="1"/>
    <col min="5644" max="5644" width="2.7109375" style="1" customWidth="1"/>
    <col min="5645" max="5646" width="8.7109375" style="1"/>
    <col min="5647" max="5649" width="8.5703125" style="1" customWidth="1"/>
    <col min="5650" max="5888" width="8.7109375" style="1"/>
    <col min="5889" max="5889" width="2.7109375" style="1" customWidth="1"/>
    <col min="5890" max="5890" width="32.5703125" style="1" customWidth="1"/>
    <col min="5891" max="5892" width="9.5703125" style="1" bestFit="1" customWidth="1"/>
    <col min="5893" max="5894" width="10.140625" style="1" customWidth="1"/>
    <col min="5895" max="5895" width="1.7109375" style="1" customWidth="1"/>
    <col min="5896" max="5896" width="9" style="1" bestFit="1" customWidth="1"/>
    <col min="5897" max="5899" width="8.7109375" style="1"/>
    <col min="5900" max="5900" width="2.7109375" style="1" customWidth="1"/>
    <col min="5901" max="5902" width="8.7109375" style="1"/>
    <col min="5903" max="5905" width="8.5703125" style="1" customWidth="1"/>
    <col min="5906" max="6144" width="8.7109375" style="1"/>
    <col min="6145" max="6145" width="2.7109375" style="1" customWidth="1"/>
    <col min="6146" max="6146" width="32.5703125" style="1" customWidth="1"/>
    <col min="6147" max="6148" width="9.5703125" style="1" bestFit="1" customWidth="1"/>
    <col min="6149" max="6150" width="10.140625" style="1" customWidth="1"/>
    <col min="6151" max="6151" width="1.7109375" style="1" customWidth="1"/>
    <col min="6152" max="6152" width="9" style="1" bestFit="1" customWidth="1"/>
    <col min="6153" max="6155" width="8.7109375" style="1"/>
    <col min="6156" max="6156" width="2.7109375" style="1" customWidth="1"/>
    <col min="6157" max="6158" width="8.7109375" style="1"/>
    <col min="6159" max="6161" width="8.5703125" style="1" customWidth="1"/>
    <col min="6162" max="6400" width="8.7109375" style="1"/>
    <col min="6401" max="6401" width="2.7109375" style="1" customWidth="1"/>
    <col min="6402" max="6402" width="32.5703125" style="1" customWidth="1"/>
    <col min="6403" max="6404" width="9.5703125" style="1" bestFit="1" customWidth="1"/>
    <col min="6405" max="6406" width="10.140625" style="1" customWidth="1"/>
    <col min="6407" max="6407" width="1.7109375" style="1" customWidth="1"/>
    <col min="6408" max="6408" width="9" style="1" bestFit="1" customWidth="1"/>
    <col min="6409" max="6411" width="8.7109375" style="1"/>
    <col min="6412" max="6412" width="2.7109375" style="1" customWidth="1"/>
    <col min="6413" max="6414" width="8.7109375" style="1"/>
    <col min="6415" max="6417" width="8.5703125" style="1" customWidth="1"/>
    <col min="6418" max="6656" width="8.7109375" style="1"/>
    <col min="6657" max="6657" width="2.7109375" style="1" customWidth="1"/>
    <col min="6658" max="6658" width="32.5703125" style="1" customWidth="1"/>
    <col min="6659" max="6660" width="9.5703125" style="1" bestFit="1" customWidth="1"/>
    <col min="6661" max="6662" width="10.140625" style="1" customWidth="1"/>
    <col min="6663" max="6663" width="1.7109375" style="1" customWidth="1"/>
    <col min="6664" max="6664" width="9" style="1" bestFit="1" customWidth="1"/>
    <col min="6665" max="6667" width="8.7109375" style="1"/>
    <col min="6668" max="6668" width="2.7109375" style="1" customWidth="1"/>
    <col min="6669" max="6670" width="8.7109375" style="1"/>
    <col min="6671" max="6673" width="8.5703125" style="1" customWidth="1"/>
    <col min="6674" max="6912" width="8.7109375" style="1"/>
    <col min="6913" max="6913" width="2.7109375" style="1" customWidth="1"/>
    <col min="6914" max="6914" width="32.5703125" style="1" customWidth="1"/>
    <col min="6915" max="6916" width="9.5703125" style="1" bestFit="1" customWidth="1"/>
    <col min="6917" max="6918" width="10.140625" style="1" customWidth="1"/>
    <col min="6919" max="6919" width="1.7109375" style="1" customWidth="1"/>
    <col min="6920" max="6920" width="9" style="1" bestFit="1" customWidth="1"/>
    <col min="6921" max="6923" width="8.7109375" style="1"/>
    <col min="6924" max="6924" width="2.7109375" style="1" customWidth="1"/>
    <col min="6925" max="6926" width="8.7109375" style="1"/>
    <col min="6927" max="6929" width="8.5703125" style="1" customWidth="1"/>
    <col min="6930" max="7168" width="8.7109375" style="1"/>
    <col min="7169" max="7169" width="2.7109375" style="1" customWidth="1"/>
    <col min="7170" max="7170" width="32.5703125" style="1" customWidth="1"/>
    <col min="7171" max="7172" width="9.5703125" style="1" bestFit="1" customWidth="1"/>
    <col min="7173" max="7174" width="10.140625" style="1" customWidth="1"/>
    <col min="7175" max="7175" width="1.7109375" style="1" customWidth="1"/>
    <col min="7176" max="7176" width="9" style="1" bestFit="1" customWidth="1"/>
    <col min="7177" max="7179" width="8.7109375" style="1"/>
    <col min="7180" max="7180" width="2.7109375" style="1" customWidth="1"/>
    <col min="7181" max="7182" width="8.7109375" style="1"/>
    <col min="7183" max="7185" width="8.5703125" style="1" customWidth="1"/>
    <col min="7186" max="7424" width="8.7109375" style="1"/>
    <col min="7425" max="7425" width="2.7109375" style="1" customWidth="1"/>
    <col min="7426" max="7426" width="32.5703125" style="1" customWidth="1"/>
    <col min="7427" max="7428" width="9.5703125" style="1" bestFit="1" customWidth="1"/>
    <col min="7429" max="7430" width="10.140625" style="1" customWidth="1"/>
    <col min="7431" max="7431" width="1.7109375" style="1" customWidth="1"/>
    <col min="7432" max="7432" width="9" style="1" bestFit="1" customWidth="1"/>
    <col min="7433" max="7435" width="8.7109375" style="1"/>
    <col min="7436" max="7436" width="2.7109375" style="1" customWidth="1"/>
    <col min="7437" max="7438" width="8.7109375" style="1"/>
    <col min="7439" max="7441" width="8.5703125" style="1" customWidth="1"/>
    <col min="7442" max="7680" width="8.7109375" style="1"/>
    <col min="7681" max="7681" width="2.7109375" style="1" customWidth="1"/>
    <col min="7682" max="7682" width="32.5703125" style="1" customWidth="1"/>
    <col min="7683" max="7684" width="9.5703125" style="1" bestFit="1" customWidth="1"/>
    <col min="7685" max="7686" width="10.140625" style="1" customWidth="1"/>
    <col min="7687" max="7687" width="1.7109375" style="1" customWidth="1"/>
    <col min="7688" max="7688" width="9" style="1" bestFit="1" customWidth="1"/>
    <col min="7689" max="7691" width="8.7109375" style="1"/>
    <col min="7692" max="7692" width="2.7109375" style="1" customWidth="1"/>
    <col min="7693" max="7694" width="8.7109375" style="1"/>
    <col min="7695" max="7697" width="8.5703125" style="1" customWidth="1"/>
    <col min="7698" max="7936" width="8.7109375" style="1"/>
    <col min="7937" max="7937" width="2.7109375" style="1" customWidth="1"/>
    <col min="7938" max="7938" width="32.5703125" style="1" customWidth="1"/>
    <col min="7939" max="7940" width="9.5703125" style="1" bestFit="1" customWidth="1"/>
    <col min="7941" max="7942" width="10.140625" style="1" customWidth="1"/>
    <col min="7943" max="7943" width="1.7109375" style="1" customWidth="1"/>
    <col min="7944" max="7944" width="9" style="1" bestFit="1" customWidth="1"/>
    <col min="7945" max="7947" width="8.7109375" style="1"/>
    <col min="7948" max="7948" width="2.7109375" style="1" customWidth="1"/>
    <col min="7949" max="7950" width="8.7109375" style="1"/>
    <col min="7951" max="7953" width="8.5703125" style="1" customWidth="1"/>
    <col min="7954" max="8192" width="8.7109375" style="1"/>
    <col min="8193" max="8193" width="2.7109375" style="1" customWidth="1"/>
    <col min="8194" max="8194" width="32.5703125" style="1" customWidth="1"/>
    <col min="8195" max="8196" width="9.5703125" style="1" bestFit="1" customWidth="1"/>
    <col min="8197" max="8198" width="10.140625" style="1" customWidth="1"/>
    <col min="8199" max="8199" width="1.7109375" style="1" customWidth="1"/>
    <col min="8200" max="8200" width="9" style="1" bestFit="1" customWidth="1"/>
    <col min="8201" max="8203" width="8.7109375" style="1"/>
    <col min="8204" max="8204" width="2.7109375" style="1" customWidth="1"/>
    <col min="8205" max="8206" width="8.7109375" style="1"/>
    <col min="8207" max="8209" width="8.5703125" style="1" customWidth="1"/>
    <col min="8210" max="8448" width="8.7109375" style="1"/>
    <col min="8449" max="8449" width="2.7109375" style="1" customWidth="1"/>
    <col min="8450" max="8450" width="32.5703125" style="1" customWidth="1"/>
    <col min="8451" max="8452" width="9.5703125" style="1" bestFit="1" customWidth="1"/>
    <col min="8453" max="8454" width="10.140625" style="1" customWidth="1"/>
    <col min="8455" max="8455" width="1.7109375" style="1" customWidth="1"/>
    <col min="8456" max="8456" width="9" style="1" bestFit="1" customWidth="1"/>
    <col min="8457" max="8459" width="8.7109375" style="1"/>
    <col min="8460" max="8460" width="2.7109375" style="1" customWidth="1"/>
    <col min="8461" max="8462" width="8.7109375" style="1"/>
    <col min="8463" max="8465" width="8.5703125" style="1" customWidth="1"/>
    <col min="8466" max="8704" width="8.7109375" style="1"/>
    <col min="8705" max="8705" width="2.7109375" style="1" customWidth="1"/>
    <col min="8706" max="8706" width="32.5703125" style="1" customWidth="1"/>
    <col min="8707" max="8708" width="9.5703125" style="1" bestFit="1" customWidth="1"/>
    <col min="8709" max="8710" width="10.140625" style="1" customWidth="1"/>
    <col min="8711" max="8711" width="1.7109375" style="1" customWidth="1"/>
    <col min="8712" max="8712" width="9" style="1" bestFit="1" customWidth="1"/>
    <col min="8713" max="8715" width="8.7109375" style="1"/>
    <col min="8716" max="8716" width="2.7109375" style="1" customWidth="1"/>
    <col min="8717" max="8718" width="8.7109375" style="1"/>
    <col min="8719" max="8721" width="8.5703125" style="1" customWidth="1"/>
    <col min="8722" max="8960" width="8.7109375" style="1"/>
    <col min="8961" max="8961" width="2.7109375" style="1" customWidth="1"/>
    <col min="8962" max="8962" width="32.5703125" style="1" customWidth="1"/>
    <col min="8963" max="8964" width="9.5703125" style="1" bestFit="1" customWidth="1"/>
    <col min="8965" max="8966" width="10.140625" style="1" customWidth="1"/>
    <col min="8967" max="8967" width="1.7109375" style="1" customWidth="1"/>
    <col min="8968" max="8968" width="9" style="1" bestFit="1" customWidth="1"/>
    <col min="8969" max="8971" width="8.7109375" style="1"/>
    <col min="8972" max="8972" width="2.7109375" style="1" customWidth="1"/>
    <col min="8973" max="8974" width="8.7109375" style="1"/>
    <col min="8975" max="8977" width="8.5703125" style="1" customWidth="1"/>
    <col min="8978" max="9216" width="8.7109375" style="1"/>
    <col min="9217" max="9217" width="2.7109375" style="1" customWidth="1"/>
    <col min="9218" max="9218" width="32.5703125" style="1" customWidth="1"/>
    <col min="9219" max="9220" width="9.5703125" style="1" bestFit="1" customWidth="1"/>
    <col min="9221" max="9222" width="10.140625" style="1" customWidth="1"/>
    <col min="9223" max="9223" width="1.7109375" style="1" customWidth="1"/>
    <col min="9224" max="9224" width="9" style="1" bestFit="1" customWidth="1"/>
    <col min="9225" max="9227" width="8.7109375" style="1"/>
    <col min="9228" max="9228" width="2.7109375" style="1" customWidth="1"/>
    <col min="9229" max="9230" width="8.7109375" style="1"/>
    <col min="9231" max="9233" width="8.5703125" style="1" customWidth="1"/>
    <col min="9234" max="9472" width="8.7109375" style="1"/>
    <col min="9473" max="9473" width="2.7109375" style="1" customWidth="1"/>
    <col min="9474" max="9474" width="32.5703125" style="1" customWidth="1"/>
    <col min="9475" max="9476" width="9.5703125" style="1" bestFit="1" customWidth="1"/>
    <col min="9477" max="9478" width="10.140625" style="1" customWidth="1"/>
    <col min="9479" max="9479" width="1.7109375" style="1" customWidth="1"/>
    <col min="9480" max="9480" width="9" style="1" bestFit="1" customWidth="1"/>
    <col min="9481" max="9483" width="8.7109375" style="1"/>
    <col min="9484" max="9484" width="2.7109375" style="1" customWidth="1"/>
    <col min="9485" max="9486" width="8.7109375" style="1"/>
    <col min="9487" max="9489" width="8.5703125" style="1" customWidth="1"/>
    <col min="9490" max="9728" width="8.7109375" style="1"/>
    <col min="9729" max="9729" width="2.7109375" style="1" customWidth="1"/>
    <col min="9730" max="9730" width="32.5703125" style="1" customWidth="1"/>
    <col min="9731" max="9732" width="9.5703125" style="1" bestFit="1" customWidth="1"/>
    <col min="9733" max="9734" width="10.140625" style="1" customWidth="1"/>
    <col min="9735" max="9735" width="1.7109375" style="1" customWidth="1"/>
    <col min="9736" max="9736" width="9" style="1" bestFit="1" customWidth="1"/>
    <col min="9737" max="9739" width="8.7109375" style="1"/>
    <col min="9740" max="9740" width="2.7109375" style="1" customWidth="1"/>
    <col min="9741" max="9742" width="8.7109375" style="1"/>
    <col min="9743" max="9745" width="8.5703125" style="1" customWidth="1"/>
    <col min="9746" max="9984" width="8.7109375" style="1"/>
    <col min="9985" max="9985" width="2.7109375" style="1" customWidth="1"/>
    <col min="9986" max="9986" width="32.5703125" style="1" customWidth="1"/>
    <col min="9987" max="9988" width="9.5703125" style="1" bestFit="1" customWidth="1"/>
    <col min="9989" max="9990" width="10.140625" style="1" customWidth="1"/>
    <col min="9991" max="9991" width="1.7109375" style="1" customWidth="1"/>
    <col min="9992" max="9992" width="9" style="1" bestFit="1" customWidth="1"/>
    <col min="9993" max="9995" width="8.7109375" style="1"/>
    <col min="9996" max="9996" width="2.7109375" style="1" customWidth="1"/>
    <col min="9997" max="9998" width="8.7109375" style="1"/>
    <col min="9999" max="10001" width="8.5703125" style="1" customWidth="1"/>
    <col min="10002" max="10240" width="8.7109375" style="1"/>
    <col min="10241" max="10241" width="2.7109375" style="1" customWidth="1"/>
    <col min="10242" max="10242" width="32.5703125" style="1" customWidth="1"/>
    <col min="10243" max="10244" width="9.5703125" style="1" bestFit="1" customWidth="1"/>
    <col min="10245" max="10246" width="10.140625" style="1" customWidth="1"/>
    <col min="10247" max="10247" width="1.7109375" style="1" customWidth="1"/>
    <col min="10248" max="10248" width="9" style="1" bestFit="1" customWidth="1"/>
    <col min="10249" max="10251" width="8.7109375" style="1"/>
    <col min="10252" max="10252" width="2.7109375" style="1" customWidth="1"/>
    <col min="10253" max="10254" width="8.7109375" style="1"/>
    <col min="10255" max="10257" width="8.5703125" style="1" customWidth="1"/>
    <col min="10258" max="10496" width="8.7109375" style="1"/>
    <col min="10497" max="10497" width="2.7109375" style="1" customWidth="1"/>
    <col min="10498" max="10498" width="32.5703125" style="1" customWidth="1"/>
    <col min="10499" max="10500" width="9.5703125" style="1" bestFit="1" customWidth="1"/>
    <col min="10501" max="10502" width="10.140625" style="1" customWidth="1"/>
    <col min="10503" max="10503" width="1.7109375" style="1" customWidth="1"/>
    <col min="10504" max="10504" width="9" style="1" bestFit="1" customWidth="1"/>
    <col min="10505" max="10507" width="8.7109375" style="1"/>
    <col min="10508" max="10508" width="2.7109375" style="1" customWidth="1"/>
    <col min="10509" max="10510" width="8.7109375" style="1"/>
    <col min="10511" max="10513" width="8.5703125" style="1" customWidth="1"/>
    <col min="10514" max="10752" width="8.7109375" style="1"/>
    <col min="10753" max="10753" width="2.7109375" style="1" customWidth="1"/>
    <col min="10754" max="10754" width="32.5703125" style="1" customWidth="1"/>
    <col min="10755" max="10756" width="9.5703125" style="1" bestFit="1" customWidth="1"/>
    <col min="10757" max="10758" width="10.140625" style="1" customWidth="1"/>
    <col min="10759" max="10759" width="1.7109375" style="1" customWidth="1"/>
    <col min="10760" max="10760" width="9" style="1" bestFit="1" customWidth="1"/>
    <col min="10761" max="10763" width="8.7109375" style="1"/>
    <col min="10764" max="10764" width="2.7109375" style="1" customWidth="1"/>
    <col min="10765" max="10766" width="8.7109375" style="1"/>
    <col min="10767" max="10769" width="8.5703125" style="1" customWidth="1"/>
    <col min="10770" max="11008" width="8.7109375" style="1"/>
    <col min="11009" max="11009" width="2.7109375" style="1" customWidth="1"/>
    <col min="11010" max="11010" width="32.5703125" style="1" customWidth="1"/>
    <col min="11011" max="11012" width="9.5703125" style="1" bestFit="1" customWidth="1"/>
    <col min="11013" max="11014" width="10.140625" style="1" customWidth="1"/>
    <col min="11015" max="11015" width="1.7109375" style="1" customWidth="1"/>
    <col min="11016" max="11016" width="9" style="1" bestFit="1" customWidth="1"/>
    <col min="11017" max="11019" width="8.7109375" style="1"/>
    <col min="11020" max="11020" width="2.7109375" style="1" customWidth="1"/>
    <col min="11021" max="11022" width="8.7109375" style="1"/>
    <col min="11023" max="11025" width="8.5703125" style="1" customWidth="1"/>
    <col min="11026" max="11264" width="8.7109375" style="1"/>
    <col min="11265" max="11265" width="2.7109375" style="1" customWidth="1"/>
    <col min="11266" max="11266" width="32.5703125" style="1" customWidth="1"/>
    <col min="11267" max="11268" width="9.5703125" style="1" bestFit="1" customWidth="1"/>
    <col min="11269" max="11270" width="10.140625" style="1" customWidth="1"/>
    <col min="11271" max="11271" width="1.7109375" style="1" customWidth="1"/>
    <col min="11272" max="11272" width="9" style="1" bestFit="1" customWidth="1"/>
    <col min="11273" max="11275" width="8.7109375" style="1"/>
    <col min="11276" max="11276" width="2.7109375" style="1" customWidth="1"/>
    <col min="11277" max="11278" width="8.7109375" style="1"/>
    <col min="11279" max="11281" width="8.5703125" style="1" customWidth="1"/>
    <col min="11282" max="11520" width="8.7109375" style="1"/>
    <col min="11521" max="11521" width="2.7109375" style="1" customWidth="1"/>
    <col min="11522" max="11522" width="32.5703125" style="1" customWidth="1"/>
    <col min="11523" max="11524" width="9.5703125" style="1" bestFit="1" customWidth="1"/>
    <col min="11525" max="11526" width="10.140625" style="1" customWidth="1"/>
    <col min="11527" max="11527" width="1.7109375" style="1" customWidth="1"/>
    <col min="11528" max="11528" width="9" style="1" bestFit="1" customWidth="1"/>
    <col min="11529" max="11531" width="8.7109375" style="1"/>
    <col min="11532" max="11532" width="2.7109375" style="1" customWidth="1"/>
    <col min="11533" max="11534" width="8.7109375" style="1"/>
    <col min="11535" max="11537" width="8.5703125" style="1" customWidth="1"/>
    <col min="11538" max="11776" width="8.7109375" style="1"/>
    <col min="11777" max="11777" width="2.7109375" style="1" customWidth="1"/>
    <col min="11778" max="11778" width="32.5703125" style="1" customWidth="1"/>
    <col min="11779" max="11780" width="9.5703125" style="1" bestFit="1" customWidth="1"/>
    <col min="11781" max="11782" width="10.140625" style="1" customWidth="1"/>
    <col min="11783" max="11783" width="1.7109375" style="1" customWidth="1"/>
    <col min="11784" max="11784" width="9" style="1" bestFit="1" customWidth="1"/>
    <col min="11785" max="11787" width="8.7109375" style="1"/>
    <col min="11788" max="11788" width="2.7109375" style="1" customWidth="1"/>
    <col min="11789" max="11790" width="8.7109375" style="1"/>
    <col min="11791" max="11793" width="8.5703125" style="1" customWidth="1"/>
    <col min="11794" max="12032" width="8.7109375" style="1"/>
    <col min="12033" max="12033" width="2.7109375" style="1" customWidth="1"/>
    <col min="12034" max="12034" width="32.5703125" style="1" customWidth="1"/>
    <col min="12035" max="12036" width="9.5703125" style="1" bestFit="1" customWidth="1"/>
    <col min="12037" max="12038" width="10.140625" style="1" customWidth="1"/>
    <col min="12039" max="12039" width="1.7109375" style="1" customWidth="1"/>
    <col min="12040" max="12040" width="9" style="1" bestFit="1" customWidth="1"/>
    <col min="12041" max="12043" width="8.7109375" style="1"/>
    <col min="12044" max="12044" width="2.7109375" style="1" customWidth="1"/>
    <col min="12045" max="12046" width="8.7109375" style="1"/>
    <col min="12047" max="12049" width="8.5703125" style="1" customWidth="1"/>
    <col min="12050" max="12288" width="8.7109375" style="1"/>
    <col min="12289" max="12289" width="2.7109375" style="1" customWidth="1"/>
    <col min="12290" max="12290" width="32.5703125" style="1" customWidth="1"/>
    <col min="12291" max="12292" width="9.5703125" style="1" bestFit="1" customWidth="1"/>
    <col min="12293" max="12294" width="10.140625" style="1" customWidth="1"/>
    <col min="12295" max="12295" width="1.7109375" style="1" customWidth="1"/>
    <col min="12296" max="12296" width="9" style="1" bestFit="1" customWidth="1"/>
    <col min="12297" max="12299" width="8.7109375" style="1"/>
    <col min="12300" max="12300" width="2.7109375" style="1" customWidth="1"/>
    <col min="12301" max="12302" width="8.7109375" style="1"/>
    <col min="12303" max="12305" width="8.5703125" style="1" customWidth="1"/>
    <col min="12306" max="12544" width="8.7109375" style="1"/>
    <col min="12545" max="12545" width="2.7109375" style="1" customWidth="1"/>
    <col min="12546" max="12546" width="32.5703125" style="1" customWidth="1"/>
    <col min="12547" max="12548" width="9.5703125" style="1" bestFit="1" customWidth="1"/>
    <col min="12549" max="12550" width="10.140625" style="1" customWidth="1"/>
    <col min="12551" max="12551" width="1.7109375" style="1" customWidth="1"/>
    <col min="12552" max="12552" width="9" style="1" bestFit="1" customWidth="1"/>
    <col min="12553" max="12555" width="8.7109375" style="1"/>
    <col min="12556" max="12556" width="2.7109375" style="1" customWidth="1"/>
    <col min="12557" max="12558" width="8.7109375" style="1"/>
    <col min="12559" max="12561" width="8.5703125" style="1" customWidth="1"/>
    <col min="12562" max="12800" width="8.7109375" style="1"/>
    <col min="12801" max="12801" width="2.7109375" style="1" customWidth="1"/>
    <col min="12802" max="12802" width="32.5703125" style="1" customWidth="1"/>
    <col min="12803" max="12804" width="9.5703125" style="1" bestFit="1" customWidth="1"/>
    <col min="12805" max="12806" width="10.140625" style="1" customWidth="1"/>
    <col min="12807" max="12807" width="1.7109375" style="1" customWidth="1"/>
    <col min="12808" max="12808" width="9" style="1" bestFit="1" customWidth="1"/>
    <col min="12809" max="12811" width="8.7109375" style="1"/>
    <col min="12812" max="12812" width="2.7109375" style="1" customWidth="1"/>
    <col min="12813" max="12814" width="8.7109375" style="1"/>
    <col min="12815" max="12817" width="8.5703125" style="1" customWidth="1"/>
    <col min="12818" max="13056" width="8.7109375" style="1"/>
    <col min="13057" max="13057" width="2.7109375" style="1" customWidth="1"/>
    <col min="13058" max="13058" width="32.5703125" style="1" customWidth="1"/>
    <col min="13059" max="13060" width="9.5703125" style="1" bestFit="1" customWidth="1"/>
    <col min="13061" max="13062" width="10.140625" style="1" customWidth="1"/>
    <col min="13063" max="13063" width="1.7109375" style="1" customWidth="1"/>
    <col min="13064" max="13064" width="9" style="1" bestFit="1" customWidth="1"/>
    <col min="13065" max="13067" width="8.7109375" style="1"/>
    <col min="13068" max="13068" width="2.7109375" style="1" customWidth="1"/>
    <col min="13069" max="13070" width="8.7109375" style="1"/>
    <col min="13071" max="13073" width="8.5703125" style="1" customWidth="1"/>
    <col min="13074" max="13312" width="8.7109375" style="1"/>
    <col min="13313" max="13313" width="2.7109375" style="1" customWidth="1"/>
    <col min="13314" max="13314" width="32.5703125" style="1" customWidth="1"/>
    <col min="13315" max="13316" width="9.5703125" style="1" bestFit="1" customWidth="1"/>
    <col min="13317" max="13318" width="10.140625" style="1" customWidth="1"/>
    <col min="13319" max="13319" width="1.7109375" style="1" customWidth="1"/>
    <col min="13320" max="13320" width="9" style="1" bestFit="1" customWidth="1"/>
    <col min="13321" max="13323" width="8.7109375" style="1"/>
    <col min="13324" max="13324" width="2.7109375" style="1" customWidth="1"/>
    <col min="13325" max="13326" width="8.7109375" style="1"/>
    <col min="13327" max="13329" width="8.5703125" style="1" customWidth="1"/>
    <col min="13330" max="13568" width="8.7109375" style="1"/>
    <col min="13569" max="13569" width="2.7109375" style="1" customWidth="1"/>
    <col min="13570" max="13570" width="32.5703125" style="1" customWidth="1"/>
    <col min="13571" max="13572" width="9.5703125" style="1" bestFit="1" customWidth="1"/>
    <col min="13573" max="13574" width="10.140625" style="1" customWidth="1"/>
    <col min="13575" max="13575" width="1.7109375" style="1" customWidth="1"/>
    <col min="13576" max="13576" width="9" style="1" bestFit="1" customWidth="1"/>
    <col min="13577" max="13579" width="8.7109375" style="1"/>
    <col min="13580" max="13580" width="2.7109375" style="1" customWidth="1"/>
    <col min="13581" max="13582" width="8.7109375" style="1"/>
    <col min="13583" max="13585" width="8.5703125" style="1" customWidth="1"/>
    <col min="13586" max="13824" width="8.7109375" style="1"/>
    <col min="13825" max="13825" width="2.7109375" style="1" customWidth="1"/>
    <col min="13826" max="13826" width="32.5703125" style="1" customWidth="1"/>
    <col min="13827" max="13828" width="9.5703125" style="1" bestFit="1" customWidth="1"/>
    <col min="13829" max="13830" width="10.140625" style="1" customWidth="1"/>
    <col min="13831" max="13831" width="1.7109375" style="1" customWidth="1"/>
    <col min="13832" max="13832" width="9" style="1" bestFit="1" customWidth="1"/>
    <col min="13833" max="13835" width="8.7109375" style="1"/>
    <col min="13836" max="13836" width="2.7109375" style="1" customWidth="1"/>
    <col min="13837" max="13838" width="8.7109375" style="1"/>
    <col min="13839" max="13841" width="8.5703125" style="1" customWidth="1"/>
    <col min="13842" max="14080" width="8.7109375" style="1"/>
    <col min="14081" max="14081" width="2.7109375" style="1" customWidth="1"/>
    <col min="14082" max="14082" width="32.5703125" style="1" customWidth="1"/>
    <col min="14083" max="14084" width="9.5703125" style="1" bestFit="1" customWidth="1"/>
    <col min="14085" max="14086" width="10.140625" style="1" customWidth="1"/>
    <col min="14087" max="14087" width="1.7109375" style="1" customWidth="1"/>
    <col min="14088" max="14088" width="9" style="1" bestFit="1" customWidth="1"/>
    <col min="14089" max="14091" width="8.7109375" style="1"/>
    <col min="14092" max="14092" width="2.7109375" style="1" customWidth="1"/>
    <col min="14093" max="14094" width="8.7109375" style="1"/>
    <col min="14095" max="14097" width="8.5703125" style="1" customWidth="1"/>
    <col min="14098" max="14336" width="8.7109375" style="1"/>
    <col min="14337" max="14337" width="2.7109375" style="1" customWidth="1"/>
    <col min="14338" max="14338" width="32.5703125" style="1" customWidth="1"/>
    <col min="14339" max="14340" width="9.5703125" style="1" bestFit="1" customWidth="1"/>
    <col min="14341" max="14342" width="10.140625" style="1" customWidth="1"/>
    <col min="14343" max="14343" width="1.7109375" style="1" customWidth="1"/>
    <col min="14344" max="14344" width="9" style="1" bestFit="1" customWidth="1"/>
    <col min="14345" max="14347" width="8.7109375" style="1"/>
    <col min="14348" max="14348" width="2.7109375" style="1" customWidth="1"/>
    <col min="14349" max="14350" width="8.7109375" style="1"/>
    <col min="14351" max="14353" width="8.5703125" style="1" customWidth="1"/>
    <col min="14354" max="14592" width="8.7109375" style="1"/>
    <col min="14593" max="14593" width="2.7109375" style="1" customWidth="1"/>
    <col min="14594" max="14594" width="32.5703125" style="1" customWidth="1"/>
    <col min="14595" max="14596" width="9.5703125" style="1" bestFit="1" customWidth="1"/>
    <col min="14597" max="14598" width="10.140625" style="1" customWidth="1"/>
    <col min="14599" max="14599" width="1.7109375" style="1" customWidth="1"/>
    <col min="14600" max="14600" width="9" style="1" bestFit="1" customWidth="1"/>
    <col min="14601" max="14603" width="8.7109375" style="1"/>
    <col min="14604" max="14604" width="2.7109375" style="1" customWidth="1"/>
    <col min="14605" max="14606" width="8.7109375" style="1"/>
    <col min="14607" max="14609" width="8.5703125" style="1" customWidth="1"/>
    <col min="14610" max="14848" width="8.7109375" style="1"/>
    <col min="14849" max="14849" width="2.7109375" style="1" customWidth="1"/>
    <col min="14850" max="14850" width="32.5703125" style="1" customWidth="1"/>
    <col min="14851" max="14852" width="9.5703125" style="1" bestFit="1" customWidth="1"/>
    <col min="14853" max="14854" width="10.140625" style="1" customWidth="1"/>
    <col min="14855" max="14855" width="1.7109375" style="1" customWidth="1"/>
    <col min="14856" max="14856" width="9" style="1" bestFit="1" customWidth="1"/>
    <col min="14857" max="14859" width="8.7109375" style="1"/>
    <col min="14860" max="14860" width="2.7109375" style="1" customWidth="1"/>
    <col min="14861" max="14862" width="8.7109375" style="1"/>
    <col min="14863" max="14865" width="8.5703125" style="1" customWidth="1"/>
    <col min="14866" max="15104" width="8.7109375" style="1"/>
    <col min="15105" max="15105" width="2.7109375" style="1" customWidth="1"/>
    <col min="15106" max="15106" width="32.5703125" style="1" customWidth="1"/>
    <col min="15107" max="15108" width="9.5703125" style="1" bestFit="1" customWidth="1"/>
    <col min="15109" max="15110" width="10.140625" style="1" customWidth="1"/>
    <col min="15111" max="15111" width="1.7109375" style="1" customWidth="1"/>
    <col min="15112" max="15112" width="9" style="1" bestFit="1" customWidth="1"/>
    <col min="15113" max="15115" width="8.7109375" style="1"/>
    <col min="15116" max="15116" width="2.7109375" style="1" customWidth="1"/>
    <col min="15117" max="15118" width="8.7109375" style="1"/>
    <col min="15119" max="15121" width="8.5703125" style="1" customWidth="1"/>
    <col min="15122" max="15360" width="8.7109375" style="1"/>
    <col min="15361" max="15361" width="2.7109375" style="1" customWidth="1"/>
    <col min="15362" max="15362" width="32.5703125" style="1" customWidth="1"/>
    <col min="15363" max="15364" width="9.5703125" style="1" bestFit="1" customWidth="1"/>
    <col min="15365" max="15366" width="10.140625" style="1" customWidth="1"/>
    <col min="15367" max="15367" width="1.7109375" style="1" customWidth="1"/>
    <col min="15368" max="15368" width="9" style="1" bestFit="1" customWidth="1"/>
    <col min="15369" max="15371" width="8.7109375" style="1"/>
    <col min="15372" max="15372" width="2.7109375" style="1" customWidth="1"/>
    <col min="15373" max="15374" width="8.7109375" style="1"/>
    <col min="15375" max="15377" width="8.5703125" style="1" customWidth="1"/>
    <col min="15378" max="15616" width="8.7109375" style="1"/>
    <col min="15617" max="15617" width="2.7109375" style="1" customWidth="1"/>
    <col min="15618" max="15618" width="32.5703125" style="1" customWidth="1"/>
    <col min="15619" max="15620" width="9.5703125" style="1" bestFit="1" customWidth="1"/>
    <col min="15621" max="15622" width="10.140625" style="1" customWidth="1"/>
    <col min="15623" max="15623" width="1.7109375" style="1" customWidth="1"/>
    <col min="15624" max="15624" width="9" style="1" bestFit="1" customWidth="1"/>
    <col min="15625" max="15627" width="8.7109375" style="1"/>
    <col min="15628" max="15628" width="2.7109375" style="1" customWidth="1"/>
    <col min="15629" max="15630" width="8.7109375" style="1"/>
    <col min="15631" max="15633" width="8.5703125" style="1" customWidth="1"/>
    <col min="15634" max="15872" width="8.7109375" style="1"/>
    <col min="15873" max="15873" width="2.7109375" style="1" customWidth="1"/>
    <col min="15874" max="15874" width="32.5703125" style="1" customWidth="1"/>
    <col min="15875" max="15876" width="9.5703125" style="1" bestFit="1" customWidth="1"/>
    <col min="15877" max="15878" width="10.140625" style="1" customWidth="1"/>
    <col min="15879" max="15879" width="1.7109375" style="1" customWidth="1"/>
    <col min="15880" max="15880" width="9" style="1" bestFit="1" customWidth="1"/>
    <col min="15881" max="15883" width="8.7109375" style="1"/>
    <col min="15884" max="15884" width="2.7109375" style="1" customWidth="1"/>
    <col min="15885" max="15886" width="8.7109375" style="1"/>
    <col min="15887" max="15889" width="8.5703125" style="1" customWidth="1"/>
    <col min="15890" max="16128" width="8.7109375" style="1"/>
    <col min="16129" max="16129" width="2.7109375" style="1" customWidth="1"/>
    <col min="16130" max="16130" width="32.5703125" style="1" customWidth="1"/>
    <col min="16131" max="16132" width="9.5703125" style="1" bestFit="1" customWidth="1"/>
    <col min="16133" max="16134" width="10.140625" style="1" customWidth="1"/>
    <col min="16135" max="16135" width="1.7109375" style="1" customWidth="1"/>
    <col min="16136" max="16136" width="9" style="1" bestFit="1" customWidth="1"/>
    <col min="16137" max="16139" width="8.7109375" style="1"/>
    <col min="16140" max="16140" width="2.7109375" style="1" customWidth="1"/>
    <col min="16141" max="16142" width="8.7109375" style="1"/>
    <col min="16143" max="16145" width="8.5703125" style="1" customWidth="1"/>
    <col min="16146" max="16384" width="8.7109375" style="1"/>
  </cols>
  <sheetData>
    <row r="1" spans="1:12" ht="45.75" customHeight="1" x14ac:dyDescent="0.2">
      <c r="A1" s="160" t="s">
        <v>0</v>
      </c>
      <c r="B1" s="161"/>
      <c r="C1" s="161"/>
      <c r="D1" s="161"/>
      <c r="E1" s="161"/>
      <c r="F1" s="161"/>
      <c r="G1" s="161"/>
      <c r="H1" s="161"/>
      <c r="I1" s="161"/>
      <c r="J1" s="162"/>
      <c r="K1" s="162"/>
      <c r="L1" s="162"/>
    </row>
    <row r="2" spans="1:12" ht="244.5" customHeight="1" x14ac:dyDescent="0.2">
      <c r="A2" s="156"/>
      <c r="B2" s="156"/>
      <c r="C2" s="156"/>
      <c r="D2" s="156"/>
      <c r="E2" s="156"/>
      <c r="F2" s="156"/>
      <c r="G2" s="156"/>
      <c r="H2" s="156"/>
      <c r="I2" s="156"/>
      <c r="J2" s="162"/>
      <c r="K2" s="162"/>
      <c r="L2" s="162"/>
    </row>
    <row r="3" spans="1:12" ht="18" x14ac:dyDescent="0.25">
      <c r="A3" s="163" t="s">
        <v>1</v>
      </c>
      <c r="B3" s="164"/>
      <c r="C3" s="164"/>
      <c r="D3" s="164"/>
      <c r="E3" s="164"/>
      <c r="F3" s="164"/>
      <c r="G3" s="164"/>
      <c r="H3" s="164"/>
      <c r="I3" s="164"/>
      <c r="J3" s="164"/>
      <c r="K3" s="164"/>
      <c r="L3" s="164"/>
    </row>
    <row r="4" spans="1:12" ht="39.950000000000003" customHeight="1" x14ac:dyDescent="0.25">
      <c r="A4" s="2"/>
      <c r="B4" s="3"/>
      <c r="C4" s="3"/>
      <c r="D4" s="3"/>
      <c r="E4" s="3"/>
      <c r="F4" s="3"/>
      <c r="G4" s="3"/>
      <c r="H4" s="3"/>
      <c r="I4" s="3"/>
      <c r="J4" s="3"/>
      <c r="K4" s="3"/>
      <c r="L4" s="3"/>
    </row>
    <row r="5" spans="1:12" s="4" customFormat="1" ht="39.75" customHeight="1" x14ac:dyDescent="0.25">
      <c r="A5" s="165" t="s">
        <v>2</v>
      </c>
      <c r="B5" s="165"/>
      <c r="C5" s="165"/>
      <c r="D5" s="165"/>
      <c r="E5" s="165"/>
      <c r="F5" s="165"/>
      <c r="G5" s="165"/>
      <c r="H5" s="165"/>
      <c r="I5" s="165"/>
      <c r="J5" s="166"/>
      <c r="K5" s="166"/>
      <c r="L5" s="166"/>
    </row>
    <row r="6" spans="1:12" s="4" customFormat="1" ht="39.950000000000003" customHeight="1" x14ac:dyDescent="0.25">
      <c r="A6" s="5"/>
      <c r="B6" s="5"/>
      <c r="C6" s="5"/>
      <c r="D6" s="5"/>
      <c r="E6" s="5"/>
      <c r="F6" s="5"/>
      <c r="G6" s="5"/>
      <c r="H6" s="5"/>
      <c r="I6" s="5"/>
      <c r="J6" s="6"/>
      <c r="K6" s="6"/>
      <c r="L6" s="6"/>
    </row>
    <row r="7" spans="1:12" s="4" customFormat="1" ht="39.75" customHeight="1" x14ac:dyDescent="0.25">
      <c r="A7" s="167" t="s">
        <v>3</v>
      </c>
      <c r="B7" s="168"/>
      <c r="C7" s="168"/>
      <c r="D7" s="168"/>
      <c r="E7" s="168"/>
      <c r="F7" s="168"/>
      <c r="G7" s="168"/>
      <c r="H7" s="168"/>
      <c r="I7" s="168"/>
      <c r="J7" s="169"/>
      <c r="K7" s="169"/>
      <c r="L7" s="169"/>
    </row>
    <row r="8" spans="1:12" s="4" customFormat="1" ht="39.75" customHeight="1" x14ac:dyDescent="0.25">
      <c r="A8" s="7"/>
      <c r="B8" s="8"/>
      <c r="C8" s="8"/>
      <c r="D8" s="8"/>
      <c r="E8" s="8"/>
      <c r="F8" s="8"/>
      <c r="G8" s="8"/>
      <c r="H8" s="8"/>
      <c r="I8" s="8"/>
      <c r="J8" s="6"/>
      <c r="K8" s="6"/>
      <c r="L8" s="6"/>
    </row>
    <row r="9" spans="1:12" s="4" customFormat="1" ht="14.25" customHeight="1" x14ac:dyDescent="0.25">
      <c r="A9" s="7"/>
      <c r="B9" s="8"/>
      <c r="C9" s="8"/>
      <c r="D9" s="8"/>
      <c r="E9" s="8"/>
      <c r="F9" s="8"/>
      <c r="G9" s="8"/>
      <c r="H9" s="8"/>
      <c r="I9" s="8"/>
      <c r="J9" s="6"/>
      <c r="K9" s="6"/>
      <c r="L9" s="6"/>
    </row>
    <row r="10" spans="1:12" s="4" customFormat="1" ht="14.25" customHeight="1" x14ac:dyDescent="0.25">
      <c r="A10" s="7"/>
      <c r="B10" s="8"/>
      <c r="C10" s="8"/>
      <c r="D10" s="8"/>
      <c r="E10" s="8"/>
      <c r="F10" s="8"/>
      <c r="G10" s="8"/>
      <c r="H10" s="8"/>
      <c r="I10" s="8"/>
      <c r="J10" s="6"/>
      <c r="K10" s="6"/>
      <c r="L10" s="6"/>
    </row>
    <row r="11" spans="1:12" s="4" customFormat="1" ht="12.75" customHeight="1" x14ac:dyDescent="0.25">
      <c r="A11" s="7"/>
      <c r="B11" s="8"/>
      <c r="C11" s="8"/>
      <c r="D11" s="8"/>
      <c r="E11" s="8"/>
      <c r="F11" s="8"/>
      <c r="G11" s="8"/>
      <c r="H11" s="8"/>
      <c r="I11" s="8"/>
      <c r="J11" s="6"/>
      <c r="K11" s="6"/>
      <c r="L11" s="6"/>
    </row>
    <row r="12" spans="1:12" ht="15" x14ac:dyDescent="0.2">
      <c r="A12" s="9"/>
      <c r="B12" s="10"/>
      <c r="C12" s="170" t="s">
        <v>4</v>
      </c>
      <c r="D12" s="171"/>
      <c r="E12" s="170" t="s">
        <v>5</v>
      </c>
      <c r="F12" s="171"/>
      <c r="G12" s="11"/>
      <c r="H12" s="170" t="s">
        <v>6</v>
      </c>
      <c r="I12" s="172"/>
      <c r="J12" s="172"/>
      <c r="K12" s="171"/>
      <c r="L12" s="9"/>
    </row>
    <row r="13" spans="1:12" ht="15" x14ac:dyDescent="0.2">
      <c r="A13" s="9"/>
      <c r="B13" s="12" t="s">
        <v>7</v>
      </c>
      <c r="C13" s="13">
        <f>VALUE(RIGHT(A7, 4))</f>
        <v>2020</v>
      </c>
      <c r="D13" s="14">
        <f>C13-1</f>
        <v>2019</v>
      </c>
      <c r="E13" s="13">
        <f>C13</f>
        <v>2020</v>
      </c>
      <c r="F13" s="14">
        <f>D13</f>
        <v>2019</v>
      </c>
      <c r="G13" s="15"/>
      <c r="H13" s="13" t="s">
        <v>8</v>
      </c>
      <c r="I13" s="14" t="s">
        <v>5</v>
      </c>
      <c r="J13" s="13" t="s">
        <v>8</v>
      </c>
      <c r="K13" s="14" t="s">
        <v>5</v>
      </c>
      <c r="L13" s="9"/>
    </row>
    <row r="14" spans="1:12" ht="15" x14ac:dyDescent="0.2">
      <c r="A14" s="9"/>
      <c r="B14" s="16"/>
      <c r="C14" s="17"/>
      <c r="D14" s="18"/>
      <c r="E14" s="17"/>
      <c r="F14" s="18"/>
      <c r="G14" s="19"/>
      <c r="H14" s="17"/>
      <c r="I14" s="18"/>
      <c r="J14" s="17"/>
      <c r="K14" s="18"/>
      <c r="L14" s="9"/>
    </row>
    <row r="15" spans="1:12" ht="15" x14ac:dyDescent="0.2">
      <c r="A15" s="9"/>
      <c r="B15" s="20" t="s">
        <v>9</v>
      </c>
      <c r="C15" s="21">
        <v>1945</v>
      </c>
      <c r="D15" s="22">
        <v>1712</v>
      </c>
      <c r="E15" s="21">
        <v>11003</v>
      </c>
      <c r="F15" s="22">
        <v>8693</v>
      </c>
      <c r="G15" s="23"/>
      <c r="H15" s="21">
        <f t="shared" ref="H15:H22" si="0">C15-D15</f>
        <v>233</v>
      </c>
      <c r="I15" s="22">
        <f t="shared" ref="I15:I22" si="1">E15-F15</f>
        <v>2310</v>
      </c>
      <c r="J15" s="24">
        <f t="shared" ref="J15:J22" si="2">IF(D15=0, "-", IF(H15/D15&lt;10, H15/D15, "&gt;999%"))</f>
        <v>0.13609813084112149</v>
      </c>
      <c r="K15" s="25">
        <f t="shared" ref="K15:K22" si="3">IF(F15=0, "-", IF(I15/F15&lt;10, I15/F15, "&gt;999%"))</f>
        <v>0.26573104796963076</v>
      </c>
      <c r="L15" s="9"/>
    </row>
    <row r="16" spans="1:12" ht="15" x14ac:dyDescent="0.2">
      <c r="A16" s="9"/>
      <c r="B16" s="20" t="s">
        <v>10</v>
      </c>
      <c r="C16" s="21">
        <v>34898</v>
      </c>
      <c r="D16" s="22">
        <v>37811</v>
      </c>
      <c r="E16" s="21">
        <v>140902</v>
      </c>
      <c r="F16" s="22">
        <v>177898</v>
      </c>
      <c r="G16" s="23"/>
      <c r="H16" s="21">
        <f t="shared" si="0"/>
        <v>-2913</v>
      </c>
      <c r="I16" s="22">
        <f t="shared" si="1"/>
        <v>-36996</v>
      </c>
      <c r="J16" s="24">
        <f t="shared" si="2"/>
        <v>-7.7041072703710564E-2</v>
      </c>
      <c r="K16" s="25">
        <f t="shared" si="3"/>
        <v>-0.2079618657882607</v>
      </c>
      <c r="L16" s="9"/>
    </row>
    <row r="17" spans="1:12" ht="15" x14ac:dyDescent="0.2">
      <c r="A17" s="9"/>
      <c r="B17" s="20" t="s">
        <v>11</v>
      </c>
      <c r="C17" s="21">
        <v>841</v>
      </c>
      <c r="D17" s="22">
        <v>882</v>
      </c>
      <c r="E17" s="21">
        <v>3518</v>
      </c>
      <c r="F17" s="22">
        <v>4957</v>
      </c>
      <c r="G17" s="23"/>
      <c r="H17" s="21">
        <f t="shared" si="0"/>
        <v>-41</v>
      </c>
      <c r="I17" s="22">
        <f t="shared" si="1"/>
        <v>-1439</v>
      </c>
      <c r="J17" s="24">
        <f t="shared" si="2"/>
        <v>-4.6485260770975055E-2</v>
      </c>
      <c r="K17" s="25">
        <f t="shared" si="3"/>
        <v>-0.29029655033286261</v>
      </c>
      <c r="L17" s="9"/>
    </row>
    <row r="18" spans="1:12" ht="15" x14ac:dyDescent="0.2">
      <c r="A18" s="9"/>
      <c r="B18" s="20" t="s">
        <v>12</v>
      </c>
      <c r="C18" s="21">
        <v>24634</v>
      </c>
      <c r="D18" s="22">
        <v>25100</v>
      </c>
      <c r="E18" s="21">
        <v>91758</v>
      </c>
      <c r="F18" s="22">
        <v>113881</v>
      </c>
      <c r="G18" s="23"/>
      <c r="H18" s="21">
        <f t="shared" si="0"/>
        <v>-466</v>
      </c>
      <c r="I18" s="22">
        <f t="shared" si="1"/>
        <v>-22123</v>
      </c>
      <c r="J18" s="24">
        <f t="shared" si="2"/>
        <v>-1.8565737051792829E-2</v>
      </c>
      <c r="K18" s="25">
        <f t="shared" si="3"/>
        <v>-0.19426418805595314</v>
      </c>
      <c r="L18" s="9"/>
    </row>
    <row r="19" spans="1:12" ht="15" x14ac:dyDescent="0.2">
      <c r="A19" s="9"/>
      <c r="B19" s="20" t="s">
        <v>13</v>
      </c>
      <c r="C19" s="21">
        <v>7200</v>
      </c>
      <c r="D19" s="22">
        <v>6953</v>
      </c>
      <c r="E19" s="21">
        <v>28087</v>
      </c>
      <c r="F19" s="22">
        <v>34933</v>
      </c>
      <c r="G19" s="23"/>
      <c r="H19" s="21">
        <f t="shared" si="0"/>
        <v>247</v>
      </c>
      <c r="I19" s="22">
        <f t="shared" si="1"/>
        <v>-6846</v>
      </c>
      <c r="J19" s="24">
        <f t="shared" si="2"/>
        <v>3.5524234143535165E-2</v>
      </c>
      <c r="K19" s="25">
        <f t="shared" si="3"/>
        <v>-0.19597515243466063</v>
      </c>
      <c r="L19" s="9"/>
    </row>
    <row r="20" spans="1:12" ht="15" x14ac:dyDescent="0.2">
      <c r="A20" s="9"/>
      <c r="B20" s="20" t="s">
        <v>14</v>
      </c>
      <c r="C20" s="21">
        <v>1688</v>
      </c>
      <c r="D20" s="22">
        <v>2013</v>
      </c>
      <c r="E20" s="21">
        <v>6993</v>
      </c>
      <c r="F20" s="22">
        <v>9427</v>
      </c>
      <c r="G20" s="23"/>
      <c r="H20" s="21">
        <f t="shared" si="0"/>
        <v>-325</v>
      </c>
      <c r="I20" s="22">
        <f t="shared" si="1"/>
        <v>-2434</v>
      </c>
      <c r="J20" s="24">
        <f t="shared" si="2"/>
        <v>-0.16145057128663687</v>
      </c>
      <c r="K20" s="25">
        <f t="shared" si="3"/>
        <v>-0.25819454757611116</v>
      </c>
      <c r="L20" s="9"/>
    </row>
    <row r="21" spans="1:12" ht="15" x14ac:dyDescent="0.2">
      <c r="A21" s="9"/>
      <c r="B21" s="20" t="s">
        <v>15</v>
      </c>
      <c r="C21" s="21">
        <v>29302</v>
      </c>
      <c r="D21" s="22">
        <v>33924</v>
      </c>
      <c r="E21" s="21">
        <v>119606</v>
      </c>
      <c r="F21" s="22">
        <v>157800</v>
      </c>
      <c r="G21" s="23"/>
      <c r="H21" s="21">
        <f t="shared" si="0"/>
        <v>-4622</v>
      </c>
      <c r="I21" s="22">
        <f t="shared" si="1"/>
        <v>-38194</v>
      </c>
      <c r="J21" s="24">
        <f t="shared" si="2"/>
        <v>-0.13624572573988916</v>
      </c>
      <c r="K21" s="25">
        <f t="shared" si="3"/>
        <v>-0.24204055766793409</v>
      </c>
      <c r="L21" s="9"/>
    </row>
    <row r="22" spans="1:12" ht="15" x14ac:dyDescent="0.2">
      <c r="A22" s="9"/>
      <c r="B22" s="20" t="s">
        <v>16</v>
      </c>
      <c r="C22" s="21">
        <v>9726</v>
      </c>
      <c r="D22" s="22">
        <v>9422</v>
      </c>
      <c r="E22" s="21">
        <v>40548</v>
      </c>
      <c r="F22" s="22">
        <v>46877</v>
      </c>
      <c r="G22" s="23"/>
      <c r="H22" s="21">
        <f t="shared" si="0"/>
        <v>304</v>
      </c>
      <c r="I22" s="22">
        <f t="shared" si="1"/>
        <v>-6329</v>
      </c>
      <c r="J22" s="24">
        <f t="shared" si="2"/>
        <v>3.2264911908299727E-2</v>
      </c>
      <c r="K22" s="25">
        <f t="shared" si="3"/>
        <v>-0.13501290611600572</v>
      </c>
      <c r="L22" s="9"/>
    </row>
    <row r="23" spans="1:12" ht="15" x14ac:dyDescent="0.2">
      <c r="A23" s="9"/>
      <c r="B23" s="20"/>
      <c r="C23" s="26"/>
      <c r="D23" s="27"/>
      <c r="E23" s="26"/>
      <c r="F23" s="27"/>
      <c r="G23" s="28"/>
      <c r="H23" s="26"/>
      <c r="I23" s="27"/>
      <c r="J23" s="29"/>
      <c r="K23" s="30"/>
      <c r="L23" s="9"/>
    </row>
    <row r="24" spans="1:12" s="38" customFormat="1" ht="15.75" x14ac:dyDescent="0.25">
      <c r="A24" s="31"/>
      <c r="B24" s="12" t="s">
        <v>17</v>
      </c>
      <c r="C24" s="32">
        <f>SUM(C15:C23)</f>
        <v>110234</v>
      </c>
      <c r="D24" s="33">
        <f>SUM(D15:D23)</f>
        <v>117817</v>
      </c>
      <c r="E24" s="32">
        <f>SUM(E15:E23)</f>
        <v>442415</v>
      </c>
      <c r="F24" s="33">
        <f>SUM(F15:F23)</f>
        <v>554466</v>
      </c>
      <c r="G24" s="34"/>
      <c r="H24" s="32">
        <f>SUM(H15:H23)</f>
        <v>-7583</v>
      </c>
      <c r="I24" s="33">
        <f>SUM(I15:I23)</f>
        <v>-112051</v>
      </c>
      <c r="J24" s="35">
        <f>IF(D24=0, 0, H24/D24)</f>
        <v>-6.4362528327830446E-2</v>
      </c>
      <c r="K24" s="36">
        <f>IF(F24=0, 0, I24/F24)</f>
        <v>-0.20208813525085398</v>
      </c>
      <c r="L24" s="37"/>
    </row>
    <row r="25" spans="1:12" s="38" customFormat="1" x14ac:dyDescent="0.2">
      <c r="B25" s="39"/>
      <c r="C25" s="40"/>
      <c r="D25" s="40"/>
      <c r="E25" s="40"/>
      <c r="F25" s="40"/>
      <c r="G25" s="40"/>
      <c r="H25" s="40"/>
      <c r="I25" s="40"/>
      <c r="J25" s="41"/>
      <c r="K25" s="41"/>
    </row>
    <row r="26" spans="1:12" s="38" customFormat="1" x14ac:dyDescent="0.2">
      <c r="C26" s="42"/>
      <c r="D26" s="42"/>
      <c r="E26" s="42"/>
      <c r="F26" s="42"/>
      <c r="G26" s="42"/>
      <c r="H26" s="42"/>
      <c r="I26" s="42"/>
      <c r="J26" s="41"/>
      <c r="K26" s="41"/>
    </row>
    <row r="27" spans="1:12" s="38" customFormat="1" ht="14.25" x14ac:dyDescent="0.2">
      <c r="B27" s="43"/>
      <c r="C27" s="42"/>
      <c r="D27" s="42"/>
      <c r="E27" s="42"/>
      <c r="F27" s="42"/>
      <c r="G27" s="42"/>
      <c r="H27" s="42"/>
      <c r="I27" s="42"/>
      <c r="J27" s="41"/>
      <c r="K27" s="41"/>
    </row>
    <row r="28" spans="1:12" s="38" customFormat="1" ht="14.25" x14ac:dyDescent="0.2">
      <c r="B28" s="43"/>
      <c r="C28" s="42"/>
      <c r="D28" s="42"/>
      <c r="E28" s="42"/>
      <c r="F28" s="42"/>
      <c r="G28" s="42"/>
      <c r="H28" s="42"/>
      <c r="I28" s="42"/>
      <c r="J28" s="41"/>
      <c r="K28" s="41"/>
    </row>
    <row r="29" spans="1:12" s="38" customFormat="1" ht="14.25" x14ac:dyDescent="0.2">
      <c r="B29" s="43"/>
      <c r="C29" s="42"/>
      <c r="D29" s="42"/>
      <c r="E29" s="42"/>
      <c r="F29" s="42"/>
      <c r="G29" s="42"/>
      <c r="H29" s="42"/>
      <c r="I29" s="42"/>
      <c r="J29" s="41"/>
      <c r="K29" s="41"/>
    </row>
    <row r="30" spans="1:12" s="38" customFormat="1" ht="14.25" x14ac:dyDescent="0.2">
      <c r="B30" s="43"/>
      <c r="C30" s="42"/>
      <c r="D30" s="42"/>
      <c r="E30" s="42"/>
      <c r="F30" s="42"/>
      <c r="G30" s="42"/>
      <c r="H30" s="42"/>
      <c r="I30" s="42"/>
      <c r="J30" s="41"/>
      <c r="K30" s="41"/>
    </row>
    <row r="31" spans="1:12" s="38" customFormat="1" x14ac:dyDescent="0.2">
      <c r="C31" s="42"/>
      <c r="D31" s="42"/>
      <c r="E31" s="42"/>
      <c r="F31" s="42"/>
      <c r="G31" s="42"/>
      <c r="H31" s="42"/>
      <c r="I31" s="42"/>
      <c r="J31" s="41"/>
      <c r="K31" s="41"/>
    </row>
    <row r="32" spans="1:12" s="38" customFormat="1" x14ac:dyDescent="0.2">
      <c r="C32" s="42"/>
      <c r="D32" s="42"/>
      <c r="E32" s="42"/>
      <c r="F32" s="42"/>
      <c r="G32" s="42"/>
      <c r="H32" s="42"/>
      <c r="I32" s="42"/>
      <c r="J32" s="41"/>
      <c r="K32" s="41"/>
    </row>
    <row r="33" spans="1:15" s="38" customFormat="1" x14ac:dyDescent="0.2">
      <c r="C33" s="42"/>
      <c r="D33" s="42"/>
      <c r="E33" s="42"/>
      <c r="F33" s="42"/>
      <c r="G33" s="42"/>
      <c r="H33" s="42"/>
      <c r="I33" s="42"/>
      <c r="J33" s="41"/>
      <c r="K33" s="41"/>
    </row>
    <row r="34" spans="1:15" s="38" customFormat="1" x14ac:dyDescent="0.2">
      <c r="C34" s="42"/>
      <c r="D34" s="42"/>
      <c r="E34" s="42"/>
      <c r="F34" s="42"/>
      <c r="G34" s="42"/>
      <c r="H34" s="42"/>
      <c r="I34" s="42"/>
      <c r="J34" s="41"/>
      <c r="K34" s="41"/>
    </row>
    <row r="35" spans="1:15" s="38" customFormat="1" x14ac:dyDescent="0.2">
      <c r="C35" s="42"/>
      <c r="D35" s="42"/>
      <c r="E35" s="42"/>
      <c r="F35" s="42"/>
      <c r="G35" s="42"/>
      <c r="H35" s="42"/>
      <c r="I35" s="42"/>
      <c r="J35" s="41"/>
      <c r="K35" s="41"/>
      <c r="O35" s="44"/>
    </row>
    <row r="36" spans="1:15" ht="12.75" customHeight="1" x14ac:dyDescent="0.2">
      <c r="A36" s="156"/>
      <c r="B36" s="156"/>
      <c r="C36" s="156"/>
      <c r="D36" s="156"/>
      <c r="E36" s="156"/>
      <c r="F36" s="156"/>
      <c r="G36" s="156"/>
      <c r="H36" s="156"/>
      <c r="I36" s="156"/>
    </row>
    <row r="37" spans="1:15" s="6" customFormat="1" ht="29.25" customHeight="1" x14ac:dyDescent="0.25">
      <c r="A37" s="45"/>
      <c r="B37" s="157" t="s">
        <v>18</v>
      </c>
      <c r="C37" s="158"/>
      <c r="D37" s="158"/>
      <c r="E37" s="158"/>
      <c r="F37" s="158"/>
      <c r="G37" s="158"/>
      <c r="H37" s="158"/>
      <c r="I37" s="158"/>
      <c r="J37" s="158"/>
      <c r="K37" s="158"/>
      <c r="L37" s="46"/>
    </row>
    <row r="38" spans="1:15" s="6" customFormat="1" ht="29.25" customHeight="1" x14ac:dyDescent="0.25">
      <c r="A38" s="47"/>
      <c r="B38" s="158"/>
      <c r="C38" s="158"/>
      <c r="D38" s="158"/>
      <c r="E38" s="158"/>
      <c r="F38" s="158"/>
      <c r="G38" s="158"/>
      <c r="H38" s="158"/>
      <c r="I38" s="158"/>
      <c r="J38" s="158"/>
      <c r="K38" s="158"/>
      <c r="L38" s="46"/>
    </row>
    <row r="39" spans="1:15" s="6" customFormat="1" ht="29.25" customHeight="1" x14ac:dyDescent="0.25">
      <c r="A39" s="47"/>
      <c r="B39" s="158"/>
      <c r="C39" s="158"/>
      <c r="D39" s="158"/>
      <c r="E39" s="158"/>
      <c r="F39" s="158"/>
      <c r="G39" s="158"/>
      <c r="H39" s="158"/>
      <c r="I39" s="158"/>
      <c r="J39" s="158"/>
      <c r="K39" s="158"/>
      <c r="L39" s="48"/>
    </row>
    <row r="40" spans="1:15" s="6" customFormat="1" ht="29.25" customHeight="1" x14ac:dyDescent="0.25">
      <c r="A40" s="49"/>
      <c r="B40" s="159"/>
      <c r="C40" s="159"/>
      <c r="D40" s="159"/>
      <c r="E40" s="159"/>
      <c r="F40" s="159"/>
      <c r="G40" s="159"/>
      <c r="H40" s="159"/>
      <c r="I40" s="159"/>
      <c r="J40" s="159"/>
      <c r="K40" s="159"/>
      <c r="L40" s="50"/>
    </row>
    <row r="44" spans="1:15" x14ac:dyDescent="0.2">
      <c r="B44" s="51"/>
    </row>
  </sheetData>
  <mergeCells count="10">
    <mergeCell ref="A36:I36"/>
    <mergeCell ref="B37:K40"/>
    <mergeCell ref="A1:L1"/>
    <mergeCell ref="A2:L2"/>
    <mergeCell ref="A3:L3"/>
    <mergeCell ref="A5:L5"/>
    <mergeCell ref="A7:L7"/>
    <mergeCell ref="C12:D12"/>
    <mergeCell ref="E12:F12"/>
    <mergeCell ref="H12:K12"/>
  </mergeCells>
  <printOptions horizontalCentered="1"/>
  <pageMargins left="0.74803149606299213" right="0.74803149606299213" top="0.78740157480314965" bottom="0.78740157480314965" header="0.51181102362204722" footer="0.51181102362204722"/>
  <pageSetup paperSize="9" scale="74"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399376-FD1E-4FA3-9488-F0DCF838BC86}">
  <sheetPr>
    <pageSetUpPr fitToPage="1"/>
  </sheetPr>
  <dimension ref="A1:K198"/>
  <sheetViews>
    <sheetView tabSelected="1" workbookViewId="0">
      <selection activeCell="M1" sqref="M1"/>
    </sheetView>
  </sheetViews>
  <sheetFormatPr defaultRowHeight="12.75" x14ac:dyDescent="0.2"/>
  <cols>
    <col min="1" max="1" width="28.85546875" style="1" bestFit="1" customWidth="1"/>
    <col min="2" max="2" width="7.28515625" style="1" bestFit="1" customWidth="1"/>
    <col min="3" max="3" width="7.28515625" style="1" customWidth="1"/>
    <col min="4" max="4" width="7.28515625" style="1" bestFit="1" customWidth="1"/>
    <col min="5" max="5" width="7.28515625" style="1" customWidth="1"/>
    <col min="6" max="6" width="7.28515625" style="1" bestFit="1" customWidth="1"/>
    <col min="7" max="7" width="7.28515625" style="1" customWidth="1"/>
    <col min="8" max="8" width="7.28515625" style="1" bestFit="1" customWidth="1"/>
    <col min="9" max="9" width="7.28515625" style="1" customWidth="1"/>
    <col min="10" max="11" width="7.7109375" style="1" customWidth="1"/>
    <col min="12" max="256" width="8.7109375" style="1"/>
    <col min="257" max="257" width="34.7109375" style="1" customWidth="1"/>
    <col min="258" max="258" width="7.28515625" style="1" bestFit="1" customWidth="1"/>
    <col min="259" max="259" width="7.28515625" style="1" customWidth="1"/>
    <col min="260" max="260" width="7.28515625" style="1" bestFit="1" customWidth="1"/>
    <col min="261" max="261" width="7.28515625" style="1" customWidth="1"/>
    <col min="262" max="262" width="7.28515625" style="1" bestFit="1" customWidth="1"/>
    <col min="263" max="263" width="7.28515625" style="1" customWidth="1"/>
    <col min="264" max="264" width="7.28515625" style="1" bestFit="1" customWidth="1"/>
    <col min="265" max="265" width="7.28515625" style="1" customWidth="1"/>
    <col min="266" max="267" width="7.7109375" style="1" customWidth="1"/>
    <col min="268" max="512" width="8.7109375" style="1"/>
    <col min="513" max="513" width="34.7109375" style="1" customWidth="1"/>
    <col min="514" max="514" width="7.28515625" style="1" bestFit="1" customWidth="1"/>
    <col min="515" max="515" width="7.28515625" style="1" customWidth="1"/>
    <col min="516" max="516" width="7.28515625" style="1" bestFit="1" customWidth="1"/>
    <col min="517" max="517" width="7.28515625" style="1" customWidth="1"/>
    <col min="518" max="518" width="7.28515625" style="1" bestFit="1" customWidth="1"/>
    <col min="519" max="519" width="7.28515625" style="1" customWidth="1"/>
    <col min="520" max="520" width="7.28515625" style="1" bestFit="1" customWidth="1"/>
    <col min="521" max="521" width="7.28515625" style="1" customWidth="1"/>
    <col min="522" max="523" width="7.7109375" style="1" customWidth="1"/>
    <col min="524" max="768" width="8.7109375" style="1"/>
    <col min="769" max="769" width="34.7109375" style="1" customWidth="1"/>
    <col min="770" max="770" width="7.28515625" style="1" bestFit="1" customWidth="1"/>
    <col min="771" max="771" width="7.28515625" style="1" customWidth="1"/>
    <col min="772" max="772" width="7.28515625" style="1" bestFit="1" customWidth="1"/>
    <col min="773" max="773" width="7.28515625" style="1" customWidth="1"/>
    <col min="774" max="774" width="7.28515625" style="1" bestFit="1" customWidth="1"/>
    <col min="775" max="775" width="7.28515625" style="1" customWidth="1"/>
    <col min="776" max="776" width="7.28515625" style="1" bestFit="1" customWidth="1"/>
    <col min="777" max="777" width="7.28515625" style="1" customWidth="1"/>
    <col min="778" max="779" width="7.7109375" style="1" customWidth="1"/>
    <col min="780" max="1024" width="8.7109375" style="1"/>
    <col min="1025" max="1025" width="34.7109375" style="1" customWidth="1"/>
    <col min="1026" max="1026" width="7.28515625" style="1" bestFit="1" customWidth="1"/>
    <col min="1027" max="1027" width="7.28515625" style="1" customWidth="1"/>
    <col min="1028" max="1028" width="7.28515625" style="1" bestFit="1" customWidth="1"/>
    <col min="1029" max="1029" width="7.28515625" style="1" customWidth="1"/>
    <col min="1030" max="1030" width="7.28515625" style="1" bestFit="1" customWidth="1"/>
    <col min="1031" max="1031" width="7.28515625" style="1" customWidth="1"/>
    <col min="1032" max="1032" width="7.28515625" style="1" bestFit="1" customWidth="1"/>
    <col min="1033" max="1033" width="7.28515625" style="1" customWidth="1"/>
    <col min="1034" max="1035" width="7.7109375" style="1" customWidth="1"/>
    <col min="1036" max="1280" width="8.7109375" style="1"/>
    <col min="1281" max="1281" width="34.7109375" style="1" customWidth="1"/>
    <col min="1282" max="1282" width="7.28515625" style="1" bestFit="1" customWidth="1"/>
    <col min="1283" max="1283" width="7.28515625" style="1" customWidth="1"/>
    <col min="1284" max="1284" width="7.28515625" style="1" bestFit="1" customWidth="1"/>
    <col min="1285" max="1285" width="7.28515625" style="1" customWidth="1"/>
    <col min="1286" max="1286" width="7.28515625" style="1" bestFit="1" customWidth="1"/>
    <col min="1287" max="1287" width="7.28515625" style="1" customWidth="1"/>
    <col min="1288" max="1288" width="7.28515625" style="1" bestFit="1" customWidth="1"/>
    <col min="1289" max="1289" width="7.28515625" style="1" customWidth="1"/>
    <col min="1290" max="1291" width="7.7109375" style="1" customWidth="1"/>
    <col min="1292" max="1536" width="8.7109375" style="1"/>
    <col min="1537" max="1537" width="34.7109375" style="1" customWidth="1"/>
    <col min="1538" max="1538" width="7.28515625" style="1" bestFit="1" customWidth="1"/>
    <col min="1539" max="1539" width="7.28515625" style="1" customWidth="1"/>
    <col min="1540" max="1540" width="7.28515625" style="1" bestFit="1" customWidth="1"/>
    <col min="1541" max="1541" width="7.28515625" style="1" customWidth="1"/>
    <col min="1542" max="1542" width="7.28515625" style="1" bestFit="1" customWidth="1"/>
    <col min="1543" max="1543" width="7.28515625" style="1" customWidth="1"/>
    <col min="1544" max="1544" width="7.28515625" style="1" bestFit="1" customWidth="1"/>
    <col min="1545" max="1545" width="7.28515625" style="1" customWidth="1"/>
    <col min="1546" max="1547" width="7.7109375" style="1" customWidth="1"/>
    <col min="1548" max="1792" width="8.7109375" style="1"/>
    <col min="1793" max="1793" width="34.7109375" style="1" customWidth="1"/>
    <col min="1794" max="1794" width="7.28515625" style="1" bestFit="1" customWidth="1"/>
    <col min="1795" max="1795" width="7.28515625" style="1" customWidth="1"/>
    <col min="1796" max="1796" width="7.28515625" style="1" bestFit="1" customWidth="1"/>
    <col min="1797" max="1797" width="7.28515625" style="1" customWidth="1"/>
    <col min="1798" max="1798" width="7.28515625" style="1" bestFit="1" customWidth="1"/>
    <col min="1799" max="1799" width="7.28515625" style="1" customWidth="1"/>
    <col min="1800" max="1800" width="7.28515625" style="1" bestFit="1" customWidth="1"/>
    <col min="1801" max="1801" width="7.28515625" style="1" customWidth="1"/>
    <col min="1802" max="1803" width="7.7109375" style="1" customWidth="1"/>
    <col min="1804" max="2048" width="8.7109375" style="1"/>
    <col min="2049" max="2049" width="34.7109375" style="1" customWidth="1"/>
    <col min="2050" max="2050" width="7.28515625" style="1" bestFit="1" customWidth="1"/>
    <col min="2051" max="2051" width="7.28515625" style="1" customWidth="1"/>
    <col min="2052" max="2052" width="7.28515625" style="1" bestFit="1" customWidth="1"/>
    <col min="2053" max="2053" width="7.28515625" style="1" customWidth="1"/>
    <col min="2054" max="2054" width="7.28515625" style="1" bestFit="1" customWidth="1"/>
    <col min="2055" max="2055" width="7.28515625" style="1" customWidth="1"/>
    <col min="2056" max="2056" width="7.28515625" style="1" bestFit="1" customWidth="1"/>
    <col min="2057" max="2057" width="7.28515625" style="1" customWidth="1"/>
    <col min="2058" max="2059" width="7.7109375" style="1" customWidth="1"/>
    <col min="2060" max="2304" width="8.7109375" style="1"/>
    <col min="2305" max="2305" width="34.7109375" style="1" customWidth="1"/>
    <col min="2306" max="2306" width="7.28515625" style="1" bestFit="1" customWidth="1"/>
    <col min="2307" max="2307" width="7.28515625" style="1" customWidth="1"/>
    <col min="2308" max="2308" width="7.28515625" style="1" bestFit="1" customWidth="1"/>
    <col min="2309" max="2309" width="7.28515625" style="1" customWidth="1"/>
    <col min="2310" max="2310" width="7.28515625" style="1" bestFit="1" customWidth="1"/>
    <col min="2311" max="2311" width="7.28515625" style="1" customWidth="1"/>
    <col min="2312" max="2312" width="7.28515625" style="1" bestFit="1" customWidth="1"/>
    <col min="2313" max="2313" width="7.28515625" style="1" customWidth="1"/>
    <col min="2314" max="2315" width="7.7109375" style="1" customWidth="1"/>
    <col min="2316" max="2560" width="8.7109375" style="1"/>
    <col min="2561" max="2561" width="34.7109375" style="1" customWidth="1"/>
    <col min="2562" max="2562" width="7.28515625" style="1" bestFit="1" customWidth="1"/>
    <col min="2563" max="2563" width="7.28515625" style="1" customWidth="1"/>
    <col min="2564" max="2564" width="7.28515625" style="1" bestFit="1" customWidth="1"/>
    <col min="2565" max="2565" width="7.28515625" style="1" customWidth="1"/>
    <col min="2566" max="2566" width="7.28515625" style="1" bestFit="1" customWidth="1"/>
    <col min="2567" max="2567" width="7.28515625" style="1" customWidth="1"/>
    <col min="2568" max="2568" width="7.28515625" style="1" bestFit="1" customWidth="1"/>
    <col min="2569" max="2569" width="7.28515625" style="1" customWidth="1"/>
    <col min="2570" max="2571" width="7.7109375" style="1" customWidth="1"/>
    <col min="2572" max="2816" width="8.7109375" style="1"/>
    <col min="2817" max="2817" width="34.7109375" style="1" customWidth="1"/>
    <col min="2818" max="2818" width="7.28515625" style="1" bestFit="1" customWidth="1"/>
    <col min="2819" max="2819" width="7.28515625" style="1" customWidth="1"/>
    <col min="2820" max="2820" width="7.28515625" style="1" bestFit="1" customWidth="1"/>
    <col min="2821" max="2821" width="7.28515625" style="1" customWidth="1"/>
    <col min="2822" max="2822" width="7.28515625" style="1" bestFit="1" customWidth="1"/>
    <col min="2823" max="2823" width="7.28515625" style="1" customWidth="1"/>
    <col min="2824" max="2824" width="7.28515625" style="1" bestFit="1" customWidth="1"/>
    <col min="2825" max="2825" width="7.28515625" style="1" customWidth="1"/>
    <col min="2826" max="2827" width="7.7109375" style="1" customWidth="1"/>
    <col min="2828" max="3072" width="8.7109375" style="1"/>
    <col min="3073" max="3073" width="34.7109375" style="1" customWidth="1"/>
    <col min="3074" max="3074" width="7.28515625" style="1" bestFit="1" customWidth="1"/>
    <col min="3075" max="3075" width="7.28515625" style="1" customWidth="1"/>
    <col min="3076" max="3076" width="7.28515625" style="1" bestFit="1" customWidth="1"/>
    <col min="3077" max="3077" width="7.28515625" style="1" customWidth="1"/>
    <col min="3078" max="3078" width="7.28515625" style="1" bestFit="1" customWidth="1"/>
    <col min="3079" max="3079" width="7.28515625" style="1" customWidth="1"/>
    <col min="3080" max="3080" width="7.28515625" style="1" bestFit="1" customWidth="1"/>
    <col min="3081" max="3081" width="7.28515625" style="1" customWidth="1"/>
    <col min="3082" max="3083" width="7.7109375" style="1" customWidth="1"/>
    <col min="3084" max="3328" width="8.7109375" style="1"/>
    <col min="3329" max="3329" width="34.7109375" style="1" customWidth="1"/>
    <col min="3330" max="3330" width="7.28515625" style="1" bestFit="1" customWidth="1"/>
    <col min="3331" max="3331" width="7.28515625" style="1" customWidth="1"/>
    <col min="3332" max="3332" width="7.28515625" style="1" bestFit="1" customWidth="1"/>
    <col min="3333" max="3333" width="7.28515625" style="1" customWidth="1"/>
    <col min="3334" max="3334" width="7.28515625" style="1" bestFit="1" customWidth="1"/>
    <col min="3335" max="3335" width="7.28515625" style="1" customWidth="1"/>
    <col min="3336" max="3336" width="7.28515625" style="1" bestFit="1" customWidth="1"/>
    <col min="3337" max="3337" width="7.28515625" style="1" customWidth="1"/>
    <col min="3338" max="3339" width="7.7109375" style="1" customWidth="1"/>
    <col min="3340" max="3584" width="8.7109375" style="1"/>
    <col min="3585" max="3585" width="34.7109375" style="1" customWidth="1"/>
    <col min="3586" max="3586" width="7.28515625" style="1" bestFit="1" customWidth="1"/>
    <col min="3587" max="3587" width="7.28515625" style="1" customWidth="1"/>
    <col min="3588" max="3588" width="7.28515625" style="1" bestFit="1" customWidth="1"/>
    <col min="3589" max="3589" width="7.28515625" style="1" customWidth="1"/>
    <col min="3590" max="3590" width="7.28515625" style="1" bestFit="1" customWidth="1"/>
    <col min="3591" max="3591" width="7.28515625" style="1" customWidth="1"/>
    <col min="3592" max="3592" width="7.28515625" style="1" bestFit="1" customWidth="1"/>
    <col min="3593" max="3593" width="7.28515625" style="1" customWidth="1"/>
    <col min="3594" max="3595" width="7.7109375" style="1" customWidth="1"/>
    <col min="3596" max="3840" width="8.7109375" style="1"/>
    <col min="3841" max="3841" width="34.7109375" style="1" customWidth="1"/>
    <col min="3842" max="3842" width="7.28515625" style="1" bestFit="1" customWidth="1"/>
    <col min="3843" max="3843" width="7.28515625" style="1" customWidth="1"/>
    <col min="3844" max="3844" width="7.28515625" style="1" bestFit="1" customWidth="1"/>
    <col min="3845" max="3845" width="7.28515625" style="1" customWidth="1"/>
    <col min="3846" max="3846" width="7.28515625" style="1" bestFit="1" customWidth="1"/>
    <col min="3847" max="3847" width="7.28515625" style="1" customWidth="1"/>
    <col min="3848" max="3848" width="7.28515625" style="1" bestFit="1" customWidth="1"/>
    <col min="3849" max="3849" width="7.28515625" style="1" customWidth="1"/>
    <col min="3850" max="3851" width="7.7109375" style="1" customWidth="1"/>
    <col min="3852" max="4096" width="8.7109375" style="1"/>
    <col min="4097" max="4097" width="34.7109375" style="1" customWidth="1"/>
    <col min="4098" max="4098" width="7.28515625" style="1" bestFit="1" customWidth="1"/>
    <col min="4099" max="4099" width="7.28515625" style="1" customWidth="1"/>
    <col min="4100" max="4100" width="7.28515625" style="1" bestFit="1" customWidth="1"/>
    <col min="4101" max="4101" width="7.28515625" style="1" customWidth="1"/>
    <col min="4102" max="4102" width="7.28515625" style="1" bestFit="1" customWidth="1"/>
    <col min="4103" max="4103" width="7.28515625" style="1" customWidth="1"/>
    <col min="4104" max="4104" width="7.28515625" style="1" bestFit="1" customWidth="1"/>
    <col min="4105" max="4105" width="7.28515625" style="1" customWidth="1"/>
    <col min="4106" max="4107" width="7.7109375" style="1" customWidth="1"/>
    <col min="4108" max="4352" width="8.7109375" style="1"/>
    <col min="4353" max="4353" width="34.7109375" style="1" customWidth="1"/>
    <col min="4354" max="4354" width="7.28515625" style="1" bestFit="1" customWidth="1"/>
    <col min="4355" max="4355" width="7.28515625" style="1" customWidth="1"/>
    <col min="4356" max="4356" width="7.28515625" style="1" bestFit="1" customWidth="1"/>
    <col min="4357" max="4357" width="7.28515625" style="1" customWidth="1"/>
    <col min="4358" max="4358" width="7.28515625" style="1" bestFit="1" customWidth="1"/>
    <col min="4359" max="4359" width="7.28515625" style="1" customWidth="1"/>
    <col min="4360" max="4360" width="7.28515625" style="1" bestFit="1" customWidth="1"/>
    <col min="4361" max="4361" width="7.28515625" style="1" customWidth="1"/>
    <col min="4362" max="4363" width="7.7109375" style="1" customWidth="1"/>
    <col min="4364" max="4608" width="8.7109375" style="1"/>
    <col min="4609" max="4609" width="34.7109375" style="1" customWidth="1"/>
    <col min="4610" max="4610" width="7.28515625" style="1" bestFit="1" customWidth="1"/>
    <col min="4611" max="4611" width="7.28515625" style="1" customWidth="1"/>
    <col min="4612" max="4612" width="7.28515625" style="1" bestFit="1" customWidth="1"/>
    <col min="4613" max="4613" width="7.28515625" style="1" customWidth="1"/>
    <col min="4614" max="4614" width="7.28515625" style="1" bestFit="1" customWidth="1"/>
    <col min="4615" max="4615" width="7.28515625" style="1" customWidth="1"/>
    <col min="4616" max="4616" width="7.28515625" style="1" bestFit="1" customWidth="1"/>
    <col min="4617" max="4617" width="7.28515625" style="1" customWidth="1"/>
    <col min="4618" max="4619" width="7.7109375" style="1" customWidth="1"/>
    <col min="4620" max="4864" width="8.7109375" style="1"/>
    <col min="4865" max="4865" width="34.7109375" style="1" customWidth="1"/>
    <col min="4866" max="4866" width="7.28515625" style="1" bestFit="1" customWidth="1"/>
    <col min="4867" max="4867" width="7.28515625" style="1" customWidth="1"/>
    <col min="4868" max="4868" width="7.28515625" style="1" bestFit="1" customWidth="1"/>
    <col min="4869" max="4869" width="7.28515625" style="1" customWidth="1"/>
    <col min="4870" max="4870" width="7.28515625" style="1" bestFit="1" customWidth="1"/>
    <col min="4871" max="4871" width="7.28515625" style="1" customWidth="1"/>
    <col min="4872" max="4872" width="7.28515625" style="1" bestFit="1" customWidth="1"/>
    <col min="4873" max="4873" width="7.28515625" style="1" customWidth="1"/>
    <col min="4874" max="4875" width="7.7109375" style="1" customWidth="1"/>
    <col min="4876" max="5120" width="8.7109375" style="1"/>
    <col min="5121" max="5121" width="34.7109375" style="1" customWidth="1"/>
    <col min="5122" max="5122" width="7.28515625" style="1" bestFit="1" customWidth="1"/>
    <col min="5123" max="5123" width="7.28515625" style="1" customWidth="1"/>
    <col min="5124" max="5124" width="7.28515625" style="1" bestFit="1" customWidth="1"/>
    <col min="5125" max="5125" width="7.28515625" style="1" customWidth="1"/>
    <col min="5126" max="5126" width="7.28515625" style="1" bestFit="1" customWidth="1"/>
    <col min="5127" max="5127" width="7.28515625" style="1" customWidth="1"/>
    <col min="5128" max="5128" width="7.28515625" style="1" bestFit="1" customWidth="1"/>
    <col min="5129" max="5129" width="7.28515625" style="1" customWidth="1"/>
    <col min="5130" max="5131" width="7.7109375" style="1" customWidth="1"/>
    <col min="5132" max="5376" width="8.7109375" style="1"/>
    <col min="5377" max="5377" width="34.7109375" style="1" customWidth="1"/>
    <col min="5378" max="5378" width="7.28515625" style="1" bestFit="1" customWidth="1"/>
    <col min="5379" max="5379" width="7.28515625" style="1" customWidth="1"/>
    <col min="5380" max="5380" width="7.28515625" style="1" bestFit="1" customWidth="1"/>
    <col min="5381" max="5381" width="7.28515625" style="1" customWidth="1"/>
    <col min="5382" max="5382" width="7.28515625" style="1" bestFit="1" customWidth="1"/>
    <col min="5383" max="5383" width="7.28515625" style="1" customWidth="1"/>
    <col min="5384" max="5384" width="7.28515625" style="1" bestFit="1" customWidth="1"/>
    <col min="5385" max="5385" width="7.28515625" style="1" customWidth="1"/>
    <col min="5386" max="5387" width="7.7109375" style="1" customWidth="1"/>
    <col min="5388" max="5632" width="8.7109375" style="1"/>
    <col min="5633" max="5633" width="34.7109375" style="1" customWidth="1"/>
    <col min="5634" max="5634" width="7.28515625" style="1" bestFit="1" customWidth="1"/>
    <col min="5635" max="5635" width="7.28515625" style="1" customWidth="1"/>
    <col min="5636" max="5636" width="7.28515625" style="1" bestFit="1" customWidth="1"/>
    <col min="5637" max="5637" width="7.28515625" style="1" customWidth="1"/>
    <col min="5638" max="5638" width="7.28515625" style="1" bestFit="1" customWidth="1"/>
    <col min="5639" max="5639" width="7.28515625" style="1" customWidth="1"/>
    <col min="5640" max="5640" width="7.28515625" style="1" bestFit="1" customWidth="1"/>
    <col min="5641" max="5641" width="7.28515625" style="1" customWidth="1"/>
    <col min="5642" max="5643" width="7.7109375" style="1" customWidth="1"/>
    <col min="5644" max="5888" width="8.7109375" style="1"/>
    <col min="5889" max="5889" width="34.7109375" style="1" customWidth="1"/>
    <col min="5890" max="5890" width="7.28515625" style="1" bestFit="1" customWidth="1"/>
    <col min="5891" max="5891" width="7.28515625" style="1" customWidth="1"/>
    <col min="5892" max="5892" width="7.28515625" style="1" bestFit="1" customWidth="1"/>
    <col min="5893" max="5893" width="7.28515625" style="1" customWidth="1"/>
    <col min="5894" max="5894" width="7.28515625" style="1" bestFit="1" customWidth="1"/>
    <col min="5895" max="5895" width="7.28515625" style="1" customWidth="1"/>
    <col min="5896" max="5896" width="7.28515625" style="1" bestFit="1" customWidth="1"/>
    <col min="5897" max="5897" width="7.28515625" style="1" customWidth="1"/>
    <col min="5898" max="5899" width="7.7109375" style="1" customWidth="1"/>
    <col min="5900" max="6144" width="8.7109375" style="1"/>
    <col min="6145" max="6145" width="34.7109375" style="1" customWidth="1"/>
    <col min="6146" max="6146" width="7.28515625" style="1" bestFit="1" customWidth="1"/>
    <col min="6147" max="6147" width="7.28515625" style="1" customWidth="1"/>
    <col min="6148" max="6148" width="7.28515625" style="1" bestFit="1" customWidth="1"/>
    <col min="6149" max="6149" width="7.28515625" style="1" customWidth="1"/>
    <col min="6150" max="6150" width="7.28515625" style="1" bestFit="1" customWidth="1"/>
    <col min="6151" max="6151" width="7.28515625" style="1" customWidth="1"/>
    <col min="6152" max="6152" width="7.28515625" style="1" bestFit="1" customWidth="1"/>
    <col min="6153" max="6153" width="7.28515625" style="1" customWidth="1"/>
    <col min="6154" max="6155" width="7.7109375" style="1" customWidth="1"/>
    <col min="6156" max="6400" width="8.7109375" style="1"/>
    <col min="6401" max="6401" width="34.7109375" style="1" customWidth="1"/>
    <col min="6402" max="6402" width="7.28515625" style="1" bestFit="1" customWidth="1"/>
    <col min="6403" max="6403" width="7.28515625" style="1" customWidth="1"/>
    <col min="6404" max="6404" width="7.28515625" style="1" bestFit="1" customWidth="1"/>
    <col min="6405" max="6405" width="7.28515625" style="1" customWidth="1"/>
    <col min="6406" max="6406" width="7.28515625" style="1" bestFit="1" customWidth="1"/>
    <col min="6407" max="6407" width="7.28515625" style="1" customWidth="1"/>
    <col min="6408" max="6408" width="7.28515625" style="1" bestFit="1" customWidth="1"/>
    <col min="6409" max="6409" width="7.28515625" style="1" customWidth="1"/>
    <col min="6410" max="6411" width="7.7109375" style="1" customWidth="1"/>
    <col min="6412" max="6656" width="8.7109375" style="1"/>
    <col min="6657" max="6657" width="34.7109375" style="1" customWidth="1"/>
    <col min="6658" max="6658" width="7.28515625" style="1" bestFit="1" customWidth="1"/>
    <col min="6659" max="6659" width="7.28515625" style="1" customWidth="1"/>
    <col min="6660" max="6660" width="7.28515625" style="1" bestFit="1" customWidth="1"/>
    <col min="6661" max="6661" width="7.28515625" style="1" customWidth="1"/>
    <col min="6662" max="6662" width="7.28515625" style="1" bestFit="1" customWidth="1"/>
    <col min="6663" max="6663" width="7.28515625" style="1" customWidth="1"/>
    <col min="6664" max="6664" width="7.28515625" style="1" bestFit="1" customWidth="1"/>
    <col min="6665" max="6665" width="7.28515625" style="1" customWidth="1"/>
    <col min="6666" max="6667" width="7.7109375" style="1" customWidth="1"/>
    <col min="6668" max="6912" width="8.7109375" style="1"/>
    <col min="6913" max="6913" width="34.7109375" style="1" customWidth="1"/>
    <col min="6914" max="6914" width="7.28515625" style="1" bestFit="1" customWidth="1"/>
    <col min="6915" max="6915" width="7.28515625" style="1" customWidth="1"/>
    <col min="6916" max="6916" width="7.28515625" style="1" bestFit="1" customWidth="1"/>
    <col min="6917" max="6917" width="7.28515625" style="1" customWidth="1"/>
    <col min="6918" max="6918" width="7.28515625" style="1" bestFit="1" customWidth="1"/>
    <col min="6919" max="6919" width="7.28515625" style="1" customWidth="1"/>
    <col min="6920" max="6920" width="7.28515625" style="1" bestFit="1" customWidth="1"/>
    <col min="6921" max="6921" width="7.28515625" style="1" customWidth="1"/>
    <col min="6922" max="6923" width="7.7109375" style="1" customWidth="1"/>
    <col min="6924" max="7168" width="8.7109375" style="1"/>
    <col min="7169" max="7169" width="34.7109375" style="1" customWidth="1"/>
    <col min="7170" max="7170" width="7.28515625" style="1" bestFit="1" customWidth="1"/>
    <col min="7171" max="7171" width="7.28515625" style="1" customWidth="1"/>
    <col min="7172" max="7172" width="7.28515625" style="1" bestFit="1" customWidth="1"/>
    <col min="7173" max="7173" width="7.28515625" style="1" customWidth="1"/>
    <col min="7174" max="7174" width="7.28515625" style="1" bestFit="1" customWidth="1"/>
    <col min="7175" max="7175" width="7.28515625" style="1" customWidth="1"/>
    <col min="7176" max="7176" width="7.28515625" style="1" bestFit="1" customWidth="1"/>
    <col min="7177" max="7177" width="7.28515625" style="1" customWidth="1"/>
    <col min="7178" max="7179" width="7.7109375" style="1" customWidth="1"/>
    <col min="7180" max="7424" width="8.7109375" style="1"/>
    <col min="7425" max="7425" width="34.7109375" style="1" customWidth="1"/>
    <col min="7426" max="7426" width="7.28515625" style="1" bestFit="1" customWidth="1"/>
    <col min="7427" max="7427" width="7.28515625" style="1" customWidth="1"/>
    <col min="7428" max="7428" width="7.28515625" style="1" bestFit="1" customWidth="1"/>
    <col min="7429" max="7429" width="7.28515625" style="1" customWidth="1"/>
    <col min="7430" max="7430" width="7.28515625" style="1" bestFit="1" customWidth="1"/>
    <col min="7431" max="7431" width="7.28515625" style="1" customWidth="1"/>
    <col min="7432" max="7432" width="7.28515625" style="1" bestFit="1" customWidth="1"/>
    <col min="7433" max="7433" width="7.28515625" style="1" customWidth="1"/>
    <col min="7434" max="7435" width="7.7109375" style="1" customWidth="1"/>
    <col min="7436" max="7680" width="8.7109375" style="1"/>
    <col min="7681" max="7681" width="34.7109375" style="1" customWidth="1"/>
    <col min="7682" max="7682" width="7.28515625" style="1" bestFit="1" customWidth="1"/>
    <col min="7683" max="7683" width="7.28515625" style="1" customWidth="1"/>
    <col min="7684" max="7684" width="7.28515625" style="1" bestFit="1" customWidth="1"/>
    <col min="7685" max="7685" width="7.28515625" style="1" customWidth="1"/>
    <col min="7686" max="7686" width="7.28515625" style="1" bestFit="1" customWidth="1"/>
    <col min="7687" max="7687" width="7.28515625" style="1" customWidth="1"/>
    <col min="7688" max="7688" width="7.28515625" style="1" bestFit="1" customWidth="1"/>
    <col min="7689" max="7689" width="7.28515625" style="1" customWidth="1"/>
    <col min="7690" max="7691" width="7.7109375" style="1" customWidth="1"/>
    <col min="7692" max="7936" width="8.7109375" style="1"/>
    <col min="7937" max="7937" width="34.7109375" style="1" customWidth="1"/>
    <col min="7938" max="7938" width="7.28515625" style="1" bestFit="1" customWidth="1"/>
    <col min="7939" max="7939" width="7.28515625" style="1" customWidth="1"/>
    <col min="7940" max="7940" width="7.28515625" style="1" bestFit="1" customWidth="1"/>
    <col min="7941" max="7941" width="7.28515625" style="1" customWidth="1"/>
    <col min="7942" max="7942" width="7.28515625" style="1" bestFit="1" customWidth="1"/>
    <col min="7943" max="7943" width="7.28515625" style="1" customWidth="1"/>
    <col min="7944" max="7944" width="7.28515625" style="1" bestFit="1" customWidth="1"/>
    <col min="7945" max="7945" width="7.28515625" style="1" customWidth="1"/>
    <col min="7946" max="7947" width="7.7109375" style="1" customWidth="1"/>
    <col min="7948" max="8192" width="8.7109375" style="1"/>
    <col min="8193" max="8193" width="34.7109375" style="1" customWidth="1"/>
    <col min="8194" max="8194" width="7.28515625" style="1" bestFit="1" customWidth="1"/>
    <col min="8195" max="8195" width="7.28515625" style="1" customWidth="1"/>
    <col min="8196" max="8196" width="7.28515625" style="1" bestFit="1" customWidth="1"/>
    <col min="8197" max="8197" width="7.28515625" style="1" customWidth="1"/>
    <col min="8198" max="8198" width="7.28515625" style="1" bestFit="1" customWidth="1"/>
    <col min="8199" max="8199" width="7.28515625" style="1" customWidth="1"/>
    <col min="8200" max="8200" width="7.28515625" style="1" bestFit="1" customWidth="1"/>
    <col min="8201" max="8201" width="7.28515625" style="1" customWidth="1"/>
    <col min="8202" max="8203" width="7.7109375" style="1" customWidth="1"/>
    <col min="8204" max="8448" width="8.7109375" style="1"/>
    <col min="8449" max="8449" width="34.7109375" style="1" customWidth="1"/>
    <col min="8450" max="8450" width="7.28515625" style="1" bestFit="1" customWidth="1"/>
    <col min="8451" max="8451" width="7.28515625" style="1" customWidth="1"/>
    <col min="8452" max="8452" width="7.28515625" style="1" bestFit="1" customWidth="1"/>
    <col min="8453" max="8453" width="7.28515625" style="1" customWidth="1"/>
    <col min="8454" max="8454" width="7.28515625" style="1" bestFit="1" customWidth="1"/>
    <col min="8455" max="8455" width="7.28515625" style="1" customWidth="1"/>
    <col min="8456" max="8456" width="7.28515625" style="1" bestFit="1" customWidth="1"/>
    <col min="8457" max="8457" width="7.28515625" style="1" customWidth="1"/>
    <col min="8458" max="8459" width="7.7109375" style="1" customWidth="1"/>
    <col min="8460" max="8704" width="8.7109375" style="1"/>
    <col min="8705" max="8705" width="34.7109375" style="1" customWidth="1"/>
    <col min="8706" max="8706" width="7.28515625" style="1" bestFit="1" customWidth="1"/>
    <col min="8707" max="8707" width="7.28515625" style="1" customWidth="1"/>
    <col min="8708" max="8708" width="7.28515625" style="1" bestFit="1" customWidth="1"/>
    <col min="8709" max="8709" width="7.28515625" style="1" customWidth="1"/>
    <col min="8710" max="8710" width="7.28515625" style="1" bestFit="1" customWidth="1"/>
    <col min="8711" max="8711" width="7.28515625" style="1" customWidth="1"/>
    <col min="8712" max="8712" width="7.28515625" style="1" bestFit="1" customWidth="1"/>
    <col min="8713" max="8713" width="7.28515625" style="1" customWidth="1"/>
    <col min="8714" max="8715" width="7.7109375" style="1" customWidth="1"/>
    <col min="8716" max="8960" width="8.7109375" style="1"/>
    <col min="8961" max="8961" width="34.7109375" style="1" customWidth="1"/>
    <col min="8962" max="8962" width="7.28515625" style="1" bestFit="1" customWidth="1"/>
    <col min="8963" max="8963" width="7.28515625" style="1" customWidth="1"/>
    <col min="8964" max="8964" width="7.28515625" style="1" bestFit="1" customWidth="1"/>
    <col min="8965" max="8965" width="7.28515625" style="1" customWidth="1"/>
    <col min="8966" max="8966" width="7.28515625" style="1" bestFit="1" customWidth="1"/>
    <col min="8967" max="8967" width="7.28515625" style="1" customWidth="1"/>
    <col min="8968" max="8968" width="7.28515625" style="1" bestFit="1" customWidth="1"/>
    <col min="8969" max="8969" width="7.28515625" style="1" customWidth="1"/>
    <col min="8970" max="8971" width="7.7109375" style="1" customWidth="1"/>
    <col min="8972" max="9216" width="8.7109375" style="1"/>
    <col min="9217" max="9217" width="34.7109375" style="1" customWidth="1"/>
    <col min="9218" max="9218" width="7.28515625" style="1" bestFit="1" customWidth="1"/>
    <col min="9219" max="9219" width="7.28515625" style="1" customWidth="1"/>
    <col min="9220" max="9220" width="7.28515625" style="1" bestFit="1" customWidth="1"/>
    <col min="9221" max="9221" width="7.28515625" style="1" customWidth="1"/>
    <col min="9222" max="9222" width="7.28515625" style="1" bestFit="1" customWidth="1"/>
    <col min="9223" max="9223" width="7.28515625" style="1" customWidth="1"/>
    <col min="9224" max="9224" width="7.28515625" style="1" bestFit="1" customWidth="1"/>
    <col min="9225" max="9225" width="7.28515625" style="1" customWidth="1"/>
    <col min="9226" max="9227" width="7.7109375" style="1" customWidth="1"/>
    <col min="9228" max="9472" width="8.7109375" style="1"/>
    <col min="9473" max="9473" width="34.7109375" style="1" customWidth="1"/>
    <col min="9474" max="9474" width="7.28515625" style="1" bestFit="1" customWidth="1"/>
    <col min="9475" max="9475" width="7.28515625" style="1" customWidth="1"/>
    <col min="9476" max="9476" width="7.28515625" style="1" bestFit="1" customWidth="1"/>
    <col min="9477" max="9477" width="7.28515625" style="1" customWidth="1"/>
    <col min="9478" max="9478" width="7.28515625" style="1" bestFit="1" customWidth="1"/>
    <col min="9479" max="9479" width="7.28515625" style="1" customWidth="1"/>
    <col min="9480" max="9480" width="7.28515625" style="1" bestFit="1" customWidth="1"/>
    <col min="9481" max="9481" width="7.28515625" style="1" customWidth="1"/>
    <col min="9482" max="9483" width="7.7109375" style="1" customWidth="1"/>
    <col min="9484" max="9728" width="8.7109375" style="1"/>
    <col min="9729" max="9729" width="34.7109375" style="1" customWidth="1"/>
    <col min="9730" max="9730" width="7.28515625" style="1" bestFit="1" customWidth="1"/>
    <col min="9731" max="9731" width="7.28515625" style="1" customWidth="1"/>
    <col min="9732" max="9732" width="7.28515625" style="1" bestFit="1" customWidth="1"/>
    <col min="9733" max="9733" width="7.28515625" style="1" customWidth="1"/>
    <col min="9734" max="9734" width="7.28515625" style="1" bestFit="1" customWidth="1"/>
    <col min="9735" max="9735" width="7.28515625" style="1" customWidth="1"/>
    <col min="9736" max="9736" width="7.28515625" style="1" bestFit="1" customWidth="1"/>
    <col min="9737" max="9737" width="7.28515625" style="1" customWidth="1"/>
    <col min="9738" max="9739" width="7.7109375" style="1" customWidth="1"/>
    <col min="9740" max="9984" width="8.7109375" style="1"/>
    <col min="9985" max="9985" width="34.7109375" style="1" customWidth="1"/>
    <col min="9986" max="9986" width="7.28515625" style="1" bestFit="1" customWidth="1"/>
    <col min="9987" max="9987" width="7.28515625" style="1" customWidth="1"/>
    <col min="9988" max="9988" width="7.28515625" style="1" bestFit="1" customWidth="1"/>
    <col min="9989" max="9989" width="7.28515625" style="1" customWidth="1"/>
    <col min="9990" max="9990" width="7.28515625" style="1" bestFit="1" customWidth="1"/>
    <col min="9991" max="9991" width="7.28515625" style="1" customWidth="1"/>
    <col min="9992" max="9992" width="7.28515625" style="1" bestFit="1" customWidth="1"/>
    <col min="9993" max="9993" width="7.28515625" style="1" customWidth="1"/>
    <col min="9994" max="9995" width="7.7109375" style="1" customWidth="1"/>
    <col min="9996" max="10240" width="8.7109375" style="1"/>
    <col min="10241" max="10241" width="34.7109375" style="1" customWidth="1"/>
    <col min="10242" max="10242" width="7.28515625" style="1" bestFit="1" customWidth="1"/>
    <col min="10243" max="10243" width="7.28515625" style="1" customWidth="1"/>
    <col min="10244" max="10244" width="7.28515625" style="1" bestFit="1" customWidth="1"/>
    <col min="10245" max="10245" width="7.28515625" style="1" customWidth="1"/>
    <col min="10246" max="10246" width="7.28515625" style="1" bestFit="1" customWidth="1"/>
    <col min="10247" max="10247" width="7.28515625" style="1" customWidth="1"/>
    <col min="10248" max="10248" width="7.28515625" style="1" bestFit="1" customWidth="1"/>
    <col min="10249" max="10249" width="7.28515625" style="1" customWidth="1"/>
    <col min="10250" max="10251" width="7.7109375" style="1" customWidth="1"/>
    <col min="10252" max="10496" width="8.7109375" style="1"/>
    <col min="10497" max="10497" width="34.7109375" style="1" customWidth="1"/>
    <col min="10498" max="10498" width="7.28515625" style="1" bestFit="1" customWidth="1"/>
    <col min="10499" max="10499" width="7.28515625" style="1" customWidth="1"/>
    <col min="10500" max="10500" width="7.28515625" style="1" bestFit="1" customWidth="1"/>
    <col min="10501" max="10501" width="7.28515625" style="1" customWidth="1"/>
    <col min="10502" max="10502" width="7.28515625" style="1" bestFit="1" customWidth="1"/>
    <col min="10503" max="10503" width="7.28515625" style="1" customWidth="1"/>
    <col min="10504" max="10504" width="7.28515625" style="1" bestFit="1" customWidth="1"/>
    <col min="10505" max="10505" width="7.28515625" style="1" customWidth="1"/>
    <col min="10506" max="10507" width="7.7109375" style="1" customWidth="1"/>
    <col min="10508" max="10752" width="8.7109375" style="1"/>
    <col min="10753" max="10753" width="34.7109375" style="1" customWidth="1"/>
    <col min="10754" max="10754" width="7.28515625" style="1" bestFit="1" customWidth="1"/>
    <col min="10755" max="10755" width="7.28515625" style="1" customWidth="1"/>
    <col min="10756" max="10756" width="7.28515625" style="1" bestFit="1" customWidth="1"/>
    <col min="10757" max="10757" width="7.28515625" style="1" customWidth="1"/>
    <col min="10758" max="10758" width="7.28515625" style="1" bestFit="1" customWidth="1"/>
    <col min="10759" max="10759" width="7.28515625" style="1" customWidth="1"/>
    <col min="10760" max="10760" width="7.28515625" style="1" bestFit="1" customWidth="1"/>
    <col min="10761" max="10761" width="7.28515625" style="1" customWidth="1"/>
    <col min="10762" max="10763" width="7.7109375" style="1" customWidth="1"/>
    <col min="10764" max="11008" width="8.7109375" style="1"/>
    <col min="11009" max="11009" width="34.7109375" style="1" customWidth="1"/>
    <col min="11010" max="11010" width="7.28515625" style="1" bestFit="1" customWidth="1"/>
    <col min="11011" max="11011" width="7.28515625" style="1" customWidth="1"/>
    <col min="11012" max="11012" width="7.28515625" style="1" bestFit="1" customWidth="1"/>
    <col min="11013" max="11013" width="7.28515625" style="1" customWidth="1"/>
    <col min="11014" max="11014" width="7.28515625" style="1" bestFit="1" customWidth="1"/>
    <col min="11015" max="11015" width="7.28515625" style="1" customWidth="1"/>
    <col min="11016" max="11016" width="7.28515625" style="1" bestFit="1" customWidth="1"/>
    <col min="11017" max="11017" width="7.28515625" style="1" customWidth="1"/>
    <col min="11018" max="11019" width="7.7109375" style="1" customWidth="1"/>
    <col min="11020" max="11264" width="8.7109375" style="1"/>
    <col min="11265" max="11265" width="34.7109375" style="1" customWidth="1"/>
    <col min="11266" max="11266" width="7.28515625" style="1" bestFit="1" customWidth="1"/>
    <col min="11267" max="11267" width="7.28515625" style="1" customWidth="1"/>
    <col min="11268" max="11268" width="7.28515625" style="1" bestFit="1" customWidth="1"/>
    <col min="11269" max="11269" width="7.28515625" style="1" customWidth="1"/>
    <col min="11270" max="11270" width="7.28515625" style="1" bestFit="1" customWidth="1"/>
    <col min="11271" max="11271" width="7.28515625" style="1" customWidth="1"/>
    <col min="11272" max="11272" width="7.28515625" style="1" bestFit="1" customWidth="1"/>
    <col min="11273" max="11273" width="7.28515625" style="1" customWidth="1"/>
    <col min="11274" max="11275" width="7.7109375" style="1" customWidth="1"/>
    <col min="11276" max="11520" width="8.7109375" style="1"/>
    <col min="11521" max="11521" width="34.7109375" style="1" customWidth="1"/>
    <col min="11522" max="11522" width="7.28515625" style="1" bestFit="1" customWidth="1"/>
    <col min="11523" max="11523" width="7.28515625" style="1" customWidth="1"/>
    <col min="11524" max="11524" width="7.28515625" style="1" bestFit="1" customWidth="1"/>
    <col min="11525" max="11525" width="7.28515625" style="1" customWidth="1"/>
    <col min="11526" max="11526" width="7.28515625" style="1" bestFit="1" customWidth="1"/>
    <col min="11527" max="11527" width="7.28515625" style="1" customWidth="1"/>
    <col min="11528" max="11528" width="7.28515625" style="1" bestFit="1" customWidth="1"/>
    <col min="11529" max="11529" width="7.28515625" style="1" customWidth="1"/>
    <col min="11530" max="11531" width="7.7109375" style="1" customWidth="1"/>
    <col min="11532" max="11776" width="8.7109375" style="1"/>
    <col min="11777" max="11777" width="34.7109375" style="1" customWidth="1"/>
    <col min="11778" max="11778" width="7.28515625" style="1" bestFit="1" customWidth="1"/>
    <col min="11779" max="11779" width="7.28515625" style="1" customWidth="1"/>
    <col min="11780" max="11780" width="7.28515625" style="1" bestFit="1" customWidth="1"/>
    <col min="11781" max="11781" width="7.28515625" style="1" customWidth="1"/>
    <col min="11782" max="11782" width="7.28515625" style="1" bestFit="1" customWidth="1"/>
    <col min="11783" max="11783" width="7.28515625" style="1" customWidth="1"/>
    <col min="11784" max="11784" width="7.28515625" style="1" bestFit="1" customWidth="1"/>
    <col min="11785" max="11785" width="7.28515625" style="1" customWidth="1"/>
    <col min="11786" max="11787" width="7.7109375" style="1" customWidth="1"/>
    <col min="11788" max="12032" width="8.7109375" style="1"/>
    <col min="12033" max="12033" width="34.7109375" style="1" customWidth="1"/>
    <col min="12034" max="12034" width="7.28515625" style="1" bestFit="1" customWidth="1"/>
    <col min="12035" max="12035" width="7.28515625" style="1" customWidth="1"/>
    <col min="12036" max="12036" width="7.28515625" style="1" bestFit="1" customWidth="1"/>
    <col min="12037" max="12037" width="7.28515625" style="1" customWidth="1"/>
    <col min="12038" max="12038" width="7.28515625" style="1" bestFit="1" customWidth="1"/>
    <col min="12039" max="12039" width="7.28515625" style="1" customWidth="1"/>
    <col min="12040" max="12040" width="7.28515625" style="1" bestFit="1" customWidth="1"/>
    <col min="12041" max="12041" width="7.28515625" style="1" customWidth="1"/>
    <col min="12042" max="12043" width="7.7109375" style="1" customWidth="1"/>
    <col min="12044" max="12288" width="8.7109375" style="1"/>
    <col min="12289" max="12289" width="34.7109375" style="1" customWidth="1"/>
    <col min="12290" max="12290" width="7.28515625" style="1" bestFit="1" customWidth="1"/>
    <col min="12291" max="12291" width="7.28515625" style="1" customWidth="1"/>
    <col min="12292" max="12292" width="7.28515625" style="1" bestFit="1" customWidth="1"/>
    <col min="12293" max="12293" width="7.28515625" style="1" customWidth="1"/>
    <col min="12294" max="12294" width="7.28515625" style="1" bestFit="1" customWidth="1"/>
    <col min="12295" max="12295" width="7.28515625" style="1" customWidth="1"/>
    <col min="12296" max="12296" width="7.28515625" style="1" bestFit="1" customWidth="1"/>
    <col min="12297" max="12297" width="7.28515625" style="1" customWidth="1"/>
    <col min="12298" max="12299" width="7.7109375" style="1" customWidth="1"/>
    <col min="12300" max="12544" width="8.7109375" style="1"/>
    <col min="12545" max="12545" width="34.7109375" style="1" customWidth="1"/>
    <col min="12546" max="12546" width="7.28515625" style="1" bestFit="1" customWidth="1"/>
    <col min="12547" max="12547" width="7.28515625" style="1" customWidth="1"/>
    <col min="12548" max="12548" width="7.28515625" style="1" bestFit="1" customWidth="1"/>
    <col min="12549" max="12549" width="7.28515625" style="1" customWidth="1"/>
    <col min="12550" max="12550" width="7.28515625" style="1" bestFit="1" customWidth="1"/>
    <col min="12551" max="12551" width="7.28515625" style="1" customWidth="1"/>
    <col min="12552" max="12552" width="7.28515625" style="1" bestFit="1" customWidth="1"/>
    <col min="12553" max="12553" width="7.28515625" style="1" customWidth="1"/>
    <col min="12554" max="12555" width="7.7109375" style="1" customWidth="1"/>
    <col min="12556" max="12800" width="8.7109375" style="1"/>
    <col min="12801" max="12801" width="34.7109375" style="1" customWidth="1"/>
    <col min="12802" max="12802" width="7.28515625" style="1" bestFit="1" customWidth="1"/>
    <col min="12803" max="12803" width="7.28515625" style="1" customWidth="1"/>
    <col min="12804" max="12804" width="7.28515625" style="1" bestFit="1" customWidth="1"/>
    <col min="12805" max="12805" width="7.28515625" style="1" customWidth="1"/>
    <col min="12806" max="12806" width="7.28515625" style="1" bestFit="1" customWidth="1"/>
    <col min="12807" max="12807" width="7.28515625" style="1" customWidth="1"/>
    <col min="12808" max="12808" width="7.28515625" style="1" bestFit="1" customWidth="1"/>
    <col min="12809" max="12809" width="7.28515625" style="1" customWidth="1"/>
    <col min="12810" max="12811" width="7.7109375" style="1" customWidth="1"/>
    <col min="12812" max="13056" width="8.7109375" style="1"/>
    <col min="13057" max="13057" width="34.7109375" style="1" customWidth="1"/>
    <col min="13058" max="13058" width="7.28515625" style="1" bestFit="1" customWidth="1"/>
    <col min="13059" max="13059" width="7.28515625" style="1" customWidth="1"/>
    <col min="13060" max="13060" width="7.28515625" style="1" bestFit="1" customWidth="1"/>
    <col min="13061" max="13061" width="7.28515625" style="1" customWidth="1"/>
    <col min="13062" max="13062" width="7.28515625" style="1" bestFit="1" customWidth="1"/>
    <col min="13063" max="13063" width="7.28515625" style="1" customWidth="1"/>
    <col min="13064" max="13064" width="7.28515625" style="1" bestFit="1" customWidth="1"/>
    <col min="13065" max="13065" width="7.28515625" style="1" customWidth="1"/>
    <col min="13066" max="13067" width="7.7109375" style="1" customWidth="1"/>
    <col min="13068" max="13312" width="8.7109375" style="1"/>
    <col min="13313" max="13313" width="34.7109375" style="1" customWidth="1"/>
    <col min="13314" max="13314" width="7.28515625" style="1" bestFit="1" customWidth="1"/>
    <col min="13315" max="13315" width="7.28515625" style="1" customWidth="1"/>
    <col min="13316" max="13316" width="7.28515625" style="1" bestFit="1" customWidth="1"/>
    <col min="13317" max="13317" width="7.28515625" style="1" customWidth="1"/>
    <col min="13318" max="13318" width="7.28515625" style="1" bestFit="1" customWidth="1"/>
    <col min="13319" max="13319" width="7.28515625" style="1" customWidth="1"/>
    <col min="13320" max="13320" width="7.28515625" style="1" bestFit="1" customWidth="1"/>
    <col min="13321" max="13321" width="7.28515625" style="1" customWidth="1"/>
    <col min="13322" max="13323" width="7.7109375" style="1" customWidth="1"/>
    <col min="13324" max="13568" width="8.7109375" style="1"/>
    <col min="13569" max="13569" width="34.7109375" style="1" customWidth="1"/>
    <col min="13570" max="13570" width="7.28515625" style="1" bestFit="1" customWidth="1"/>
    <col min="13571" max="13571" width="7.28515625" style="1" customWidth="1"/>
    <col min="13572" max="13572" width="7.28515625" style="1" bestFit="1" customWidth="1"/>
    <col min="13573" max="13573" width="7.28515625" style="1" customWidth="1"/>
    <col min="13574" max="13574" width="7.28515625" style="1" bestFit="1" customWidth="1"/>
    <col min="13575" max="13575" width="7.28515625" style="1" customWidth="1"/>
    <col min="13576" max="13576" width="7.28515625" style="1" bestFit="1" customWidth="1"/>
    <col min="13577" max="13577" width="7.28515625" style="1" customWidth="1"/>
    <col min="13578" max="13579" width="7.7109375" style="1" customWidth="1"/>
    <col min="13580" max="13824" width="8.7109375" style="1"/>
    <col min="13825" max="13825" width="34.7109375" style="1" customWidth="1"/>
    <col min="13826" max="13826" width="7.28515625" style="1" bestFit="1" customWidth="1"/>
    <col min="13827" max="13827" width="7.28515625" style="1" customWidth="1"/>
    <col min="13828" max="13828" width="7.28515625" style="1" bestFit="1" customWidth="1"/>
    <col min="13829" max="13829" width="7.28515625" style="1" customWidth="1"/>
    <col min="13830" max="13830" width="7.28515625" style="1" bestFit="1" customWidth="1"/>
    <col min="13831" max="13831" width="7.28515625" style="1" customWidth="1"/>
    <col min="13832" max="13832" width="7.28515625" style="1" bestFit="1" customWidth="1"/>
    <col min="13833" max="13833" width="7.28515625" style="1" customWidth="1"/>
    <col min="13834" max="13835" width="7.7109375" style="1" customWidth="1"/>
    <col min="13836" max="14080" width="8.7109375" style="1"/>
    <col min="14081" max="14081" width="34.7109375" style="1" customWidth="1"/>
    <col min="14082" max="14082" width="7.28515625" style="1" bestFit="1" customWidth="1"/>
    <col min="14083" max="14083" width="7.28515625" style="1" customWidth="1"/>
    <col min="14084" max="14084" width="7.28515625" style="1" bestFit="1" customWidth="1"/>
    <col min="14085" max="14085" width="7.28515625" style="1" customWidth="1"/>
    <col min="14086" max="14086" width="7.28515625" style="1" bestFit="1" customWidth="1"/>
    <col min="14087" max="14087" width="7.28515625" style="1" customWidth="1"/>
    <col min="14088" max="14088" width="7.28515625" style="1" bestFit="1" customWidth="1"/>
    <col min="14089" max="14089" width="7.28515625" style="1" customWidth="1"/>
    <col min="14090" max="14091" width="7.7109375" style="1" customWidth="1"/>
    <col min="14092" max="14336" width="8.7109375" style="1"/>
    <col min="14337" max="14337" width="34.7109375" style="1" customWidth="1"/>
    <col min="14338" max="14338" width="7.28515625" style="1" bestFit="1" customWidth="1"/>
    <col min="14339" max="14339" width="7.28515625" style="1" customWidth="1"/>
    <col min="14340" max="14340" width="7.28515625" style="1" bestFit="1" customWidth="1"/>
    <col min="14341" max="14341" width="7.28515625" style="1" customWidth="1"/>
    <col min="14342" max="14342" width="7.28515625" style="1" bestFit="1" customWidth="1"/>
    <col min="14343" max="14343" width="7.28515625" style="1" customWidth="1"/>
    <col min="14344" max="14344" width="7.28515625" style="1" bestFit="1" customWidth="1"/>
    <col min="14345" max="14345" width="7.28515625" style="1" customWidth="1"/>
    <col min="14346" max="14347" width="7.7109375" style="1" customWidth="1"/>
    <col min="14348" max="14592" width="8.7109375" style="1"/>
    <col min="14593" max="14593" width="34.7109375" style="1" customWidth="1"/>
    <col min="14594" max="14594" width="7.28515625" style="1" bestFit="1" customWidth="1"/>
    <col min="14595" max="14595" width="7.28515625" style="1" customWidth="1"/>
    <col min="14596" max="14596" width="7.28515625" style="1" bestFit="1" customWidth="1"/>
    <col min="14597" max="14597" width="7.28515625" style="1" customWidth="1"/>
    <col min="14598" max="14598" width="7.28515625" style="1" bestFit="1" customWidth="1"/>
    <col min="14599" max="14599" width="7.28515625" style="1" customWidth="1"/>
    <col min="14600" max="14600" width="7.28515625" style="1" bestFit="1" customWidth="1"/>
    <col min="14601" max="14601" width="7.28515625" style="1" customWidth="1"/>
    <col min="14602" max="14603" width="7.7109375" style="1" customWidth="1"/>
    <col min="14604" max="14848" width="8.7109375" style="1"/>
    <col min="14849" max="14849" width="34.7109375" style="1" customWidth="1"/>
    <col min="14850" max="14850" width="7.28515625" style="1" bestFit="1" customWidth="1"/>
    <col min="14851" max="14851" width="7.28515625" style="1" customWidth="1"/>
    <col min="14852" max="14852" width="7.28515625" style="1" bestFit="1" customWidth="1"/>
    <col min="14853" max="14853" width="7.28515625" style="1" customWidth="1"/>
    <col min="14854" max="14854" width="7.28515625" style="1" bestFit="1" customWidth="1"/>
    <col min="14855" max="14855" width="7.28515625" style="1" customWidth="1"/>
    <col min="14856" max="14856" width="7.28515625" style="1" bestFit="1" customWidth="1"/>
    <col min="14857" max="14857" width="7.28515625" style="1" customWidth="1"/>
    <col min="14858" max="14859" width="7.7109375" style="1" customWidth="1"/>
    <col min="14860" max="15104" width="8.7109375" style="1"/>
    <col min="15105" max="15105" width="34.7109375" style="1" customWidth="1"/>
    <col min="15106" max="15106" width="7.28515625" style="1" bestFit="1" customWidth="1"/>
    <col min="15107" max="15107" width="7.28515625" style="1" customWidth="1"/>
    <col min="15108" max="15108" width="7.28515625" style="1" bestFit="1" customWidth="1"/>
    <col min="15109" max="15109" width="7.28515625" style="1" customWidth="1"/>
    <col min="15110" max="15110" width="7.28515625" style="1" bestFit="1" customWidth="1"/>
    <col min="15111" max="15111" width="7.28515625" style="1" customWidth="1"/>
    <col min="15112" max="15112" width="7.28515625" style="1" bestFit="1" customWidth="1"/>
    <col min="15113" max="15113" width="7.28515625" style="1" customWidth="1"/>
    <col min="15114" max="15115" width="7.7109375" style="1" customWidth="1"/>
    <col min="15116" max="15360" width="8.7109375" style="1"/>
    <col min="15361" max="15361" width="34.7109375" style="1" customWidth="1"/>
    <col min="15362" max="15362" width="7.28515625" style="1" bestFit="1" customWidth="1"/>
    <col min="15363" max="15363" width="7.28515625" style="1" customWidth="1"/>
    <col min="15364" max="15364" width="7.28515625" style="1" bestFit="1" customWidth="1"/>
    <col min="15365" max="15365" width="7.28515625" style="1" customWidth="1"/>
    <col min="15366" max="15366" width="7.28515625" style="1" bestFit="1" customWidth="1"/>
    <col min="15367" max="15367" width="7.28515625" style="1" customWidth="1"/>
    <col min="15368" max="15368" width="7.28515625" style="1" bestFit="1" customWidth="1"/>
    <col min="15369" max="15369" width="7.28515625" style="1" customWidth="1"/>
    <col min="15370" max="15371" width="7.7109375" style="1" customWidth="1"/>
    <col min="15372" max="15616" width="8.7109375" style="1"/>
    <col min="15617" max="15617" width="34.7109375" style="1" customWidth="1"/>
    <col min="15618" max="15618" width="7.28515625" style="1" bestFit="1" customWidth="1"/>
    <col min="15619" max="15619" width="7.28515625" style="1" customWidth="1"/>
    <col min="15620" max="15620" width="7.28515625" style="1" bestFit="1" customWidth="1"/>
    <col min="15621" max="15621" width="7.28515625" style="1" customWidth="1"/>
    <col min="15622" max="15622" width="7.28515625" style="1" bestFit="1" customWidth="1"/>
    <col min="15623" max="15623" width="7.28515625" style="1" customWidth="1"/>
    <col min="15624" max="15624" width="7.28515625" style="1" bestFit="1" customWidth="1"/>
    <col min="15625" max="15625" width="7.28515625" style="1" customWidth="1"/>
    <col min="15626" max="15627" width="7.7109375" style="1" customWidth="1"/>
    <col min="15628" max="15872" width="8.7109375" style="1"/>
    <col min="15873" max="15873" width="34.7109375" style="1" customWidth="1"/>
    <col min="15874" max="15874" width="7.28515625" style="1" bestFit="1" customWidth="1"/>
    <col min="15875" max="15875" width="7.28515625" style="1" customWidth="1"/>
    <col min="15876" max="15876" width="7.28515625" style="1" bestFit="1" customWidth="1"/>
    <col min="15877" max="15877" width="7.28515625" style="1" customWidth="1"/>
    <col min="15878" max="15878" width="7.28515625" style="1" bestFit="1" customWidth="1"/>
    <col min="15879" max="15879" width="7.28515625" style="1" customWidth="1"/>
    <col min="15880" max="15880" width="7.28515625" style="1" bestFit="1" customWidth="1"/>
    <col min="15881" max="15881" width="7.28515625" style="1" customWidth="1"/>
    <col min="15882" max="15883" width="7.7109375" style="1" customWidth="1"/>
    <col min="15884" max="16128" width="8.7109375" style="1"/>
    <col min="16129" max="16129" width="34.7109375" style="1" customWidth="1"/>
    <col min="16130" max="16130" width="7.28515625" style="1" bestFit="1" customWidth="1"/>
    <col min="16131" max="16131" width="7.28515625" style="1" customWidth="1"/>
    <col min="16132" max="16132" width="7.28515625" style="1" bestFit="1" customWidth="1"/>
    <col min="16133" max="16133" width="7.28515625" style="1" customWidth="1"/>
    <col min="16134" max="16134" width="7.28515625" style="1" bestFit="1" customWidth="1"/>
    <col min="16135" max="16135" width="7.28515625" style="1" customWidth="1"/>
    <col min="16136" max="16136" width="7.28515625" style="1" bestFit="1" customWidth="1"/>
    <col min="16137" max="16137" width="7.28515625" style="1" customWidth="1"/>
    <col min="16138" max="16139" width="7.7109375" style="1" customWidth="1"/>
    <col min="16140" max="16384" width="8.7109375" style="1"/>
  </cols>
  <sheetData>
    <row r="1" spans="1:11" s="44" customFormat="1" ht="20.25" x14ac:dyDescent="0.3">
      <c r="A1" s="52" t="s">
        <v>19</v>
      </c>
      <c r="B1" s="174" t="s">
        <v>168</v>
      </c>
      <c r="C1" s="174"/>
      <c r="D1" s="174"/>
      <c r="E1" s="175"/>
      <c r="F1" s="175"/>
      <c r="G1" s="175"/>
      <c r="H1" s="175"/>
      <c r="I1" s="175"/>
      <c r="J1" s="175"/>
      <c r="K1" s="175"/>
    </row>
    <row r="2" spans="1:11" s="44" customFormat="1" ht="20.25" x14ac:dyDescent="0.3">
      <c r="A2" s="52" t="s">
        <v>21</v>
      </c>
      <c r="B2" s="176" t="s">
        <v>3</v>
      </c>
      <c r="C2" s="174"/>
      <c r="D2" s="174"/>
      <c r="E2" s="177"/>
      <c r="F2" s="177"/>
      <c r="G2" s="177"/>
      <c r="H2" s="177"/>
      <c r="I2" s="177"/>
      <c r="J2" s="177"/>
      <c r="K2" s="177"/>
    </row>
    <row r="4" spans="1:11" ht="15.75" x14ac:dyDescent="0.25">
      <c r="A4" s="122" t="s">
        <v>35</v>
      </c>
      <c r="B4" s="170" t="s">
        <v>4</v>
      </c>
      <c r="C4" s="172"/>
      <c r="D4" s="172"/>
      <c r="E4" s="171"/>
      <c r="F4" s="170" t="s">
        <v>169</v>
      </c>
      <c r="G4" s="172"/>
      <c r="H4" s="172"/>
      <c r="I4" s="171"/>
      <c r="J4" s="170" t="s">
        <v>170</v>
      </c>
      <c r="K4" s="171"/>
    </row>
    <row r="5" spans="1:11" x14ac:dyDescent="0.2">
      <c r="A5" s="16"/>
      <c r="B5" s="170">
        <f>VALUE(RIGHT($B$2, 4))</f>
        <v>2020</v>
      </c>
      <c r="C5" s="171"/>
      <c r="D5" s="170">
        <f>B5-1</f>
        <v>2019</v>
      </c>
      <c r="E5" s="178"/>
      <c r="F5" s="170">
        <f>B5</f>
        <v>2020</v>
      </c>
      <c r="G5" s="178"/>
      <c r="H5" s="170">
        <f>D5</f>
        <v>2019</v>
      </c>
      <c r="I5" s="178"/>
      <c r="J5" s="13" t="s">
        <v>8</v>
      </c>
      <c r="K5" s="14" t="s">
        <v>5</v>
      </c>
    </row>
    <row r="6" spans="1:11" x14ac:dyDescent="0.2">
      <c r="A6" s="123" t="s">
        <v>35</v>
      </c>
      <c r="B6" s="124" t="s">
        <v>171</v>
      </c>
      <c r="C6" s="125" t="s">
        <v>172</v>
      </c>
      <c r="D6" s="124" t="s">
        <v>171</v>
      </c>
      <c r="E6" s="126" t="s">
        <v>172</v>
      </c>
      <c r="F6" s="125" t="s">
        <v>171</v>
      </c>
      <c r="G6" s="125" t="s">
        <v>172</v>
      </c>
      <c r="H6" s="124" t="s">
        <v>171</v>
      </c>
      <c r="I6" s="126" t="s">
        <v>172</v>
      </c>
      <c r="J6" s="124"/>
      <c r="K6" s="126"/>
    </row>
    <row r="7" spans="1:11" x14ac:dyDescent="0.2">
      <c r="A7" s="20" t="s">
        <v>384</v>
      </c>
      <c r="B7" s="55">
        <v>2</v>
      </c>
      <c r="C7" s="138">
        <f>IF(B20=0, "-", B7/B20)</f>
        <v>2.7739251040221915E-3</v>
      </c>
      <c r="D7" s="55">
        <v>4</v>
      </c>
      <c r="E7" s="78">
        <f>IF(D20=0, "-", D7/D20)</f>
        <v>4.884004884004884E-3</v>
      </c>
      <c r="F7" s="128">
        <v>23</v>
      </c>
      <c r="G7" s="138">
        <f>IF(F20=0, "-", F7/F20)</f>
        <v>6.4953402993504659E-3</v>
      </c>
      <c r="H7" s="55">
        <v>15</v>
      </c>
      <c r="I7" s="78">
        <f>IF(H20=0, "-", H7/H20)</f>
        <v>3.9484074756514871E-3</v>
      </c>
      <c r="J7" s="77">
        <f t="shared" ref="J7:J18" si="0">IF(D7=0, "-", IF((B7-D7)/D7&lt;10, (B7-D7)/D7, "&gt;999%"))</f>
        <v>-0.5</v>
      </c>
      <c r="K7" s="78">
        <f t="shared" ref="K7:K18" si="1">IF(H7=0, "-", IF((F7-H7)/H7&lt;10, (F7-H7)/H7, "&gt;999%"))</f>
        <v>0.53333333333333333</v>
      </c>
    </row>
    <row r="8" spans="1:11" x14ac:dyDescent="0.2">
      <c r="A8" s="20" t="s">
        <v>385</v>
      </c>
      <c r="B8" s="55">
        <v>0</v>
      </c>
      <c r="C8" s="138">
        <f>IF(B20=0, "-", B8/B20)</f>
        <v>0</v>
      </c>
      <c r="D8" s="55">
        <v>10</v>
      </c>
      <c r="E8" s="78">
        <f>IF(D20=0, "-", D8/D20)</f>
        <v>1.221001221001221E-2</v>
      </c>
      <c r="F8" s="128">
        <v>0</v>
      </c>
      <c r="G8" s="138">
        <f>IF(F20=0, "-", F8/F20)</f>
        <v>0</v>
      </c>
      <c r="H8" s="55">
        <v>34</v>
      </c>
      <c r="I8" s="78">
        <f>IF(H20=0, "-", H8/H20)</f>
        <v>8.949723611476704E-3</v>
      </c>
      <c r="J8" s="77">
        <f t="shared" si="0"/>
        <v>-1</v>
      </c>
      <c r="K8" s="78">
        <f t="shared" si="1"/>
        <v>-1</v>
      </c>
    </row>
    <row r="9" spans="1:11" x14ac:dyDescent="0.2">
      <c r="A9" s="20" t="s">
        <v>386</v>
      </c>
      <c r="B9" s="55">
        <v>1</v>
      </c>
      <c r="C9" s="138">
        <f>IF(B20=0, "-", B9/B20)</f>
        <v>1.3869625520110957E-3</v>
      </c>
      <c r="D9" s="55">
        <v>4</v>
      </c>
      <c r="E9" s="78">
        <f>IF(D20=0, "-", D9/D20)</f>
        <v>4.884004884004884E-3</v>
      </c>
      <c r="F9" s="128">
        <v>11</v>
      </c>
      <c r="G9" s="138">
        <f>IF(F20=0, "-", F9/F20)</f>
        <v>3.1064670996893535E-3</v>
      </c>
      <c r="H9" s="55">
        <v>37</v>
      </c>
      <c r="I9" s="78">
        <f>IF(H20=0, "-", H9/H20)</f>
        <v>9.7394051066070023E-3</v>
      </c>
      <c r="J9" s="77">
        <f t="shared" si="0"/>
        <v>-0.75</v>
      </c>
      <c r="K9" s="78">
        <f t="shared" si="1"/>
        <v>-0.70270270270270274</v>
      </c>
    </row>
    <row r="10" spans="1:11" x14ac:dyDescent="0.2">
      <c r="A10" s="20" t="s">
        <v>387</v>
      </c>
      <c r="B10" s="55">
        <v>68</v>
      </c>
      <c r="C10" s="138">
        <f>IF(B20=0, "-", B10/B20)</f>
        <v>9.4313453536754507E-2</v>
      </c>
      <c r="D10" s="55">
        <v>155</v>
      </c>
      <c r="E10" s="78">
        <f>IF(D20=0, "-", D10/D20)</f>
        <v>0.18925518925518925</v>
      </c>
      <c r="F10" s="128">
        <v>596</v>
      </c>
      <c r="G10" s="138">
        <f>IF(F20=0, "-", F10/F20)</f>
        <v>0.1683140355831686</v>
      </c>
      <c r="H10" s="55">
        <v>674</v>
      </c>
      <c r="I10" s="78">
        <f>IF(H20=0, "-", H10/H20)</f>
        <v>0.17741510923927351</v>
      </c>
      <c r="J10" s="77">
        <f t="shared" si="0"/>
        <v>-0.56129032258064515</v>
      </c>
      <c r="K10" s="78">
        <f t="shared" si="1"/>
        <v>-0.11572700296735905</v>
      </c>
    </row>
    <row r="11" spans="1:11" x14ac:dyDescent="0.2">
      <c r="A11" s="20" t="s">
        <v>388</v>
      </c>
      <c r="B11" s="55">
        <v>90</v>
      </c>
      <c r="C11" s="138">
        <f>IF(B20=0, "-", B11/B20)</f>
        <v>0.12482662968099861</v>
      </c>
      <c r="D11" s="55">
        <v>0</v>
      </c>
      <c r="E11" s="78">
        <f>IF(D20=0, "-", D11/D20)</f>
        <v>0</v>
      </c>
      <c r="F11" s="128">
        <v>464</v>
      </c>
      <c r="G11" s="138">
        <f>IF(F20=0, "-", F11/F20)</f>
        <v>0.13103643038689636</v>
      </c>
      <c r="H11" s="55">
        <v>0</v>
      </c>
      <c r="I11" s="78">
        <f>IF(H20=0, "-", H11/H20)</f>
        <v>0</v>
      </c>
      <c r="J11" s="77" t="str">
        <f t="shared" si="0"/>
        <v>-</v>
      </c>
      <c r="K11" s="78" t="str">
        <f t="shared" si="1"/>
        <v>-</v>
      </c>
    </row>
    <row r="12" spans="1:11" x14ac:dyDescent="0.2">
      <c r="A12" s="20" t="s">
        <v>389</v>
      </c>
      <c r="B12" s="55">
        <v>363</v>
      </c>
      <c r="C12" s="138">
        <f>IF(B20=0, "-", B12/B20)</f>
        <v>0.50346740638002774</v>
      </c>
      <c r="D12" s="55">
        <v>526</v>
      </c>
      <c r="E12" s="78">
        <f>IF(D20=0, "-", D12/D20)</f>
        <v>0.6422466422466423</v>
      </c>
      <c r="F12" s="128">
        <v>1867</v>
      </c>
      <c r="G12" s="138">
        <f>IF(F20=0, "-", F12/F20)</f>
        <v>0.52725218864727474</v>
      </c>
      <c r="H12" s="55">
        <v>2448</v>
      </c>
      <c r="I12" s="78">
        <f>IF(H20=0, "-", H12/H20)</f>
        <v>0.64438010002632273</v>
      </c>
      <c r="J12" s="77">
        <f t="shared" si="0"/>
        <v>-0.30988593155893535</v>
      </c>
      <c r="K12" s="78">
        <f t="shared" si="1"/>
        <v>-0.23733660130718953</v>
      </c>
    </row>
    <row r="13" spans="1:11" x14ac:dyDescent="0.2">
      <c r="A13" s="20" t="s">
        <v>390</v>
      </c>
      <c r="B13" s="55">
        <v>41</v>
      </c>
      <c r="C13" s="138">
        <f>IF(B20=0, "-", B13/B20)</f>
        <v>5.6865464632454926E-2</v>
      </c>
      <c r="D13" s="55">
        <v>15</v>
      </c>
      <c r="E13" s="78">
        <f>IF(D20=0, "-", D13/D20)</f>
        <v>1.8315018315018316E-2</v>
      </c>
      <c r="F13" s="128">
        <v>57</v>
      </c>
      <c r="G13" s="138">
        <f>IF(F20=0, "-", F13/F20)</f>
        <v>1.6097147698390286E-2</v>
      </c>
      <c r="H13" s="55">
        <v>54</v>
      </c>
      <c r="I13" s="78">
        <f>IF(H20=0, "-", H13/H20)</f>
        <v>1.4214266912345353E-2</v>
      </c>
      <c r="J13" s="77">
        <f t="shared" si="0"/>
        <v>1.7333333333333334</v>
      </c>
      <c r="K13" s="78">
        <f t="shared" si="1"/>
        <v>5.5555555555555552E-2</v>
      </c>
    </row>
    <row r="14" spans="1:11" x14ac:dyDescent="0.2">
      <c r="A14" s="20" t="s">
        <v>391</v>
      </c>
      <c r="B14" s="55">
        <v>0</v>
      </c>
      <c r="C14" s="138">
        <f>IF(B20=0, "-", B14/B20)</f>
        <v>0</v>
      </c>
      <c r="D14" s="55">
        <v>11</v>
      </c>
      <c r="E14" s="78">
        <f>IF(D20=0, "-", D14/D20)</f>
        <v>1.3431013431013432E-2</v>
      </c>
      <c r="F14" s="128">
        <v>9</v>
      </c>
      <c r="G14" s="138">
        <f>IF(F20=0, "-", F14/F20)</f>
        <v>2.5416548997458347E-3</v>
      </c>
      <c r="H14" s="55">
        <v>57</v>
      </c>
      <c r="I14" s="78">
        <f>IF(H20=0, "-", H14/H20)</f>
        <v>1.5003948407475652E-2</v>
      </c>
      <c r="J14" s="77">
        <f t="shared" si="0"/>
        <v>-1</v>
      </c>
      <c r="K14" s="78">
        <f t="shared" si="1"/>
        <v>-0.84210526315789469</v>
      </c>
    </row>
    <row r="15" spans="1:11" x14ac:dyDescent="0.2">
      <c r="A15" s="20" t="s">
        <v>392</v>
      </c>
      <c r="B15" s="55">
        <v>4</v>
      </c>
      <c r="C15" s="138">
        <f>IF(B20=0, "-", B15/B20)</f>
        <v>5.5478502080443829E-3</v>
      </c>
      <c r="D15" s="55">
        <v>0</v>
      </c>
      <c r="E15" s="78">
        <f>IF(D20=0, "-", D15/D20)</f>
        <v>0</v>
      </c>
      <c r="F15" s="128">
        <v>23</v>
      </c>
      <c r="G15" s="138">
        <f>IF(F20=0, "-", F15/F20)</f>
        <v>6.4953402993504659E-3</v>
      </c>
      <c r="H15" s="55">
        <v>0</v>
      </c>
      <c r="I15" s="78">
        <f>IF(H20=0, "-", H15/H20)</f>
        <v>0</v>
      </c>
      <c r="J15" s="77" t="str">
        <f t="shared" si="0"/>
        <v>-</v>
      </c>
      <c r="K15" s="78" t="str">
        <f t="shared" si="1"/>
        <v>-</v>
      </c>
    </row>
    <row r="16" spans="1:11" x14ac:dyDescent="0.2">
      <c r="A16" s="20" t="s">
        <v>393</v>
      </c>
      <c r="B16" s="55">
        <v>12</v>
      </c>
      <c r="C16" s="138">
        <f>IF(B20=0, "-", B16/B20)</f>
        <v>1.6643550624133148E-2</v>
      </c>
      <c r="D16" s="55">
        <v>54</v>
      </c>
      <c r="E16" s="78">
        <f>IF(D20=0, "-", D16/D20)</f>
        <v>6.5934065934065936E-2</v>
      </c>
      <c r="F16" s="128">
        <v>49</v>
      </c>
      <c r="G16" s="138">
        <f>IF(F20=0, "-", F16/F20)</f>
        <v>1.383789889861621E-2</v>
      </c>
      <c r="H16" s="55">
        <v>264</v>
      </c>
      <c r="I16" s="78">
        <f>IF(H20=0, "-", H16/H20)</f>
        <v>6.949197157146618E-2</v>
      </c>
      <c r="J16" s="77">
        <f t="shared" si="0"/>
        <v>-0.77777777777777779</v>
      </c>
      <c r="K16" s="78">
        <f t="shared" si="1"/>
        <v>-0.81439393939393945</v>
      </c>
    </row>
    <row r="17" spans="1:11" x14ac:dyDescent="0.2">
      <c r="A17" s="20" t="s">
        <v>394</v>
      </c>
      <c r="B17" s="55">
        <v>27</v>
      </c>
      <c r="C17" s="138">
        <f>IF(B20=0, "-", B17/B20)</f>
        <v>3.7447988904299581E-2</v>
      </c>
      <c r="D17" s="55">
        <v>40</v>
      </c>
      <c r="E17" s="78">
        <f>IF(D20=0, "-", D17/D20)</f>
        <v>4.884004884004884E-2</v>
      </c>
      <c r="F17" s="128">
        <v>206</v>
      </c>
      <c r="G17" s="138">
        <f>IF(F20=0, "-", F17/F20)</f>
        <v>5.8175656594182432E-2</v>
      </c>
      <c r="H17" s="55">
        <v>216</v>
      </c>
      <c r="I17" s="78">
        <f>IF(H20=0, "-", H17/H20)</f>
        <v>5.6857067649381414E-2</v>
      </c>
      <c r="J17" s="77">
        <f t="shared" si="0"/>
        <v>-0.32500000000000001</v>
      </c>
      <c r="K17" s="78">
        <f t="shared" si="1"/>
        <v>-4.6296296296296294E-2</v>
      </c>
    </row>
    <row r="18" spans="1:11" x14ac:dyDescent="0.2">
      <c r="A18" s="20" t="s">
        <v>395</v>
      </c>
      <c r="B18" s="55">
        <v>113</v>
      </c>
      <c r="C18" s="138">
        <f>IF(B20=0, "-", B18/B20)</f>
        <v>0.15672676837725383</v>
      </c>
      <c r="D18" s="55">
        <v>0</v>
      </c>
      <c r="E18" s="78">
        <f>IF(D20=0, "-", D18/D20)</f>
        <v>0</v>
      </c>
      <c r="F18" s="128">
        <v>236</v>
      </c>
      <c r="G18" s="138">
        <f>IF(F20=0, "-", F18/F20)</f>
        <v>6.6647839593335215E-2</v>
      </c>
      <c r="H18" s="55">
        <v>0</v>
      </c>
      <c r="I18" s="78">
        <f>IF(H20=0, "-", H18/H20)</f>
        <v>0</v>
      </c>
      <c r="J18" s="77" t="str">
        <f t="shared" si="0"/>
        <v>-</v>
      </c>
      <c r="K18" s="78" t="str">
        <f t="shared" si="1"/>
        <v>-</v>
      </c>
    </row>
    <row r="19" spans="1:11" x14ac:dyDescent="0.2">
      <c r="A19" s="129"/>
      <c r="B19" s="82"/>
      <c r="D19" s="82"/>
      <c r="E19" s="86"/>
      <c r="F19" s="130"/>
      <c r="H19" s="82"/>
      <c r="I19" s="86"/>
      <c r="J19" s="85"/>
      <c r="K19" s="86"/>
    </row>
    <row r="20" spans="1:11" s="38" customFormat="1" x14ac:dyDescent="0.2">
      <c r="A20" s="131" t="s">
        <v>396</v>
      </c>
      <c r="B20" s="32">
        <f>SUM(B7:B19)</f>
        <v>721</v>
      </c>
      <c r="C20" s="132">
        <f>B20/34898</f>
        <v>2.0660209754140638E-2</v>
      </c>
      <c r="D20" s="32">
        <f>SUM(D7:D19)</f>
        <v>819</v>
      </c>
      <c r="E20" s="133">
        <f>D20/37811</f>
        <v>2.1660363386316151E-2</v>
      </c>
      <c r="F20" s="121">
        <f>SUM(F7:F19)</f>
        <v>3541</v>
      </c>
      <c r="G20" s="134">
        <f>F20/140902</f>
        <v>2.5130942073214008E-2</v>
      </c>
      <c r="H20" s="32">
        <f>SUM(H7:H19)</f>
        <v>3799</v>
      </c>
      <c r="I20" s="133">
        <f>H20/177898</f>
        <v>2.1354933726067747E-2</v>
      </c>
      <c r="J20" s="35">
        <f>IF(D20=0, "-", IF((B20-D20)/D20&lt;10, (B20-D20)/D20, "&gt;999%"))</f>
        <v>-0.11965811965811966</v>
      </c>
      <c r="K20" s="36">
        <f>IF(H20=0, "-", IF((F20-H20)/H20&lt;10, (F20-H20)/H20, "&gt;999%"))</f>
        <v>-6.7912608581205583E-2</v>
      </c>
    </row>
    <row r="21" spans="1:11" x14ac:dyDescent="0.2">
      <c r="B21" s="130"/>
      <c r="D21" s="130"/>
      <c r="F21" s="130"/>
      <c r="H21" s="130"/>
    </row>
    <row r="22" spans="1:11" s="38" customFormat="1" x14ac:dyDescent="0.2">
      <c r="A22" s="131" t="s">
        <v>396</v>
      </c>
      <c r="B22" s="32">
        <v>721</v>
      </c>
      <c r="C22" s="132">
        <f>B22/34898</f>
        <v>2.0660209754140638E-2</v>
      </c>
      <c r="D22" s="32">
        <v>819</v>
      </c>
      <c r="E22" s="133">
        <f>D22/37811</f>
        <v>2.1660363386316151E-2</v>
      </c>
      <c r="F22" s="121">
        <v>3541</v>
      </c>
      <c r="G22" s="134">
        <f>F22/140902</f>
        <v>2.5130942073214008E-2</v>
      </c>
      <c r="H22" s="32">
        <v>3799</v>
      </c>
      <c r="I22" s="133">
        <f>H22/177898</f>
        <v>2.1354933726067747E-2</v>
      </c>
      <c r="J22" s="35">
        <f>IF(D22=0, "-", IF((B22-D22)/D22&lt;10, (B22-D22)/D22, "&gt;999%"))</f>
        <v>-0.11965811965811966</v>
      </c>
      <c r="K22" s="36">
        <f>IF(H22=0, "-", IF((F22-H22)/H22&lt;10, (F22-H22)/H22, "&gt;999%"))</f>
        <v>-6.7912608581205583E-2</v>
      </c>
    </row>
    <row r="23" spans="1:11" x14ac:dyDescent="0.2">
      <c r="B23" s="130"/>
      <c r="D23" s="130"/>
      <c r="F23" s="130"/>
      <c r="H23" s="130"/>
    </row>
    <row r="24" spans="1:11" ht="15.75" x14ac:dyDescent="0.25">
      <c r="A24" s="122" t="s">
        <v>36</v>
      </c>
      <c r="B24" s="170" t="s">
        <v>4</v>
      </c>
      <c r="C24" s="172"/>
      <c r="D24" s="172"/>
      <c r="E24" s="171"/>
      <c r="F24" s="170" t="s">
        <v>169</v>
      </c>
      <c r="G24" s="172"/>
      <c r="H24" s="172"/>
      <c r="I24" s="171"/>
      <c r="J24" s="170" t="s">
        <v>170</v>
      </c>
      <c r="K24" s="171"/>
    </row>
    <row r="25" spans="1:11" x14ac:dyDescent="0.2">
      <c r="A25" s="16"/>
      <c r="B25" s="170">
        <f>VALUE(RIGHT($B$2, 4))</f>
        <v>2020</v>
      </c>
      <c r="C25" s="171"/>
      <c r="D25" s="170">
        <f>B25-1</f>
        <v>2019</v>
      </c>
      <c r="E25" s="178"/>
      <c r="F25" s="170">
        <f>B25</f>
        <v>2020</v>
      </c>
      <c r="G25" s="178"/>
      <c r="H25" s="170">
        <f>D25</f>
        <v>2019</v>
      </c>
      <c r="I25" s="178"/>
      <c r="J25" s="13" t="s">
        <v>8</v>
      </c>
      <c r="K25" s="14" t="s">
        <v>5</v>
      </c>
    </row>
    <row r="26" spans="1:11" x14ac:dyDescent="0.2">
      <c r="A26" s="123" t="s">
        <v>397</v>
      </c>
      <c r="B26" s="124" t="s">
        <v>171</v>
      </c>
      <c r="C26" s="125" t="s">
        <v>172</v>
      </c>
      <c r="D26" s="124" t="s">
        <v>171</v>
      </c>
      <c r="E26" s="126" t="s">
        <v>172</v>
      </c>
      <c r="F26" s="125" t="s">
        <v>171</v>
      </c>
      <c r="G26" s="125" t="s">
        <v>172</v>
      </c>
      <c r="H26" s="124" t="s">
        <v>171</v>
      </c>
      <c r="I26" s="126" t="s">
        <v>172</v>
      </c>
      <c r="J26" s="124"/>
      <c r="K26" s="126"/>
    </row>
    <row r="27" spans="1:11" x14ac:dyDescent="0.2">
      <c r="A27" s="20" t="s">
        <v>398</v>
      </c>
      <c r="B27" s="55">
        <v>1</v>
      </c>
      <c r="C27" s="138">
        <f>IF(B48=0, "-", B27/B48)</f>
        <v>3.0684258975145751E-4</v>
      </c>
      <c r="D27" s="55">
        <v>3</v>
      </c>
      <c r="E27" s="78">
        <f>IF(D48=0, "-", D27/D48)</f>
        <v>8.8365243004418263E-4</v>
      </c>
      <c r="F27" s="128">
        <v>5</v>
      </c>
      <c r="G27" s="138">
        <f>IF(F48=0, "-", F27/F48)</f>
        <v>3.5637918745545262E-4</v>
      </c>
      <c r="H27" s="55">
        <v>23</v>
      </c>
      <c r="I27" s="78">
        <f>IF(H48=0, "-", H27/H48)</f>
        <v>1.4902164053388622E-3</v>
      </c>
      <c r="J27" s="77">
        <f t="shared" ref="J27:J46" si="2">IF(D27=0, "-", IF((B27-D27)/D27&lt;10, (B27-D27)/D27, "&gt;999%"))</f>
        <v>-0.66666666666666663</v>
      </c>
      <c r="K27" s="78">
        <f t="shared" ref="K27:K46" si="3">IF(H27=0, "-", IF((F27-H27)/H27&lt;10, (F27-H27)/H27, "&gt;999%"))</f>
        <v>-0.78260869565217395</v>
      </c>
    </row>
    <row r="28" spans="1:11" x14ac:dyDescent="0.2">
      <c r="A28" s="20" t="s">
        <v>399</v>
      </c>
      <c r="B28" s="55">
        <v>89</v>
      </c>
      <c r="C28" s="138">
        <f>IF(B48=0, "-", B28/B48)</f>
        <v>2.7308990487879718E-2</v>
      </c>
      <c r="D28" s="55">
        <v>37</v>
      </c>
      <c r="E28" s="78">
        <f>IF(D48=0, "-", D28/D48)</f>
        <v>1.0898379970544918E-2</v>
      </c>
      <c r="F28" s="128">
        <v>287</v>
      </c>
      <c r="G28" s="138">
        <f>IF(F48=0, "-", F28/F48)</f>
        <v>2.045616535994298E-2</v>
      </c>
      <c r="H28" s="55">
        <v>117</v>
      </c>
      <c r="I28" s="78">
        <f>IF(H48=0, "-", H28/H48)</f>
        <v>7.580666061941169E-3</v>
      </c>
      <c r="J28" s="77">
        <f t="shared" si="2"/>
        <v>1.4054054054054055</v>
      </c>
      <c r="K28" s="78">
        <f t="shared" si="3"/>
        <v>1.4529914529914529</v>
      </c>
    </row>
    <row r="29" spans="1:11" x14ac:dyDescent="0.2">
      <c r="A29" s="20" t="s">
        <v>400</v>
      </c>
      <c r="B29" s="55">
        <v>282</v>
      </c>
      <c r="C29" s="138">
        <f>IF(B48=0, "-", B29/B48)</f>
        <v>8.652961030991102E-2</v>
      </c>
      <c r="D29" s="55">
        <v>573</v>
      </c>
      <c r="E29" s="78">
        <f>IF(D48=0, "-", D29/D48)</f>
        <v>0.16877761413843889</v>
      </c>
      <c r="F29" s="128">
        <v>1422</v>
      </c>
      <c r="G29" s="138">
        <f>IF(F48=0, "-", F29/F48)</f>
        <v>0.10135424091233072</v>
      </c>
      <c r="H29" s="55">
        <v>2209</v>
      </c>
      <c r="I29" s="78">
        <f>IF(H48=0, "-", H29/H48)</f>
        <v>0.14312556693015421</v>
      </c>
      <c r="J29" s="77">
        <f t="shared" si="2"/>
        <v>-0.50785340314136129</v>
      </c>
      <c r="K29" s="78">
        <f t="shared" si="3"/>
        <v>-0.3562698053417836</v>
      </c>
    </row>
    <row r="30" spans="1:11" x14ac:dyDescent="0.2">
      <c r="A30" s="20" t="s">
        <v>401</v>
      </c>
      <c r="B30" s="55">
        <v>441</v>
      </c>
      <c r="C30" s="138">
        <f>IF(B48=0, "-", B30/B48)</f>
        <v>0.13531758208039277</v>
      </c>
      <c r="D30" s="55">
        <v>385</v>
      </c>
      <c r="E30" s="78">
        <f>IF(D48=0, "-", D30/D48)</f>
        <v>0.1134020618556701</v>
      </c>
      <c r="F30" s="128">
        <v>1637</v>
      </c>
      <c r="G30" s="138">
        <f>IF(F48=0, "-", F30/F48)</f>
        <v>0.11667854597291519</v>
      </c>
      <c r="H30" s="55">
        <v>1855</v>
      </c>
      <c r="I30" s="78">
        <f>IF(H48=0, "-", H30/H48)</f>
        <v>0.12018919269146042</v>
      </c>
      <c r="J30" s="77">
        <f t="shared" si="2"/>
        <v>0.14545454545454545</v>
      </c>
      <c r="K30" s="78">
        <f t="shared" si="3"/>
        <v>-0.11752021563342319</v>
      </c>
    </row>
    <row r="31" spans="1:11" x14ac:dyDescent="0.2">
      <c r="A31" s="20" t="s">
        <v>402</v>
      </c>
      <c r="B31" s="55">
        <v>26</v>
      </c>
      <c r="C31" s="138">
        <f>IF(B48=0, "-", B31/B48)</f>
        <v>7.9779073335378946E-3</v>
      </c>
      <c r="D31" s="55">
        <v>21</v>
      </c>
      <c r="E31" s="78">
        <f>IF(D48=0, "-", D31/D48)</f>
        <v>6.1855670103092781E-3</v>
      </c>
      <c r="F31" s="128">
        <v>79</v>
      </c>
      <c r="G31" s="138">
        <f>IF(F48=0, "-", F31/F48)</f>
        <v>5.6307911617961507E-3</v>
      </c>
      <c r="H31" s="55">
        <v>112</v>
      </c>
      <c r="I31" s="78">
        <f>IF(H48=0, "-", H31/H48)</f>
        <v>7.2567059738240245E-3</v>
      </c>
      <c r="J31" s="77">
        <f t="shared" si="2"/>
        <v>0.23809523809523808</v>
      </c>
      <c r="K31" s="78">
        <f t="shared" si="3"/>
        <v>-0.29464285714285715</v>
      </c>
    </row>
    <row r="32" spans="1:11" x14ac:dyDescent="0.2">
      <c r="A32" s="20" t="s">
        <v>403</v>
      </c>
      <c r="B32" s="55">
        <v>0</v>
      </c>
      <c r="C32" s="138">
        <f>IF(B48=0, "-", B32/B48)</f>
        <v>0</v>
      </c>
      <c r="D32" s="55">
        <v>2</v>
      </c>
      <c r="E32" s="78">
        <f>IF(D48=0, "-", D32/D48)</f>
        <v>5.8910162002945505E-4</v>
      </c>
      <c r="F32" s="128">
        <v>0</v>
      </c>
      <c r="G32" s="138">
        <f>IF(F48=0, "-", F32/F48)</f>
        <v>0</v>
      </c>
      <c r="H32" s="55">
        <v>14</v>
      </c>
      <c r="I32" s="78">
        <f>IF(H48=0, "-", H32/H48)</f>
        <v>9.0708824672800306E-4</v>
      </c>
      <c r="J32" s="77">
        <f t="shared" si="2"/>
        <v>-1</v>
      </c>
      <c r="K32" s="78">
        <f t="shared" si="3"/>
        <v>-1</v>
      </c>
    </row>
    <row r="33" spans="1:11" x14ac:dyDescent="0.2">
      <c r="A33" s="20" t="s">
        <v>404</v>
      </c>
      <c r="B33" s="55">
        <v>225</v>
      </c>
      <c r="C33" s="138">
        <f>IF(B48=0, "-", B33/B48)</f>
        <v>6.9039582694077936E-2</v>
      </c>
      <c r="D33" s="55">
        <v>0</v>
      </c>
      <c r="E33" s="78">
        <f>IF(D48=0, "-", D33/D48)</f>
        <v>0</v>
      </c>
      <c r="F33" s="128">
        <v>1227</v>
      </c>
      <c r="G33" s="138">
        <f>IF(F48=0, "-", F33/F48)</f>
        <v>8.7455452601568062E-2</v>
      </c>
      <c r="H33" s="55">
        <v>0</v>
      </c>
      <c r="I33" s="78">
        <f>IF(H48=0, "-", H33/H48)</f>
        <v>0</v>
      </c>
      <c r="J33" s="77" t="str">
        <f t="shared" si="2"/>
        <v>-</v>
      </c>
      <c r="K33" s="78" t="str">
        <f t="shared" si="3"/>
        <v>-</v>
      </c>
    </row>
    <row r="34" spans="1:11" x14ac:dyDescent="0.2">
      <c r="A34" s="20" t="s">
        <v>405</v>
      </c>
      <c r="B34" s="55">
        <v>245</v>
      </c>
      <c r="C34" s="138">
        <f>IF(B48=0, "-", B34/B48)</f>
        <v>7.5176434489107088E-2</v>
      </c>
      <c r="D34" s="55">
        <v>0</v>
      </c>
      <c r="E34" s="78">
        <f>IF(D48=0, "-", D34/D48)</f>
        <v>0</v>
      </c>
      <c r="F34" s="128">
        <v>1024</v>
      </c>
      <c r="G34" s="138">
        <f>IF(F48=0, "-", F34/F48)</f>
        <v>7.2986457590876699E-2</v>
      </c>
      <c r="H34" s="55">
        <v>0</v>
      </c>
      <c r="I34" s="78">
        <f>IF(H48=0, "-", H34/H48)</f>
        <v>0</v>
      </c>
      <c r="J34" s="77" t="str">
        <f t="shared" si="2"/>
        <v>-</v>
      </c>
      <c r="K34" s="78" t="str">
        <f t="shared" si="3"/>
        <v>-</v>
      </c>
    </row>
    <row r="35" spans="1:11" x14ac:dyDescent="0.2">
      <c r="A35" s="20" t="s">
        <v>406</v>
      </c>
      <c r="B35" s="55">
        <v>132</v>
      </c>
      <c r="C35" s="138">
        <f>IF(B48=0, "-", B35/B48)</f>
        <v>4.0503221847192392E-2</v>
      </c>
      <c r="D35" s="55">
        <v>149</v>
      </c>
      <c r="E35" s="78">
        <f>IF(D48=0, "-", D35/D48)</f>
        <v>4.38880706921944E-2</v>
      </c>
      <c r="F35" s="128">
        <v>626</v>
      </c>
      <c r="G35" s="138">
        <f>IF(F48=0, "-", F35/F48)</f>
        <v>4.4618674269422669E-2</v>
      </c>
      <c r="H35" s="55">
        <v>453</v>
      </c>
      <c r="I35" s="78">
        <f>IF(H48=0, "-", H35/H48)</f>
        <v>2.9350783983413245E-2</v>
      </c>
      <c r="J35" s="77">
        <f t="shared" si="2"/>
        <v>-0.11409395973154363</v>
      </c>
      <c r="K35" s="78">
        <f t="shared" si="3"/>
        <v>0.38189845474613687</v>
      </c>
    </row>
    <row r="36" spans="1:11" x14ac:dyDescent="0.2">
      <c r="A36" s="20" t="s">
        <v>407</v>
      </c>
      <c r="B36" s="55">
        <v>416</v>
      </c>
      <c r="C36" s="138">
        <f>IF(B48=0, "-", B36/B48)</f>
        <v>0.12764651733660631</v>
      </c>
      <c r="D36" s="55">
        <v>629</v>
      </c>
      <c r="E36" s="78">
        <f>IF(D48=0, "-", D36/D48)</f>
        <v>0.18527245949926363</v>
      </c>
      <c r="F36" s="128">
        <v>2004</v>
      </c>
      <c r="G36" s="138">
        <f>IF(F48=0, "-", F36/F48)</f>
        <v>0.14283677833214539</v>
      </c>
      <c r="H36" s="55">
        <v>3120</v>
      </c>
      <c r="I36" s="78">
        <f>IF(H48=0, "-", H36/H48)</f>
        <v>0.20215109498509784</v>
      </c>
      <c r="J36" s="77">
        <f t="shared" si="2"/>
        <v>-0.33863275039745627</v>
      </c>
      <c r="K36" s="78">
        <f t="shared" si="3"/>
        <v>-0.3576923076923077</v>
      </c>
    </row>
    <row r="37" spans="1:11" x14ac:dyDescent="0.2">
      <c r="A37" s="20" t="s">
        <v>408</v>
      </c>
      <c r="B37" s="55">
        <v>131</v>
      </c>
      <c r="C37" s="138">
        <f>IF(B48=0, "-", B37/B48)</f>
        <v>4.0196379257440934E-2</v>
      </c>
      <c r="D37" s="55">
        <v>178</v>
      </c>
      <c r="E37" s="78">
        <f>IF(D48=0, "-", D37/D48)</f>
        <v>5.2430044182621503E-2</v>
      </c>
      <c r="F37" s="128">
        <v>550</v>
      </c>
      <c r="G37" s="138">
        <f>IF(F48=0, "-", F37/F48)</f>
        <v>3.9201710620099785E-2</v>
      </c>
      <c r="H37" s="55">
        <v>964</v>
      </c>
      <c r="I37" s="78">
        <f>IF(H48=0, "-", H37/H48)</f>
        <v>6.2459504988985358E-2</v>
      </c>
      <c r="J37" s="77">
        <f t="shared" si="2"/>
        <v>-0.2640449438202247</v>
      </c>
      <c r="K37" s="78">
        <f t="shared" si="3"/>
        <v>-0.42946058091286304</v>
      </c>
    </row>
    <row r="38" spans="1:11" x14ac:dyDescent="0.2">
      <c r="A38" s="20" t="s">
        <v>409</v>
      </c>
      <c r="B38" s="55">
        <v>241</v>
      </c>
      <c r="C38" s="138">
        <f>IF(B48=0, "-", B38/B48)</f>
        <v>7.3949064130101258E-2</v>
      </c>
      <c r="D38" s="55">
        <v>351</v>
      </c>
      <c r="E38" s="78">
        <f>IF(D48=0, "-", D38/D48)</f>
        <v>0.10338733431516936</v>
      </c>
      <c r="F38" s="128">
        <v>1095</v>
      </c>
      <c r="G38" s="138">
        <f>IF(F48=0, "-", F38/F48)</f>
        <v>7.8047042052744126E-2</v>
      </c>
      <c r="H38" s="55">
        <v>1833</v>
      </c>
      <c r="I38" s="78">
        <f>IF(H48=0, "-", H38/H48)</f>
        <v>0.11876376830374498</v>
      </c>
      <c r="J38" s="77">
        <f t="shared" si="2"/>
        <v>-0.31339031339031337</v>
      </c>
      <c r="K38" s="78">
        <f t="shared" si="3"/>
        <v>-0.40261865793780688</v>
      </c>
    </row>
    <row r="39" spans="1:11" x14ac:dyDescent="0.2">
      <c r="A39" s="20" t="s">
        <v>410</v>
      </c>
      <c r="B39" s="55">
        <v>4</v>
      </c>
      <c r="C39" s="138">
        <f>IF(B48=0, "-", B39/B48)</f>
        <v>1.22737035900583E-3</v>
      </c>
      <c r="D39" s="55">
        <v>13</v>
      </c>
      <c r="E39" s="78">
        <f>IF(D48=0, "-", D39/D48)</f>
        <v>3.8291605301914579E-3</v>
      </c>
      <c r="F39" s="128">
        <v>57</v>
      </c>
      <c r="G39" s="138">
        <f>IF(F48=0, "-", F39/F48)</f>
        <v>4.0627227369921595E-3</v>
      </c>
      <c r="H39" s="55">
        <v>32</v>
      </c>
      <c r="I39" s="78">
        <f>IF(H48=0, "-", H39/H48)</f>
        <v>2.0733445639497215E-3</v>
      </c>
      <c r="J39" s="77">
        <f t="shared" si="2"/>
        <v>-0.69230769230769229</v>
      </c>
      <c r="K39" s="78">
        <f t="shared" si="3"/>
        <v>0.78125</v>
      </c>
    </row>
    <row r="40" spans="1:11" x14ac:dyDescent="0.2">
      <c r="A40" s="20" t="s">
        <v>411</v>
      </c>
      <c r="B40" s="55">
        <v>10</v>
      </c>
      <c r="C40" s="138">
        <f>IF(B48=0, "-", B40/B48)</f>
        <v>3.0684258975145749E-3</v>
      </c>
      <c r="D40" s="55">
        <v>0</v>
      </c>
      <c r="E40" s="78">
        <f>IF(D48=0, "-", D40/D48)</f>
        <v>0</v>
      </c>
      <c r="F40" s="128">
        <v>31</v>
      </c>
      <c r="G40" s="138">
        <f>IF(F48=0, "-", F40/F48)</f>
        <v>2.2095509622238061E-3</v>
      </c>
      <c r="H40" s="55">
        <v>0</v>
      </c>
      <c r="I40" s="78">
        <f>IF(H48=0, "-", H40/H48)</f>
        <v>0</v>
      </c>
      <c r="J40" s="77" t="str">
        <f t="shared" si="2"/>
        <v>-</v>
      </c>
      <c r="K40" s="78" t="str">
        <f t="shared" si="3"/>
        <v>-</v>
      </c>
    </row>
    <row r="41" spans="1:11" x14ac:dyDescent="0.2">
      <c r="A41" s="20" t="s">
        <v>412</v>
      </c>
      <c r="B41" s="55">
        <v>1</v>
      </c>
      <c r="C41" s="138">
        <f>IF(B48=0, "-", B41/B48)</f>
        <v>3.0684258975145751E-4</v>
      </c>
      <c r="D41" s="55">
        <v>0</v>
      </c>
      <c r="E41" s="78">
        <f>IF(D48=0, "-", D41/D48)</f>
        <v>0</v>
      </c>
      <c r="F41" s="128">
        <v>7</v>
      </c>
      <c r="G41" s="138">
        <f>IF(F48=0, "-", F41/F48)</f>
        <v>4.9893086243763365E-4</v>
      </c>
      <c r="H41" s="55">
        <v>0</v>
      </c>
      <c r="I41" s="78">
        <f>IF(H48=0, "-", H41/H48)</f>
        <v>0</v>
      </c>
      <c r="J41" s="77" t="str">
        <f t="shared" si="2"/>
        <v>-</v>
      </c>
      <c r="K41" s="78" t="str">
        <f t="shared" si="3"/>
        <v>-</v>
      </c>
    </row>
    <row r="42" spans="1:11" x14ac:dyDescent="0.2">
      <c r="A42" s="20" t="s">
        <v>413</v>
      </c>
      <c r="B42" s="55">
        <v>419</v>
      </c>
      <c r="C42" s="138">
        <f>IF(B48=0, "-", B42/B48)</f>
        <v>0.1285670451058607</v>
      </c>
      <c r="D42" s="55">
        <v>461</v>
      </c>
      <c r="E42" s="78">
        <f>IF(D48=0, "-", D42/D48)</f>
        <v>0.13578792341678939</v>
      </c>
      <c r="F42" s="128">
        <v>1540</v>
      </c>
      <c r="G42" s="138">
        <f>IF(F48=0, "-", F42/F48)</f>
        <v>0.1097647897362794</v>
      </c>
      <c r="H42" s="55">
        <v>2022</v>
      </c>
      <c r="I42" s="78">
        <f>IF(H48=0, "-", H42/H48)</f>
        <v>0.13100945963457303</v>
      </c>
      <c r="J42" s="77">
        <f t="shared" si="2"/>
        <v>-9.1106290672451198E-2</v>
      </c>
      <c r="K42" s="78">
        <f t="shared" si="3"/>
        <v>-0.23837784371909002</v>
      </c>
    </row>
    <row r="43" spans="1:11" x14ac:dyDescent="0.2">
      <c r="A43" s="20" t="s">
        <v>414</v>
      </c>
      <c r="B43" s="55">
        <v>22</v>
      </c>
      <c r="C43" s="138">
        <f>IF(B48=0, "-", B43/B48)</f>
        <v>6.750536974532065E-3</v>
      </c>
      <c r="D43" s="55">
        <v>25</v>
      </c>
      <c r="E43" s="78">
        <f>IF(D48=0, "-", D43/D48)</f>
        <v>7.3637702503681884E-3</v>
      </c>
      <c r="F43" s="128">
        <v>67</v>
      </c>
      <c r="G43" s="138">
        <f>IF(F48=0, "-", F43/F48)</f>
        <v>4.7754811119030648E-3</v>
      </c>
      <c r="H43" s="55">
        <v>76</v>
      </c>
      <c r="I43" s="78">
        <f>IF(H48=0, "-", H43/H48)</f>
        <v>4.9241933393805882E-3</v>
      </c>
      <c r="J43" s="77">
        <f t="shared" si="2"/>
        <v>-0.12</v>
      </c>
      <c r="K43" s="78">
        <f t="shared" si="3"/>
        <v>-0.11842105263157894</v>
      </c>
    </row>
    <row r="44" spans="1:11" x14ac:dyDescent="0.2">
      <c r="A44" s="20" t="s">
        <v>415</v>
      </c>
      <c r="B44" s="55">
        <v>159</v>
      </c>
      <c r="C44" s="138">
        <f>IF(B48=0, "-", B44/B48)</f>
        <v>4.878797177048174E-2</v>
      </c>
      <c r="D44" s="55">
        <v>238</v>
      </c>
      <c r="E44" s="78">
        <f>IF(D48=0, "-", D44/D48)</f>
        <v>7.0103092783505155E-2</v>
      </c>
      <c r="F44" s="128">
        <v>702</v>
      </c>
      <c r="G44" s="138">
        <f>IF(F48=0, "-", F44/F48)</f>
        <v>5.0035637918745546E-2</v>
      </c>
      <c r="H44" s="55">
        <v>911</v>
      </c>
      <c r="I44" s="78">
        <f>IF(H48=0, "-", H44/H48)</f>
        <v>5.9025528054943634E-2</v>
      </c>
      <c r="J44" s="77">
        <f t="shared" si="2"/>
        <v>-0.33193277310924368</v>
      </c>
      <c r="K44" s="78">
        <f t="shared" si="3"/>
        <v>-0.22941822173435786</v>
      </c>
    </row>
    <row r="45" spans="1:11" x14ac:dyDescent="0.2">
      <c r="A45" s="20" t="s">
        <v>416</v>
      </c>
      <c r="B45" s="55">
        <v>415</v>
      </c>
      <c r="C45" s="138">
        <f>IF(B48=0, "-", B45/B48)</f>
        <v>0.12733967474685487</v>
      </c>
      <c r="D45" s="55">
        <v>330</v>
      </c>
      <c r="E45" s="78">
        <f>IF(D48=0, "-", D45/D48)</f>
        <v>9.720176730486009E-2</v>
      </c>
      <c r="F45" s="128">
        <v>1667</v>
      </c>
      <c r="G45" s="138">
        <f>IF(F48=0, "-", F45/F48)</f>
        <v>0.11881682109764789</v>
      </c>
      <c r="H45" s="55">
        <v>1693</v>
      </c>
      <c r="I45" s="78">
        <f>IF(H48=0, "-", H45/H48)</f>
        <v>0.10969288583646494</v>
      </c>
      <c r="J45" s="77">
        <f t="shared" si="2"/>
        <v>0.25757575757575757</v>
      </c>
      <c r="K45" s="78">
        <f t="shared" si="3"/>
        <v>-1.535735380980508E-2</v>
      </c>
    </row>
    <row r="46" spans="1:11" x14ac:dyDescent="0.2">
      <c r="A46" s="20" t="s">
        <v>417</v>
      </c>
      <c r="B46" s="55">
        <v>0</v>
      </c>
      <c r="C46" s="138">
        <f>IF(B48=0, "-", B46/B48)</f>
        <v>0</v>
      </c>
      <c r="D46" s="55">
        <v>0</v>
      </c>
      <c r="E46" s="78">
        <f>IF(D48=0, "-", D46/D48)</f>
        <v>0</v>
      </c>
      <c r="F46" s="128">
        <v>3</v>
      </c>
      <c r="G46" s="138">
        <f>IF(F48=0, "-", F46/F48)</f>
        <v>2.1382751247327157E-4</v>
      </c>
      <c r="H46" s="55">
        <v>0</v>
      </c>
      <c r="I46" s="78">
        <f>IF(H48=0, "-", H46/H48)</f>
        <v>0</v>
      </c>
      <c r="J46" s="77" t="str">
        <f t="shared" si="2"/>
        <v>-</v>
      </c>
      <c r="K46" s="78" t="str">
        <f t="shared" si="3"/>
        <v>-</v>
      </c>
    </row>
    <row r="47" spans="1:11" x14ac:dyDescent="0.2">
      <c r="A47" s="129"/>
      <c r="B47" s="82"/>
      <c r="D47" s="82"/>
      <c r="E47" s="86"/>
      <c r="F47" s="130"/>
      <c r="H47" s="82"/>
      <c r="I47" s="86"/>
      <c r="J47" s="85"/>
      <c r="K47" s="86"/>
    </row>
    <row r="48" spans="1:11" s="38" customFormat="1" x14ac:dyDescent="0.2">
      <c r="A48" s="131" t="s">
        <v>418</v>
      </c>
      <c r="B48" s="32">
        <f>SUM(B27:B47)</f>
        <v>3259</v>
      </c>
      <c r="C48" s="132">
        <f>B48/34898</f>
        <v>9.3386440483695335E-2</v>
      </c>
      <c r="D48" s="32">
        <f>SUM(D27:D47)</f>
        <v>3395</v>
      </c>
      <c r="E48" s="133">
        <f>D48/37811</f>
        <v>8.9788685832165246E-2</v>
      </c>
      <c r="F48" s="121">
        <f>SUM(F27:F47)</f>
        <v>14030</v>
      </c>
      <c r="G48" s="134">
        <f>F48/140902</f>
        <v>9.9572752693361341E-2</v>
      </c>
      <c r="H48" s="32">
        <f>SUM(H27:H47)</f>
        <v>15434</v>
      </c>
      <c r="I48" s="133">
        <f>H48/177898</f>
        <v>8.6757580186398953E-2</v>
      </c>
      <c r="J48" s="35">
        <f>IF(D48=0, "-", IF((B48-D48)/D48&lt;10, (B48-D48)/D48, "&gt;999%"))</f>
        <v>-4.0058910162002949E-2</v>
      </c>
      <c r="K48" s="36">
        <f>IF(H48=0, "-", IF((F48-H48)/H48&lt;10, (F48-H48)/H48, "&gt;999%"))</f>
        <v>-9.0967992743294021E-2</v>
      </c>
    </row>
    <row r="49" spans="1:11" x14ac:dyDescent="0.2">
      <c r="B49" s="130"/>
      <c r="D49" s="130"/>
      <c r="F49" s="130"/>
      <c r="H49" s="130"/>
    </row>
    <row r="50" spans="1:11" x14ac:dyDescent="0.2">
      <c r="A50" s="123" t="s">
        <v>419</v>
      </c>
      <c r="B50" s="124" t="s">
        <v>171</v>
      </c>
      <c r="C50" s="125" t="s">
        <v>172</v>
      </c>
      <c r="D50" s="124" t="s">
        <v>171</v>
      </c>
      <c r="E50" s="126" t="s">
        <v>172</v>
      </c>
      <c r="F50" s="125" t="s">
        <v>171</v>
      </c>
      <c r="G50" s="125" t="s">
        <v>172</v>
      </c>
      <c r="H50" s="124" t="s">
        <v>171</v>
      </c>
      <c r="I50" s="126" t="s">
        <v>172</v>
      </c>
      <c r="J50" s="124"/>
      <c r="K50" s="126"/>
    </row>
    <row r="51" spans="1:11" x14ac:dyDescent="0.2">
      <c r="A51" s="20" t="s">
        <v>420</v>
      </c>
      <c r="B51" s="55">
        <v>66</v>
      </c>
      <c r="C51" s="138">
        <f>IF(B62=0, "-", B51/B62)</f>
        <v>6.741573033707865E-2</v>
      </c>
      <c r="D51" s="55">
        <v>53</v>
      </c>
      <c r="E51" s="78">
        <f>IF(D62=0, "-", D51/D62)</f>
        <v>8.1790123456790126E-2</v>
      </c>
      <c r="F51" s="128">
        <v>257</v>
      </c>
      <c r="G51" s="138">
        <f>IF(F62=0, "-", F51/F62)</f>
        <v>7.922318125770654E-2</v>
      </c>
      <c r="H51" s="55">
        <v>489</v>
      </c>
      <c r="I51" s="78">
        <f>IF(H62=0, "-", H51/H62)</f>
        <v>0.15440479949479002</v>
      </c>
      <c r="J51" s="77">
        <f t="shared" ref="J51:J60" si="4">IF(D51=0, "-", IF((B51-D51)/D51&lt;10, (B51-D51)/D51, "&gt;999%"))</f>
        <v>0.24528301886792453</v>
      </c>
      <c r="K51" s="78">
        <f t="shared" ref="K51:K60" si="5">IF(H51=0, "-", IF((F51-H51)/H51&lt;10, (F51-H51)/H51, "&gt;999%"))</f>
        <v>-0.47443762781186094</v>
      </c>
    </row>
    <row r="52" spans="1:11" x14ac:dyDescent="0.2">
      <c r="A52" s="20" t="s">
        <v>421</v>
      </c>
      <c r="B52" s="55">
        <v>196</v>
      </c>
      <c r="C52" s="138">
        <f>IF(B62=0, "-", B52/B62)</f>
        <v>0.20020429009193055</v>
      </c>
      <c r="D52" s="55">
        <v>0</v>
      </c>
      <c r="E52" s="78">
        <f>IF(D62=0, "-", D52/D62)</f>
        <v>0</v>
      </c>
      <c r="F52" s="128">
        <v>733</v>
      </c>
      <c r="G52" s="138">
        <f>IF(F62=0, "-", F52/F62)</f>
        <v>0.22595561035758324</v>
      </c>
      <c r="H52" s="55">
        <v>78</v>
      </c>
      <c r="I52" s="78">
        <f>IF(H62=0, "-", H52/H62)</f>
        <v>2.4628986422481843E-2</v>
      </c>
      <c r="J52" s="77" t="str">
        <f t="shared" si="4"/>
        <v>-</v>
      </c>
      <c r="K52" s="78">
        <f t="shared" si="5"/>
        <v>8.3974358974358978</v>
      </c>
    </row>
    <row r="53" spans="1:11" x14ac:dyDescent="0.2">
      <c r="A53" s="20" t="s">
        <v>422</v>
      </c>
      <c r="B53" s="55">
        <v>121</v>
      </c>
      <c r="C53" s="138">
        <f>IF(B62=0, "-", B53/B62)</f>
        <v>0.12359550561797752</v>
      </c>
      <c r="D53" s="55">
        <v>130</v>
      </c>
      <c r="E53" s="78">
        <f>IF(D62=0, "-", D53/D62)</f>
        <v>0.20061728395061729</v>
      </c>
      <c r="F53" s="128">
        <v>493</v>
      </c>
      <c r="G53" s="138">
        <f>IF(F62=0, "-", F53/F62)</f>
        <v>0.15197287299630086</v>
      </c>
      <c r="H53" s="55">
        <v>464</v>
      </c>
      <c r="I53" s="78">
        <f>IF(H62=0, "-", H53/H62)</f>
        <v>0.14651089359014841</v>
      </c>
      <c r="J53" s="77">
        <f t="shared" si="4"/>
        <v>-6.9230769230769235E-2</v>
      </c>
      <c r="K53" s="78">
        <f t="shared" si="5"/>
        <v>6.25E-2</v>
      </c>
    </row>
    <row r="54" spans="1:11" x14ac:dyDescent="0.2">
      <c r="A54" s="20" t="s">
        <v>423</v>
      </c>
      <c r="B54" s="55">
        <v>58</v>
      </c>
      <c r="C54" s="138">
        <f>IF(B62=0, "-", B54/B62)</f>
        <v>5.9244126659856997E-2</v>
      </c>
      <c r="D54" s="55">
        <v>53</v>
      </c>
      <c r="E54" s="78">
        <f>IF(D62=0, "-", D54/D62)</f>
        <v>8.1790123456790126E-2</v>
      </c>
      <c r="F54" s="128">
        <v>140</v>
      </c>
      <c r="G54" s="138">
        <f>IF(F62=0, "-", F54/F62)</f>
        <v>4.3156596794081382E-2</v>
      </c>
      <c r="H54" s="55">
        <v>193</v>
      </c>
      <c r="I54" s="78">
        <f>IF(H62=0, "-", H54/H62)</f>
        <v>6.0940953583833279E-2</v>
      </c>
      <c r="J54" s="77">
        <f t="shared" si="4"/>
        <v>9.4339622641509441E-2</v>
      </c>
      <c r="K54" s="78">
        <f t="shared" si="5"/>
        <v>-0.27461139896373055</v>
      </c>
    </row>
    <row r="55" spans="1:11" x14ac:dyDescent="0.2">
      <c r="A55" s="20" t="s">
        <v>424</v>
      </c>
      <c r="B55" s="55">
        <v>0</v>
      </c>
      <c r="C55" s="138">
        <f>IF(B62=0, "-", B55/B62)</f>
        <v>0</v>
      </c>
      <c r="D55" s="55">
        <v>2</v>
      </c>
      <c r="E55" s="78">
        <f>IF(D62=0, "-", D55/D62)</f>
        <v>3.0864197530864196E-3</v>
      </c>
      <c r="F55" s="128">
        <v>9</v>
      </c>
      <c r="G55" s="138">
        <f>IF(F62=0, "-", F55/F62)</f>
        <v>2.7743526510480886E-3</v>
      </c>
      <c r="H55" s="55">
        <v>33</v>
      </c>
      <c r="I55" s="78">
        <f>IF(H62=0, "-", H55/H62)</f>
        <v>1.0419955794126934E-2</v>
      </c>
      <c r="J55" s="77">
        <f t="shared" si="4"/>
        <v>-1</v>
      </c>
      <c r="K55" s="78">
        <f t="shared" si="5"/>
        <v>-0.72727272727272729</v>
      </c>
    </row>
    <row r="56" spans="1:11" x14ac:dyDescent="0.2">
      <c r="A56" s="20" t="s">
        <v>425</v>
      </c>
      <c r="B56" s="55">
        <v>52</v>
      </c>
      <c r="C56" s="138">
        <f>IF(B62=0, "-", B56/B62)</f>
        <v>5.3115423901940753E-2</v>
      </c>
      <c r="D56" s="55">
        <v>61</v>
      </c>
      <c r="E56" s="78">
        <f>IF(D62=0, "-", D56/D62)</f>
        <v>9.4135802469135804E-2</v>
      </c>
      <c r="F56" s="128">
        <v>166</v>
      </c>
      <c r="G56" s="138">
        <f>IF(F62=0, "-", F56/F62)</f>
        <v>5.1171393341553635E-2</v>
      </c>
      <c r="H56" s="55">
        <v>228</v>
      </c>
      <c r="I56" s="78">
        <f>IF(H62=0, "-", H56/H62)</f>
        <v>7.1992421850331542E-2</v>
      </c>
      <c r="J56" s="77">
        <f t="shared" si="4"/>
        <v>-0.14754098360655737</v>
      </c>
      <c r="K56" s="78">
        <f t="shared" si="5"/>
        <v>-0.27192982456140352</v>
      </c>
    </row>
    <row r="57" spans="1:11" x14ac:dyDescent="0.2">
      <c r="A57" s="20" t="s">
        <v>426</v>
      </c>
      <c r="B57" s="55">
        <v>121</v>
      </c>
      <c r="C57" s="138">
        <f>IF(B62=0, "-", B57/B62)</f>
        <v>0.12359550561797752</v>
      </c>
      <c r="D57" s="55">
        <v>93</v>
      </c>
      <c r="E57" s="78">
        <f>IF(D62=0, "-", D57/D62)</f>
        <v>0.14351851851851852</v>
      </c>
      <c r="F57" s="128">
        <v>346</v>
      </c>
      <c r="G57" s="138">
        <f>IF(F62=0, "-", F57/F62)</f>
        <v>0.10665844636251541</v>
      </c>
      <c r="H57" s="55">
        <v>412</v>
      </c>
      <c r="I57" s="78">
        <f>IF(H62=0, "-", H57/H62)</f>
        <v>0.13009156930849383</v>
      </c>
      <c r="J57" s="77">
        <f t="shared" si="4"/>
        <v>0.30107526881720431</v>
      </c>
      <c r="K57" s="78">
        <f t="shared" si="5"/>
        <v>-0.16019417475728157</v>
      </c>
    </row>
    <row r="58" spans="1:11" x14ac:dyDescent="0.2">
      <c r="A58" s="20" t="s">
        <v>427</v>
      </c>
      <c r="B58" s="55">
        <v>104</v>
      </c>
      <c r="C58" s="138">
        <f>IF(B62=0, "-", B58/B62)</f>
        <v>0.10623084780388151</v>
      </c>
      <c r="D58" s="55">
        <v>86</v>
      </c>
      <c r="E58" s="78">
        <f>IF(D62=0, "-", D58/D62)</f>
        <v>0.13271604938271606</v>
      </c>
      <c r="F58" s="128">
        <v>377</v>
      </c>
      <c r="G58" s="138">
        <f>IF(F62=0, "-", F58/F62)</f>
        <v>0.11621454993834772</v>
      </c>
      <c r="H58" s="55">
        <v>457</v>
      </c>
      <c r="I58" s="78">
        <f>IF(H62=0, "-", H58/H62)</f>
        <v>0.14430059993684874</v>
      </c>
      <c r="J58" s="77">
        <f t="shared" si="4"/>
        <v>0.20930232558139536</v>
      </c>
      <c r="K58" s="78">
        <f t="shared" si="5"/>
        <v>-0.17505470459518599</v>
      </c>
    </row>
    <row r="59" spans="1:11" x14ac:dyDescent="0.2">
      <c r="A59" s="20" t="s">
        <v>428</v>
      </c>
      <c r="B59" s="55">
        <v>51</v>
      </c>
      <c r="C59" s="138">
        <f>IF(B62=0, "-", B59/B62)</f>
        <v>5.2093973442288048E-2</v>
      </c>
      <c r="D59" s="55">
        <v>38</v>
      </c>
      <c r="E59" s="78">
        <f>IF(D62=0, "-", D59/D62)</f>
        <v>5.8641975308641972E-2</v>
      </c>
      <c r="F59" s="128">
        <v>164</v>
      </c>
      <c r="G59" s="138">
        <f>IF(F62=0, "-", F59/F62)</f>
        <v>5.0554870530209621E-2</v>
      </c>
      <c r="H59" s="55">
        <v>164</v>
      </c>
      <c r="I59" s="78">
        <f>IF(H62=0, "-", H59/H62)</f>
        <v>5.1784022734449008E-2</v>
      </c>
      <c r="J59" s="77">
        <f t="shared" si="4"/>
        <v>0.34210526315789475</v>
      </c>
      <c r="K59" s="78">
        <f t="shared" si="5"/>
        <v>0</v>
      </c>
    </row>
    <row r="60" spans="1:11" x14ac:dyDescent="0.2">
      <c r="A60" s="20" t="s">
        <v>429</v>
      </c>
      <c r="B60" s="55">
        <v>210</v>
      </c>
      <c r="C60" s="138">
        <f>IF(B62=0, "-", B60/B62)</f>
        <v>0.21450459652706844</v>
      </c>
      <c r="D60" s="55">
        <v>132</v>
      </c>
      <c r="E60" s="78">
        <f>IF(D62=0, "-", D60/D62)</f>
        <v>0.20370370370370369</v>
      </c>
      <c r="F60" s="128">
        <v>559</v>
      </c>
      <c r="G60" s="138">
        <f>IF(F62=0, "-", F60/F62)</f>
        <v>0.1723181257706535</v>
      </c>
      <c r="H60" s="55">
        <v>649</v>
      </c>
      <c r="I60" s="78">
        <f>IF(H62=0, "-", H60/H62)</f>
        <v>0.20492579728449636</v>
      </c>
      <c r="J60" s="77">
        <f t="shared" si="4"/>
        <v>0.59090909090909094</v>
      </c>
      <c r="K60" s="78">
        <f t="shared" si="5"/>
        <v>-0.13867488443759629</v>
      </c>
    </row>
    <row r="61" spans="1:11" x14ac:dyDescent="0.2">
      <c r="A61" s="129"/>
      <c r="B61" s="82"/>
      <c r="D61" s="82"/>
      <c r="E61" s="86"/>
      <c r="F61" s="130"/>
      <c r="H61" s="82"/>
      <c r="I61" s="86"/>
      <c r="J61" s="85"/>
      <c r="K61" s="86"/>
    </row>
    <row r="62" spans="1:11" s="38" customFormat="1" x14ac:dyDescent="0.2">
      <c r="A62" s="131" t="s">
        <v>430</v>
      </c>
      <c r="B62" s="32">
        <f>SUM(B51:B61)</f>
        <v>979</v>
      </c>
      <c r="C62" s="132">
        <f>B62/34898</f>
        <v>2.8053183563527997E-2</v>
      </c>
      <c r="D62" s="32">
        <f>SUM(D51:D61)</f>
        <v>648</v>
      </c>
      <c r="E62" s="133">
        <f>D62/37811</f>
        <v>1.7137869932030363E-2</v>
      </c>
      <c r="F62" s="121">
        <f>SUM(F51:F61)</f>
        <v>3244</v>
      </c>
      <c r="G62" s="134">
        <f>F62/140902</f>
        <v>2.3023094065378773E-2</v>
      </c>
      <c r="H62" s="32">
        <f>SUM(H51:H61)</f>
        <v>3167</v>
      </c>
      <c r="I62" s="133">
        <f>H62/177898</f>
        <v>1.7802336170164926E-2</v>
      </c>
      <c r="J62" s="35">
        <f>IF(D62=0, "-", IF((B62-D62)/D62&lt;10, (B62-D62)/D62, "&gt;999%"))</f>
        <v>0.51080246913580252</v>
      </c>
      <c r="K62" s="36">
        <f>IF(H62=0, "-", IF((F62-H62)/H62&lt;10, (F62-H62)/H62, "&gt;999%"))</f>
        <v>2.4313230186296178E-2</v>
      </c>
    </row>
    <row r="63" spans="1:11" x14ac:dyDescent="0.2">
      <c r="B63" s="130"/>
      <c r="D63" s="130"/>
      <c r="F63" s="130"/>
      <c r="H63" s="130"/>
    </row>
    <row r="64" spans="1:11" s="38" customFormat="1" x14ac:dyDescent="0.2">
      <c r="A64" s="131" t="s">
        <v>431</v>
      </c>
      <c r="B64" s="32">
        <v>4238</v>
      </c>
      <c r="C64" s="132">
        <f>B64/34898</f>
        <v>0.12143962404722333</v>
      </c>
      <c r="D64" s="32">
        <v>4043</v>
      </c>
      <c r="E64" s="133">
        <f>D64/37811</f>
        <v>0.1069265557641956</v>
      </c>
      <c r="F64" s="121">
        <v>17274</v>
      </c>
      <c r="G64" s="134">
        <f>F64/140902</f>
        <v>0.12259584675874012</v>
      </c>
      <c r="H64" s="32">
        <v>18601</v>
      </c>
      <c r="I64" s="133">
        <f>H64/177898</f>
        <v>0.10455991635656388</v>
      </c>
      <c r="J64" s="35">
        <f>IF(D64=0, "-", IF((B64-D64)/D64&lt;10, (B64-D64)/D64, "&gt;999%"))</f>
        <v>4.8231511254019289E-2</v>
      </c>
      <c r="K64" s="36">
        <f>IF(H64=0, "-", IF((F64-H64)/H64&lt;10, (F64-H64)/H64, "&gt;999%"))</f>
        <v>-7.1340250524165372E-2</v>
      </c>
    </row>
    <row r="65" spans="1:11" x14ac:dyDescent="0.2">
      <c r="B65" s="130"/>
      <c r="D65" s="130"/>
      <c r="F65" s="130"/>
      <c r="H65" s="130"/>
    </row>
    <row r="66" spans="1:11" ht="15.75" x14ac:dyDescent="0.25">
      <c r="A66" s="122" t="s">
        <v>37</v>
      </c>
      <c r="B66" s="170" t="s">
        <v>4</v>
      </c>
      <c r="C66" s="172"/>
      <c r="D66" s="172"/>
      <c r="E66" s="171"/>
      <c r="F66" s="170" t="s">
        <v>169</v>
      </c>
      <c r="G66" s="172"/>
      <c r="H66" s="172"/>
      <c r="I66" s="171"/>
      <c r="J66" s="170" t="s">
        <v>170</v>
      </c>
      <c r="K66" s="171"/>
    </row>
    <row r="67" spans="1:11" x14ac:dyDescent="0.2">
      <c r="A67" s="16"/>
      <c r="B67" s="170">
        <f>VALUE(RIGHT($B$2, 4))</f>
        <v>2020</v>
      </c>
      <c r="C67" s="171"/>
      <c r="D67" s="170">
        <f>B67-1</f>
        <v>2019</v>
      </c>
      <c r="E67" s="178"/>
      <c r="F67" s="170">
        <f>B67</f>
        <v>2020</v>
      </c>
      <c r="G67" s="178"/>
      <c r="H67" s="170">
        <f>D67</f>
        <v>2019</v>
      </c>
      <c r="I67" s="178"/>
      <c r="J67" s="13" t="s">
        <v>8</v>
      </c>
      <c r="K67" s="14" t="s">
        <v>5</v>
      </c>
    </row>
    <row r="68" spans="1:11" x14ac:dyDescent="0.2">
      <c r="A68" s="123" t="s">
        <v>432</v>
      </c>
      <c r="B68" s="124" t="s">
        <v>171</v>
      </c>
      <c r="C68" s="125" t="s">
        <v>172</v>
      </c>
      <c r="D68" s="124" t="s">
        <v>171</v>
      </c>
      <c r="E68" s="126" t="s">
        <v>172</v>
      </c>
      <c r="F68" s="125" t="s">
        <v>171</v>
      </c>
      <c r="G68" s="125" t="s">
        <v>172</v>
      </c>
      <c r="H68" s="124" t="s">
        <v>171</v>
      </c>
      <c r="I68" s="126" t="s">
        <v>172</v>
      </c>
      <c r="J68" s="124"/>
      <c r="K68" s="126"/>
    </row>
    <row r="69" spans="1:11" x14ac:dyDescent="0.2">
      <c r="A69" s="20" t="s">
        <v>433</v>
      </c>
      <c r="B69" s="55">
        <v>7</v>
      </c>
      <c r="C69" s="138">
        <f>IF(B93=0, "-", B69/B93)</f>
        <v>1.3749754468670202E-3</v>
      </c>
      <c r="D69" s="55">
        <v>4</v>
      </c>
      <c r="E69" s="78">
        <f>IF(D93=0, "-", D69/D93)</f>
        <v>6.5984823490597162E-4</v>
      </c>
      <c r="F69" s="128">
        <v>20</v>
      </c>
      <c r="G69" s="138">
        <f>IF(F93=0, "-", F69/F93)</f>
        <v>8.9082891630662333E-4</v>
      </c>
      <c r="H69" s="55">
        <v>4</v>
      </c>
      <c r="I69" s="78">
        <f>IF(H93=0, "-", H69/H93)</f>
        <v>1.4791805339841728E-4</v>
      </c>
      <c r="J69" s="77">
        <f t="shared" ref="J69:J91" si="6">IF(D69=0, "-", IF((B69-D69)/D69&lt;10, (B69-D69)/D69, "&gt;999%"))</f>
        <v>0.75</v>
      </c>
      <c r="K69" s="78">
        <f t="shared" ref="K69:K91" si="7">IF(H69=0, "-", IF((F69-H69)/H69&lt;10, (F69-H69)/H69, "&gt;999%"))</f>
        <v>4</v>
      </c>
    </row>
    <row r="70" spans="1:11" x14ac:dyDescent="0.2">
      <c r="A70" s="20" t="s">
        <v>434</v>
      </c>
      <c r="B70" s="55">
        <v>24</v>
      </c>
      <c r="C70" s="138">
        <f>IF(B93=0, "-", B70/B93)</f>
        <v>4.7142015321154978E-3</v>
      </c>
      <c r="D70" s="55">
        <v>82</v>
      </c>
      <c r="E70" s="78">
        <f>IF(D93=0, "-", D70/D93)</f>
        <v>1.3526888815572418E-2</v>
      </c>
      <c r="F70" s="128">
        <v>230</v>
      </c>
      <c r="G70" s="138">
        <f>IF(F93=0, "-", F70/F93)</f>
        <v>1.0244532537526168E-2</v>
      </c>
      <c r="H70" s="55">
        <v>444</v>
      </c>
      <c r="I70" s="78">
        <f>IF(H93=0, "-", H70/H93)</f>
        <v>1.6418903927224317E-2</v>
      </c>
      <c r="J70" s="77">
        <f t="shared" si="6"/>
        <v>-0.70731707317073167</v>
      </c>
      <c r="K70" s="78">
        <f t="shared" si="7"/>
        <v>-0.481981981981982</v>
      </c>
    </row>
    <row r="71" spans="1:11" x14ac:dyDescent="0.2">
      <c r="A71" s="20" t="s">
        <v>435</v>
      </c>
      <c r="B71" s="55">
        <v>41</v>
      </c>
      <c r="C71" s="138">
        <f>IF(B93=0, "-", B71/B93)</f>
        <v>8.0534276173639761E-3</v>
      </c>
      <c r="D71" s="55">
        <v>21</v>
      </c>
      <c r="E71" s="78">
        <f>IF(D93=0, "-", D71/D93)</f>
        <v>3.4642032332563512E-3</v>
      </c>
      <c r="F71" s="128">
        <v>116</v>
      </c>
      <c r="G71" s="138">
        <f>IF(F93=0, "-", F71/F93)</f>
        <v>5.1668077145784154E-3</v>
      </c>
      <c r="H71" s="55">
        <v>61</v>
      </c>
      <c r="I71" s="78">
        <f>IF(H93=0, "-", H71/H93)</f>
        <v>2.2557503143258635E-3</v>
      </c>
      <c r="J71" s="77">
        <f t="shared" si="6"/>
        <v>0.95238095238095233</v>
      </c>
      <c r="K71" s="78">
        <f t="shared" si="7"/>
        <v>0.90163934426229508</v>
      </c>
    </row>
    <row r="72" spans="1:11" x14ac:dyDescent="0.2">
      <c r="A72" s="20" t="s">
        <v>436</v>
      </c>
      <c r="B72" s="55">
        <v>61</v>
      </c>
      <c r="C72" s="138">
        <f>IF(B93=0, "-", B72/B93)</f>
        <v>1.198192889412689E-2</v>
      </c>
      <c r="D72" s="55">
        <v>82</v>
      </c>
      <c r="E72" s="78">
        <f>IF(D93=0, "-", D72/D93)</f>
        <v>1.3526888815572418E-2</v>
      </c>
      <c r="F72" s="128">
        <v>377</v>
      </c>
      <c r="G72" s="138">
        <f>IF(F93=0, "-", F72/F93)</f>
        <v>1.679212507237985E-2</v>
      </c>
      <c r="H72" s="55">
        <v>483</v>
      </c>
      <c r="I72" s="78">
        <f>IF(H93=0, "-", H72/H93)</f>
        <v>1.7861104947858888E-2</v>
      </c>
      <c r="J72" s="77">
        <f t="shared" si="6"/>
        <v>-0.25609756097560976</v>
      </c>
      <c r="K72" s="78">
        <f t="shared" si="7"/>
        <v>-0.21946169772256729</v>
      </c>
    </row>
    <row r="73" spans="1:11" x14ac:dyDescent="0.2">
      <c r="A73" s="20" t="s">
        <v>437</v>
      </c>
      <c r="B73" s="55">
        <v>440</v>
      </c>
      <c r="C73" s="138">
        <f>IF(B93=0, "-", B73/B93)</f>
        <v>8.6427028088784136E-2</v>
      </c>
      <c r="D73" s="55">
        <v>651</v>
      </c>
      <c r="E73" s="78">
        <f>IF(D93=0, "-", D73/D93)</f>
        <v>0.10739030023094688</v>
      </c>
      <c r="F73" s="128">
        <v>1751</v>
      </c>
      <c r="G73" s="138">
        <f>IF(F93=0, "-", F73/F93)</f>
        <v>7.7992071622644876E-2</v>
      </c>
      <c r="H73" s="55">
        <v>2443</v>
      </c>
      <c r="I73" s="78">
        <f>IF(H93=0, "-", H73/H93)</f>
        <v>9.0340951113083351E-2</v>
      </c>
      <c r="J73" s="77">
        <f t="shared" si="6"/>
        <v>-0.3241167434715822</v>
      </c>
      <c r="K73" s="78">
        <f t="shared" si="7"/>
        <v>-0.283258288988948</v>
      </c>
    </row>
    <row r="74" spans="1:11" x14ac:dyDescent="0.2">
      <c r="A74" s="20" t="s">
        <v>438</v>
      </c>
      <c r="B74" s="55">
        <v>669</v>
      </c>
      <c r="C74" s="138">
        <f>IF(B93=0, "-", B74/B93)</f>
        <v>0.13140836770771949</v>
      </c>
      <c r="D74" s="55">
        <v>734</v>
      </c>
      <c r="E74" s="78">
        <f>IF(D93=0, "-", D74/D93)</f>
        <v>0.1210821511052458</v>
      </c>
      <c r="F74" s="128">
        <v>2343</v>
      </c>
      <c r="G74" s="138">
        <f>IF(F93=0, "-", F74/F93)</f>
        <v>0.10436060754532092</v>
      </c>
      <c r="H74" s="55">
        <v>2954</v>
      </c>
      <c r="I74" s="78">
        <f>IF(H93=0, "-", H74/H93)</f>
        <v>0.10923748243473116</v>
      </c>
      <c r="J74" s="77">
        <f t="shared" si="6"/>
        <v>-8.8555858310626706E-2</v>
      </c>
      <c r="K74" s="78">
        <f t="shared" si="7"/>
        <v>-0.20683818551117128</v>
      </c>
    </row>
    <row r="75" spans="1:11" x14ac:dyDescent="0.2">
      <c r="A75" s="20" t="s">
        <v>439</v>
      </c>
      <c r="B75" s="55">
        <v>18</v>
      </c>
      <c r="C75" s="138">
        <f>IF(B93=0, "-", B75/B93)</f>
        <v>3.5356511490866236E-3</v>
      </c>
      <c r="D75" s="55">
        <v>25</v>
      </c>
      <c r="E75" s="78">
        <f>IF(D93=0, "-", D75/D93)</f>
        <v>4.1240514681623224E-3</v>
      </c>
      <c r="F75" s="128">
        <v>62</v>
      </c>
      <c r="G75" s="138">
        <f>IF(F93=0, "-", F75/F93)</f>
        <v>2.7615696405505321E-3</v>
      </c>
      <c r="H75" s="55">
        <v>102</v>
      </c>
      <c r="I75" s="78">
        <f>IF(H93=0, "-", H75/H93)</f>
        <v>3.7719103616596404E-3</v>
      </c>
      <c r="J75" s="77">
        <f t="shared" si="6"/>
        <v>-0.28000000000000003</v>
      </c>
      <c r="K75" s="78">
        <f t="shared" si="7"/>
        <v>-0.39215686274509803</v>
      </c>
    </row>
    <row r="76" spans="1:11" x14ac:dyDescent="0.2">
      <c r="A76" s="20" t="s">
        <v>440</v>
      </c>
      <c r="B76" s="55">
        <v>391</v>
      </c>
      <c r="C76" s="138">
        <f>IF(B93=0, "-", B76/B93)</f>
        <v>7.6802199960714981E-2</v>
      </c>
      <c r="D76" s="55">
        <v>545</v>
      </c>
      <c r="E76" s="78">
        <f>IF(D93=0, "-", D76/D93)</f>
        <v>8.9904322005938633E-2</v>
      </c>
      <c r="F76" s="128">
        <v>1546</v>
      </c>
      <c r="G76" s="138">
        <f>IF(F93=0, "-", F76/F93)</f>
        <v>6.8861075230501986E-2</v>
      </c>
      <c r="H76" s="55">
        <v>2272</v>
      </c>
      <c r="I76" s="78">
        <f>IF(H93=0, "-", H76/H93)</f>
        <v>8.4017454330301014E-2</v>
      </c>
      <c r="J76" s="77">
        <f t="shared" si="6"/>
        <v>-0.28256880733944956</v>
      </c>
      <c r="K76" s="78">
        <f t="shared" si="7"/>
        <v>-0.31954225352112675</v>
      </c>
    </row>
    <row r="77" spans="1:11" x14ac:dyDescent="0.2">
      <c r="A77" s="20" t="s">
        <v>441</v>
      </c>
      <c r="B77" s="55">
        <v>768</v>
      </c>
      <c r="C77" s="138">
        <f>IF(B93=0, "-", B77/B93)</f>
        <v>0.15085444902769593</v>
      </c>
      <c r="D77" s="55">
        <v>876</v>
      </c>
      <c r="E77" s="78">
        <f>IF(D93=0, "-", D77/D93)</f>
        <v>0.1445067634444078</v>
      </c>
      <c r="F77" s="128">
        <v>3015</v>
      </c>
      <c r="G77" s="138">
        <f>IF(F93=0, "-", F77/F93)</f>
        <v>0.13429245913322346</v>
      </c>
      <c r="H77" s="55">
        <v>4359</v>
      </c>
      <c r="I77" s="78">
        <f>IF(H93=0, "-", H77/H93)</f>
        <v>0.16119369869092523</v>
      </c>
      <c r="J77" s="77">
        <f t="shared" si="6"/>
        <v>-0.12328767123287671</v>
      </c>
      <c r="K77" s="78">
        <f t="shared" si="7"/>
        <v>-0.30832759807295251</v>
      </c>
    </row>
    <row r="78" spans="1:11" x14ac:dyDescent="0.2">
      <c r="A78" s="20" t="s">
        <v>442</v>
      </c>
      <c r="B78" s="55">
        <v>0</v>
      </c>
      <c r="C78" s="138">
        <f>IF(B93=0, "-", B78/B93)</f>
        <v>0</v>
      </c>
      <c r="D78" s="55">
        <v>20</v>
      </c>
      <c r="E78" s="78">
        <f>IF(D93=0, "-", D78/D93)</f>
        <v>3.2992411745298581E-3</v>
      </c>
      <c r="F78" s="128">
        <v>1</v>
      </c>
      <c r="G78" s="138">
        <f>IF(F93=0, "-", F78/F93)</f>
        <v>4.4541445815331164E-5</v>
      </c>
      <c r="H78" s="55">
        <v>65</v>
      </c>
      <c r="I78" s="78">
        <f>IF(H93=0, "-", H78/H93)</f>
        <v>2.4036683677242806E-3</v>
      </c>
      <c r="J78" s="77">
        <f t="shared" si="6"/>
        <v>-1</v>
      </c>
      <c r="K78" s="78">
        <f t="shared" si="7"/>
        <v>-0.98461538461538467</v>
      </c>
    </row>
    <row r="79" spans="1:11" x14ac:dyDescent="0.2">
      <c r="A79" s="20" t="s">
        <v>443</v>
      </c>
      <c r="B79" s="55">
        <v>101</v>
      </c>
      <c r="C79" s="138">
        <f>IF(B93=0, "-", B79/B93)</f>
        <v>1.9838931447652721E-2</v>
      </c>
      <c r="D79" s="55">
        <v>0</v>
      </c>
      <c r="E79" s="78">
        <f>IF(D93=0, "-", D79/D93)</f>
        <v>0</v>
      </c>
      <c r="F79" s="128">
        <v>419</v>
      </c>
      <c r="G79" s="138">
        <f>IF(F93=0, "-", F79/F93)</f>
        <v>1.8662865796623757E-2</v>
      </c>
      <c r="H79" s="55">
        <v>0</v>
      </c>
      <c r="I79" s="78">
        <f>IF(H93=0, "-", H79/H93)</f>
        <v>0</v>
      </c>
      <c r="J79" s="77" t="str">
        <f t="shared" si="6"/>
        <v>-</v>
      </c>
      <c r="K79" s="78" t="str">
        <f t="shared" si="7"/>
        <v>-</v>
      </c>
    </row>
    <row r="80" spans="1:11" x14ac:dyDescent="0.2">
      <c r="A80" s="20" t="s">
        <v>444</v>
      </c>
      <c r="B80" s="55">
        <v>373</v>
      </c>
      <c r="C80" s="138">
        <f>IF(B93=0, "-", B80/B93)</f>
        <v>7.3266548811628363E-2</v>
      </c>
      <c r="D80" s="55">
        <v>565</v>
      </c>
      <c r="E80" s="78">
        <f>IF(D93=0, "-", D80/D93)</f>
        <v>9.3203563180468491E-2</v>
      </c>
      <c r="F80" s="128">
        <v>1661</v>
      </c>
      <c r="G80" s="138">
        <f>IF(F93=0, "-", F80/F93)</f>
        <v>7.3983341499265068E-2</v>
      </c>
      <c r="H80" s="55">
        <v>2315</v>
      </c>
      <c r="I80" s="78">
        <f>IF(H93=0, "-", H80/H93)</f>
        <v>8.5607573404334003E-2</v>
      </c>
      <c r="J80" s="77">
        <f t="shared" si="6"/>
        <v>-0.33982300884955752</v>
      </c>
      <c r="K80" s="78">
        <f t="shared" si="7"/>
        <v>-0.28250539956803455</v>
      </c>
    </row>
    <row r="81" spans="1:11" x14ac:dyDescent="0.2">
      <c r="A81" s="20" t="s">
        <v>445</v>
      </c>
      <c r="B81" s="55">
        <v>304</v>
      </c>
      <c r="C81" s="138">
        <f>IF(B93=0, "-", B81/B93)</f>
        <v>5.971321940679631E-2</v>
      </c>
      <c r="D81" s="55">
        <v>411</v>
      </c>
      <c r="E81" s="78">
        <f>IF(D93=0, "-", D81/D93)</f>
        <v>6.779940613658858E-2</v>
      </c>
      <c r="F81" s="128">
        <v>2138</v>
      </c>
      <c r="G81" s="138">
        <f>IF(F93=0, "-", F81/F93)</f>
        <v>9.5229611153178031E-2</v>
      </c>
      <c r="H81" s="55">
        <v>2497</v>
      </c>
      <c r="I81" s="78">
        <f>IF(H93=0, "-", H81/H93)</f>
        <v>9.2337844833961985E-2</v>
      </c>
      <c r="J81" s="77">
        <f t="shared" si="6"/>
        <v>-0.26034063260340634</v>
      </c>
      <c r="K81" s="78">
        <f t="shared" si="7"/>
        <v>-0.14377252703243892</v>
      </c>
    </row>
    <row r="82" spans="1:11" x14ac:dyDescent="0.2">
      <c r="A82" s="20" t="s">
        <v>446</v>
      </c>
      <c r="B82" s="55">
        <v>47</v>
      </c>
      <c r="C82" s="138">
        <f>IF(B93=0, "-", B82/B93)</f>
        <v>9.2319780003928507E-3</v>
      </c>
      <c r="D82" s="55">
        <v>63</v>
      </c>
      <c r="E82" s="78">
        <f>IF(D93=0, "-", D82/D93)</f>
        <v>1.0392609699769052E-2</v>
      </c>
      <c r="F82" s="128">
        <v>142</v>
      </c>
      <c r="G82" s="138">
        <f>IF(F93=0, "-", F82/F93)</f>
        <v>6.3248853057770258E-3</v>
      </c>
      <c r="H82" s="55">
        <v>164</v>
      </c>
      <c r="I82" s="78">
        <f>IF(H93=0, "-", H82/H93)</f>
        <v>6.064640189335108E-3</v>
      </c>
      <c r="J82" s="77">
        <f t="shared" si="6"/>
        <v>-0.25396825396825395</v>
      </c>
      <c r="K82" s="78">
        <f t="shared" si="7"/>
        <v>-0.13414634146341464</v>
      </c>
    </row>
    <row r="83" spans="1:11" x14ac:dyDescent="0.2">
      <c r="A83" s="20" t="s">
        <v>447</v>
      </c>
      <c r="B83" s="55">
        <v>12</v>
      </c>
      <c r="C83" s="138">
        <f>IF(B93=0, "-", B83/B93)</f>
        <v>2.3571007660577489E-3</v>
      </c>
      <c r="D83" s="55">
        <v>28</v>
      </c>
      <c r="E83" s="78">
        <f>IF(D93=0, "-", D83/D93)</f>
        <v>4.6189376443418013E-3</v>
      </c>
      <c r="F83" s="128">
        <v>53</v>
      </c>
      <c r="G83" s="138">
        <f>IF(F93=0, "-", F83/F93)</f>
        <v>2.3606966282125517E-3</v>
      </c>
      <c r="H83" s="55">
        <v>77</v>
      </c>
      <c r="I83" s="78">
        <f>IF(H93=0, "-", H83/H93)</f>
        <v>2.8474225279195324E-3</v>
      </c>
      <c r="J83" s="77">
        <f t="shared" si="6"/>
        <v>-0.5714285714285714</v>
      </c>
      <c r="K83" s="78">
        <f t="shared" si="7"/>
        <v>-0.31168831168831168</v>
      </c>
    </row>
    <row r="84" spans="1:11" x14ac:dyDescent="0.2">
      <c r="A84" s="20" t="s">
        <v>448</v>
      </c>
      <c r="B84" s="55">
        <v>51</v>
      </c>
      <c r="C84" s="138">
        <f>IF(B93=0, "-", B84/B93)</f>
        <v>1.0017678255745434E-2</v>
      </c>
      <c r="D84" s="55">
        <v>46</v>
      </c>
      <c r="E84" s="78">
        <f>IF(D93=0, "-", D84/D93)</f>
        <v>7.588254701418674E-3</v>
      </c>
      <c r="F84" s="128">
        <v>127</v>
      </c>
      <c r="G84" s="138">
        <f>IF(F93=0, "-", F84/F93)</f>
        <v>5.6567636185470577E-3</v>
      </c>
      <c r="H84" s="55">
        <v>275</v>
      </c>
      <c r="I84" s="78">
        <f>IF(H93=0, "-", H84/H93)</f>
        <v>1.0169366171141187E-2</v>
      </c>
      <c r="J84" s="77">
        <f t="shared" si="6"/>
        <v>0.10869565217391304</v>
      </c>
      <c r="K84" s="78">
        <f t="shared" si="7"/>
        <v>-0.53818181818181821</v>
      </c>
    </row>
    <row r="85" spans="1:11" x14ac:dyDescent="0.2">
      <c r="A85" s="20" t="s">
        <v>449</v>
      </c>
      <c r="B85" s="55">
        <v>62</v>
      </c>
      <c r="C85" s="138">
        <f>IF(B93=0, "-", B85/B93)</f>
        <v>1.2178353957965037E-2</v>
      </c>
      <c r="D85" s="55">
        <v>51</v>
      </c>
      <c r="E85" s="78">
        <f>IF(D93=0, "-", D85/D93)</f>
        <v>8.4130649950511383E-3</v>
      </c>
      <c r="F85" s="128">
        <v>232</v>
      </c>
      <c r="G85" s="138">
        <f>IF(F93=0, "-", F85/F93)</f>
        <v>1.0333615429156831E-2</v>
      </c>
      <c r="H85" s="55">
        <v>209</v>
      </c>
      <c r="I85" s="78">
        <f>IF(H93=0, "-", H85/H93)</f>
        <v>7.7287182900673025E-3</v>
      </c>
      <c r="J85" s="77">
        <f t="shared" si="6"/>
        <v>0.21568627450980393</v>
      </c>
      <c r="K85" s="78">
        <f t="shared" si="7"/>
        <v>0.11004784688995216</v>
      </c>
    </row>
    <row r="86" spans="1:11" x14ac:dyDescent="0.2">
      <c r="A86" s="20" t="s">
        <v>450</v>
      </c>
      <c r="B86" s="55">
        <v>4</v>
      </c>
      <c r="C86" s="138">
        <f>IF(B93=0, "-", B86/B93)</f>
        <v>7.8570025535258301E-4</v>
      </c>
      <c r="D86" s="55">
        <v>0</v>
      </c>
      <c r="E86" s="78">
        <f>IF(D93=0, "-", D86/D93)</f>
        <v>0</v>
      </c>
      <c r="F86" s="128">
        <v>13</v>
      </c>
      <c r="G86" s="138">
        <f>IF(F93=0, "-", F86/F93)</f>
        <v>5.7903879559930511E-4</v>
      </c>
      <c r="H86" s="55">
        <v>0</v>
      </c>
      <c r="I86" s="78">
        <f>IF(H93=0, "-", H86/H93)</f>
        <v>0</v>
      </c>
      <c r="J86" s="77" t="str">
        <f t="shared" si="6"/>
        <v>-</v>
      </c>
      <c r="K86" s="78" t="str">
        <f t="shared" si="7"/>
        <v>-</v>
      </c>
    </row>
    <row r="87" spans="1:11" x14ac:dyDescent="0.2">
      <c r="A87" s="20" t="s">
        <v>451</v>
      </c>
      <c r="B87" s="55">
        <v>525</v>
      </c>
      <c r="C87" s="138">
        <f>IF(B93=0, "-", B87/B93)</f>
        <v>0.10312315851502651</v>
      </c>
      <c r="D87" s="55">
        <v>674</v>
      </c>
      <c r="E87" s="78">
        <f>IF(D93=0, "-", D87/D93)</f>
        <v>0.11118442758165623</v>
      </c>
      <c r="F87" s="128">
        <v>2067</v>
      </c>
      <c r="G87" s="138">
        <f>IF(F93=0, "-", F87/F93)</f>
        <v>9.2067168500289523E-2</v>
      </c>
      <c r="H87" s="55">
        <v>2733</v>
      </c>
      <c r="I87" s="78">
        <f>IF(H93=0, "-", H87/H93)</f>
        <v>0.1010650099844686</v>
      </c>
      <c r="J87" s="77">
        <f t="shared" si="6"/>
        <v>-0.22106824925816024</v>
      </c>
      <c r="K87" s="78">
        <f t="shared" si="7"/>
        <v>-0.24368825466520308</v>
      </c>
    </row>
    <row r="88" spans="1:11" x14ac:dyDescent="0.2">
      <c r="A88" s="20" t="s">
        <v>452</v>
      </c>
      <c r="B88" s="55">
        <v>0</v>
      </c>
      <c r="C88" s="138">
        <f>IF(B93=0, "-", B88/B93)</f>
        <v>0</v>
      </c>
      <c r="D88" s="55">
        <v>1</v>
      </c>
      <c r="E88" s="78">
        <f>IF(D93=0, "-", D88/D93)</f>
        <v>1.649620587264929E-4</v>
      </c>
      <c r="F88" s="128">
        <v>0</v>
      </c>
      <c r="G88" s="138">
        <f>IF(F93=0, "-", F88/F93)</f>
        <v>0</v>
      </c>
      <c r="H88" s="55">
        <v>66</v>
      </c>
      <c r="I88" s="78">
        <f>IF(H93=0, "-", H88/H93)</f>
        <v>2.4406478810738851E-3</v>
      </c>
      <c r="J88" s="77">
        <f t="shared" si="6"/>
        <v>-1</v>
      </c>
      <c r="K88" s="78">
        <f t="shared" si="7"/>
        <v>-1</v>
      </c>
    </row>
    <row r="89" spans="1:11" x14ac:dyDescent="0.2">
      <c r="A89" s="20" t="s">
        <v>453</v>
      </c>
      <c r="B89" s="55">
        <v>870</v>
      </c>
      <c r="C89" s="138">
        <f>IF(B93=0, "-", B89/B93)</f>
        <v>0.17088980553918681</v>
      </c>
      <c r="D89" s="55">
        <v>840</v>
      </c>
      <c r="E89" s="78">
        <f>IF(D93=0, "-", D89/D93)</f>
        <v>0.13856812933025403</v>
      </c>
      <c r="F89" s="128">
        <v>5044</v>
      </c>
      <c r="G89" s="138">
        <f>IF(F93=0, "-", F89/F93)</f>
        <v>0.2246670526925304</v>
      </c>
      <c r="H89" s="55">
        <v>3931</v>
      </c>
      <c r="I89" s="78">
        <f>IF(H93=0, "-", H89/H93)</f>
        <v>0.14536646697729458</v>
      </c>
      <c r="J89" s="77">
        <f t="shared" si="6"/>
        <v>3.5714285714285712E-2</v>
      </c>
      <c r="K89" s="78">
        <f t="shared" si="7"/>
        <v>0.2831340625794963</v>
      </c>
    </row>
    <row r="90" spans="1:11" x14ac:dyDescent="0.2">
      <c r="A90" s="20" t="s">
        <v>454</v>
      </c>
      <c r="B90" s="55">
        <v>14</v>
      </c>
      <c r="C90" s="138">
        <f>IF(B93=0, "-", B90/B93)</f>
        <v>2.7499508937340405E-3</v>
      </c>
      <c r="D90" s="55">
        <v>32</v>
      </c>
      <c r="E90" s="78">
        <f>IF(D93=0, "-", D90/D93)</f>
        <v>5.2787858792477729E-3</v>
      </c>
      <c r="F90" s="128">
        <v>71</v>
      </c>
      <c r="G90" s="138">
        <f>IF(F93=0, "-", F90/F93)</f>
        <v>3.1624426528885129E-3</v>
      </c>
      <c r="H90" s="55">
        <v>153</v>
      </c>
      <c r="I90" s="78">
        <f>IF(H93=0, "-", H90/H93)</f>
        <v>5.6578655424894611E-3</v>
      </c>
      <c r="J90" s="77">
        <f t="shared" si="6"/>
        <v>-0.5625</v>
      </c>
      <c r="K90" s="78">
        <f t="shared" si="7"/>
        <v>-0.53594771241830064</v>
      </c>
    </row>
    <row r="91" spans="1:11" x14ac:dyDescent="0.2">
      <c r="A91" s="20" t="s">
        <v>455</v>
      </c>
      <c r="B91" s="55">
        <v>309</v>
      </c>
      <c r="C91" s="138">
        <f>IF(B93=0, "-", B91/B93)</f>
        <v>6.0695344725987033E-2</v>
      </c>
      <c r="D91" s="55">
        <v>311</v>
      </c>
      <c r="E91" s="78">
        <f>IF(D93=0, "-", D91/D93)</f>
        <v>5.1303200263939294E-2</v>
      </c>
      <c r="F91" s="128">
        <v>1023</v>
      </c>
      <c r="G91" s="138">
        <f>IF(F93=0, "-", F91/F93)</f>
        <v>4.556589906908378E-2</v>
      </c>
      <c r="H91" s="55">
        <v>1435</v>
      </c>
      <c r="I91" s="78">
        <f>IF(H93=0, "-", H91/H93)</f>
        <v>5.3065601656682199E-2</v>
      </c>
      <c r="J91" s="77">
        <f t="shared" si="6"/>
        <v>-6.4308681672025723E-3</v>
      </c>
      <c r="K91" s="78">
        <f t="shared" si="7"/>
        <v>-0.28710801393728225</v>
      </c>
    </row>
    <row r="92" spans="1:11" x14ac:dyDescent="0.2">
      <c r="A92" s="129"/>
      <c r="B92" s="82"/>
      <c r="D92" s="82"/>
      <c r="E92" s="86"/>
      <c r="F92" s="130"/>
      <c r="H92" s="82"/>
      <c r="I92" s="86"/>
      <c r="J92" s="85"/>
      <c r="K92" s="86"/>
    </row>
    <row r="93" spans="1:11" s="38" customFormat="1" x14ac:dyDescent="0.2">
      <c r="A93" s="131" t="s">
        <v>456</v>
      </c>
      <c r="B93" s="32">
        <f>SUM(B69:B92)</f>
        <v>5091</v>
      </c>
      <c r="C93" s="132">
        <f>B93/34898</f>
        <v>0.14588228551779472</v>
      </c>
      <c r="D93" s="32">
        <f>SUM(D69:D92)</f>
        <v>6062</v>
      </c>
      <c r="E93" s="133">
        <f>D93/37811</f>
        <v>0.16032371532093836</v>
      </c>
      <c r="F93" s="121">
        <f>SUM(F69:F92)</f>
        <v>22451</v>
      </c>
      <c r="G93" s="134">
        <f>F93/140902</f>
        <v>0.15933769570339668</v>
      </c>
      <c r="H93" s="32">
        <f>SUM(H69:H92)</f>
        <v>27042</v>
      </c>
      <c r="I93" s="133">
        <f>H93/177898</f>
        <v>0.15200845428279125</v>
      </c>
      <c r="J93" s="35">
        <f>IF(D93=0, "-", IF((B93-D93)/D93&lt;10, (B93-D93)/D93, "&gt;999%"))</f>
        <v>-0.16017815902342461</v>
      </c>
      <c r="K93" s="36">
        <f>IF(H93=0, "-", IF((F93-H93)/H93&lt;10, (F93-H93)/H93, "&gt;999%"))</f>
        <v>-0.16977294578803342</v>
      </c>
    </row>
    <row r="94" spans="1:11" x14ac:dyDescent="0.2">
      <c r="B94" s="130"/>
      <c r="D94" s="130"/>
      <c r="F94" s="130"/>
      <c r="H94" s="130"/>
    </row>
    <row r="95" spans="1:11" x14ac:dyDescent="0.2">
      <c r="A95" s="123" t="s">
        <v>457</v>
      </c>
      <c r="B95" s="124" t="s">
        <v>171</v>
      </c>
      <c r="C95" s="125" t="s">
        <v>172</v>
      </c>
      <c r="D95" s="124" t="s">
        <v>171</v>
      </c>
      <c r="E95" s="126" t="s">
        <v>172</v>
      </c>
      <c r="F95" s="125" t="s">
        <v>171</v>
      </c>
      <c r="G95" s="125" t="s">
        <v>172</v>
      </c>
      <c r="H95" s="124" t="s">
        <v>171</v>
      </c>
      <c r="I95" s="126" t="s">
        <v>172</v>
      </c>
      <c r="J95" s="124"/>
      <c r="K95" s="126"/>
    </row>
    <row r="96" spans="1:11" x14ac:dyDescent="0.2">
      <c r="A96" s="20" t="s">
        <v>458</v>
      </c>
      <c r="B96" s="55">
        <v>11</v>
      </c>
      <c r="C96" s="138">
        <f>IF(B110=0, "-", B96/B110)</f>
        <v>7.1942446043165471E-3</v>
      </c>
      <c r="D96" s="55">
        <v>6</v>
      </c>
      <c r="E96" s="78">
        <f>IF(D110=0, "-", D96/D110)</f>
        <v>4.9382716049382715E-3</v>
      </c>
      <c r="F96" s="128">
        <v>42</v>
      </c>
      <c r="G96" s="138">
        <f>IF(F110=0, "-", F96/F110)</f>
        <v>8.152173913043478E-3</v>
      </c>
      <c r="H96" s="55">
        <v>28</v>
      </c>
      <c r="I96" s="78">
        <f>IF(H110=0, "-", H96/H110)</f>
        <v>4.9636589257223895E-3</v>
      </c>
      <c r="J96" s="77">
        <f t="shared" ref="J96:J108" si="8">IF(D96=0, "-", IF((B96-D96)/D96&lt;10, (B96-D96)/D96, "&gt;999%"))</f>
        <v>0.83333333333333337</v>
      </c>
      <c r="K96" s="78">
        <f t="shared" ref="K96:K108" si="9">IF(H96=0, "-", IF((F96-H96)/H96&lt;10, (F96-H96)/H96, "&gt;999%"))</f>
        <v>0.5</v>
      </c>
    </row>
    <row r="97" spans="1:11" x14ac:dyDescent="0.2">
      <c r="A97" s="20" t="s">
        <v>459</v>
      </c>
      <c r="B97" s="55">
        <v>185</v>
      </c>
      <c r="C97" s="138">
        <f>IF(B110=0, "-", B97/B110)</f>
        <v>0.1209941137998692</v>
      </c>
      <c r="D97" s="55">
        <v>146</v>
      </c>
      <c r="E97" s="78">
        <f>IF(D110=0, "-", D97/D110)</f>
        <v>0.12016460905349795</v>
      </c>
      <c r="F97" s="128">
        <v>623</v>
      </c>
      <c r="G97" s="138">
        <f>IF(F110=0, "-", F97/F110)</f>
        <v>0.12092391304347826</v>
      </c>
      <c r="H97" s="55">
        <v>838</v>
      </c>
      <c r="I97" s="78">
        <f>IF(H110=0, "-", H97/H110)</f>
        <v>0.14855522070554866</v>
      </c>
      <c r="J97" s="77">
        <f t="shared" si="8"/>
        <v>0.26712328767123289</v>
      </c>
      <c r="K97" s="78">
        <f t="shared" si="9"/>
        <v>-0.25656324582338902</v>
      </c>
    </row>
    <row r="98" spans="1:11" x14ac:dyDescent="0.2">
      <c r="A98" s="20" t="s">
        <v>460</v>
      </c>
      <c r="B98" s="55">
        <v>139</v>
      </c>
      <c r="C98" s="138">
        <f>IF(B110=0, "-", B98/B110)</f>
        <v>9.0909090909090912E-2</v>
      </c>
      <c r="D98" s="55">
        <v>127</v>
      </c>
      <c r="E98" s="78">
        <f>IF(D110=0, "-", D98/D110)</f>
        <v>0.10452674897119342</v>
      </c>
      <c r="F98" s="128">
        <v>750</v>
      </c>
      <c r="G98" s="138">
        <f>IF(F110=0, "-", F98/F110)</f>
        <v>0.14557453416149069</v>
      </c>
      <c r="H98" s="55">
        <v>648</v>
      </c>
      <c r="I98" s="78">
        <f>IF(H110=0, "-", H98/H110)</f>
        <v>0.11487324942386101</v>
      </c>
      <c r="J98" s="77">
        <f t="shared" si="8"/>
        <v>9.4488188976377951E-2</v>
      </c>
      <c r="K98" s="78">
        <f t="shared" si="9"/>
        <v>0.15740740740740741</v>
      </c>
    </row>
    <row r="99" spans="1:11" x14ac:dyDescent="0.2">
      <c r="A99" s="20" t="s">
        <v>461</v>
      </c>
      <c r="B99" s="55">
        <v>64</v>
      </c>
      <c r="C99" s="138">
        <f>IF(B110=0, "-", B99/B110)</f>
        <v>4.1857423152387184E-2</v>
      </c>
      <c r="D99" s="55">
        <v>77</v>
      </c>
      <c r="E99" s="78">
        <f>IF(D110=0, "-", D99/D110)</f>
        <v>6.3374485596707816E-2</v>
      </c>
      <c r="F99" s="128">
        <v>274</v>
      </c>
      <c r="G99" s="138">
        <f>IF(F110=0, "-", F99/F110)</f>
        <v>5.31832298136646E-2</v>
      </c>
      <c r="H99" s="55">
        <v>275</v>
      </c>
      <c r="I99" s="78">
        <f>IF(H110=0, "-", H99/H110)</f>
        <v>4.8750221591916325E-2</v>
      </c>
      <c r="J99" s="77">
        <f t="shared" si="8"/>
        <v>-0.16883116883116883</v>
      </c>
      <c r="K99" s="78">
        <f t="shared" si="9"/>
        <v>-3.6363636363636364E-3</v>
      </c>
    </row>
    <row r="100" spans="1:11" x14ac:dyDescent="0.2">
      <c r="A100" s="20" t="s">
        <v>462</v>
      </c>
      <c r="B100" s="55">
        <v>103</v>
      </c>
      <c r="C100" s="138">
        <f>IF(B110=0, "-", B100/B110)</f>
        <v>6.7364290385873118E-2</v>
      </c>
      <c r="D100" s="55">
        <v>121</v>
      </c>
      <c r="E100" s="78">
        <f>IF(D110=0, "-", D100/D110)</f>
        <v>9.9588477366255146E-2</v>
      </c>
      <c r="F100" s="128">
        <v>319</v>
      </c>
      <c r="G100" s="138">
        <f>IF(F110=0, "-", F100/F110)</f>
        <v>6.191770186335404E-2</v>
      </c>
      <c r="H100" s="55">
        <v>544</v>
      </c>
      <c r="I100" s="78">
        <f>IF(H110=0, "-", H100/H110)</f>
        <v>9.6436801985463574E-2</v>
      </c>
      <c r="J100" s="77">
        <f t="shared" si="8"/>
        <v>-0.1487603305785124</v>
      </c>
      <c r="K100" s="78">
        <f t="shared" si="9"/>
        <v>-0.41360294117647056</v>
      </c>
    </row>
    <row r="101" spans="1:11" x14ac:dyDescent="0.2">
      <c r="A101" s="20" t="s">
        <v>463</v>
      </c>
      <c r="B101" s="55">
        <v>77</v>
      </c>
      <c r="C101" s="138">
        <f>IF(B110=0, "-", B101/B110)</f>
        <v>5.0359712230215826E-2</v>
      </c>
      <c r="D101" s="55">
        <v>110</v>
      </c>
      <c r="E101" s="78">
        <f>IF(D110=0, "-", D101/D110)</f>
        <v>9.0534979423868317E-2</v>
      </c>
      <c r="F101" s="128">
        <v>304</v>
      </c>
      <c r="G101" s="138">
        <f>IF(F110=0, "-", F101/F110)</f>
        <v>5.9006211180124224E-2</v>
      </c>
      <c r="H101" s="55">
        <v>363</v>
      </c>
      <c r="I101" s="78">
        <f>IF(H110=0, "-", H101/H110)</f>
        <v>6.4350292501329551E-2</v>
      </c>
      <c r="J101" s="77">
        <f t="shared" si="8"/>
        <v>-0.3</v>
      </c>
      <c r="K101" s="78">
        <f t="shared" si="9"/>
        <v>-0.16253443526170799</v>
      </c>
    </row>
    <row r="102" spans="1:11" x14ac:dyDescent="0.2">
      <c r="A102" s="20" t="s">
        <v>464</v>
      </c>
      <c r="B102" s="55">
        <v>307</v>
      </c>
      <c r="C102" s="138">
        <f>IF(B110=0, "-", B102/B110)</f>
        <v>0.20078482668410727</v>
      </c>
      <c r="D102" s="55">
        <v>93</v>
      </c>
      <c r="E102" s="78">
        <f>IF(D110=0, "-", D102/D110)</f>
        <v>7.6543209876543214E-2</v>
      </c>
      <c r="F102" s="128">
        <v>783</v>
      </c>
      <c r="G102" s="138">
        <f>IF(F110=0, "-", F102/F110)</f>
        <v>0.15197981366459629</v>
      </c>
      <c r="H102" s="55">
        <v>646</v>
      </c>
      <c r="I102" s="78">
        <f>IF(H110=0, "-", H102/H110)</f>
        <v>0.11451870235773799</v>
      </c>
      <c r="J102" s="77">
        <f t="shared" si="8"/>
        <v>2.3010752688172045</v>
      </c>
      <c r="K102" s="78">
        <f t="shared" si="9"/>
        <v>0.21207430340557276</v>
      </c>
    </row>
    <row r="103" spans="1:11" x14ac:dyDescent="0.2">
      <c r="A103" s="20" t="s">
        <v>465</v>
      </c>
      <c r="B103" s="55">
        <v>6</v>
      </c>
      <c r="C103" s="138">
        <f>IF(B110=0, "-", B103/B110)</f>
        <v>3.9241334205362983E-3</v>
      </c>
      <c r="D103" s="55">
        <v>0</v>
      </c>
      <c r="E103" s="78">
        <f>IF(D110=0, "-", D103/D110)</f>
        <v>0</v>
      </c>
      <c r="F103" s="128">
        <v>15</v>
      </c>
      <c r="G103" s="138">
        <f>IF(F110=0, "-", F103/F110)</f>
        <v>2.9114906832298135E-3</v>
      </c>
      <c r="H103" s="55">
        <v>0</v>
      </c>
      <c r="I103" s="78">
        <f>IF(H110=0, "-", H103/H110)</f>
        <v>0</v>
      </c>
      <c r="J103" s="77" t="str">
        <f t="shared" si="8"/>
        <v>-</v>
      </c>
      <c r="K103" s="78" t="str">
        <f t="shared" si="9"/>
        <v>-</v>
      </c>
    </row>
    <row r="104" spans="1:11" x14ac:dyDescent="0.2">
      <c r="A104" s="20" t="s">
        <v>466</v>
      </c>
      <c r="B104" s="55">
        <v>76</v>
      </c>
      <c r="C104" s="138">
        <f>IF(B110=0, "-", B104/B110)</f>
        <v>4.9705689993459777E-2</v>
      </c>
      <c r="D104" s="55">
        <v>0</v>
      </c>
      <c r="E104" s="78">
        <f>IF(D110=0, "-", D104/D110)</f>
        <v>0</v>
      </c>
      <c r="F104" s="128">
        <v>76</v>
      </c>
      <c r="G104" s="138">
        <f>IF(F110=0, "-", F104/F110)</f>
        <v>1.4751552795031056E-2</v>
      </c>
      <c r="H104" s="55">
        <v>0</v>
      </c>
      <c r="I104" s="78">
        <f>IF(H110=0, "-", H104/H110)</f>
        <v>0</v>
      </c>
      <c r="J104" s="77" t="str">
        <f t="shared" si="8"/>
        <v>-</v>
      </c>
      <c r="K104" s="78" t="str">
        <f t="shared" si="9"/>
        <v>-</v>
      </c>
    </row>
    <row r="105" spans="1:11" x14ac:dyDescent="0.2">
      <c r="A105" s="20" t="s">
        <v>467</v>
      </c>
      <c r="B105" s="55">
        <v>233</v>
      </c>
      <c r="C105" s="138">
        <f>IF(B110=0, "-", B105/B110)</f>
        <v>0.15238718116415959</v>
      </c>
      <c r="D105" s="55">
        <v>253</v>
      </c>
      <c r="E105" s="78">
        <f>IF(D110=0, "-", D105/D110)</f>
        <v>0.20823045267489712</v>
      </c>
      <c r="F105" s="128">
        <v>772</v>
      </c>
      <c r="G105" s="138">
        <f>IF(F110=0, "-", F105/F110)</f>
        <v>0.1498447204968944</v>
      </c>
      <c r="H105" s="55">
        <v>990</v>
      </c>
      <c r="I105" s="78">
        <f>IF(H110=0, "-", H105/H110)</f>
        <v>0.17550079773089877</v>
      </c>
      <c r="J105" s="77">
        <f t="shared" si="8"/>
        <v>-7.9051383399209488E-2</v>
      </c>
      <c r="K105" s="78">
        <f t="shared" si="9"/>
        <v>-0.2202020202020202</v>
      </c>
    </row>
    <row r="106" spans="1:11" x14ac:dyDescent="0.2">
      <c r="A106" s="20" t="s">
        <v>468</v>
      </c>
      <c r="B106" s="55">
        <v>58</v>
      </c>
      <c r="C106" s="138">
        <f>IF(B110=0, "-", B106/B110)</f>
        <v>3.793328973185088E-2</v>
      </c>
      <c r="D106" s="55">
        <v>19</v>
      </c>
      <c r="E106" s="78">
        <f>IF(D110=0, "-", D106/D110)</f>
        <v>1.5637860082304528E-2</v>
      </c>
      <c r="F106" s="128">
        <v>241</v>
      </c>
      <c r="G106" s="138">
        <f>IF(F110=0, "-", F106/F110)</f>
        <v>4.6777950310559008E-2</v>
      </c>
      <c r="H106" s="55">
        <v>207</v>
      </c>
      <c r="I106" s="78">
        <f>IF(H110=0, "-", H106/H110)</f>
        <v>3.669562134373338E-2</v>
      </c>
      <c r="J106" s="77">
        <f t="shared" si="8"/>
        <v>2.0526315789473686</v>
      </c>
      <c r="K106" s="78">
        <f t="shared" si="9"/>
        <v>0.16425120772946861</v>
      </c>
    </row>
    <row r="107" spans="1:11" x14ac:dyDescent="0.2">
      <c r="A107" s="20" t="s">
        <v>469</v>
      </c>
      <c r="B107" s="55">
        <v>113</v>
      </c>
      <c r="C107" s="138">
        <f>IF(B110=0, "-", B107/B110)</f>
        <v>7.3904512753433613E-2</v>
      </c>
      <c r="D107" s="55">
        <v>94</v>
      </c>
      <c r="E107" s="78">
        <f>IF(D110=0, "-", D107/D110)</f>
        <v>7.7366255144032919E-2</v>
      </c>
      <c r="F107" s="128">
        <v>418</v>
      </c>
      <c r="G107" s="138">
        <f>IF(F110=0, "-", F107/F110)</f>
        <v>8.1133540372670801E-2</v>
      </c>
      <c r="H107" s="55">
        <v>383</v>
      </c>
      <c r="I107" s="78">
        <f>IF(H110=0, "-", H107/H110)</f>
        <v>6.7895763162559825E-2</v>
      </c>
      <c r="J107" s="77">
        <f t="shared" si="8"/>
        <v>0.20212765957446807</v>
      </c>
      <c r="K107" s="78">
        <f t="shared" si="9"/>
        <v>9.1383812010443863E-2</v>
      </c>
    </row>
    <row r="108" spans="1:11" x14ac:dyDescent="0.2">
      <c r="A108" s="20" t="s">
        <v>470</v>
      </c>
      <c r="B108" s="55">
        <v>157</v>
      </c>
      <c r="C108" s="138">
        <f>IF(B110=0, "-", B108/B110)</f>
        <v>0.1026814911706998</v>
      </c>
      <c r="D108" s="55">
        <v>169</v>
      </c>
      <c r="E108" s="78">
        <f>IF(D110=0, "-", D108/D110)</f>
        <v>0.13909465020576131</v>
      </c>
      <c r="F108" s="128">
        <v>535</v>
      </c>
      <c r="G108" s="138">
        <f>IF(F110=0, "-", F108/F110)</f>
        <v>0.10384316770186336</v>
      </c>
      <c r="H108" s="55">
        <v>719</v>
      </c>
      <c r="I108" s="78">
        <f>IF(H110=0, "-", H108/H110)</f>
        <v>0.12745967027122851</v>
      </c>
      <c r="J108" s="77">
        <f t="shared" si="8"/>
        <v>-7.1005917159763315E-2</v>
      </c>
      <c r="K108" s="78">
        <f t="shared" si="9"/>
        <v>-0.25591098748261476</v>
      </c>
    </row>
    <row r="109" spans="1:11" x14ac:dyDescent="0.2">
      <c r="A109" s="129"/>
      <c r="B109" s="82"/>
      <c r="D109" s="82"/>
      <c r="E109" s="86"/>
      <c r="F109" s="130"/>
      <c r="H109" s="82"/>
      <c r="I109" s="86"/>
      <c r="J109" s="85"/>
      <c r="K109" s="86"/>
    </row>
    <row r="110" spans="1:11" s="38" customFormat="1" x14ac:dyDescent="0.2">
      <c r="A110" s="131" t="s">
        <v>471</v>
      </c>
      <c r="B110" s="32">
        <f>SUM(B96:B109)</f>
        <v>1529</v>
      </c>
      <c r="C110" s="132">
        <f>B110/34898</f>
        <v>4.3813399048656082E-2</v>
      </c>
      <c r="D110" s="32">
        <f>SUM(D96:D109)</f>
        <v>1215</v>
      </c>
      <c r="E110" s="133">
        <f>D110/37811</f>
        <v>3.2133506122556929E-2</v>
      </c>
      <c r="F110" s="121">
        <f>SUM(F96:F109)</f>
        <v>5152</v>
      </c>
      <c r="G110" s="134">
        <f>F110/140902</f>
        <v>3.6564420661168759E-2</v>
      </c>
      <c r="H110" s="32">
        <f>SUM(H96:H109)</f>
        <v>5641</v>
      </c>
      <c r="I110" s="133">
        <f>H110/177898</f>
        <v>3.1709181665898437E-2</v>
      </c>
      <c r="J110" s="35">
        <f>IF(D110=0, "-", IF((B110-D110)/D110&lt;10, (B110-D110)/D110, "&gt;999%"))</f>
        <v>0.25843621399176953</v>
      </c>
      <c r="K110" s="36">
        <f>IF(H110=0, "-", IF((F110-H110)/H110&lt;10, (F110-H110)/H110, "&gt;999%"))</f>
        <v>-8.6686757667080311E-2</v>
      </c>
    </row>
    <row r="111" spans="1:11" x14ac:dyDescent="0.2">
      <c r="B111" s="130"/>
      <c r="D111" s="130"/>
      <c r="F111" s="130"/>
      <c r="H111" s="130"/>
    </row>
    <row r="112" spans="1:11" s="38" customFormat="1" x14ac:dyDescent="0.2">
      <c r="A112" s="131" t="s">
        <v>472</v>
      </c>
      <c r="B112" s="32">
        <v>6620</v>
      </c>
      <c r="C112" s="132">
        <f>B112/34898</f>
        <v>0.18969568456645081</v>
      </c>
      <c r="D112" s="32">
        <v>7277</v>
      </c>
      <c r="E112" s="133">
        <f>D112/37811</f>
        <v>0.19245722144349528</v>
      </c>
      <c r="F112" s="121">
        <v>27603</v>
      </c>
      <c r="G112" s="134">
        <f>F112/140902</f>
        <v>0.19590211636456545</v>
      </c>
      <c r="H112" s="32">
        <v>32683</v>
      </c>
      <c r="I112" s="133">
        <f>H112/177898</f>
        <v>0.1837176359486897</v>
      </c>
      <c r="J112" s="35">
        <f>IF(D112=0, "-", IF((B112-D112)/D112&lt;10, (B112-D112)/D112, "&gt;999%"))</f>
        <v>-9.0284457880994914E-2</v>
      </c>
      <c r="K112" s="36">
        <f>IF(H112=0, "-", IF((F112-H112)/H112&lt;10, (F112-H112)/H112, "&gt;999%"))</f>
        <v>-0.1554324878377138</v>
      </c>
    </row>
    <row r="113" spans="1:11" x14ac:dyDescent="0.2">
      <c r="B113" s="130"/>
      <c r="D113" s="130"/>
      <c r="F113" s="130"/>
      <c r="H113" s="130"/>
    </row>
    <row r="114" spans="1:11" ht="15.75" x14ac:dyDescent="0.25">
      <c r="A114" s="122" t="s">
        <v>38</v>
      </c>
      <c r="B114" s="170" t="s">
        <v>4</v>
      </c>
      <c r="C114" s="172"/>
      <c r="D114" s="172"/>
      <c r="E114" s="171"/>
      <c r="F114" s="170" t="s">
        <v>169</v>
      </c>
      <c r="G114" s="172"/>
      <c r="H114" s="172"/>
      <c r="I114" s="171"/>
      <c r="J114" s="170" t="s">
        <v>170</v>
      </c>
      <c r="K114" s="171"/>
    </row>
    <row r="115" spans="1:11" x14ac:dyDescent="0.2">
      <c r="A115" s="16"/>
      <c r="B115" s="170">
        <f>VALUE(RIGHT($B$2, 4))</f>
        <v>2020</v>
      </c>
      <c r="C115" s="171"/>
      <c r="D115" s="170">
        <f>B115-1</f>
        <v>2019</v>
      </c>
      <c r="E115" s="178"/>
      <c r="F115" s="170">
        <f>B115</f>
        <v>2020</v>
      </c>
      <c r="G115" s="178"/>
      <c r="H115" s="170">
        <f>D115</f>
        <v>2019</v>
      </c>
      <c r="I115" s="178"/>
      <c r="J115" s="13" t="s">
        <v>8</v>
      </c>
      <c r="K115" s="14" t="s">
        <v>5</v>
      </c>
    </row>
    <row r="116" spans="1:11" x14ac:dyDescent="0.2">
      <c r="A116" s="123" t="s">
        <v>473</v>
      </c>
      <c r="B116" s="124" t="s">
        <v>171</v>
      </c>
      <c r="C116" s="125" t="s">
        <v>172</v>
      </c>
      <c r="D116" s="124" t="s">
        <v>171</v>
      </c>
      <c r="E116" s="126" t="s">
        <v>172</v>
      </c>
      <c r="F116" s="125" t="s">
        <v>171</v>
      </c>
      <c r="G116" s="125" t="s">
        <v>172</v>
      </c>
      <c r="H116" s="124" t="s">
        <v>171</v>
      </c>
      <c r="I116" s="126" t="s">
        <v>172</v>
      </c>
      <c r="J116" s="124"/>
      <c r="K116" s="126"/>
    </row>
    <row r="117" spans="1:11" x14ac:dyDescent="0.2">
      <c r="A117" s="20" t="s">
        <v>474</v>
      </c>
      <c r="B117" s="55">
        <v>25</v>
      </c>
      <c r="C117" s="138">
        <f>IF(B143=0, "-", B117/B143)</f>
        <v>7.6616610481152316E-3</v>
      </c>
      <c r="D117" s="55">
        <v>54</v>
      </c>
      <c r="E117" s="78">
        <f>IF(D143=0, "-", D117/D143)</f>
        <v>1.6153155848040682E-2</v>
      </c>
      <c r="F117" s="128">
        <v>115</v>
      </c>
      <c r="G117" s="138">
        <f>IF(F143=0, "-", F117/F143)</f>
        <v>9.0837282780410738E-3</v>
      </c>
      <c r="H117" s="55">
        <v>252</v>
      </c>
      <c r="I117" s="78">
        <f>IF(H143=0, "-", H117/H143)</f>
        <v>1.5465815637658033E-2</v>
      </c>
      <c r="J117" s="77">
        <f t="shared" ref="J117:J141" si="10">IF(D117=0, "-", IF((B117-D117)/D117&lt;10, (B117-D117)/D117, "&gt;999%"))</f>
        <v>-0.53703703703703709</v>
      </c>
      <c r="K117" s="78">
        <f t="shared" ref="K117:K141" si="11">IF(H117=0, "-", IF((F117-H117)/H117&lt;10, (F117-H117)/H117, "&gt;999%"))</f>
        <v>-0.54365079365079361</v>
      </c>
    </row>
    <row r="118" spans="1:11" x14ac:dyDescent="0.2">
      <c r="A118" s="20" t="s">
        <v>475</v>
      </c>
      <c r="B118" s="55">
        <v>137</v>
      </c>
      <c r="C118" s="138">
        <f>IF(B143=0, "-", B118/B143)</f>
        <v>4.1985902543671468E-2</v>
      </c>
      <c r="D118" s="55">
        <v>137</v>
      </c>
      <c r="E118" s="78">
        <f>IF(D143=0, "-", D118/D143)</f>
        <v>4.0981154651510622E-2</v>
      </c>
      <c r="F118" s="128">
        <v>610</v>
      </c>
      <c r="G118" s="138">
        <f>IF(F143=0, "-", F118/F143)</f>
        <v>4.8183254344391788E-2</v>
      </c>
      <c r="H118" s="55">
        <v>586</v>
      </c>
      <c r="I118" s="78">
        <f>IF(H143=0, "-", H118/H143)</f>
        <v>3.5964158585982571E-2</v>
      </c>
      <c r="J118" s="77">
        <f t="shared" si="10"/>
        <v>0</v>
      </c>
      <c r="K118" s="78">
        <f t="shared" si="11"/>
        <v>4.0955631399317405E-2</v>
      </c>
    </row>
    <row r="119" spans="1:11" x14ac:dyDescent="0.2">
      <c r="A119" s="20" t="s">
        <v>476</v>
      </c>
      <c r="B119" s="55">
        <v>8</v>
      </c>
      <c r="C119" s="138">
        <f>IF(B143=0, "-", B119/B143)</f>
        <v>2.4517315353968739E-3</v>
      </c>
      <c r="D119" s="55">
        <v>14</v>
      </c>
      <c r="E119" s="78">
        <f>IF(D143=0, "-", D119/D143)</f>
        <v>4.187855219862399E-3</v>
      </c>
      <c r="F119" s="128">
        <v>38</v>
      </c>
      <c r="G119" s="138">
        <f>IF(F143=0, "-", F119/F143)</f>
        <v>3.0015797788309636E-3</v>
      </c>
      <c r="H119" s="55">
        <v>39</v>
      </c>
      <c r="I119" s="78">
        <f>IF(H143=0, "-", H119/H143)</f>
        <v>2.3935190867804099E-3</v>
      </c>
      <c r="J119" s="77">
        <f t="shared" si="10"/>
        <v>-0.42857142857142855</v>
      </c>
      <c r="K119" s="78">
        <f t="shared" si="11"/>
        <v>-2.564102564102564E-2</v>
      </c>
    </row>
    <row r="120" spans="1:11" x14ac:dyDescent="0.2">
      <c r="A120" s="20" t="s">
        <v>477</v>
      </c>
      <c r="B120" s="55">
        <v>52</v>
      </c>
      <c r="C120" s="138">
        <f>IF(B143=0, "-", B120/B143)</f>
        <v>1.5936254980079681E-2</v>
      </c>
      <c r="D120" s="55">
        <v>85</v>
      </c>
      <c r="E120" s="78">
        <f>IF(D143=0, "-", D120/D143)</f>
        <v>2.5426263834878851E-2</v>
      </c>
      <c r="F120" s="128">
        <v>280</v>
      </c>
      <c r="G120" s="138">
        <f>IF(F143=0, "-", F120/F143)</f>
        <v>2.2116903633491312E-2</v>
      </c>
      <c r="H120" s="55">
        <v>390</v>
      </c>
      <c r="I120" s="78">
        <f>IF(H143=0, "-", H120/H143)</f>
        <v>2.3935190867804098E-2</v>
      </c>
      <c r="J120" s="77">
        <f t="shared" si="10"/>
        <v>-0.38823529411764707</v>
      </c>
      <c r="K120" s="78">
        <f t="shared" si="11"/>
        <v>-0.28205128205128205</v>
      </c>
    </row>
    <row r="121" spans="1:11" x14ac:dyDescent="0.2">
      <c r="A121" s="20" t="s">
        <v>478</v>
      </c>
      <c r="B121" s="55">
        <v>0</v>
      </c>
      <c r="C121" s="138">
        <f>IF(B143=0, "-", B121/B143)</f>
        <v>0</v>
      </c>
      <c r="D121" s="55">
        <v>0</v>
      </c>
      <c r="E121" s="78">
        <f>IF(D143=0, "-", D121/D143)</f>
        <v>0</v>
      </c>
      <c r="F121" s="128">
        <v>0</v>
      </c>
      <c r="G121" s="138">
        <f>IF(F143=0, "-", F121/F143)</f>
        <v>0</v>
      </c>
      <c r="H121" s="55">
        <v>12</v>
      </c>
      <c r="I121" s="78">
        <f>IF(H143=0, "-", H121/H143)</f>
        <v>7.3646741131704919E-4</v>
      </c>
      <c r="J121" s="77" t="str">
        <f t="shared" si="10"/>
        <v>-</v>
      </c>
      <c r="K121" s="78">
        <f t="shared" si="11"/>
        <v>-1</v>
      </c>
    </row>
    <row r="122" spans="1:11" x14ac:dyDescent="0.2">
      <c r="A122" s="20" t="s">
        <v>479</v>
      </c>
      <c r="B122" s="55">
        <v>72</v>
      </c>
      <c r="C122" s="138">
        <f>IF(B143=0, "-", B122/B143)</f>
        <v>2.2065583818571866E-2</v>
      </c>
      <c r="D122" s="55">
        <v>62</v>
      </c>
      <c r="E122" s="78">
        <f>IF(D143=0, "-", D122/D143)</f>
        <v>1.8546215973676339E-2</v>
      </c>
      <c r="F122" s="128">
        <v>322</v>
      </c>
      <c r="G122" s="138">
        <f>IF(F143=0, "-", F122/F143)</f>
        <v>2.5434439178515008E-2</v>
      </c>
      <c r="H122" s="55">
        <v>333</v>
      </c>
      <c r="I122" s="78">
        <f>IF(H143=0, "-", H122/H143)</f>
        <v>2.0436970664048117E-2</v>
      </c>
      <c r="J122" s="77">
        <f t="shared" si="10"/>
        <v>0.16129032258064516</v>
      </c>
      <c r="K122" s="78">
        <f t="shared" si="11"/>
        <v>-3.3033033033033031E-2</v>
      </c>
    </row>
    <row r="123" spans="1:11" x14ac:dyDescent="0.2">
      <c r="A123" s="20" t="s">
        <v>480</v>
      </c>
      <c r="B123" s="55">
        <v>177</v>
      </c>
      <c r="C123" s="138">
        <f>IF(B143=0, "-", B123/B143)</f>
        <v>5.4244560220655838E-2</v>
      </c>
      <c r="D123" s="55">
        <v>200</v>
      </c>
      <c r="E123" s="78">
        <f>IF(D143=0, "-", D123/D143)</f>
        <v>5.9826503140891413E-2</v>
      </c>
      <c r="F123" s="128">
        <v>812</v>
      </c>
      <c r="G123" s="138">
        <f>IF(F143=0, "-", F123/F143)</f>
        <v>6.4139020537124808E-2</v>
      </c>
      <c r="H123" s="55">
        <v>1133</v>
      </c>
      <c r="I123" s="78">
        <f>IF(H143=0, "-", H123/H143)</f>
        <v>6.9534798085184729E-2</v>
      </c>
      <c r="J123" s="77">
        <f t="shared" si="10"/>
        <v>-0.115</v>
      </c>
      <c r="K123" s="78">
        <f t="shared" si="11"/>
        <v>-0.28331862312444839</v>
      </c>
    </row>
    <row r="124" spans="1:11" x14ac:dyDescent="0.2">
      <c r="A124" s="20" t="s">
        <v>481</v>
      </c>
      <c r="B124" s="55">
        <v>224</v>
      </c>
      <c r="C124" s="138">
        <f>IF(B143=0, "-", B124/B143)</f>
        <v>6.8648482991112467E-2</v>
      </c>
      <c r="D124" s="55">
        <v>280</v>
      </c>
      <c r="E124" s="78">
        <f>IF(D143=0, "-", D124/D143)</f>
        <v>8.3757104397247983E-2</v>
      </c>
      <c r="F124" s="128">
        <v>887</v>
      </c>
      <c r="G124" s="138">
        <f>IF(F143=0, "-", F124/F143)</f>
        <v>7.0063191153238544E-2</v>
      </c>
      <c r="H124" s="55">
        <v>1214</v>
      </c>
      <c r="I124" s="78">
        <f>IF(H143=0, "-", H124/H143)</f>
        <v>7.4505953111574819E-2</v>
      </c>
      <c r="J124" s="77">
        <f t="shared" si="10"/>
        <v>-0.2</v>
      </c>
      <c r="K124" s="78">
        <f t="shared" si="11"/>
        <v>-0.26935749588138386</v>
      </c>
    </row>
    <row r="125" spans="1:11" x14ac:dyDescent="0.2">
      <c r="A125" s="20" t="s">
        <v>482</v>
      </c>
      <c r="B125" s="55">
        <v>116</v>
      </c>
      <c r="C125" s="138">
        <f>IF(B143=0, "-", B125/B143)</f>
        <v>3.5550107263254672E-2</v>
      </c>
      <c r="D125" s="55">
        <v>117</v>
      </c>
      <c r="E125" s="78">
        <f>IF(D143=0, "-", D125/D143)</f>
        <v>3.4998504337421479E-2</v>
      </c>
      <c r="F125" s="128">
        <v>360</v>
      </c>
      <c r="G125" s="138">
        <f>IF(F143=0, "-", F125/F143)</f>
        <v>2.843601895734597E-2</v>
      </c>
      <c r="H125" s="55">
        <v>468</v>
      </c>
      <c r="I125" s="78">
        <f>IF(H143=0, "-", H125/H143)</f>
        <v>2.872222904136492E-2</v>
      </c>
      <c r="J125" s="77">
        <f t="shared" si="10"/>
        <v>-8.5470085470085479E-3</v>
      </c>
      <c r="K125" s="78">
        <f t="shared" si="11"/>
        <v>-0.23076923076923078</v>
      </c>
    </row>
    <row r="126" spans="1:11" x14ac:dyDescent="0.2">
      <c r="A126" s="20" t="s">
        <v>483</v>
      </c>
      <c r="B126" s="55">
        <v>39</v>
      </c>
      <c r="C126" s="138">
        <f>IF(B143=0, "-", B126/B143)</f>
        <v>1.1952191235059761E-2</v>
      </c>
      <c r="D126" s="55">
        <v>49</v>
      </c>
      <c r="E126" s="78">
        <f>IF(D143=0, "-", D126/D143)</f>
        <v>1.4657493269518396E-2</v>
      </c>
      <c r="F126" s="128">
        <v>181</v>
      </c>
      <c r="G126" s="138">
        <f>IF(F143=0, "-", F126/F143)</f>
        <v>1.4296998420221169E-2</v>
      </c>
      <c r="H126" s="55">
        <v>201</v>
      </c>
      <c r="I126" s="78">
        <f>IF(H143=0, "-", H126/H143)</f>
        <v>1.2335829139560574E-2</v>
      </c>
      <c r="J126" s="77">
        <f t="shared" si="10"/>
        <v>-0.20408163265306123</v>
      </c>
      <c r="K126" s="78">
        <f t="shared" si="11"/>
        <v>-9.950248756218906E-2</v>
      </c>
    </row>
    <row r="127" spans="1:11" x14ac:dyDescent="0.2">
      <c r="A127" s="20" t="s">
        <v>484</v>
      </c>
      <c r="B127" s="55">
        <v>111</v>
      </c>
      <c r="C127" s="138">
        <f>IF(B143=0, "-", B127/B143)</f>
        <v>3.4017775053631627E-2</v>
      </c>
      <c r="D127" s="55">
        <v>163</v>
      </c>
      <c r="E127" s="78">
        <f>IF(D143=0, "-", D127/D143)</f>
        <v>4.8758600059826504E-2</v>
      </c>
      <c r="F127" s="128">
        <v>544</v>
      </c>
      <c r="G127" s="138">
        <f>IF(F143=0, "-", F127/F143)</f>
        <v>4.2969984202211688E-2</v>
      </c>
      <c r="H127" s="55">
        <v>793</v>
      </c>
      <c r="I127" s="78">
        <f>IF(H143=0, "-", H127/H143)</f>
        <v>4.8668221431201669E-2</v>
      </c>
      <c r="J127" s="77">
        <f t="shared" si="10"/>
        <v>-0.31901840490797545</v>
      </c>
      <c r="K127" s="78">
        <f t="shared" si="11"/>
        <v>-0.31399747793190413</v>
      </c>
    </row>
    <row r="128" spans="1:11" x14ac:dyDescent="0.2">
      <c r="A128" s="20" t="s">
        <v>485</v>
      </c>
      <c r="B128" s="55">
        <v>39</v>
      </c>
      <c r="C128" s="138">
        <f>IF(B143=0, "-", B128/B143)</f>
        <v>1.1952191235059761E-2</v>
      </c>
      <c r="D128" s="55">
        <v>5</v>
      </c>
      <c r="E128" s="78">
        <f>IF(D143=0, "-", D128/D143)</f>
        <v>1.4956625785222854E-3</v>
      </c>
      <c r="F128" s="128">
        <v>103</v>
      </c>
      <c r="G128" s="138">
        <f>IF(F143=0, "-", F128/F143)</f>
        <v>8.1358609794628754E-3</v>
      </c>
      <c r="H128" s="55">
        <v>53</v>
      </c>
      <c r="I128" s="78">
        <f>IF(H143=0, "-", H128/H143)</f>
        <v>3.2527310666503008E-3</v>
      </c>
      <c r="J128" s="77">
        <f t="shared" si="10"/>
        <v>6.8</v>
      </c>
      <c r="K128" s="78">
        <f t="shared" si="11"/>
        <v>0.94339622641509435</v>
      </c>
    </row>
    <row r="129" spans="1:11" x14ac:dyDescent="0.2">
      <c r="A129" s="20" t="s">
        <v>486</v>
      </c>
      <c r="B129" s="55">
        <v>52</v>
      </c>
      <c r="C129" s="138">
        <f>IF(B143=0, "-", B129/B143)</f>
        <v>1.5936254980079681E-2</v>
      </c>
      <c r="D129" s="55">
        <v>92</v>
      </c>
      <c r="E129" s="78">
        <f>IF(D143=0, "-", D129/D143)</f>
        <v>2.7520191444810049E-2</v>
      </c>
      <c r="F129" s="128">
        <v>331</v>
      </c>
      <c r="G129" s="138">
        <f>IF(F143=0, "-", F129/F143)</f>
        <v>2.6145339652448658E-2</v>
      </c>
      <c r="H129" s="55">
        <v>450</v>
      </c>
      <c r="I129" s="78">
        <f>IF(H143=0, "-", H129/H143)</f>
        <v>2.7617527924389346E-2</v>
      </c>
      <c r="J129" s="77">
        <f t="shared" si="10"/>
        <v>-0.43478260869565216</v>
      </c>
      <c r="K129" s="78">
        <f t="shared" si="11"/>
        <v>-0.26444444444444443</v>
      </c>
    </row>
    <row r="130" spans="1:11" x14ac:dyDescent="0.2">
      <c r="A130" s="20" t="s">
        <v>487</v>
      </c>
      <c r="B130" s="55">
        <v>250</v>
      </c>
      <c r="C130" s="138">
        <f>IF(B143=0, "-", B130/B143)</f>
        <v>7.6616610481152314E-2</v>
      </c>
      <c r="D130" s="55">
        <v>302</v>
      </c>
      <c r="E130" s="78">
        <f>IF(D143=0, "-", D130/D143)</f>
        <v>9.0338019742746037E-2</v>
      </c>
      <c r="F130" s="128">
        <v>957</v>
      </c>
      <c r="G130" s="138">
        <f>IF(F143=0, "-", F130/F143)</f>
        <v>7.5592417061611378E-2</v>
      </c>
      <c r="H130" s="55">
        <v>1332</v>
      </c>
      <c r="I130" s="78">
        <f>IF(H143=0, "-", H130/H143)</f>
        <v>8.1747882656192469E-2</v>
      </c>
      <c r="J130" s="77">
        <f t="shared" si="10"/>
        <v>-0.17218543046357615</v>
      </c>
      <c r="K130" s="78">
        <f t="shared" si="11"/>
        <v>-0.28153153153153154</v>
      </c>
    </row>
    <row r="131" spans="1:11" x14ac:dyDescent="0.2">
      <c r="A131" s="20" t="s">
        <v>488</v>
      </c>
      <c r="B131" s="55">
        <v>127</v>
      </c>
      <c r="C131" s="138">
        <f>IF(B143=0, "-", B131/B143)</f>
        <v>3.8921238124425377E-2</v>
      </c>
      <c r="D131" s="55">
        <v>30</v>
      </c>
      <c r="E131" s="78">
        <f>IF(D143=0, "-", D131/D143)</f>
        <v>8.9739754711337123E-3</v>
      </c>
      <c r="F131" s="128">
        <v>274</v>
      </c>
      <c r="G131" s="138">
        <f>IF(F143=0, "-", F131/F143)</f>
        <v>2.1642969984202211E-2</v>
      </c>
      <c r="H131" s="55">
        <v>275</v>
      </c>
      <c r="I131" s="78">
        <f>IF(H143=0, "-", H131/H143)</f>
        <v>1.6877378176015711E-2</v>
      </c>
      <c r="J131" s="77">
        <f t="shared" si="10"/>
        <v>3.2333333333333334</v>
      </c>
      <c r="K131" s="78">
        <f t="shared" si="11"/>
        <v>-3.6363636363636364E-3</v>
      </c>
    </row>
    <row r="132" spans="1:11" x14ac:dyDescent="0.2">
      <c r="A132" s="20" t="s">
        <v>489</v>
      </c>
      <c r="B132" s="55">
        <v>171</v>
      </c>
      <c r="C132" s="138">
        <f>IF(B143=0, "-", B132/B143)</f>
        <v>5.2405761569108179E-2</v>
      </c>
      <c r="D132" s="55">
        <v>179</v>
      </c>
      <c r="E132" s="78">
        <f>IF(D143=0, "-", D132/D143)</f>
        <v>5.3544720311097818E-2</v>
      </c>
      <c r="F132" s="128">
        <v>727</v>
      </c>
      <c r="G132" s="138">
        <f>IF(F143=0, "-", F132/F143)</f>
        <v>5.7424960505529227E-2</v>
      </c>
      <c r="H132" s="55">
        <v>716</v>
      </c>
      <c r="I132" s="78">
        <f>IF(H143=0, "-", H132/H143)</f>
        <v>4.3942555541917269E-2</v>
      </c>
      <c r="J132" s="77">
        <f t="shared" si="10"/>
        <v>-4.4692737430167599E-2</v>
      </c>
      <c r="K132" s="78">
        <f t="shared" si="11"/>
        <v>1.5363128491620111E-2</v>
      </c>
    </row>
    <row r="133" spans="1:11" x14ac:dyDescent="0.2">
      <c r="A133" s="20" t="s">
        <v>490</v>
      </c>
      <c r="B133" s="55">
        <v>36</v>
      </c>
      <c r="C133" s="138">
        <f>IF(B143=0, "-", B133/B143)</f>
        <v>1.1032791909285933E-2</v>
      </c>
      <c r="D133" s="55">
        <v>90</v>
      </c>
      <c r="E133" s="78">
        <f>IF(D143=0, "-", D133/D143)</f>
        <v>2.6921926413401135E-2</v>
      </c>
      <c r="F133" s="128">
        <v>172</v>
      </c>
      <c r="G133" s="138">
        <f>IF(F143=0, "-", F133/F143)</f>
        <v>1.3586097946287519E-2</v>
      </c>
      <c r="H133" s="55">
        <v>353</v>
      </c>
      <c r="I133" s="78">
        <f>IF(H143=0, "-", H133/H143)</f>
        <v>2.166441634957653E-2</v>
      </c>
      <c r="J133" s="77">
        <f t="shared" si="10"/>
        <v>-0.6</v>
      </c>
      <c r="K133" s="78">
        <f t="shared" si="11"/>
        <v>-0.5127478753541076</v>
      </c>
    </row>
    <row r="134" spans="1:11" x14ac:dyDescent="0.2">
      <c r="A134" s="20" t="s">
        <v>491</v>
      </c>
      <c r="B134" s="55">
        <v>89</v>
      </c>
      <c r="C134" s="138">
        <f>IF(B143=0, "-", B134/B143)</f>
        <v>2.7275513331290222E-2</v>
      </c>
      <c r="D134" s="55">
        <v>97</v>
      </c>
      <c r="E134" s="78">
        <f>IF(D143=0, "-", D134/D143)</f>
        <v>2.9015854023332337E-2</v>
      </c>
      <c r="F134" s="128">
        <v>341</v>
      </c>
      <c r="G134" s="138">
        <f>IF(F143=0, "-", F134/F143)</f>
        <v>2.6935229067930489E-2</v>
      </c>
      <c r="H134" s="55">
        <v>368</v>
      </c>
      <c r="I134" s="78">
        <f>IF(H143=0, "-", H134/H143)</f>
        <v>2.2585000613722844E-2</v>
      </c>
      <c r="J134" s="77">
        <f t="shared" si="10"/>
        <v>-8.247422680412371E-2</v>
      </c>
      <c r="K134" s="78">
        <f t="shared" si="11"/>
        <v>-7.3369565217391311E-2</v>
      </c>
    </row>
    <row r="135" spans="1:11" x14ac:dyDescent="0.2">
      <c r="A135" s="20" t="s">
        <v>492</v>
      </c>
      <c r="B135" s="55">
        <v>6</v>
      </c>
      <c r="C135" s="138">
        <f>IF(B143=0, "-", B135/B143)</f>
        <v>1.8387986515476554E-3</v>
      </c>
      <c r="D135" s="55">
        <v>0</v>
      </c>
      <c r="E135" s="78">
        <f>IF(D143=0, "-", D135/D143)</f>
        <v>0</v>
      </c>
      <c r="F135" s="128">
        <v>23</v>
      </c>
      <c r="G135" s="138">
        <f>IF(F143=0, "-", F135/F143)</f>
        <v>1.8167456556082149E-3</v>
      </c>
      <c r="H135" s="55">
        <v>0</v>
      </c>
      <c r="I135" s="78">
        <f>IF(H143=0, "-", H135/H143)</f>
        <v>0</v>
      </c>
      <c r="J135" s="77" t="str">
        <f t="shared" si="10"/>
        <v>-</v>
      </c>
      <c r="K135" s="78" t="str">
        <f t="shared" si="11"/>
        <v>-</v>
      </c>
    </row>
    <row r="136" spans="1:11" x14ac:dyDescent="0.2">
      <c r="A136" s="20" t="s">
        <v>493</v>
      </c>
      <c r="B136" s="55">
        <v>194</v>
      </c>
      <c r="C136" s="138">
        <f>IF(B143=0, "-", B136/B143)</f>
        <v>5.9454489733374194E-2</v>
      </c>
      <c r="D136" s="55">
        <v>227</v>
      </c>
      <c r="E136" s="78">
        <f>IF(D143=0, "-", D136/D143)</f>
        <v>6.7903081064911761E-2</v>
      </c>
      <c r="F136" s="128">
        <v>812</v>
      </c>
      <c r="G136" s="138">
        <f>IF(F143=0, "-", F136/F143)</f>
        <v>6.4139020537124808E-2</v>
      </c>
      <c r="H136" s="55">
        <v>1484</v>
      </c>
      <c r="I136" s="78">
        <f>IF(H143=0, "-", H136/H143)</f>
        <v>9.1076469866208418E-2</v>
      </c>
      <c r="J136" s="77">
        <f t="shared" si="10"/>
        <v>-0.14537444933920704</v>
      </c>
      <c r="K136" s="78">
        <f t="shared" si="11"/>
        <v>-0.45283018867924529</v>
      </c>
    </row>
    <row r="137" spans="1:11" x14ac:dyDescent="0.2">
      <c r="A137" s="20" t="s">
        <v>494</v>
      </c>
      <c r="B137" s="55">
        <v>117</v>
      </c>
      <c r="C137" s="138">
        <f>IF(B143=0, "-", B137/B143)</f>
        <v>3.5856573705179286E-2</v>
      </c>
      <c r="D137" s="55">
        <v>89</v>
      </c>
      <c r="E137" s="78">
        <f>IF(D143=0, "-", D137/D143)</f>
        <v>2.662279389769668E-2</v>
      </c>
      <c r="F137" s="128">
        <v>421</v>
      </c>
      <c r="G137" s="138">
        <f>IF(F143=0, "-", F137/F143)</f>
        <v>3.3254344391785151E-2</v>
      </c>
      <c r="H137" s="55">
        <v>554</v>
      </c>
      <c r="I137" s="78">
        <f>IF(H143=0, "-", H137/H143)</f>
        <v>3.4000245489137104E-2</v>
      </c>
      <c r="J137" s="77">
        <f t="shared" si="10"/>
        <v>0.3146067415730337</v>
      </c>
      <c r="K137" s="78">
        <f t="shared" si="11"/>
        <v>-0.24007220216606498</v>
      </c>
    </row>
    <row r="138" spans="1:11" x14ac:dyDescent="0.2">
      <c r="A138" s="20" t="s">
        <v>495</v>
      </c>
      <c r="B138" s="55">
        <v>455</v>
      </c>
      <c r="C138" s="138">
        <f>IF(B143=0, "-", B138/B143)</f>
        <v>0.1394422310756972</v>
      </c>
      <c r="D138" s="55">
        <v>359</v>
      </c>
      <c r="E138" s="78">
        <f>IF(D143=0, "-", D138/D143)</f>
        <v>0.1073885731379001</v>
      </c>
      <c r="F138" s="128">
        <v>1614</v>
      </c>
      <c r="G138" s="138">
        <f>IF(F143=0, "-", F138/F143)</f>
        <v>0.12748815165876778</v>
      </c>
      <c r="H138" s="55">
        <v>1917</v>
      </c>
      <c r="I138" s="78">
        <f>IF(H143=0, "-", H138/H143)</f>
        <v>0.11765066895789861</v>
      </c>
      <c r="J138" s="77">
        <f t="shared" si="10"/>
        <v>0.26740947075208915</v>
      </c>
      <c r="K138" s="78">
        <f t="shared" si="11"/>
        <v>-0.15805946791862285</v>
      </c>
    </row>
    <row r="139" spans="1:11" x14ac:dyDescent="0.2">
      <c r="A139" s="20" t="s">
        <v>496</v>
      </c>
      <c r="B139" s="55">
        <v>564</v>
      </c>
      <c r="C139" s="138">
        <f>IF(B143=0, "-", B139/B143)</f>
        <v>0.17284707324547963</v>
      </c>
      <c r="D139" s="55">
        <v>532</v>
      </c>
      <c r="E139" s="78">
        <f>IF(D143=0, "-", D139/D143)</f>
        <v>0.15913849835477117</v>
      </c>
      <c r="F139" s="128">
        <v>2059</v>
      </c>
      <c r="G139" s="138">
        <f>IF(F143=0, "-", F139/F143)</f>
        <v>0.16263823064770933</v>
      </c>
      <c r="H139" s="55">
        <v>2428</v>
      </c>
      <c r="I139" s="78">
        <f>IF(H143=0, "-", H139/H143)</f>
        <v>0.14901190622314964</v>
      </c>
      <c r="J139" s="77">
        <f t="shared" si="10"/>
        <v>6.0150375939849621E-2</v>
      </c>
      <c r="K139" s="78">
        <f t="shared" si="11"/>
        <v>-0.15197693574958815</v>
      </c>
    </row>
    <row r="140" spans="1:11" x14ac:dyDescent="0.2">
      <c r="A140" s="20" t="s">
        <v>497</v>
      </c>
      <c r="B140" s="55">
        <v>0</v>
      </c>
      <c r="C140" s="138">
        <f>IF(B143=0, "-", B140/B143)</f>
        <v>0</v>
      </c>
      <c r="D140" s="55">
        <v>11</v>
      </c>
      <c r="E140" s="78">
        <f>IF(D143=0, "-", D140/D143)</f>
        <v>3.290457672749028E-3</v>
      </c>
      <c r="F140" s="128">
        <v>1</v>
      </c>
      <c r="G140" s="138">
        <f>IF(F143=0, "-", F140/F143)</f>
        <v>7.8988941548183248E-5</v>
      </c>
      <c r="H140" s="55">
        <v>60</v>
      </c>
      <c r="I140" s="78">
        <f>IF(H143=0, "-", H140/H143)</f>
        <v>3.682337056585246E-3</v>
      </c>
      <c r="J140" s="77">
        <f t="shared" si="10"/>
        <v>-1</v>
      </c>
      <c r="K140" s="78">
        <f t="shared" si="11"/>
        <v>-0.98333333333333328</v>
      </c>
    </row>
    <row r="141" spans="1:11" x14ac:dyDescent="0.2">
      <c r="A141" s="20" t="s">
        <v>498</v>
      </c>
      <c r="B141" s="55">
        <v>202</v>
      </c>
      <c r="C141" s="138">
        <f>IF(B143=0, "-", B141/B143)</f>
        <v>6.1906221268771072E-2</v>
      </c>
      <c r="D141" s="55">
        <v>169</v>
      </c>
      <c r="E141" s="78">
        <f>IF(D143=0, "-", D141/D143)</f>
        <v>5.0553395154053243E-2</v>
      </c>
      <c r="F141" s="128">
        <v>676</v>
      </c>
      <c r="G141" s="138">
        <f>IF(F143=0, "-", F141/F143)</f>
        <v>5.3396524486571881E-2</v>
      </c>
      <c r="H141" s="55">
        <v>883</v>
      </c>
      <c r="I141" s="78">
        <f>IF(H143=0, "-", H141/H143)</f>
        <v>5.4191727016079536E-2</v>
      </c>
      <c r="J141" s="77">
        <f t="shared" si="10"/>
        <v>0.19526627218934911</v>
      </c>
      <c r="K141" s="78">
        <f t="shared" si="11"/>
        <v>-0.23442808607021517</v>
      </c>
    </row>
    <row r="142" spans="1:11" x14ac:dyDescent="0.2">
      <c r="A142" s="129"/>
      <c r="B142" s="82"/>
      <c r="D142" s="82"/>
      <c r="E142" s="86"/>
      <c r="F142" s="130"/>
      <c r="H142" s="82"/>
      <c r="I142" s="86"/>
      <c r="J142" s="85"/>
      <c r="K142" s="86"/>
    </row>
    <row r="143" spans="1:11" s="38" customFormat="1" x14ac:dyDescent="0.2">
      <c r="A143" s="131" t="s">
        <v>499</v>
      </c>
      <c r="B143" s="32">
        <f>SUM(B117:B142)</f>
        <v>3263</v>
      </c>
      <c r="C143" s="132">
        <f>B143/34898</f>
        <v>9.3501060232678096E-2</v>
      </c>
      <c r="D143" s="32">
        <f>SUM(D117:D142)</f>
        <v>3343</v>
      </c>
      <c r="E143" s="133">
        <f>D143/37811</f>
        <v>8.8413424664780096E-2</v>
      </c>
      <c r="F143" s="121">
        <f>SUM(F117:F142)</f>
        <v>12660</v>
      </c>
      <c r="G143" s="134">
        <f>F143/140902</f>
        <v>8.9849682758229119E-2</v>
      </c>
      <c r="H143" s="32">
        <f>SUM(H117:H142)</f>
        <v>16294</v>
      </c>
      <c r="I143" s="133">
        <f>H143/177898</f>
        <v>9.15918110377857E-2</v>
      </c>
      <c r="J143" s="35">
        <f>IF(D143=0, "-", IF((B143-D143)/D143&lt;10, (B143-D143)/D143, "&gt;999%"))</f>
        <v>-2.3930601256356567E-2</v>
      </c>
      <c r="K143" s="36">
        <f>IF(H143=0, "-", IF((F143-H143)/H143&lt;10, (F143-H143)/H143, "&gt;999%"))</f>
        <v>-0.22302688106051308</v>
      </c>
    </row>
    <row r="144" spans="1:11" x14ac:dyDescent="0.2">
      <c r="B144" s="130"/>
      <c r="D144" s="130"/>
      <c r="F144" s="130"/>
      <c r="H144" s="130"/>
    </row>
    <row r="145" spans="1:11" x14ac:dyDescent="0.2">
      <c r="A145" s="123" t="s">
        <v>500</v>
      </c>
      <c r="B145" s="124" t="s">
        <v>171</v>
      </c>
      <c r="C145" s="125" t="s">
        <v>172</v>
      </c>
      <c r="D145" s="124" t="s">
        <v>171</v>
      </c>
      <c r="E145" s="126" t="s">
        <v>172</v>
      </c>
      <c r="F145" s="125" t="s">
        <v>171</v>
      </c>
      <c r="G145" s="125" t="s">
        <v>172</v>
      </c>
      <c r="H145" s="124" t="s">
        <v>171</v>
      </c>
      <c r="I145" s="126" t="s">
        <v>172</v>
      </c>
      <c r="J145" s="124"/>
      <c r="K145" s="126"/>
    </row>
    <row r="146" spans="1:11" x14ac:dyDescent="0.2">
      <c r="A146" s="20" t="s">
        <v>501</v>
      </c>
      <c r="B146" s="55">
        <v>0</v>
      </c>
      <c r="C146" s="138">
        <f>IF(B164=0, "-", B146/B164)</f>
        <v>0</v>
      </c>
      <c r="D146" s="55">
        <v>0</v>
      </c>
      <c r="E146" s="78">
        <f>IF(D164=0, "-", D146/D164)</f>
        <v>0</v>
      </c>
      <c r="F146" s="128">
        <v>6</v>
      </c>
      <c r="G146" s="138">
        <f>IF(F164=0, "-", F146/F164)</f>
        <v>1.7735737511084836E-3</v>
      </c>
      <c r="H146" s="55">
        <v>0</v>
      </c>
      <c r="I146" s="78">
        <f>IF(H164=0, "-", H146/H164)</f>
        <v>0</v>
      </c>
      <c r="J146" s="77" t="str">
        <f t="shared" ref="J146:J162" si="12">IF(D146=0, "-", IF((B146-D146)/D146&lt;10, (B146-D146)/D146, "&gt;999%"))</f>
        <v>-</v>
      </c>
      <c r="K146" s="78" t="str">
        <f t="shared" ref="K146:K162" si="13">IF(H146=0, "-", IF((F146-H146)/H146&lt;10, (F146-H146)/H146, "&gt;999%"))</f>
        <v>-</v>
      </c>
    </row>
    <row r="147" spans="1:11" x14ac:dyDescent="0.2">
      <c r="A147" s="20" t="s">
        <v>502</v>
      </c>
      <c r="B147" s="55">
        <v>92</v>
      </c>
      <c r="C147" s="138">
        <f>IF(B164=0, "-", B147/B164)</f>
        <v>0.10188261351052048</v>
      </c>
      <c r="D147" s="55">
        <v>11</v>
      </c>
      <c r="E147" s="78">
        <f>IF(D164=0, "-", D147/D164)</f>
        <v>1.6393442622950821E-2</v>
      </c>
      <c r="F147" s="128">
        <v>403</v>
      </c>
      <c r="G147" s="138">
        <f>IF(F164=0, "-", F147/F164)</f>
        <v>0.11912503694945314</v>
      </c>
      <c r="H147" s="55">
        <v>80</v>
      </c>
      <c r="I147" s="78">
        <f>IF(H164=0, "-", H147/H164)</f>
        <v>2.5982461838259176E-2</v>
      </c>
      <c r="J147" s="77">
        <f t="shared" si="12"/>
        <v>7.3636363636363633</v>
      </c>
      <c r="K147" s="78">
        <f t="shared" si="13"/>
        <v>4.0374999999999996</v>
      </c>
    </row>
    <row r="148" spans="1:11" x14ac:dyDescent="0.2">
      <c r="A148" s="20" t="s">
        <v>503</v>
      </c>
      <c r="B148" s="55">
        <v>139</v>
      </c>
      <c r="C148" s="138">
        <f>IF(B164=0, "-", B148/B164)</f>
        <v>0.15393133997785161</v>
      </c>
      <c r="D148" s="55">
        <v>107</v>
      </c>
      <c r="E148" s="78">
        <f>IF(D164=0, "-", D148/D164)</f>
        <v>0.15946348733233978</v>
      </c>
      <c r="F148" s="128">
        <v>476</v>
      </c>
      <c r="G148" s="138">
        <f>IF(F164=0, "-", F148/F164)</f>
        <v>0.1407035175879397</v>
      </c>
      <c r="H148" s="55">
        <v>539</v>
      </c>
      <c r="I148" s="78">
        <f>IF(H164=0, "-", H148/H164)</f>
        <v>0.17505683663527119</v>
      </c>
      <c r="J148" s="77">
        <f t="shared" si="12"/>
        <v>0.29906542056074764</v>
      </c>
      <c r="K148" s="78">
        <f t="shared" si="13"/>
        <v>-0.11688311688311688</v>
      </c>
    </row>
    <row r="149" spans="1:11" x14ac:dyDescent="0.2">
      <c r="A149" s="20" t="s">
        <v>504</v>
      </c>
      <c r="B149" s="55">
        <v>31</v>
      </c>
      <c r="C149" s="138">
        <f>IF(B164=0, "-", B149/B164)</f>
        <v>3.4330011074197121E-2</v>
      </c>
      <c r="D149" s="55">
        <v>1</v>
      </c>
      <c r="E149" s="78">
        <f>IF(D164=0, "-", D149/D164)</f>
        <v>1.4903129657228018E-3</v>
      </c>
      <c r="F149" s="128">
        <v>133</v>
      </c>
      <c r="G149" s="138">
        <f>IF(F164=0, "-", F149/F164)</f>
        <v>3.9314218149571388E-2</v>
      </c>
      <c r="H149" s="55">
        <v>32</v>
      </c>
      <c r="I149" s="78">
        <f>IF(H164=0, "-", H149/H164)</f>
        <v>1.039298473530367E-2</v>
      </c>
      <c r="J149" s="77" t="str">
        <f t="shared" si="12"/>
        <v>&gt;999%</v>
      </c>
      <c r="K149" s="78">
        <f t="shared" si="13"/>
        <v>3.15625</v>
      </c>
    </row>
    <row r="150" spans="1:11" x14ac:dyDescent="0.2">
      <c r="A150" s="20" t="s">
        <v>505</v>
      </c>
      <c r="B150" s="55">
        <v>0</v>
      </c>
      <c r="C150" s="138">
        <f>IF(B164=0, "-", B150/B164)</f>
        <v>0</v>
      </c>
      <c r="D150" s="55">
        <v>3</v>
      </c>
      <c r="E150" s="78">
        <f>IF(D164=0, "-", D150/D164)</f>
        <v>4.4709388971684054E-3</v>
      </c>
      <c r="F150" s="128">
        <v>1</v>
      </c>
      <c r="G150" s="138">
        <f>IF(F164=0, "-", F150/F164)</f>
        <v>2.9559562518474729E-4</v>
      </c>
      <c r="H150" s="55">
        <v>28</v>
      </c>
      <c r="I150" s="78">
        <f>IF(H164=0, "-", H150/H164)</f>
        <v>9.0938616433907105E-3</v>
      </c>
      <c r="J150" s="77">
        <f t="shared" si="12"/>
        <v>-1</v>
      </c>
      <c r="K150" s="78">
        <f t="shared" si="13"/>
        <v>-0.9642857142857143</v>
      </c>
    </row>
    <row r="151" spans="1:11" x14ac:dyDescent="0.2">
      <c r="A151" s="20" t="s">
        <v>506</v>
      </c>
      <c r="B151" s="55">
        <v>18</v>
      </c>
      <c r="C151" s="138">
        <f>IF(B164=0, "-", B151/B164)</f>
        <v>1.9933554817275746E-2</v>
      </c>
      <c r="D151" s="55">
        <v>19</v>
      </c>
      <c r="E151" s="78">
        <f>IF(D164=0, "-", D151/D164)</f>
        <v>2.8315946348733235E-2</v>
      </c>
      <c r="F151" s="128">
        <v>82</v>
      </c>
      <c r="G151" s="138">
        <f>IF(F164=0, "-", F151/F164)</f>
        <v>2.4238841265149275E-2</v>
      </c>
      <c r="H151" s="55">
        <v>129</v>
      </c>
      <c r="I151" s="78">
        <f>IF(H164=0, "-", H151/H164)</f>
        <v>4.1896719714192919E-2</v>
      </c>
      <c r="J151" s="77">
        <f t="shared" si="12"/>
        <v>-5.2631578947368418E-2</v>
      </c>
      <c r="K151" s="78">
        <f t="shared" si="13"/>
        <v>-0.36434108527131781</v>
      </c>
    </row>
    <row r="152" spans="1:11" x14ac:dyDescent="0.2">
      <c r="A152" s="20" t="s">
        <v>507</v>
      </c>
      <c r="B152" s="55">
        <v>4</v>
      </c>
      <c r="C152" s="138">
        <f>IF(B164=0, "-", B152/B164)</f>
        <v>4.4296788482834993E-3</v>
      </c>
      <c r="D152" s="55">
        <v>8</v>
      </c>
      <c r="E152" s="78">
        <f>IF(D164=0, "-", D152/D164)</f>
        <v>1.1922503725782414E-2</v>
      </c>
      <c r="F152" s="128">
        <v>17</v>
      </c>
      <c r="G152" s="138">
        <f>IF(F164=0, "-", F152/F164)</f>
        <v>5.0251256281407036E-3</v>
      </c>
      <c r="H152" s="55">
        <v>31</v>
      </c>
      <c r="I152" s="78">
        <f>IF(H164=0, "-", H152/H164)</f>
        <v>1.0068203962325431E-2</v>
      </c>
      <c r="J152" s="77">
        <f t="shared" si="12"/>
        <v>-0.5</v>
      </c>
      <c r="K152" s="78">
        <f t="shared" si="13"/>
        <v>-0.45161290322580644</v>
      </c>
    </row>
    <row r="153" spans="1:11" x14ac:dyDescent="0.2">
      <c r="A153" s="20" t="s">
        <v>508</v>
      </c>
      <c r="B153" s="55">
        <v>99</v>
      </c>
      <c r="C153" s="138">
        <f>IF(B164=0, "-", B153/B164)</f>
        <v>0.10963455149501661</v>
      </c>
      <c r="D153" s="55">
        <v>111</v>
      </c>
      <c r="E153" s="78">
        <f>IF(D164=0, "-", D153/D164)</f>
        <v>0.16542473919523099</v>
      </c>
      <c r="F153" s="128">
        <v>444</v>
      </c>
      <c r="G153" s="138">
        <f>IF(F164=0, "-", F153/F164)</f>
        <v>0.1312444575820278</v>
      </c>
      <c r="H153" s="55">
        <v>587</v>
      </c>
      <c r="I153" s="78">
        <f>IF(H164=0, "-", H153/H164)</f>
        <v>0.19064631373822669</v>
      </c>
      <c r="J153" s="77">
        <f t="shared" si="12"/>
        <v>-0.10810810810810811</v>
      </c>
      <c r="K153" s="78">
        <f t="shared" si="13"/>
        <v>-0.24361158432708688</v>
      </c>
    </row>
    <row r="154" spans="1:11" x14ac:dyDescent="0.2">
      <c r="A154" s="20" t="s">
        <v>509</v>
      </c>
      <c r="B154" s="55">
        <v>43</v>
      </c>
      <c r="C154" s="138">
        <f>IF(B164=0, "-", B154/B164)</f>
        <v>4.7619047619047616E-2</v>
      </c>
      <c r="D154" s="55">
        <v>53</v>
      </c>
      <c r="E154" s="78">
        <f>IF(D164=0, "-", D154/D164)</f>
        <v>7.898658718330849E-2</v>
      </c>
      <c r="F154" s="128">
        <v>121</v>
      </c>
      <c r="G154" s="138">
        <f>IF(F164=0, "-", F154/F164)</f>
        <v>3.5767070647354418E-2</v>
      </c>
      <c r="H154" s="55">
        <v>263</v>
      </c>
      <c r="I154" s="78">
        <f>IF(H164=0, "-", H154/H164)</f>
        <v>8.5417343293277034E-2</v>
      </c>
      <c r="J154" s="77">
        <f t="shared" si="12"/>
        <v>-0.18867924528301888</v>
      </c>
      <c r="K154" s="78">
        <f t="shared" si="13"/>
        <v>-0.53992395437262353</v>
      </c>
    </row>
    <row r="155" spans="1:11" x14ac:dyDescent="0.2">
      <c r="A155" s="20" t="s">
        <v>510</v>
      </c>
      <c r="B155" s="55">
        <v>166</v>
      </c>
      <c r="C155" s="138">
        <f>IF(B164=0, "-", B155/B164)</f>
        <v>0.18383167220376523</v>
      </c>
      <c r="D155" s="55">
        <v>117</v>
      </c>
      <c r="E155" s="78">
        <f>IF(D164=0, "-", D155/D164)</f>
        <v>0.17436661698956782</v>
      </c>
      <c r="F155" s="128">
        <v>462</v>
      </c>
      <c r="G155" s="138">
        <f>IF(F164=0, "-", F155/F164)</f>
        <v>0.13656517883535324</v>
      </c>
      <c r="H155" s="55">
        <v>416</v>
      </c>
      <c r="I155" s="78">
        <f>IF(H164=0, "-", H155/H164)</f>
        <v>0.13510880155894772</v>
      </c>
      <c r="J155" s="77">
        <f t="shared" si="12"/>
        <v>0.41880341880341881</v>
      </c>
      <c r="K155" s="78">
        <f t="shared" si="13"/>
        <v>0.11057692307692307</v>
      </c>
    </row>
    <row r="156" spans="1:11" x14ac:dyDescent="0.2">
      <c r="A156" s="20" t="s">
        <v>511</v>
      </c>
      <c r="B156" s="55">
        <v>21</v>
      </c>
      <c r="C156" s="138">
        <f>IF(B164=0, "-", B156/B164)</f>
        <v>2.3255813953488372E-2</v>
      </c>
      <c r="D156" s="55">
        <v>14</v>
      </c>
      <c r="E156" s="78">
        <f>IF(D164=0, "-", D156/D164)</f>
        <v>2.0864381520119227E-2</v>
      </c>
      <c r="F156" s="128">
        <v>67</v>
      </c>
      <c r="G156" s="138">
        <f>IF(F164=0, "-", F156/F164)</f>
        <v>1.9804906887378067E-2</v>
      </c>
      <c r="H156" s="55">
        <v>78</v>
      </c>
      <c r="I156" s="78">
        <f>IF(H164=0, "-", H156/H164)</f>
        <v>2.5332900292302694E-2</v>
      </c>
      <c r="J156" s="77">
        <f t="shared" si="12"/>
        <v>0.5</v>
      </c>
      <c r="K156" s="78">
        <f t="shared" si="13"/>
        <v>-0.14102564102564102</v>
      </c>
    </row>
    <row r="157" spans="1:11" x14ac:dyDescent="0.2">
      <c r="A157" s="20" t="s">
        <v>512</v>
      </c>
      <c r="B157" s="55">
        <v>125</v>
      </c>
      <c r="C157" s="138">
        <f>IF(B164=0, "-", B157/B164)</f>
        <v>0.13842746400885936</v>
      </c>
      <c r="D157" s="55">
        <v>50</v>
      </c>
      <c r="E157" s="78">
        <f>IF(D164=0, "-", D157/D164)</f>
        <v>7.4515648286140088E-2</v>
      </c>
      <c r="F157" s="128">
        <v>513</v>
      </c>
      <c r="G157" s="138">
        <f>IF(F164=0, "-", F157/F164)</f>
        <v>0.15164055571977536</v>
      </c>
      <c r="H157" s="55">
        <v>103</v>
      </c>
      <c r="I157" s="78">
        <f>IF(H164=0, "-", H157/H164)</f>
        <v>3.345241961675869E-2</v>
      </c>
      <c r="J157" s="77">
        <f t="shared" si="12"/>
        <v>1.5</v>
      </c>
      <c r="K157" s="78">
        <f t="shared" si="13"/>
        <v>3.9805825242718447</v>
      </c>
    </row>
    <row r="158" spans="1:11" x14ac:dyDescent="0.2">
      <c r="A158" s="20" t="s">
        <v>513</v>
      </c>
      <c r="B158" s="55">
        <v>2</v>
      </c>
      <c r="C158" s="138">
        <f>IF(B164=0, "-", B158/B164)</f>
        <v>2.2148394241417496E-3</v>
      </c>
      <c r="D158" s="55">
        <v>10</v>
      </c>
      <c r="E158" s="78">
        <f>IF(D164=0, "-", D158/D164)</f>
        <v>1.4903129657228018E-2</v>
      </c>
      <c r="F158" s="128">
        <v>12</v>
      </c>
      <c r="G158" s="138">
        <f>IF(F164=0, "-", F158/F164)</f>
        <v>3.5471475022169673E-3</v>
      </c>
      <c r="H158" s="55">
        <v>74</v>
      </c>
      <c r="I158" s="78">
        <f>IF(H164=0, "-", H158/H164)</f>
        <v>2.4033777200389735E-2</v>
      </c>
      <c r="J158" s="77">
        <f t="shared" si="12"/>
        <v>-0.8</v>
      </c>
      <c r="K158" s="78">
        <f t="shared" si="13"/>
        <v>-0.83783783783783783</v>
      </c>
    </row>
    <row r="159" spans="1:11" x14ac:dyDescent="0.2">
      <c r="A159" s="20" t="s">
        <v>514</v>
      </c>
      <c r="B159" s="55">
        <v>56</v>
      </c>
      <c r="C159" s="138">
        <f>IF(B164=0, "-", B159/B164)</f>
        <v>6.2015503875968991E-2</v>
      </c>
      <c r="D159" s="55">
        <v>38</v>
      </c>
      <c r="E159" s="78">
        <f>IF(D164=0, "-", D159/D164)</f>
        <v>5.663189269746647E-2</v>
      </c>
      <c r="F159" s="128">
        <v>239</v>
      </c>
      <c r="G159" s="138">
        <f>IF(F164=0, "-", F159/F164)</f>
        <v>7.0647354419154595E-2</v>
      </c>
      <c r="H159" s="55">
        <v>275</v>
      </c>
      <c r="I159" s="78">
        <f>IF(H164=0, "-", H159/H164)</f>
        <v>8.9314712569015908E-2</v>
      </c>
      <c r="J159" s="77">
        <f t="shared" si="12"/>
        <v>0.47368421052631576</v>
      </c>
      <c r="K159" s="78">
        <f t="shared" si="13"/>
        <v>-0.13090909090909092</v>
      </c>
    </row>
    <row r="160" spans="1:11" x14ac:dyDescent="0.2">
      <c r="A160" s="20" t="s">
        <v>515</v>
      </c>
      <c r="B160" s="55">
        <v>48</v>
      </c>
      <c r="C160" s="138">
        <f>IF(B164=0, "-", B160/B164)</f>
        <v>5.3156146179401995E-2</v>
      </c>
      <c r="D160" s="55">
        <v>49</v>
      </c>
      <c r="E160" s="78">
        <f>IF(D164=0, "-", D160/D164)</f>
        <v>7.3025335320417287E-2</v>
      </c>
      <c r="F160" s="128">
        <v>193</v>
      </c>
      <c r="G160" s="138">
        <f>IF(F164=0, "-", F160/F164)</f>
        <v>5.7049955660656224E-2</v>
      </c>
      <c r="H160" s="55">
        <v>145</v>
      </c>
      <c r="I160" s="78">
        <f>IF(H164=0, "-", H160/H164)</f>
        <v>4.7093212081844756E-2</v>
      </c>
      <c r="J160" s="77">
        <f t="shared" si="12"/>
        <v>-2.0408163265306121E-2</v>
      </c>
      <c r="K160" s="78">
        <f t="shared" si="13"/>
        <v>0.33103448275862069</v>
      </c>
    </row>
    <row r="161" spans="1:11" x14ac:dyDescent="0.2">
      <c r="A161" s="20" t="s">
        <v>516</v>
      </c>
      <c r="B161" s="55">
        <v>4</v>
      </c>
      <c r="C161" s="138">
        <f>IF(B164=0, "-", B161/B164)</f>
        <v>4.4296788482834993E-3</v>
      </c>
      <c r="D161" s="55">
        <v>2</v>
      </c>
      <c r="E161" s="78">
        <f>IF(D164=0, "-", D161/D164)</f>
        <v>2.9806259314456036E-3</v>
      </c>
      <c r="F161" s="128">
        <v>20</v>
      </c>
      <c r="G161" s="138">
        <f>IF(F164=0, "-", F161/F164)</f>
        <v>5.9119125036949452E-3</v>
      </c>
      <c r="H161" s="55">
        <v>7</v>
      </c>
      <c r="I161" s="78">
        <f>IF(H164=0, "-", H161/H164)</f>
        <v>2.2734654108476776E-3</v>
      </c>
      <c r="J161" s="77">
        <f t="shared" si="12"/>
        <v>1</v>
      </c>
      <c r="K161" s="78">
        <f t="shared" si="13"/>
        <v>1.8571428571428572</v>
      </c>
    </row>
    <row r="162" spans="1:11" x14ac:dyDescent="0.2">
      <c r="A162" s="20" t="s">
        <v>517</v>
      </c>
      <c r="B162" s="55">
        <v>55</v>
      </c>
      <c r="C162" s="138">
        <f>IF(B164=0, "-", B162/B164)</f>
        <v>6.0908084163898119E-2</v>
      </c>
      <c r="D162" s="55">
        <v>78</v>
      </c>
      <c r="E162" s="78">
        <f>IF(D164=0, "-", D162/D164)</f>
        <v>0.11624441132637854</v>
      </c>
      <c r="F162" s="128">
        <v>194</v>
      </c>
      <c r="G162" s="138">
        <f>IF(F164=0, "-", F162/F164)</f>
        <v>5.7345551285840971E-2</v>
      </c>
      <c r="H162" s="55">
        <v>292</v>
      </c>
      <c r="I162" s="78">
        <f>IF(H164=0, "-", H162/H164)</f>
        <v>9.4835985709645992E-2</v>
      </c>
      <c r="J162" s="77">
        <f t="shared" si="12"/>
        <v>-0.29487179487179488</v>
      </c>
      <c r="K162" s="78">
        <f t="shared" si="13"/>
        <v>-0.33561643835616439</v>
      </c>
    </row>
    <row r="163" spans="1:11" x14ac:dyDescent="0.2">
      <c r="A163" s="129"/>
      <c r="B163" s="82"/>
      <c r="D163" s="82"/>
      <c r="E163" s="86"/>
      <c r="F163" s="130"/>
      <c r="H163" s="82"/>
      <c r="I163" s="86"/>
      <c r="J163" s="85"/>
      <c r="K163" s="86"/>
    </row>
    <row r="164" spans="1:11" s="38" customFormat="1" x14ac:dyDescent="0.2">
      <c r="A164" s="131" t="s">
        <v>518</v>
      </c>
      <c r="B164" s="32">
        <f>SUM(B146:B163)</f>
        <v>903</v>
      </c>
      <c r="C164" s="132">
        <f>B164/34898</f>
        <v>2.5875408332855752E-2</v>
      </c>
      <c r="D164" s="32">
        <f>SUM(D146:D163)</f>
        <v>671</v>
      </c>
      <c r="E164" s="133">
        <f>D164/37811</f>
        <v>1.774615852529687E-2</v>
      </c>
      <c r="F164" s="121">
        <f>SUM(F146:F163)</f>
        <v>3383</v>
      </c>
      <c r="G164" s="134">
        <f>F164/140902</f>
        <v>2.4009595321571021E-2</v>
      </c>
      <c r="H164" s="32">
        <f>SUM(H146:H163)</f>
        <v>3079</v>
      </c>
      <c r="I164" s="133">
        <f>H164/177898</f>
        <v>1.7307670687697445E-2</v>
      </c>
      <c r="J164" s="35">
        <f>IF(D164=0, "-", IF((B164-D164)/D164&lt;10, (B164-D164)/D164, "&gt;999%"))</f>
        <v>0.34575260804769004</v>
      </c>
      <c r="K164" s="36">
        <f>IF(H164=0, "-", IF((F164-H164)/H164&lt;10, (F164-H164)/H164, "&gt;999%"))</f>
        <v>9.8733354985384866E-2</v>
      </c>
    </row>
    <row r="165" spans="1:11" x14ac:dyDescent="0.2">
      <c r="B165" s="130"/>
      <c r="D165" s="130"/>
      <c r="F165" s="130"/>
      <c r="H165" s="130"/>
    </row>
    <row r="166" spans="1:11" s="38" customFormat="1" x14ac:dyDescent="0.2">
      <c r="A166" s="131" t="s">
        <v>519</v>
      </c>
      <c r="B166" s="32">
        <v>4166</v>
      </c>
      <c r="C166" s="132">
        <f>B166/34898</f>
        <v>0.11937646856553384</v>
      </c>
      <c r="D166" s="32">
        <v>4014</v>
      </c>
      <c r="E166" s="133">
        <f>D166/37811</f>
        <v>0.10615958319007696</v>
      </c>
      <c r="F166" s="121">
        <v>16043</v>
      </c>
      <c r="G166" s="134">
        <f>F166/140902</f>
        <v>0.11385927807980015</v>
      </c>
      <c r="H166" s="32">
        <v>19373</v>
      </c>
      <c r="I166" s="133">
        <f>H166/177898</f>
        <v>0.10889948172548314</v>
      </c>
      <c r="J166" s="35">
        <f>IF(D166=0, "-", IF((B166-D166)/D166&lt;10, (B166-D166)/D166, "&gt;999%"))</f>
        <v>3.7867463876432486E-2</v>
      </c>
      <c r="K166" s="36">
        <f>IF(H166=0, "-", IF((F166-H166)/H166&lt;10, (F166-H166)/H166, "&gt;999%"))</f>
        <v>-0.17188871109275797</v>
      </c>
    </row>
    <row r="167" spans="1:11" x14ac:dyDescent="0.2">
      <c r="B167" s="130"/>
      <c r="D167" s="130"/>
      <c r="F167" s="130"/>
      <c r="H167" s="130"/>
    </row>
    <row r="168" spans="1:11" ht="15.75" x14ac:dyDescent="0.25">
      <c r="A168" s="122" t="s">
        <v>39</v>
      </c>
      <c r="B168" s="170" t="s">
        <v>4</v>
      </c>
      <c r="C168" s="172"/>
      <c r="D168" s="172"/>
      <c r="E168" s="171"/>
      <c r="F168" s="170" t="s">
        <v>169</v>
      </c>
      <c r="G168" s="172"/>
      <c r="H168" s="172"/>
      <c r="I168" s="171"/>
      <c r="J168" s="170" t="s">
        <v>170</v>
      </c>
      <c r="K168" s="171"/>
    </row>
    <row r="169" spans="1:11" x14ac:dyDescent="0.2">
      <c r="A169" s="16"/>
      <c r="B169" s="170">
        <f>VALUE(RIGHT($B$2, 4))</f>
        <v>2020</v>
      </c>
      <c r="C169" s="171"/>
      <c r="D169" s="170">
        <f>B169-1</f>
        <v>2019</v>
      </c>
      <c r="E169" s="178"/>
      <c r="F169" s="170">
        <f>B169</f>
        <v>2020</v>
      </c>
      <c r="G169" s="178"/>
      <c r="H169" s="170">
        <f>D169</f>
        <v>2019</v>
      </c>
      <c r="I169" s="178"/>
      <c r="J169" s="13" t="s">
        <v>8</v>
      </c>
      <c r="K169" s="14" t="s">
        <v>5</v>
      </c>
    </row>
    <row r="170" spans="1:11" x14ac:dyDescent="0.2">
      <c r="A170" s="123" t="s">
        <v>520</v>
      </c>
      <c r="B170" s="124" t="s">
        <v>171</v>
      </c>
      <c r="C170" s="125" t="s">
        <v>172</v>
      </c>
      <c r="D170" s="124" t="s">
        <v>171</v>
      </c>
      <c r="E170" s="126" t="s">
        <v>172</v>
      </c>
      <c r="F170" s="125" t="s">
        <v>171</v>
      </c>
      <c r="G170" s="125" t="s">
        <v>172</v>
      </c>
      <c r="H170" s="124" t="s">
        <v>171</v>
      </c>
      <c r="I170" s="126" t="s">
        <v>172</v>
      </c>
      <c r="J170" s="124"/>
      <c r="K170" s="126"/>
    </row>
    <row r="171" spans="1:11" x14ac:dyDescent="0.2">
      <c r="A171" s="20" t="s">
        <v>521</v>
      </c>
      <c r="B171" s="55">
        <v>52</v>
      </c>
      <c r="C171" s="138">
        <f>IF(B174=0, "-", B171/B174)</f>
        <v>0.12380952380952381</v>
      </c>
      <c r="D171" s="55">
        <v>60</v>
      </c>
      <c r="E171" s="78">
        <f>IF(D174=0, "-", D171/D174)</f>
        <v>0.14851485148514851</v>
      </c>
      <c r="F171" s="128">
        <v>270</v>
      </c>
      <c r="G171" s="138">
        <f>IF(F174=0, "-", F171/F174)</f>
        <v>0.13075060532687652</v>
      </c>
      <c r="H171" s="55">
        <v>258</v>
      </c>
      <c r="I171" s="78">
        <f>IF(H174=0, "-", H171/H174)</f>
        <v>0.12518195050946143</v>
      </c>
      <c r="J171" s="77">
        <f>IF(D171=0, "-", IF((B171-D171)/D171&lt;10, (B171-D171)/D171, "&gt;999%"))</f>
        <v>-0.13333333333333333</v>
      </c>
      <c r="K171" s="78">
        <f>IF(H171=0, "-", IF((F171-H171)/H171&lt;10, (F171-H171)/H171, "&gt;999%"))</f>
        <v>4.6511627906976744E-2</v>
      </c>
    </row>
    <row r="172" spans="1:11" x14ac:dyDescent="0.2">
      <c r="A172" s="20" t="s">
        <v>522</v>
      </c>
      <c r="B172" s="55">
        <v>368</v>
      </c>
      <c r="C172" s="138">
        <f>IF(B174=0, "-", B172/B174)</f>
        <v>0.87619047619047619</v>
      </c>
      <c r="D172" s="55">
        <v>344</v>
      </c>
      <c r="E172" s="78">
        <f>IF(D174=0, "-", D172/D174)</f>
        <v>0.85148514851485146</v>
      </c>
      <c r="F172" s="128">
        <v>1795</v>
      </c>
      <c r="G172" s="138">
        <f>IF(F174=0, "-", F172/F174)</f>
        <v>0.86924939467312345</v>
      </c>
      <c r="H172" s="55">
        <v>1803</v>
      </c>
      <c r="I172" s="78">
        <f>IF(H174=0, "-", H172/H174)</f>
        <v>0.87481804949053854</v>
      </c>
      <c r="J172" s="77">
        <f>IF(D172=0, "-", IF((B172-D172)/D172&lt;10, (B172-D172)/D172, "&gt;999%"))</f>
        <v>6.9767441860465115E-2</v>
      </c>
      <c r="K172" s="78">
        <f>IF(H172=0, "-", IF((F172-H172)/H172&lt;10, (F172-H172)/H172, "&gt;999%"))</f>
        <v>-4.4370493621741546E-3</v>
      </c>
    </row>
    <row r="173" spans="1:11" x14ac:dyDescent="0.2">
      <c r="A173" s="129"/>
      <c r="B173" s="82"/>
      <c r="D173" s="82"/>
      <c r="E173" s="86"/>
      <c r="F173" s="130"/>
      <c r="H173" s="82"/>
      <c r="I173" s="86"/>
      <c r="J173" s="85"/>
      <c r="K173" s="86"/>
    </row>
    <row r="174" spans="1:11" s="38" customFormat="1" x14ac:dyDescent="0.2">
      <c r="A174" s="131" t="s">
        <v>523</v>
      </c>
      <c r="B174" s="32">
        <f>SUM(B171:B173)</f>
        <v>420</v>
      </c>
      <c r="C174" s="132">
        <f>B174/34898</f>
        <v>1.2035073643188721E-2</v>
      </c>
      <c r="D174" s="32">
        <f>SUM(D171:D173)</f>
        <v>404</v>
      </c>
      <c r="E174" s="133">
        <f>D174/37811</f>
        <v>1.0684721377376954E-2</v>
      </c>
      <c r="F174" s="121">
        <f>SUM(F171:F173)</f>
        <v>2065</v>
      </c>
      <c r="G174" s="134">
        <f>F174/140902</f>
        <v>1.4655576216093456E-2</v>
      </c>
      <c r="H174" s="32">
        <f>SUM(H171:H173)</f>
        <v>2061</v>
      </c>
      <c r="I174" s="133">
        <f>H174/177898</f>
        <v>1.158529044733499E-2</v>
      </c>
      <c r="J174" s="35">
        <f>IF(D174=0, "-", IF((B174-D174)/D174&lt;10, (B174-D174)/D174, "&gt;999%"))</f>
        <v>3.9603960396039604E-2</v>
      </c>
      <c r="K174" s="36">
        <f>IF(H174=0, "-", IF((F174-H174)/H174&lt;10, (F174-H174)/H174, "&gt;999%"))</f>
        <v>1.9408054342552159E-3</v>
      </c>
    </row>
    <row r="175" spans="1:11" x14ac:dyDescent="0.2">
      <c r="B175" s="130"/>
      <c r="D175" s="130"/>
      <c r="F175" s="130"/>
      <c r="H175" s="130"/>
    </row>
    <row r="176" spans="1:11" x14ac:dyDescent="0.2">
      <c r="A176" s="123" t="s">
        <v>524</v>
      </c>
      <c r="B176" s="124" t="s">
        <v>171</v>
      </c>
      <c r="C176" s="125" t="s">
        <v>172</v>
      </c>
      <c r="D176" s="124" t="s">
        <v>171</v>
      </c>
      <c r="E176" s="126" t="s">
        <v>172</v>
      </c>
      <c r="F176" s="125" t="s">
        <v>171</v>
      </c>
      <c r="G176" s="125" t="s">
        <v>172</v>
      </c>
      <c r="H176" s="124" t="s">
        <v>171</v>
      </c>
      <c r="I176" s="126" t="s">
        <v>172</v>
      </c>
      <c r="J176" s="124"/>
      <c r="K176" s="126"/>
    </row>
    <row r="177" spans="1:11" x14ac:dyDescent="0.2">
      <c r="A177" s="20" t="s">
        <v>525</v>
      </c>
      <c r="B177" s="55">
        <v>8</v>
      </c>
      <c r="C177" s="138">
        <f>IF(B190=0, "-", B177/B190)</f>
        <v>3.4482758620689655E-2</v>
      </c>
      <c r="D177" s="55">
        <v>21</v>
      </c>
      <c r="E177" s="78">
        <f>IF(D190=0, "-", D177/D190)</f>
        <v>0.12280701754385964</v>
      </c>
      <c r="F177" s="128">
        <v>47</v>
      </c>
      <c r="G177" s="138">
        <f>IF(F190=0, "-", F177/F190)</f>
        <v>5.7387057387057384E-2</v>
      </c>
      <c r="H177" s="55">
        <v>92</v>
      </c>
      <c r="I177" s="78">
        <f>IF(H190=0, "-", H177/H190)</f>
        <v>0.11901681759379043</v>
      </c>
      <c r="J177" s="77">
        <f t="shared" ref="J177:J188" si="14">IF(D177=0, "-", IF((B177-D177)/D177&lt;10, (B177-D177)/D177, "&gt;999%"))</f>
        <v>-0.61904761904761907</v>
      </c>
      <c r="K177" s="78">
        <f t="shared" ref="K177:K188" si="15">IF(H177=0, "-", IF((F177-H177)/H177&lt;10, (F177-H177)/H177, "&gt;999%"))</f>
        <v>-0.4891304347826087</v>
      </c>
    </row>
    <row r="178" spans="1:11" x14ac:dyDescent="0.2">
      <c r="A178" s="20" t="s">
        <v>526</v>
      </c>
      <c r="B178" s="55">
        <v>4</v>
      </c>
      <c r="C178" s="138">
        <f>IF(B190=0, "-", B178/B190)</f>
        <v>1.7241379310344827E-2</v>
      </c>
      <c r="D178" s="55">
        <v>2</v>
      </c>
      <c r="E178" s="78">
        <f>IF(D190=0, "-", D178/D190)</f>
        <v>1.1695906432748537E-2</v>
      </c>
      <c r="F178" s="128">
        <v>14</v>
      </c>
      <c r="G178" s="138">
        <f>IF(F190=0, "-", F178/F190)</f>
        <v>1.7094017094017096E-2</v>
      </c>
      <c r="H178" s="55">
        <v>13</v>
      </c>
      <c r="I178" s="78">
        <f>IF(H190=0, "-", H178/H190)</f>
        <v>1.6817593790426907E-2</v>
      </c>
      <c r="J178" s="77">
        <f t="shared" si="14"/>
        <v>1</v>
      </c>
      <c r="K178" s="78">
        <f t="shared" si="15"/>
        <v>7.6923076923076927E-2</v>
      </c>
    </row>
    <row r="179" spans="1:11" x14ac:dyDescent="0.2">
      <c r="A179" s="20" t="s">
        <v>527</v>
      </c>
      <c r="B179" s="55">
        <v>65</v>
      </c>
      <c r="C179" s="138">
        <f>IF(B190=0, "-", B179/B190)</f>
        <v>0.28017241379310343</v>
      </c>
      <c r="D179" s="55">
        <v>34</v>
      </c>
      <c r="E179" s="78">
        <f>IF(D190=0, "-", D179/D190)</f>
        <v>0.19883040935672514</v>
      </c>
      <c r="F179" s="128">
        <v>200</v>
      </c>
      <c r="G179" s="138">
        <f>IF(F190=0, "-", F179/F190)</f>
        <v>0.24420024420024419</v>
      </c>
      <c r="H179" s="55">
        <v>85</v>
      </c>
      <c r="I179" s="78">
        <f>IF(H190=0, "-", H179/H190)</f>
        <v>0.10996119016817593</v>
      </c>
      <c r="J179" s="77">
        <f t="shared" si="14"/>
        <v>0.91176470588235292</v>
      </c>
      <c r="K179" s="78">
        <f t="shared" si="15"/>
        <v>1.3529411764705883</v>
      </c>
    </row>
    <row r="180" spans="1:11" x14ac:dyDescent="0.2">
      <c r="A180" s="20" t="s">
        <v>528</v>
      </c>
      <c r="B180" s="55">
        <v>0</v>
      </c>
      <c r="C180" s="138">
        <f>IF(B190=0, "-", B180/B190)</f>
        <v>0</v>
      </c>
      <c r="D180" s="55">
        <v>2</v>
      </c>
      <c r="E180" s="78">
        <f>IF(D190=0, "-", D180/D190)</f>
        <v>1.1695906432748537E-2</v>
      </c>
      <c r="F180" s="128">
        <v>0</v>
      </c>
      <c r="G180" s="138">
        <f>IF(F190=0, "-", F180/F190)</f>
        <v>0</v>
      </c>
      <c r="H180" s="55">
        <v>24</v>
      </c>
      <c r="I180" s="78">
        <f>IF(H190=0, "-", H180/H190)</f>
        <v>3.1047865459249677E-2</v>
      </c>
      <c r="J180" s="77">
        <f t="shared" si="14"/>
        <v>-1</v>
      </c>
      <c r="K180" s="78">
        <f t="shared" si="15"/>
        <v>-1</v>
      </c>
    </row>
    <row r="181" spans="1:11" x14ac:dyDescent="0.2">
      <c r="A181" s="20" t="s">
        <v>529</v>
      </c>
      <c r="B181" s="55">
        <v>0</v>
      </c>
      <c r="C181" s="138">
        <f>IF(B190=0, "-", B181/B190)</f>
        <v>0</v>
      </c>
      <c r="D181" s="55">
        <v>0</v>
      </c>
      <c r="E181" s="78">
        <f>IF(D190=0, "-", D181/D190)</f>
        <v>0</v>
      </c>
      <c r="F181" s="128">
        <v>6</v>
      </c>
      <c r="G181" s="138">
        <f>IF(F190=0, "-", F181/F190)</f>
        <v>7.326007326007326E-3</v>
      </c>
      <c r="H181" s="55">
        <v>8</v>
      </c>
      <c r="I181" s="78">
        <f>IF(H190=0, "-", H181/H190)</f>
        <v>1.034928848641656E-2</v>
      </c>
      <c r="J181" s="77" t="str">
        <f t="shared" si="14"/>
        <v>-</v>
      </c>
      <c r="K181" s="78">
        <f t="shared" si="15"/>
        <v>-0.25</v>
      </c>
    </row>
    <row r="182" spans="1:11" x14ac:dyDescent="0.2">
      <c r="A182" s="20" t="s">
        <v>530</v>
      </c>
      <c r="B182" s="55">
        <v>62</v>
      </c>
      <c r="C182" s="138">
        <f>IF(B190=0, "-", B182/B190)</f>
        <v>0.26724137931034481</v>
      </c>
      <c r="D182" s="55">
        <v>76</v>
      </c>
      <c r="E182" s="78">
        <f>IF(D190=0, "-", D182/D190)</f>
        <v>0.44444444444444442</v>
      </c>
      <c r="F182" s="128">
        <v>208</v>
      </c>
      <c r="G182" s="138">
        <f>IF(F190=0, "-", F182/F190)</f>
        <v>0.25396825396825395</v>
      </c>
      <c r="H182" s="55">
        <v>249</v>
      </c>
      <c r="I182" s="78">
        <f>IF(H190=0, "-", H182/H190)</f>
        <v>0.32212160413971541</v>
      </c>
      <c r="J182" s="77">
        <f t="shared" si="14"/>
        <v>-0.18421052631578946</v>
      </c>
      <c r="K182" s="78">
        <f t="shared" si="15"/>
        <v>-0.1646586345381526</v>
      </c>
    </row>
    <row r="183" spans="1:11" x14ac:dyDescent="0.2">
      <c r="A183" s="20" t="s">
        <v>531</v>
      </c>
      <c r="B183" s="55">
        <v>10</v>
      </c>
      <c r="C183" s="138">
        <f>IF(B190=0, "-", B183/B190)</f>
        <v>4.3103448275862072E-2</v>
      </c>
      <c r="D183" s="55">
        <v>12</v>
      </c>
      <c r="E183" s="78">
        <f>IF(D190=0, "-", D183/D190)</f>
        <v>7.0175438596491224E-2</v>
      </c>
      <c r="F183" s="128">
        <v>46</v>
      </c>
      <c r="G183" s="138">
        <f>IF(F190=0, "-", F183/F190)</f>
        <v>5.6166056166056168E-2</v>
      </c>
      <c r="H183" s="55">
        <v>103</v>
      </c>
      <c r="I183" s="78">
        <f>IF(H190=0, "-", H183/H190)</f>
        <v>0.13324708926261319</v>
      </c>
      <c r="J183" s="77">
        <f t="shared" si="14"/>
        <v>-0.16666666666666666</v>
      </c>
      <c r="K183" s="78">
        <f t="shared" si="15"/>
        <v>-0.55339805825242716</v>
      </c>
    </row>
    <row r="184" spans="1:11" x14ac:dyDescent="0.2">
      <c r="A184" s="20" t="s">
        <v>532</v>
      </c>
      <c r="B184" s="55">
        <v>14</v>
      </c>
      <c r="C184" s="138">
        <f>IF(B190=0, "-", B184/B190)</f>
        <v>6.0344827586206899E-2</v>
      </c>
      <c r="D184" s="55">
        <v>11</v>
      </c>
      <c r="E184" s="78">
        <f>IF(D190=0, "-", D184/D190)</f>
        <v>6.4327485380116955E-2</v>
      </c>
      <c r="F184" s="128">
        <v>68</v>
      </c>
      <c r="G184" s="138">
        <f>IF(F190=0, "-", F184/F190)</f>
        <v>8.3028083028083025E-2</v>
      </c>
      <c r="H184" s="55">
        <v>67</v>
      </c>
      <c r="I184" s="78">
        <f>IF(H190=0, "-", H184/H190)</f>
        <v>8.6675291073738683E-2</v>
      </c>
      <c r="J184" s="77">
        <f t="shared" si="14"/>
        <v>0.27272727272727271</v>
      </c>
      <c r="K184" s="78">
        <f t="shared" si="15"/>
        <v>1.4925373134328358E-2</v>
      </c>
    </row>
    <row r="185" spans="1:11" x14ac:dyDescent="0.2">
      <c r="A185" s="20" t="s">
        <v>533</v>
      </c>
      <c r="B185" s="55">
        <v>11</v>
      </c>
      <c r="C185" s="138">
        <f>IF(B190=0, "-", B185/B190)</f>
        <v>4.7413793103448273E-2</v>
      </c>
      <c r="D185" s="55">
        <v>12</v>
      </c>
      <c r="E185" s="78">
        <f>IF(D190=0, "-", D185/D190)</f>
        <v>7.0175438596491224E-2</v>
      </c>
      <c r="F185" s="128">
        <v>36</v>
      </c>
      <c r="G185" s="138">
        <f>IF(F190=0, "-", F185/F190)</f>
        <v>4.3956043956043959E-2</v>
      </c>
      <c r="H185" s="55">
        <v>73</v>
      </c>
      <c r="I185" s="78">
        <f>IF(H190=0, "-", H185/H190)</f>
        <v>9.4437257438551095E-2</v>
      </c>
      <c r="J185" s="77">
        <f t="shared" si="14"/>
        <v>-8.3333333333333329E-2</v>
      </c>
      <c r="K185" s="78">
        <f t="shared" si="15"/>
        <v>-0.50684931506849318</v>
      </c>
    </row>
    <row r="186" spans="1:11" x14ac:dyDescent="0.2">
      <c r="A186" s="20" t="s">
        <v>534</v>
      </c>
      <c r="B186" s="55">
        <v>56</v>
      </c>
      <c r="C186" s="138">
        <f>IF(B190=0, "-", B186/B190)</f>
        <v>0.2413793103448276</v>
      </c>
      <c r="D186" s="55">
        <v>0</v>
      </c>
      <c r="E186" s="78">
        <f>IF(D190=0, "-", D186/D190)</f>
        <v>0</v>
      </c>
      <c r="F186" s="128">
        <v>191</v>
      </c>
      <c r="G186" s="138">
        <f>IF(F190=0, "-", F186/F190)</f>
        <v>0.23321123321123322</v>
      </c>
      <c r="H186" s="55">
        <v>41</v>
      </c>
      <c r="I186" s="78">
        <f>IF(H190=0, "-", H186/H190)</f>
        <v>5.3040103492884863E-2</v>
      </c>
      <c r="J186" s="77" t="str">
        <f t="shared" si="14"/>
        <v>-</v>
      </c>
      <c r="K186" s="78">
        <f t="shared" si="15"/>
        <v>3.6585365853658538</v>
      </c>
    </row>
    <row r="187" spans="1:11" x14ac:dyDescent="0.2">
      <c r="A187" s="20" t="s">
        <v>535</v>
      </c>
      <c r="B187" s="55">
        <v>0</v>
      </c>
      <c r="C187" s="138">
        <f>IF(B190=0, "-", B187/B190)</f>
        <v>0</v>
      </c>
      <c r="D187" s="55">
        <v>1</v>
      </c>
      <c r="E187" s="78">
        <f>IF(D190=0, "-", D187/D190)</f>
        <v>5.8479532163742687E-3</v>
      </c>
      <c r="F187" s="128">
        <v>0</v>
      </c>
      <c r="G187" s="138">
        <f>IF(F190=0, "-", F187/F190)</f>
        <v>0</v>
      </c>
      <c r="H187" s="55">
        <v>15</v>
      </c>
      <c r="I187" s="78">
        <f>IF(H190=0, "-", H187/H190)</f>
        <v>1.9404915912031046E-2</v>
      </c>
      <c r="J187" s="77">
        <f t="shared" si="14"/>
        <v>-1</v>
      </c>
      <c r="K187" s="78">
        <f t="shared" si="15"/>
        <v>-1</v>
      </c>
    </row>
    <row r="188" spans="1:11" x14ac:dyDescent="0.2">
      <c r="A188" s="20" t="s">
        <v>536</v>
      </c>
      <c r="B188" s="55">
        <v>2</v>
      </c>
      <c r="C188" s="138">
        <f>IF(B190=0, "-", B188/B190)</f>
        <v>8.6206896551724137E-3</v>
      </c>
      <c r="D188" s="55">
        <v>0</v>
      </c>
      <c r="E188" s="78">
        <f>IF(D190=0, "-", D188/D190)</f>
        <v>0</v>
      </c>
      <c r="F188" s="128">
        <v>3</v>
      </c>
      <c r="G188" s="138">
        <f>IF(F190=0, "-", F188/F190)</f>
        <v>3.663003663003663E-3</v>
      </c>
      <c r="H188" s="55">
        <v>3</v>
      </c>
      <c r="I188" s="78">
        <f>IF(H190=0, "-", H188/H190)</f>
        <v>3.8809831824062097E-3</v>
      </c>
      <c r="J188" s="77" t="str">
        <f t="shared" si="14"/>
        <v>-</v>
      </c>
      <c r="K188" s="78">
        <f t="shared" si="15"/>
        <v>0</v>
      </c>
    </row>
    <row r="189" spans="1:11" x14ac:dyDescent="0.2">
      <c r="A189" s="129"/>
      <c r="B189" s="82"/>
      <c r="D189" s="82"/>
      <c r="E189" s="86"/>
      <c r="F189" s="130"/>
      <c r="H189" s="82"/>
      <c r="I189" s="86"/>
      <c r="J189" s="85"/>
      <c r="K189" s="86"/>
    </row>
    <row r="190" spans="1:11" s="38" customFormat="1" x14ac:dyDescent="0.2">
      <c r="A190" s="131" t="s">
        <v>537</v>
      </c>
      <c r="B190" s="32">
        <f>SUM(B177:B189)</f>
        <v>232</v>
      </c>
      <c r="C190" s="132">
        <f>B190/34898</f>
        <v>6.647945440999484E-3</v>
      </c>
      <c r="D190" s="32">
        <f>SUM(D177:D189)</f>
        <v>171</v>
      </c>
      <c r="E190" s="133">
        <f>D190/37811</f>
        <v>4.5224934542857902E-3</v>
      </c>
      <c r="F190" s="121">
        <f>SUM(F177:F189)</f>
        <v>819</v>
      </c>
      <c r="G190" s="134">
        <f>F190/140902</f>
        <v>5.8125505670607938E-3</v>
      </c>
      <c r="H190" s="32">
        <f>SUM(H177:H189)</f>
        <v>773</v>
      </c>
      <c r="I190" s="133">
        <f>H190/177898</f>
        <v>4.3451865675836719E-3</v>
      </c>
      <c r="J190" s="35">
        <f>IF(D190=0, "-", IF((B190-D190)/D190&lt;10, (B190-D190)/D190, "&gt;999%"))</f>
        <v>0.35672514619883039</v>
      </c>
      <c r="K190" s="36">
        <f>IF(H190=0, "-", IF((F190-H190)/H190&lt;10, (F190-H190)/H190, "&gt;999%"))</f>
        <v>5.9508408796895215E-2</v>
      </c>
    </row>
    <row r="191" spans="1:11" x14ac:dyDescent="0.2">
      <c r="B191" s="130"/>
      <c r="D191" s="130"/>
      <c r="F191" s="130"/>
      <c r="H191" s="130"/>
    </row>
    <row r="192" spans="1:11" s="38" customFormat="1" x14ac:dyDescent="0.2">
      <c r="A192" s="131" t="s">
        <v>538</v>
      </c>
      <c r="B192" s="32">
        <v>652</v>
      </c>
      <c r="C192" s="132">
        <f>B192/34898</f>
        <v>1.8683019084188207E-2</v>
      </c>
      <c r="D192" s="32">
        <v>575</v>
      </c>
      <c r="E192" s="133">
        <f>D192/37811</f>
        <v>1.5207214831662744E-2</v>
      </c>
      <c r="F192" s="121">
        <v>2884</v>
      </c>
      <c r="G192" s="134">
        <f>F192/140902</f>
        <v>2.0468126783154249E-2</v>
      </c>
      <c r="H192" s="32">
        <v>2834</v>
      </c>
      <c r="I192" s="133">
        <f>H192/177898</f>
        <v>1.5930477014918662E-2</v>
      </c>
      <c r="J192" s="35">
        <f>IF(D192=0, "-", IF((B192-D192)/D192&lt;10, (B192-D192)/D192, "&gt;999%"))</f>
        <v>0.13391304347826086</v>
      </c>
      <c r="K192" s="36">
        <f>IF(H192=0, "-", IF((F192-H192)/H192&lt;10, (F192-H192)/H192, "&gt;999%"))</f>
        <v>1.7642907551164433E-2</v>
      </c>
    </row>
    <row r="193" spans="1:11" x14ac:dyDescent="0.2">
      <c r="B193" s="130"/>
      <c r="D193" s="130"/>
      <c r="F193" s="130"/>
      <c r="H193" s="130"/>
    </row>
    <row r="194" spans="1:11" x14ac:dyDescent="0.2">
      <c r="A194" s="12" t="s">
        <v>539</v>
      </c>
      <c r="B194" s="32">
        <f>B198-B196</f>
        <v>12754</v>
      </c>
      <c r="C194" s="132">
        <f>B194/34898</f>
        <v>0.3654650696314975</v>
      </c>
      <c r="D194" s="32">
        <f>D198-D196</f>
        <v>14023</v>
      </c>
      <c r="E194" s="133">
        <f>D194/37811</f>
        <v>0.37087091058157678</v>
      </c>
      <c r="F194" s="121">
        <f>F198-F196</f>
        <v>54747</v>
      </c>
      <c r="G194" s="134">
        <f>F194/140902</f>
        <v>0.38854664944429462</v>
      </c>
      <c r="H194" s="32">
        <f>H198-H196</f>
        <v>64630</v>
      </c>
      <c r="I194" s="133">
        <f>H194/177898</f>
        <v>0.36329806968037864</v>
      </c>
      <c r="J194" s="35">
        <f>IF(D194=0, "-", IF((B194-D194)/D194&lt;10, (B194-D194)/D194, "&gt;999%"))</f>
        <v>-9.049418811951794E-2</v>
      </c>
      <c r="K194" s="36">
        <f>IF(H194=0, "-", IF((F194-H194)/H194&lt;10, (F194-H194)/H194, "&gt;999%"))</f>
        <v>-0.15291660219712208</v>
      </c>
    </row>
    <row r="195" spans="1:11" x14ac:dyDescent="0.2">
      <c r="A195" s="12"/>
      <c r="B195" s="32"/>
      <c r="C195" s="132"/>
      <c r="D195" s="32"/>
      <c r="E195" s="133"/>
      <c r="F195" s="121"/>
      <c r="G195" s="134"/>
      <c r="H195" s="32"/>
      <c r="I195" s="133"/>
      <c r="J195" s="35"/>
      <c r="K195" s="36"/>
    </row>
    <row r="196" spans="1:11" x14ac:dyDescent="0.2">
      <c r="A196" s="12" t="s">
        <v>540</v>
      </c>
      <c r="B196" s="32">
        <v>3643</v>
      </c>
      <c r="C196" s="132">
        <f>B196/34898</f>
        <v>0.10438993638603931</v>
      </c>
      <c r="D196" s="32">
        <v>2705</v>
      </c>
      <c r="E196" s="133">
        <f>D196/37811</f>
        <v>7.154002803416995E-2</v>
      </c>
      <c r="F196" s="121">
        <v>12598</v>
      </c>
      <c r="G196" s="134">
        <f>F196/140902</f>
        <v>8.940966061517934E-2</v>
      </c>
      <c r="H196" s="32">
        <v>12660</v>
      </c>
      <c r="I196" s="133">
        <f>H196/177898</f>
        <v>7.1164375091344476E-2</v>
      </c>
      <c r="J196" s="35">
        <f>IF(D196=0, "-", IF((B196-D196)/D196&lt;10, (B196-D196)/D196, "&gt;999%"))</f>
        <v>0.34676524953789278</v>
      </c>
      <c r="K196" s="36">
        <f>IF(H196=0, "-", IF((F196-H196)/H196&lt;10, (F196-H196)/H196, "&gt;999%"))</f>
        <v>-4.8973143759873617E-3</v>
      </c>
    </row>
    <row r="197" spans="1:11" x14ac:dyDescent="0.2">
      <c r="A197" s="12"/>
      <c r="B197" s="32"/>
      <c r="C197" s="132"/>
      <c r="D197" s="32"/>
      <c r="E197" s="133"/>
      <c r="F197" s="121"/>
      <c r="G197" s="134"/>
      <c r="H197" s="32"/>
      <c r="I197" s="133"/>
      <c r="J197" s="35"/>
      <c r="K197" s="36"/>
    </row>
    <row r="198" spans="1:11" x14ac:dyDescent="0.2">
      <c r="A198" s="12" t="s">
        <v>541</v>
      </c>
      <c r="B198" s="32">
        <v>16397</v>
      </c>
      <c r="C198" s="132">
        <f>B198/34898</f>
        <v>0.46985500601753682</v>
      </c>
      <c r="D198" s="32">
        <v>16728</v>
      </c>
      <c r="E198" s="133">
        <f>D198/37811</f>
        <v>0.44241093861574676</v>
      </c>
      <c r="F198" s="121">
        <v>67345</v>
      </c>
      <c r="G198" s="134">
        <f>F198/140902</f>
        <v>0.47795631005947398</v>
      </c>
      <c r="H198" s="32">
        <v>77290</v>
      </c>
      <c r="I198" s="133">
        <f>H198/177898</f>
        <v>0.43446244477172313</v>
      </c>
      <c r="J198" s="35">
        <f>IF(D198=0, "-", IF((B198-D198)/D198&lt;10, (B198-D198)/D198, "&gt;999%"))</f>
        <v>-1.9787183165949306E-2</v>
      </c>
      <c r="K198" s="36">
        <f>IF(H198=0, "-", IF((F198-H198)/H198&lt;10, (F198-H198)/H198, "&gt;999%"))</f>
        <v>-0.12867123819381551</v>
      </c>
    </row>
  </sheetData>
  <mergeCells count="37">
    <mergeCell ref="B5:C5"/>
    <mergeCell ref="D5:E5"/>
    <mergeCell ref="F5:G5"/>
    <mergeCell ref="H5:I5"/>
    <mergeCell ref="B1:K1"/>
    <mergeCell ref="B2:K2"/>
    <mergeCell ref="B4:E4"/>
    <mergeCell ref="F4:I4"/>
    <mergeCell ref="J4:K4"/>
    <mergeCell ref="B24:E24"/>
    <mergeCell ref="F24:I24"/>
    <mergeCell ref="J24:K24"/>
    <mergeCell ref="B25:C25"/>
    <mergeCell ref="D25:E25"/>
    <mergeCell ref="F25:G25"/>
    <mergeCell ref="H25:I25"/>
    <mergeCell ref="B66:E66"/>
    <mergeCell ref="F66:I66"/>
    <mergeCell ref="J66:K66"/>
    <mergeCell ref="B67:C67"/>
    <mergeCell ref="D67:E67"/>
    <mergeCell ref="F67:G67"/>
    <mergeCell ref="H67:I67"/>
    <mergeCell ref="B114:E114"/>
    <mergeCell ref="F114:I114"/>
    <mergeCell ref="J114:K114"/>
    <mergeCell ref="B115:C115"/>
    <mergeCell ref="D115:E115"/>
    <mergeCell ref="F115:G115"/>
    <mergeCell ref="H115:I115"/>
    <mergeCell ref="B168:E168"/>
    <mergeCell ref="F168:I168"/>
    <mergeCell ref="J168:K168"/>
    <mergeCell ref="B169:C169"/>
    <mergeCell ref="D169:E169"/>
    <mergeCell ref="F169:G169"/>
    <mergeCell ref="H169:I169"/>
  </mergeCells>
  <printOptions horizontalCentered="1"/>
  <pageMargins left="0.39370078740157483" right="0.39370078740157483" top="0.39370078740157483" bottom="0.59055118110236227" header="0.39370078740157483" footer="0.19685039370078741"/>
  <pageSetup paperSize="9" scale="93" fitToHeight="0" orientation="portrait" r:id="rId1"/>
  <headerFooter alignWithMargins="0">
    <oddFooter>&amp;L&amp;"Arial,Bold"&amp;9©Reproduction of VFACTS reports in whole or part, without prior permission is strictly forbidden
 &amp;C 
&amp;"Arial,Bold"Page &amp;P&amp;R&amp;"Arial,Bold" 
&amp;D</oddFooter>
  </headerFooter>
  <rowBreaks count="3" manualBreakCount="3">
    <brk id="49" max="16383" man="1"/>
    <brk id="94" max="16383" man="1"/>
    <brk id="144" max="16383" man="1"/>
  </row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A61D14-8756-4706-B4FB-526D5C8FEFAD}">
  <sheetPr>
    <pageSetUpPr fitToPage="1"/>
  </sheetPr>
  <dimension ref="A1:K46"/>
  <sheetViews>
    <sheetView tabSelected="1" workbookViewId="0">
      <selection activeCell="M1" sqref="M1"/>
    </sheetView>
  </sheetViews>
  <sheetFormatPr defaultRowHeight="12.75" x14ac:dyDescent="0.2"/>
  <cols>
    <col min="1" max="1" width="17.85546875" style="1" bestFit="1" customWidth="1"/>
    <col min="2" max="11" width="8.42578125" style="1" customWidth="1"/>
    <col min="12" max="256" width="8.7109375" style="1"/>
    <col min="257" max="257" width="24.7109375" style="1" customWidth="1"/>
    <col min="258" max="267" width="8.42578125" style="1" customWidth="1"/>
    <col min="268" max="512" width="8.7109375" style="1"/>
    <col min="513" max="513" width="24.7109375" style="1" customWidth="1"/>
    <col min="514" max="523" width="8.42578125" style="1" customWidth="1"/>
    <col min="524" max="768" width="8.7109375" style="1"/>
    <col min="769" max="769" width="24.7109375" style="1" customWidth="1"/>
    <col min="770" max="779" width="8.42578125" style="1" customWidth="1"/>
    <col min="780" max="1024" width="8.7109375" style="1"/>
    <col min="1025" max="1025" width="24.7109375" style="1" customWidth="1"/>
    <col min="1026" max="1035" width="8.42578125" style="1" customWidth="1"/>
    <col min="1036" max="1280" width="8.7109375" style="1"/>
    <col min="1281" max="1281" width="24.7109375" style="1" customWidth="1"/>
    <col min="1282" max="1291" width="8.42578125" style="1" customWidth="1"/>
    <col min="1292" max="1536" width="8.7109375" style="1"/>
    <col min="1537" max="1537" width="24.7109375" style="1" customWidth="1"/>
    <col min="1538" max="1547" width="8.42578125" style="1" customWidth="1"/>
    <col min="1548" max="1792" width="8.7109375" style="1"/>
    <col min="1793" max="1793" width="24.7109375" style="1" customWidth="1"/>
    <col min="1794" max="1803" width="8.42578125" style="1" customWidth="1"/>
    <col min="1804" max="2048" width="8.7109375" style="1"/>
    <col min="2049" max="2049" width="24.7109375" style="1" customWidth="1"/>
    <col min="2050" max="2059" width="8.42578125" style="1" customWidth="1"/>
    <col min="2060" max="2304" width="8.7109375" style="1"/>
    <col min="2305" max="2305" width="24.7109375" style="1" customWidth="1"/>
    <col min="2306" max="2315" width="8.42578125" style="1" customWidth="1"/>
    <col min="2316" max="2560" width="8.7109375" style="1"/>
    <col min="2561" max="2561" width="24.7109375" style="1" customWidth="1"/>
    <col min="2562" max="2571" width="8.42578125" style="1" customWidth="1"/>
    <col min="2572" max="2816" width="8.7109375" style="1"/>
    <col min="2817" max="2817" width="24.7109375" style="1" customWidth="1"/>
    <col min="2818" max="2827" width="8.42578125" style="1" customWidth="1"/>
    <col min="2828" max="3072" width="8.7109375" style="1"/>
    <col min="3073" max="3073" width="24.7109375" style="1" customWidth="1"/>
    <col min="3074" max="3083" width="8.42578125" style="1" customWidth="1"/>
    <col min="3084" max="3328" width="8.7109375" style="1"/>
    <col min="3329" max="3329" width="24.7109375" style="1" customWidth="1"/>
    <col min="3330" max="3339" width="8.42578125" style="1" customWidth="1"/>
    <col min="3340" max="3584" width="8.7109375" style="1"/>
    <col min="3585" max="3585" width="24.7109375" style="1" customWidth="1"/>
    <col min="3586" max="3595" width="8.42578125" style="1" customWidth="1"/>
    <col min="3596" max="3840" width="8.7109375" style="1"/>
    <col min="3841" max="3841" width="24.7109375" style="1" customWidth="1"/>
    <col min="3842" max="3851" width="8.42578125" style="1" customWidth="1"/>
    <col min="3852" max="4096" width="8.7109375" style="1"/>
    <col min="4097" max="4097" width="24.7109375" style="1" customWidth="1"/>
    <col min="4098" max="4107" width="8.42578125" style="1" customWidth="1"/>
    <col min="4108" max="4352" width="8.7109375" style="1"/>
    <col min="4353" max="4353" width="24.7109375" style="1" customWidth="1"/>
    <col min="4354" max="4363" width="8.42578125" style="1" customWidth="1"/>
    <col min="4364" max="4608" width="8.7109375" style="1"/>
    <col min="4609" max="4609" width="24.7109375" style="1" customWidth="1"/>
    <col min="4610" max="4619" width="8.42578125" style="1" customWidth="1"/>
    <col min="4620" max="4864" width="8.7109375" style="1"/>
    <col min="4865" max="4865" width="24.7109375" style="1" customWidth="1"/>
    <col min="4866" max="4875" width="8.42578125" style="1" customWidth="1"/>
    <col min="4876" max="5120" width="8.7109375" style="1"/>
    <col min="5121" max="5121" width="24.7109375" style="1" customWidth="1"/>
    <col min="5122" max="5131" width="8.42578125" style="1" customWidth="1"/>
    <col min="5132" max="5376" width="8.7109375" style="1"/>
    <col min="5377" max="5377" width="24.7109375" style="1" customWidth="1"/>
    <col min="5378" max="5387" width="8.42578125" style="1" customWidth="1"/>
    <col min="5388" max="5632" width="8.7109375" style="1"/>
    <col min="5633" max="5633" width="24.7109375" style="1" customWidth="1"/>
    <col min="5634" max="5643" width="8.42578125" style="1" customWidth="1"/>
    <col min="5644" max="5888" width="8.7109375" style="1"/>
    <col min="5889" max="5889" width="24.7109375" style="1" customWidth="1"/>
    <col min="5890" max="5899" width="8.42578125" style="1" customWidth="1"/>
    <col min="5900" max="6144" width="8.7109375" style="1"/>
    <col min="6145" max="6145" width="24.7109375" style="1" customWidth="1"/>
    <col min="6146" max="6155" width="8.42578125" style="1" customWidth="1"/>
    <col min="6156" max="6400" width="8.7109375" style="1"/>
    <col min="6401" max="6401" width="24.7109375" style="1" customWidth="1"/>
    <col min="6402" max="6411" width="8.42578125" style="1" customWidth="1"/>
    <col min="6412" max="6656" width="8.7109375" style="1"/>
    <col min="6657" max="6657" width="24.7109375" style="1" customWidth="1"/>
    <col min="6658" max="6667" width="8.42578125" style="1" customWidth="1"/>
    <col min="6668" max="6912" width="8.7109375" style="1"/>
    <col min="6913" max="6913" width="24.7109375" style="1" customWidth="1"/>
    <col min="6914" max="6923" width="8.42578125" style="1" customWidth="1"/>
    <col min="6924" max="7168" width="8.7109375" style="1"/>
    <col min="7169" max="7169" width="24.7109375" style="1" customWidth="1"/>
    <col min="7170" max="7179" width="8.42578125" style="1" customWidth="1"/>
    <col min="7180" max="7424" width="8.7109375" style="1"/>
    <col min="7425" max="7425" width="24.7109375" style="1" customWidth="1"/>
    <col min="7426" max="7435" width="8.42578125" style="1" customWidth="1"/>
    <col min="7436" max="7680" width="8.7109375" style="1"/>
    <col min="7681" max="7681" width="24.7109375" style="1" customWidth="1"/>
    <col min="7682" max="7691" width="8.42578125" style="1" customWidth="1"/>
    <col min="7692" max="7936" width="8.7109375" style="1"/>
    <col min="7937" max="7937" width="24.7109375" style="1" customWidth="1"/>
    <col min="7938" max="7947" width="8.42578125" style="1" customWidth="1"/>
    <col min="7948" max="8192" width="8.7109375" style="1"/>
    <col min="8193" max="8193" width="24.7109375" style="1" customWidth="1"/>
    <col min="8194" max="8203" width="8.42578125" style="1" customWidth="1"/>
    <col min="8204" max="8448" width="8.7109375" style="1"/>
    <col min="8449" max="8449" width="24.7109375" style="1" customWidth="1"/>
    <col min="8450" max="8459" width="8.42578125" style="1" customWidth="1"/>
    <col min="8460" max="8704" width="8.7109375" style="1"/>
    <col min="8705" max="8705" width="24.7109375" style="1" customWidth="1"/>
    <col min="8706" max="8715" width="8.42578125" style="1" customWidth="1"/>
    <col min="8716" max="8960" width="8.7109375" style="1"/>
    <col min="8961" max="8961" width="24.7109375" style="1" customWidth="1"/>
    <col min="8962" max="8971" width="8.42578125" style="1" customWidth="1"/>
    <col min="8972" max="9216" width="8.7109375" style="1"/>
    <col min="9217" max="9217" width="24.7109375" style="1" customWidth="1"/>
    <col min="9218" max="9227" width="8.42578125" style="1" customWidth="1"/>
    <col min="9228" max="9472" width="8.7109375" style="1"/>
    <col min="9473" max="9473" width="24.7109375" style="1" customWidth="1"/>
    <col min="9474" max="9483" width="8.42578125" style="1" customWidth="1"/>
    <col min="9484" max="9728" width="8.7109375" style="1"/>
    <col min="9729" max="9729" width="24.7109375" style="1" customWidth="1"/>
    <col min="9730" max="9739" width="8.42578125" style="1" customWidth="1"/>
    <col min="9740" max="9984" width="8.7109375" style="1"/>
    <col min="9985" max="9985" width="24.7109375" style="1" customWidth="1"/>
    <col min="9986" max="9995" width="8.42578125" style="1" customWidth="1"/>
    <col min="9996" max="10240" width="8.7109375" style="1"/>
    <col min="10241" max="10241" width="24.7109375" style="1" customWidth="1"/>
    <col min="10242" max="10251" width="8.42578125" style="1" customWidth="1"/>
    <col min="10252" max="10496" width="8.7109375" style="1"/>
    <col min="10497" max="10497" width="24.7109375" style="1" customWidth="1"/>
    <col min="10498" max="10507" width="8.42578125" style="1" customWidth="1"/>
    <col min="10508" max="10752" width="8.7109375" style="1"/>
    <col min="10753" max="10753" width="24.7109375" style="1" customWidth="1"/>
    <col min="10754" max="10763" width="8.42578125" style="1" customWidth="1"/>
    <col min="10764" max="11008" width="8.7109375" style="1"/>
    <col min="11009" max="11009" width="24.7109375" style="1" customWidth="1"/>
    <col min="11010" max="11019" width="8.42578125" style="1" customWidth="1"/>
    <col min="11020" max="11264" width="8.7109375" style="1"/>
    <col min="11265" max="11265" width="24.7109375" style="1" customWidth="1"/>
    <col min="11266" max="11275" width="8.42578125" style="1" customWidth="1"/>
    <col min="11276" max="11520" width="8.7109375" style="1"/>
    <col min="11521" max="11521" width="24.7109375" style="1" customWidth="1"/>
    <col min="11522" max="11531" width="8.42578125" style="1" customWidth="1"/>
    <col min="11532" max="11776" width="8.7109375" style="1"/>
    <col min="11777" max="11777" width="24.7109375" style="1" customWidth="1"/>
    <col min="11778" max="11787" width="8.42578125" style="1" customWidth="1"/>
    <col min="11788" max="12032" width="8.7109375" style="1"/>
    <col min="12033" max="12033" width="24.7109375" style="1" customWidth="1"/>
    <col min="12034" max="12043" width="8.42578125" style="1" customWidth="1"/>
    <col min="12044" max="12288" width="8.7109375" style="1"/>
    <col min="12289" max="12289" width="24.7109375" style="1" customWidth="1"/>
    <col min="12290" max="12299" width="8.42578125" style="1" customWidth="1"/>
    <col min="12300" max="12544" width="8.7109375" style="1"/>
    <col min="12545" max="12545" width="24.7109375" style="1" customWidth="1"/>
    <col min="12546" max="12555" width="8.42578125" style="1" customWidth="1"/>
    <col min="12556" max="12800" width="8.7109375" style="1"/>
    <col min="12801" max="12801" width="24.7109375" style="1" customWidth="1"/>
    <col min="12802" max="12811" width="8.42578125" style="1" customWidth="1"/>
    <col min="12812" max="13056" width="8.7109375" style="1"/>
    <col min="13057" max="13057" width="24.7109375" style="1" customWidth="1"/>
    <col min="13058" max="13067" width="8.42578125" style="1" customWidth="1"/>
    <col min="13068" max="13312" width="8.7109375" style="1"/>
    <col min="13313" max="13313" width="24.7109375" style="1" customWidth="1"/>
    <col min="13314" max="13323" width="8.42578125" style="1" customWidth="1"/>
    <col min="13324" max="13568" width="8.7109375" style="1"/>
    <col min="13569" max="13569" width="24.7109375" style="1" customWidth="1"/>
    <col min="13570" max="13579" width="8.42578125" style="1" customWidth="1"/>
    <col min="13580" max="13824" width="8.7109375" style="1"/>
    <col min="13825" max="13825" width="24.7109375" style="1" customWidth="1"/>
    <col min="13826" max="13835" width="8.42578125" style="1" customWidth="1"/>
    <col min="13836" max="14080" width="8.7109375" style="1"/>
    <col min="14081" max="14081" width="24.7109375" style="1" customWidth="1"/>
    <col min="14082" max="14091" width="8.42578125" style="1" customWidth="1"/>
    <col min="14092" max="14336" width="8.7109375" style="1"/>
    <col min="14337" max="14337" width="24.7109375" style="1" customWidth="1"/>
    <col min="14338" max="14347" width="8.42578125" style="1" customWidth="1"/>
    <col min="14348" max="14592" width="8.7109375" style="1"/>
    <col min="14593" max="14593" width="24.7109375" style="1" customWidth="1"/>
    <col min="14594" max="14603" width="8.42578125" style="1" customWidth="1"/>
    <col min="14604" max="14848" width="8.7109375" style="1"/>
    <col min="14849" max="14849" width="24.7109375" style="1" customWidth="1"/>
    <col min="14850" max="14859" width="8.42578125" style="1" customWidth="1"/>
    <col min="14860" max="15104" width="8.7109375" style="1"/>
    <col min="15105" max="15105" width="24.7109375" style="1" customWidth="1"/>
    <col min="15106" max="15115" width="8.42578125" style="1" customWidth="1"/>
    <col min="15116" max="15360" width="8.7109375" style="1"/>
    <col min="15361" max="15361" width="24.7109375" style="1" customWidth="1"/>
    <col min="15362" max="15371" width="8.42578125" style="1" customWidth="1"/>
    <col min="15372" max="15616" width="8.7109375" style="1"/>
    <col min="15617" max="15617" width="24.7109375" style="1" customWidth="1"/>
    <col min="15618" max="15627" width="8.42578125" style="1" customWidth="1"/>
    <col min="15628" max="15872" width="8.7109375" style="1"/>
    <col min="15873" max="15873" width="24.7109375" style="1" customWidth="1"/>
    <col min="15874" max="15883" width="8.42578125" style="1" customWidth="1"/>
    <col min="15884" max="16128" width="8.7109375" style="1"/>
    <col min="16129" max="16129" width="24.7109375" style="1" customWidth="1"/>
    <col min="16130" max="16139" width="8.42578125" style="1" customWidth="1"/>
    <col min="16140" max="16384" width="8.7109375" style="1"/>
  </cols>
  <sheetData>
    <row r="1" spans="1:11" s="44" customFormat="1" ht="20.25" x14ac:dyDescent="0.3">
      <c r="A1" s="52" t="s">
        <v>19</v>
      </c>
      <c r="B1" s="174" t="s">
        <v>542</v>
      </c>
      <c r="C1" s="174"/>
      <c r="D1" s="174"/>
      <c r="E1" s="175"/>
      <c r="F1" s="175"/>
      <c r="G1" s="175"/>
      <c r="H1" s="175"/>
      <c r="I1" s="175"/>
      <c r="J1" s="175"/>
      <c r="K1" s="175"/>
    </row>
    <row r="2" spans="1:11" s="44" customFormat="1" ht="20.25" x14ac:dyDescent="0.3">
      <c r="A2" s="52" t="s">
        <v>21</v>
      </c>
      <c r="B2" s="176" t="s">
        <v>3</v>
      </c>
      <c r="C2" s="174"/>
      <c r="D2" s="174"/>
      <c r="E2" s="177"/>
      <c r="F2" s="177"/>
      <c r="G2" s="177"/>
      <c r="H2" s="177"/>
      <c r="I2" s="177"/>
      <c r="J2" s="177"/>
      <c r="K2" s="177"/>
    </row>
    <row r="4" spans="1:11" ht="15.75" x14ac:dyDescent="0.25">
      <c r="A4" s="135"/>
      <c r="B4" s="170" t="s">
        <v>4</v>
      </c>
      <c r="C4" s="172"/>
      <c r="D4" s="172"/>
      <c r="E4" s="171"/>
      <c r="F4" s="170" t="s">
        <v>169</v>
      </c>
      <c r="G4" s="172"/>
      <c r="H4" s="172"/>
      <c r="I4" s="171"/>
      <c r="J4" s="170" t="s">
        <v>170</v>
      </c>
      <c r="K4" s="171"/>
    </row>
    <row r="5" spans="1:11" x14ac:dyDescent="0.2">
      <c r="A5" s="12"/>
      <c r="B5" s="170">
        <f>VALUE(RIGHT($B$2, 4))</f>
        <v>2020</v>
      </c>
      <c r="C5" s="171"/>
      <c r="D5" s="170">
        <f>B5-1</f>
        <v>2019</v>
      </c>
      <c r="E5" s="178"/>
      <c r="F5" s="170">
        <f>B5</f>
        <v>2020</v>
      </c>
      <c r="G5" s="178"/>
      <c r="H5" s="170">
        <f>D5</f>
        <v>2019</v>
      </c>
      <c r="I5" s="178"/>
      <c r="J5" s="13" t="s">
        <v>8</v>
      </c>
      <c r="K5" s="14" t="s">
        <v>5</v>
      </c>
    </row>
    <row r="6" spans="1:11" x14ac:dyDescent="0.2">
      <c r="A6" s="16"/>
      <c r="B6" s="124" t="s">
        <v>171</v>
      </c>
      <c r="C6" s="125" t="s">
        <v>172</v>
      </c>
      <c r="D6" s="124" t="s">
        <v>171</v>
      </c>
      <c r="E6" s="126" t="s">
        <v>172</v>
      </c>
      <c r="F6" s="136" t="s">
        <v>171</v>
      </c>
      <c r="G6" s="125" t="s">
        <v>172</v>
      </c>
      <c r="H6" s="137" t="s">
        <v>171</v>
      </c>
      <c r="I6" s="126" t="s">
        <v>172</v>
      </c>
      <c r="J6" s="124"/>
      <c r="K6" s="126"/>
    </row>
    <row r="7" spans="1:11" x14ac:dyDescent="0.2">
      <c r="A7" s="20" t="s">
        <v>49</v>
      </c>
      <c r="B7" s="55">
        <v>11</v>
      </c>
      <c r="C7" s="138">
        <f>IF(B46=0, "-", B7/B46)</f>
        <v>6.7085442458986405E-4</v>
      </c>
      <c r="D7" s="55">
        <v>6</v>
      </c>
      <c r="E7" s="78">
        <f>IF(D46=0, "-", D7/D46)</f>
        <v>3.586800573888092E-4</v>
      </c>
      <c r="F7" s="128">
        <v>42</v>
      </c>
      <c r="G7" s="138">
        <f>IF(F46=0, "-", F7/F46)</f>
        <v>6.2365431732125626E-4</v>
      </c>
      <c r="H7" s="55">
        <v>28</v>
      </c>
      <c r="I7" s="78">
        <f>IF(H46=0, "-", H7/H46)</f>
        <v>3.6227196273774098E-4</v>
      </c>
      <c r="J7" s="77">
        <f t="shared" ref="J7:J44" si="0">IF(D7=0, "-", IF((B7-D7)/D7&lt;10, (B7-D7)/D7, "&gt;999%"))</f>
        <v>0.83333333333333337</v>
      </c>
      <c r="K7" s="78">
        <f t="shared" ref="K7:K44" si="1">IF(H7=0, "-", IF((F7-H7)/H7&lt;10, (F7-H7)/H7, "&gt;999%"))</f>
        <v>0.5</v>
      </c>
    </row>
    <row r="8" spans="1:11" x14ac:dyDescent="0.2">
      <c r="A8" s="20" t="s">
        <v>52</v>
      </c>
      <c r="B8" s="55">
        <v>547</v>
      </c>
      <c r="C8" s="138">
        <f>IF(B46=0, "-", B8/B46)</f>
        <v>3.3359760931877785E-2</v>
      </c>
      <c r="D8" s="55">
        <v>231</v>
      </c>
      <c r="E8" s="78">
        <f>IF(D46=0, "-", D8/D46)</f>
        <v>1.3809182209469154E-2</v>
      </c>
      <c r="F8" s="128">
        <v>2069</v>
      </c>
      <c r="G8" s="138">
        <f>IF(F46=0, "-", F8/F46)</f>
        <v>3.0722399584230457E-2</v>
      </c>
      <c r="H8" s="55">
        <v>1577</v>
      </c>
      <c r="I8" s="78">
        <f>IF(H46=0, "-", H8/H46)</f>
        <v>2.0403674472764911E-2</v>
      </c>
      <c r="J8" s="77">
        <f t="shared" si="0"/>
        <v>1.3679653679653681</v>
      </c>
      <c r="K8" s="78">
        <f t="shared" si="1"/>
        <v>0.31198478123018392</v>
      </c>
    </row>
    <row r="9" spans="1:11" x14ac:dyDescent="0.2">
      <c r="A9" s="20" t="s">
        <v>53</v>
      </c>
      <c r="B9" s="55">
        <v>4</v>
      </c>
      <c r="C9" s="138">
        <f>IF(B46=0, "-", B9/B46)</f>
        <v>2.4394706348722326E-4</v>
      </c>
      <c r="D9" s="55">
        <v>2</v>
      </c>
      <c r="E9" s="78">
        <f>IF(D46=0, "-", D9/D46)</f>
        <v>1.1956001912960307E-4</v>
      </c>
      <c r="F9" s="128">
        <v>14</v>
      </c>
      <c r="G9" s="138">
        <f>IF(F46=0, "-", F9/F46)</f>
        <v>2.0788477244041873E-4</v>
      </c>
      <c r="H9" s="55">
        <v>13</v>
      </c>
      <c r="I9" s="78">
        <f>IF(H46=0, "-", H9/H46)</f>
        <v>1.6819769698537973E-4</v>
      </c>
      <c r="J9" s="77">
        <f t="shared" si="0"/>
        <v>1</v>
      </c>
      <c r="K9" s="78">
        <f t="shared" si="1"/>
        <v>7.6923076923076927E-2</v>
      </c>
    </row>
    <row r="10" spans="1:11" x14ac:dyDescent="0.2">
      <c r="A10" s="20" t="s">
        <v>54</v>
      </c>
      <c r="B10" s="55">
        <v>617</v>
      </c>
      <c r="C10" s="138">
        <f>IF(B46=0, "-", B10/B46)</f>
        <v>3.7628834542904187E-2</v>
      </c>
      <c r="D10" s="55">
        <v>529</v>
      </c>
      <c r="E10" s="78">
        <f>IF(D46=0, "-", D10/D46)</f>
        <v>3.162362505978001E-2</v>
      </c>
      <c r="F10" s="128">
        <v>2466</v>
      </c>
      <c r="G10" s="138">
        <f>IF(F46=0, "-", F10/F46)</f>
        <v>3.6617417774148044E-2</v>
      </c>
      <c r="H10" s="55">
        <v>2236</v>
      </c>
      <c r="I10" s="78">
        <f>IF(H46=0, "-", H10/H46)</f>
        <v>2.8930003881485315E-2</v>
      </c>
      <c r="J10" s="77">
        <f t="shared" si="0"/>
        <v>0.16635160680529301</v>
      </c>
      <c r="K10" s="78">
        <f t="shared" si="1"/>
        <v>0.10286225402504472</v>
      </c>
    </row>
    <row r="11" spans="1:11" x14ac:dyDescent="0.2">
      <c r="A11" s="20" t="s">
        <v>57</v>
      </c>
      <c r="B11" s="55">
        <v>9</v>
      </c>
      <c r="C11" s="138">
        <f>IF(B46=0, "-", B11/B46)</f>
        <v>5.4888089284625241E-4</v>
      </c>
      <c r="D11" s="55">
        <v>18</v>
      </c>
      <c r="E11" s="78">
        <f>IF(D46=0, "-", D11/D46)</f>
        <v>1.0760401721664275E-3</v>
      </c>
      <c r="F11" s="128">
        <v>43</v>
      </c>
      <c r="G11" s="138">
        <f>IF(F46=0, "-", F11/F46)</f>
        <v>6.3850322963842894E-4</v>
      </c>
      <c r="H11" s="55">
        <v>53</v>
      </c>
      <c r="I11" s="78">
        <f>IF(H46=0, "-", H11/H46)</f>
        <v>6.8572907232500974E-4</v>
      </c>
      <c r="J11" s="77">
        <f t="shared" si="0"/>
        <v>-0.5</v>
      </c>
      <c r="K11" s="78">
        <f t="shared" si="1"/>
        <v>-0.18867924528301888</v>
      </c>
    </row>
    <row r="12" spans="1:11" x14ac:dyDescent="0.2">
      <c r="A12" s="20" t="s">
        <v>59</v>
      </c>
      <c r="B12" s="55">
        <v>1</v>
      </c>
      <c r="C12" s="138">
        <f>IF(B46=0, "-", B12/B46)</f>
        <v>6.0986765871805816E-5</v>
      </c>
      <c r="D12" s="55">
        <v>3</v>
      </c>
      <c r="E12" s="78">
        <f>IF(D46=0, "-", D12/D46)</f>
        <v>1.793400286944046E-4</v>
      </c>
      <c r="F12" s="128">
        <v>5</v>
      </c>
      <c r="G12" s="138">
        <f>IF(F46=0, "-", F12/F46)</f>
        <v>7.4244561585863834E-5</v>
      </c>
      <c r="H12" s="55">
        <v>23</v>
      </c>
      <c r="I12" s="78">
        <f>IF(H46=0, "-", H12/H46)</f>
        <v>2.9758054082028724E-4</v>
      </c>
      <c r="J12" s="77">
        <f t="shared" si="0"/>
        <v>-0.66666666666666663</v>
      </c>
      <c r="K12" s="78">
        <f t="shared" si="1"/>
        <v>-0.78260869565217395</v>
      </c>
    </row>
    <row r="13" spans="1:11" x14ac:dyDescent="0.2">
      <c r="A13" s="20" t="s">
        <v>61</v>
      </c>
      <c r="B13" s="55">
        <v>187</v>
      </c>
      <c r="C13" s="138">
        <f>IF(B46=0, "-", B13/B46)</f>
        <v>1.1404525218027688E-2</v>
      </c>
      <c r="D13" s="55">
        <v>277</v>
      </c>
      <c r="E13" s="78">
        <f>IF(D46=0, "-", D13/D46)</f>
        <v>1.6559062649450024E-2</v>
      </c>
      <c r="F13" s="128">
        <v>966</v>
      </c>
      <c r="G13" s="138">
        <f>IF(F46=0, "-", F13/F46)</f>
        <v>1.4344049298388893E-2</v>
      </c>
      <c r="H13" s="55">
        <v>1319</v>
      </c>
      <c r="I13" s="78">
        <f>IF(H46=0, "-", H13/H46)</f>
        <v>1.7065597101824297E-2</v>
      </c>
      <c r="J13" s="77">
        <f t="shared" si="0"/>
        <v>-0.32490974729241878</v>
      </c>
      <c r="K13" s="78">
        <f t="shared" si="1"/>
        <v>-0.2676269901440485</v>
      </c>
    </row>
    <row r="14" spans="1:11" x14ac:dyDescent="0.2">
      <c r="A14" s="20" t="s">
        <v>64</v>
      </c>
      <c r="B14" s="55">
        <v>138</v>
      </c>
      <c r="C14" s="138">
        <f>IF(B46=0, "-", B14/B46)</f>
        <v>8.4161736903092029E-3</v>
      </c>
      <c r="D14" s="55">
        <v>72</v>
      </c>
      <c r="E14" s="78">
        <f>IF(D46=0, "-", D14/D46)</f>
        <v>4.30416068866571E-3</v>
      </c>
      <c r="F14" s="128">
        <v>441</v>
      </c>
      <c r="G14" s="138">
        <f>IF(F46=0, "-", F14/F46)</f>
        <v>6.5483703318731899E-3</v>
      </c>
      <c r="H14" s="55">
        <v>217</v>
      </c>
      <c r="I14" s="78">
        <f>IF(H46=0, "-", H14/H46)</f>
        <v>2.8076077112174926E-3</v>
      </c>
      <c r="J14" s="77">
        <f t="shared" si="0"/>
        <v>0.91666666666666663</v>
      </c>
      <c r="K14" s="78">
        <f t="shared" si="1"/>
        <v>1.032258064516129</v>
      </c>
    </row>
    <row r="15" spans="1:11" x14ac:dyDescent="0.2">
      <c r="A15" s="20" t="s">
        <v>65</v>
      </c>
      <c r="B15" s="55">
        <v>253</v>
      </c>
      <c r="C15" s="138">
        <f>IF(B46=0, "-", B15/B46)</f>
        <v>1.5429651765566871E-2</v>
      </c>
      <c r="D15" s="55">
        <v>384</v>
      </c>
      <c r="E15" s="78">
        <f>IF(D46=0, "-", D15/D46)</f>
        <v>2.2955523672883789E-2</v>
      </c>
      <c r="F15" s="128">
        <v>1575</v>
      </c>
      <c r="G15" s="138">
        <f>IF(F46=0, "-", F15/F46)</f>
        <v>2.3387036899547107E-2</v>
      </c>
      <c r="H15" s="55">
        <v>1892</v>
      </c>
      <c r="I15" s="78">
        <f>IF(H46=0, "-", H15/H46)</f>
        <v>2.4479234053564499E-2</v>
      </c>
      <c r="J15" s="77">
        <f t="shared" si="0"/>
        <v>-0.34114583333333331</v>
      </c>
      <c r="K15" s="78">
        <f t="shared" si="1"/>
        <v>-0.16754756871035942</v>
      </c>
    </row>
    <row r="16" spans="1:11" x14ac:dyDescent="0.2">
      <c r="A16" s="20" t="s">
        <v>66</v>
      </c>
      <c r="B16" s="55">
        <v>722</v>
      </c>
      <c r="C16" s="138">
        <f>IF(B46=0, "-", B16/B46)</f>
        <v>4.4032444959443799E-2</v>
      </c>
      <c r="D16" s="55">
        <v>1224</v>
      </c>
      <c r="E16" s="78">
        <f>IF(D46=0, "-", D16/D46)</f>
        <v>7.3170731707317069E-2</v>
      </c>
      <c r="F16" s="128">
        <v>3173</v>
      </c>
      <c r="G16" s="138">
        <f>IF(F46=0, "-", F16/F46)</f>
        <v>4.711559878238919E-2</v>
      </c>
      <c r="H16" s="55">
        <v>4652</v>
      </c>
      <c r="I16" s="78">
        <f>IF(H46=0, "-", H16/H46)</f>
        <v>6.0188898951998963E-2</v>
      </c>
      <c r="J16" s="77">
        <f t="shared" si="0"/>
        <v>-0.41013071895424835</v>
      </c>
      <c r="K16" s="78">
        <f t="shared" si="1"/>
        <v>-0.31792777300085984</v>
      </c>
    </row>
    <row r="17" spans="1:11" x14ac:dyDescent="0.2">
      <c r="A17" s="20" t="s">
        <v>67</v>
      </c>
      <c r="B17" s="55">
        <v>1377</v>
      </c>
      <c r="C17" s="138">
        <f>IF(B46=0, "-", B17/B46)</f>
        <v>8.3978776605476618E-2</v>
      </c>
      <c r="D17" s="55">
        <v>1319</v>
      </c>
      <c r="E17" s="78">
        <f>IF(D46=0, "-", D17/D46)</f>
        <v>7.8849832615973225E-2</v>
      </c>
      <c r="F17" s="128">
        <v>5256</v>
      </c>
      <c r="G17" s="138">
        <f>IF(F46=0, "-", F17/F46)</f>
        <v>7.8045883139060065E-2</v>
      </c>
      <c r="H17" s="55">
        <v>5942</v>
      </c>
      <c r="I17" s="78">
        <f>IF(H46=0, "-", H17/H46)</f>
        <v>7.687928580670203E-2</v>
      </c>
      <c r="J17" s="77">
        <f t="shared" si="0"/>
        <v>4.3972706595905992E-2</v>
      </c>
      <c r="K17" s="78">
        <f t="shared" si="1"/>
        <v>-0.11544934365533491</v>
      </c>
    </row>
    <row r="18" spans="1:11" x14ac:dyDescent="0.2">
      <c r="A18" s="20" t="s">
        <v>68</v>
      </c>
      <c r="B18" s="55">
        <v>0</v>
      </c>
      <c r="C18" s="138">
        <f>IF(B46=0, "-", B18/B46)</f>
        <v>0</v>
      </c>
      <c r="D18" s="55">
        <v>7</v>
      </c>
      <c r="E18" s="78">
        <f>IF(D46=0, "-", D18/D46)</f>
        <v>4.1846006695361073E-4</v>
      </c>
      <c r="F18" s="128">
        <v>10</v>
      </c>
      <c r="G18" s="138">
        <f>IF(F46=0, "-", F18/F46)</f>
        <v>1.4848912317172767E-4</v>
      </c>
      <c r="H18" s="55">
        <v>85</v>
      </c>
      <c r="I18" s="78">
        <f>IF(H46=0, "-", H18/H46)</f>
        <v>1.0997541725967137E-3</v>
      </c>
      <c r="J18" s="77">
        <f t="shared" si="0"/>
        <v>-1</v>
      </c>
      <c r="K18" s="78">
        <f t="shared" si="1"/>
        <v>-0.88235294117647056</v>
      </c>
    </row>
    <row r="19" spans="1:11" x14ac:dyDescent="0.2">
      <c r="A19" s="20" t="s">
        <v>69</v>
      </c>
      <c r="B19" s="55">
        <v>224</v>
      </c>
      <c r="C19" s="138">
        <f>IF(B46=0, "-", B19/B46)</f>
        <v>1.3661035555284503E-2</v>
      </c>
      <c r="D19" s="55">
        <v>280</v>
      </c>
      <c r="E19" s="78">
        <f>IF(D46=0, "-", D19/D46)</f>
        <v>1.6738402678144429E-2</v>
      </c>
      <c r="F19" s="128">
        <v>887</v>
      </c>
      <c r="G19" s="138">
        <f>IF(F46=0, "-", F19/F46)</f>
        <v>1.3170985225332244E-2</v>
      </c>
      <c r="H19" s="55">
        <v>1214</v>
      </c>
      <c r="I19" s="78">
        <f>IF(H46=0, "-", H19/H46)</f>
        <v>1.570707724155777E-2</v>
      </c>
      <c r="J19" s="77">
        <f t="shared" si="0"/>
        <v>-0.2</v>
      </c>
      <c r="K19" s="78">
        <f t="shared" si="1"/>
        <v>-0.26935749588138386</v>
      </c>
    </row>
    <row r="20" spans="1:11" x14ac:dyDescent="0.2">
      <c r="A20" s="20" t="s">
        <v>71</v>
      </c>
      <c r="B20" s="55">
        <v>74</v>
      </c>
      <c r="C20" s="138">
        <f>IF(B46=0, "-", B20/B46)</f>
        <v>4.5130206745136302E-3</v>
      </c>
      <c r="D20" s="55">
        <v>88</v>
      </c>
      <c r="E20" s="78">
        <f>IF(D46=0, "-", D20/D46)</f>
        <v>5.2606408417025345E-3</v>
      </c>
      <c r="F20" s="128">
        <v>265</v>
      </c>
      <c r="G20" s="138">
        <f>IF(F46=0, "-", F20/F46)</f>
        <v>3.9349617640507834E-3</v>
      </c>
      <c r="H20" s="55">
        <v>388</v>
      </c>
      <c r="I20" s="78">
        <f>IF(H46=0, "-", H20/H46)</f>
        <v>5.0200543407944104E-3</v>
      </c>
      <c r="J20" s="77">
        <f t="shared" si="0"/>
        <v>-0.15909090909090909</v>
      </c>
      <c r="K20" s="78">
        <f t="shared" si="1"/>
        <v>-0.3170103092783505</v>
      </c>
    </row>
    <row r="21" spans="1:11" x14ac:dyDescent="0.2">
      <c r="A21" s="20" t="s">
        <v>72</v>
      </c>
      <c r="B21" s="55">
        <v>199</v>
      </c>
      <c r="C21" s="138">
        <f>IF(B46=0, "-", B21/B46)</f>
        <v>1.2136366408489358E-2</v>
      </c>
      <c r="D21" s="55">
        <v>214</v>
      </c>
      <c r="E21" s="78">
        <f>IF(D46=0, "-", D21/D46)</f>
        <v>1.2792922046867527E-2</v>
      </c>
      <c r="F21" s="128">
        <v>682</v>
      </c>
      <c r="G21" s="138">
        <f>IF(F46=0, "-", F21/F46)</f>
        <v>1.0126958200311826E-2</v>
      </c>
      <c r="H21" s="55">
        <v>897</v>
      </c>
      <c r="I21" s="78">
        <f>IF(H46=0, "-", H21/H46)</f>
        <v>1.1605641091991203E-2</v>
      </c>
      <c r="J21" s="77">
        <f t="shared" si="0"/>
        <v>-7.0093457943925228E-2</v>
      </c>
      <c r="K21" s="78">
        <f t="shared" si="1"/>
        <v>-0.23968784838350055</v>
      </c>
    </row>
    <row r="22" spans="1:11" x14ac:dyDescent="0.2">
      <c r="A22" s="20" t="s">
        <v>73</v>
      </c>
      <c r="B22" s="55">
        <v>727</v>
      </c>
      <c r="C22" s="138">
        <f>IF(B46=0, "-", B22/B46)</f>
        <v>4.4337378788802832E-2</v>
      </c>
      <c r="D22" s="55">
        <v>708</v>
      </c>
      <c r="E22" s="78">
        <f>IF(D46=0, "-", D22/D46)</f>
        <v>4.2324246771879487E-2</v>
      </c>
      <c r="F22" s="128">
        <v>3317</v>
      </c>
      <c r="G22" s="138">
        <f>IF(F46=0, "-", F22/F46)</f>
        <v>4.9253842156062065E-2</v>
      </c>
      <c r="H22" s="55">
        <v>3065</v>
      </c>
      <c r="I22" s="78">
        <f>IF(H46=0, "-", H22/H46)</f>
        <v>3.9655841635399147E-2</v>
      </c>
      <c r="J22" s="77">
        <f t="shared" si="0"/>
        <v>2.6836158192090395E-2</v>
      </c>
      <c r="K22" s="78">
        <f t="shared" si="1"/>
        <v>8.2218597063621529E-2</v>
      </c>
    </row>
    <row r="23" spans="1:11" x14ac:dyDescent="0.2">
      <c r="A23" s="20" t="s">
        <v>74</v>
      </c>
      <c r="B23" s="55">
        <v>0</v>
      </c>
      <c r="C23" s="138">
        <f>IF(B46=0, "-", B23/B46)</f>
        <v>0</v>
      </c>
      <c r="D23" s="55">
        <v>0</v>
      </c>
      <c r="E23" s="78">
        <f>IF(D46=0, "-", D23/D46)</f>
        <v>0</v>
      </c>
      <c r="F23" s="128">
        <v>6</v>
      </c>
      <c r="G23" s="138">
        <f>IF(F46=0, "-", F23/F46)</f>
        <v>8.90934739030366E-5</v>
      </c>
      <c r="H23" s="55">
        <v>8</v>
      </c>
      <c r="I23" s="78">
        <f>IF(H46=0, "-", H23/H46)</f>
        <v>1.0350627506792599E-4</v>
      </c>
      <c r="J23" s="77" t="str">
        <f t="shared" si="0"/>
        <v>-</v>
      </c>
      <c r="K23" s="78">
        <f t="shared" si="1"/>
        <v>-0.25</v>
      </c>
    </row>
    <row r="24" spans="1:11" x14ac:dyDescent="0.2">
      <c r="A24" s="20" t="s">
        <v>75</v>
      </c>
      <c r="B24" s="55">
        <v>394</v>
      </c>
      <c r="C24" s="138">
        <f>IF(B46=0, "-", B24/B46)</f>
        <v>2.4028785753491492E-2</v>
      </c>
      <c r="D24" s="55">
        <v>483</v>
      </c>
      <c r="E24" s="78">
        <f>IF(D46=0, "-", D24/D46)</f>
        <v>2.8873744619799139E-2</v>
      </c>
      <c r="F24" s="128">
        <v>1442</v>
      </c>
      <c r="G24" s="138">
        <f>IF(F46=0, "-", F24/F46)</f>
        <v>2.1412131561363131E-2</v>
      </c>
      <c r="H24" s="55">
        <v>2109</v>
      </c>
      <c r="I24" s="78">
        <f>IF(H46=0, "-", H24/H46)</f>
        <v>2.728684176478199E-2</v>
      </c>
      <c r="J24" s="77">
        <f t="shared" si="0"/>
        <v>-0.18426501035196688</v>
      </c>
      <c r="K24" s="78">
        <f t="shared" si="1"/>
        <v>-0.31626363205310576</v>
      </c>
    </row>
    <row r="25" spans="1:11" x14ac:dyDescent="0.2">
      <c r="A25" s="20" t="s">
        <v>76</v>
      </c>
      <c r="B25" s="55">
        <v>39</v>
      </c>
      <c r="C25" s="138">
        <f>IF(B46=0, "-", B25/B46)</f>
        <v>2.378483869000427E-3</v>
      </c>
      <c r="D25" s="55">
        <v>5</v>
      </c>
      <c r="E25" s="78">
        <f>IF(D46=0, "-", D25/D46)</f>
        <v>2.9890004782400767E-4</v>
      </c>
      <c r="F25" s="128">
        <v>103</v>
      </c>
      <c r="G25" s="138">
        <f>IF(F46=0, "-", F25/F46)</f>
        <v>1.5294379686687949E-3</v>
      </c>
      <c r="H25" s="55">
        <v>53</v>
      </c>
      <c r="I25" s="78">
        <f>IF(H46=0, "-", H25/H46)</f>
        <v>6.8572907232500974E-4</v>
      </c>
      <c r="J25" s="77">
        <f t="shared" si="0"/>
        <v>6.8</v>
      </c>
      <c r="K25" s="78">
        <f t="shared" si="1"/>
        <v>0.94339622641509435</v>
      </c>
    </row>
    <row r="26" spans="1:11" x14ac:dyDescent="0.2">
      <c r="A26" s="20" t="s">
        <v>77</v>
      </c>
      <c r="B26" s="55">
        <v>608</v>
      </c>
      <c r="C26" s="138">
        <f>IF(B46=0, "-", B26/B46)</f>
        <v>3.7079953650057937E-2</v>
      </c>
      <c r="D26" s="55">
        <v>314</v>
      </c>
      <c r="E26" s="78">
        <f>IF(D46=0, "-", D26/D46)</f>
        <v>1.8770923003347682E-2</v>
      </c>
      <c r="F26" s="128">
        <v>1659</v>
      </c>
      <c r="G26" s="138">
        <f>IF(F46=0, "-", F26/F46)</f>
        <v>2.4634345534189622E-2</v>
      </c>
      <c r="H26" s="55">
        <v>1541</v>
      </c>
      <c r="I26" s="78">
        <f>IF(H46=0, "-", H26/H46)</f>
        <v>1.9937896234959243E-2</v>
      </c>
      <c r="J26" s="77">
        <f t="shared" si="0"/>
        <v>0.93630573248407645</v>
      </c>
      <c r="K26" s="78">
        <f t="shared" si="1"/>
        <v>7.6573653471771572E-2</v>
      </c>
    </row>
    <row r="27" spans="1:11" x14ac:dyDescent="0.2">
      <c r="A27" s="20" t="s">
        <v>79</v>
      </c>
      <c r="B27" s="55">
        <v>21</v>
      </c>
      <c r="C27" s="138">
        <f>IF(B46=0, "-", B27/B46)</f>
        <v>1.2807220833079222E-3</v>
      </c>
      <c r="D27" s="55">
        <v>14</v>
      </c>
      <c r="E27" s="78">
        <f>IF(D46=0, "-", D27/D46)</f>
        <v>8.3692013390722147E-4</v>
      </c>
      <c r="F27" s="128">
        <v>67</v>
      </c>
      <c r="G27" s="138">
        <f>IF(F46=0, "-", F27/F46)</f>
        <v>9.9487712525057545E-4</v>
      </c>
      <c r="H27" s="55">
        <v>78</v>
      </c>
      <c r="I27" s="78">
        <f>IF(H46=0, "-", H27/H46)</f>
        <v>1.0091861819122785E-3</v>
      </c>
      <c r="J27" s="77">
        <f t="shared" si="0"/>
        <v>0.5</v>
      </c>
      <c r="K27" s="78">
        <f t="shared" si="1"/>
        <v>-0.14102564102564102</v>
      </c>
    </row>
    <row r="28" spans="1:11" x14ac:dyDescent="0.2">
      <c r="A28" s="20" t="s">
        <v>80</v>
      </c>
      <c r="B28" s="55">
        <v>1678</v>
      </c>
      <c r="C28" s="138">
        <f>IF(B46=0, "-", B28/B46)</f>
        <v>0.10233579313289017</v>
      </c>
      <c r="D28" s="55">
        <v>1796</v>
      </c>
      <c r="E28" s="78">
        <f>IF(D46=0, "-", D28/D46)</f>
        <v>0.10736489717838354</v>
      </c>
      <c r="F28" s="128">
        <v>7194</v>
      </c>
      <c r="G28" s="138">
        <f>IF(F46=0, "-", F28/F46)</f>
        <v>0.10682307520974088</v>
      </c>
      <c r="H28" s="55">
        <v>8589</v>
      </c>
      <c r="I28" s="78">
        <f>IF(H46=0, "-", H28/H46)</f>
        <v>0.11112692456980204</v>
      </c>
      <c r="J28" s="77">
        <f t="shared" si="0"/>
        <v>-6.5701559020044542E-2</v>
      </c>
      <c r="K28" s="78">
        <f t="shared" si="1"/>
        <v>-0.16241704505763185</v>
      </c>
    </row>
    <row r="29" spans="1:11" x14ac:dyDescent="0.2">
      <c r="A29" s="20" t="s">
        <v>82</v>
      </c>
      <c r="B29" s="55">
        <v>671</v>
      </c>
      <c r="C29" s="138">
        <f>IF(B46=0, "-", B29/B46)</f>
        <v>4.0922119899981707E-2</v>
      </c>
      <c r="D29" s="55">
        <v>431</v>
      </c>
      <c r="E29" s="78">
        <f>IF(D46=0, "-", D29/D46)</f>
        <v>2.5765184122429459E-2</v>
      </c>
      <c r="F29" s="128">
        <v>2233</v>
      </c>
      <c r="G29" s="138">
        <f>IF(F46=0, "-", F29/F46)</f>
        <v>3.3157621204246791E-2</v>
      </c>
      <c r="H29" s="55">
        <v>1960</v>
      </c>
      <c r="I29" s="78">
        <f>IF(H46=0, "-", H29/H46)</f>
        <v>2.5359037391641869E-2</v>
      </c>
      <c r="J29" s="77">
        <f t="shared" si="0"/>
        <v>0.55684454756380508</v>
      </c>
      <c r="K29" s="78">
        <f t="shared" si="1"/>
        <v>0.13928571428571429</v>
      </c>
    </row>
    <row r="30" spans="1:11" x14ac:dyDescent="0.2">
      <c r="A30" s="20" t="s">
        <v>84</v>
      </c>
      <c r="B30" s="55">
        <v>233</v>
      </c>
      <c r="C30" s="138">
        <f>IF(B46=0, "-", B30/B46)</f>
        <v>1.4209916448130756E-2</v>
      </c>
      <c r="D30" s="55">
        <v>169</v>
      </c>
      <c r="E30" s="78">
        <f>IF(D46=0, "-", D30/D46)</f>
        <v>1.0102821616451459E-2</v>
      </c>
      <c r="F30" s="128">
        <v>1046</v>
      </c>
      <c r="G30" s="138">
        <f>IF(F46=0, "-", F30/F46)</f>
        <v>1.5531962283762715E-2</v>
      </c>
      <c r="H30" s="55">
        <v>518</v>
      </c>
      <c r="I30" s="78">
        <f>IF(H46=0, "-", H30/H46)</f>
        <v>6.7020313106482083E-3</v>
      </c>
      <c r="J30" s="77">
        <f t="shared" si="0"/>
        <v>0.378698224852071</v>
      </c>
      <c r="K30" s="78">
        <f t="shared" si="1"/>
        <v>1.0193050193050193</v>
      </c>
    </row>
    <row r="31" spans="1:11" x14ac:dyDescent="0.2">
      <c r="A31" s="20" t="s">
        <v>85</v>
      </c>
      <c r="B31" s="55">
        <v>51</v>
      </c>
      <c r="C31" s="138">
        <f>IF(B46=0, "-", B31/B46)</f>
        <v>3.1103250594620969E-3</v>
      </c>
      <c r="D31" s="55">
        <v>38</v>
      </c>
      <c r="E31" s="78">
        <f>IF(D46=0, "-", D31/D46)</f>
        <v>2.2716403634624582E-3</v>
      </c>
      <c r="F31" s="128">
        <v>164</v>
      </c>
      <c r="G31" s="138">
        <f>IF(F46=0, "-", F31/F46)</f>
        <v>2.4352216200163338E-3</v>
      </c>
      <c r="H31" s="55">
        <v>164</v>
      </c>
      <c r="I31" s="78">
        <f>IF(H46=0, "-", H31/H46)</f>
        <v>2.121878638892483E-3</v>
      </c>
      <c r="J31" s="77">
        <f t="shared" si="0"/>
        <v>0.34210526315789475</v>
      </c>
      <c r="K31" s="78">
        <f t="shared" si="1"/>
        <v>0</v>
      </c>
    </row>
    <row r="32" spans="1:11" x14ac:dyDescent="0.2">
      <c r="A32" s="20" t="s">
        <v>86</v>
      </c>
      <c r="B32" s="55">
        <v>1218</v>
      </c>
      <c r="C32" s="138">
        <f>IF(B46=0, "-", B32/B46)</f>
        <v>7.4281880831859493E-2</v>
      </c>
      <c r="D32" s="55">
        <v>1581</v>
      </c>
      <c r="E32" s="78">
        <f>IF(D46=0, "-", D32/D46)</f>
        <v>9.451219512195122E-2</v>
      </c>
      <c r="F32" s="128">
        <v>5216</v>
      </c>
      <c r="G32" s="138">
        <f>IF(F46=0, "-", F32/F46)</f>
        <v>7.7451926646373154E-2</v>
      </c>
      <c r="H32" s="55">
        <v>7390</v>
      </c>
      <c r="I32" s="78">
        <f>IF(H46=0, "-", H32/H46)</f>
        <v>9.5613921593996634E-2</v>
      </c>
      <c r="J32" s="77">
        <f t="shared" si="0"/>
        <v>-0.22960151802656548</v>
      </c>
      <c r="K32" s="78">
        <f t="shared" si="1"/>
        <v>-0.29418132611637349</v>
      </c>
    </row>
    <row r="33" spans="1:11" x14ac:dyDescent="0.2">
      <c r="A33" s="20" t="s">
        <v>88</v>
      </c>
      <c r="B33" s="55">
        <v>674</v>
      </c>
      <c r="C33" s="138">
        <f>IF(B46=0, "-", B33/B46)</f>
        <v>4.1105080197597121E-2</v>
      </c>
      <c r="D33" s="55">
        <v>927</v>
      </c>
      <c r="E33" s="78">
        <f>IF(D46=0, "-", D33/D46)</f>
        <v>5.5416068866571015E-2</v>
      </c>
      <c r="F33" s="128">
        <v>3732</v>
      </c>
      <c r="G33" s="138">
        <f>IF(F46=0, "-", F33/F46)</f>
        <v>5.5416140767688769E-2</v>
      </c>
      <c r="H33" s="55">
        <v>4995</v>
      </c>
      <c r="I33" s="78">
        <f>IF(H46=0, "-", H33/H46)</f>
        <v>6.4626730495536286E-2</v>
      </c>
      <c r="J33" s="77">
        <f t="shared" si="0"/>
        <v>-0.27292340884573896</v>
      </c>
      <c r="K33" s="78">
        <f t="shared" si="1"/>
        <v>-0.25285285285285286</v>
      </c>
    </row>
    <row r="34" spans="1:11" x14ac:dyDescent="0.2">
      <c r="A34" s="20" t="s">
        <v>89</v>
      </c>
      <c r="B34" s="55">
        <v>63</v>
      </c>
      <c r="C34" s="138">
        <f>IF(B46=0, "-", B34/B46)</f>
        <v>3.8421662499237667E-3</v>
      </c>
      <c r="D34" s="55">
        <v>104</v>
      </c>
      <c r="E34" s="78">
        <f>IF(D46=0, "-", D34/D46)</f>
        <v>6.2171209947393591E-3</v>
      </c>
      <c r="F34" s="128">
        <v>252</v>
      </c>
      <c r="G34" s="138">
        <f>IF(F46=0, "-", F34/F46)</f>
        <v>3.7419259039275371E-3</v>
      </c>
      <c r="H34" s="55">
        <v>273</v>
      </c>
      <c r="I34" s="78">
        <f>IF(H46=0, "-", H34/H46)</f>
        <v>3.5321516366929747E-3</v>
      </c>
      <c r="J34" s="77">
        <f t="shared" si="0"/>
        <v>-0.39423076923076922</v>
      </c>
      <c r="K34" s="78">
        <f t="shared" si="1"/>
        <v>-7.6923076923076927E-2</v>
      </c>
    </row>
    <row r="35" spans="1:11" x14ac:dyDescent="0.2">
      <c r="A35" s="20" t="s">
        <v>90</v>
      </c>
      <c r="B35" s="55">
        <v>169</v>
      </c>
      <c r="C35" s="138">
        <f>IF(B46=0, "-", B35/B46)</f>
        <v>1.0306763432335183E-2</v>
      </c>
      <c r="D35" s="55">
        <v>132</v>
      </c>
      <c r="E35" s="78">
        <f>IF(D46=0, "-", D35/D46)</f>
        <v>7.8909612625538018E-3</v>
      </c>
      <c r="F35" s="128">
        <v>657</v>
      </c>
      <c r="G35" s="138">
        <f>IF(F46=0, "-", F35/F46)</f>
        <v>9.7557353923825082E-3</v>
      </c>
      <c r="H35" s="55">
        <v>658</v>
      </c>
      <c r="I35" s="78">
        <f>IF(H46=0, "-", H35/H46)</f>
        <v>8.5133911243369127E-3</v>
      </c>
      <c r="J35" s="77">
        <f t="shared" si="0"/>
        <v>0.28030303030303028</v>
      </c>
      <c r="K35" s="78">
        <f t="shared" si="1"/>
        <v>-1.5197568389057751E-3</v>
      </c>
    </row>
    <row r="36" spans="1:11" x14ac:dyDescent="0.2">
      <c r="A36" s="20" t="s">
        <v>92</v>
      </c>
      <c r="B36" s="55">
        <v>61</v>
      </c>
      <c r="C36" s="138">
        <f>IF(B46=0, "-", B36/B46)</f>
        <v>3.7201927181801549E-3</v>
      </c>
      <c r="D36" s="55">
        <v>57</v>
      </c>
      <c r="E36" s="78">
        <f>IF(D46=0, "-", D36/D46)</f>
        <v>3.4074605451936872E-3</v>
      </c>
      <c r="F36" s="128">
        <v>167</v>
      </c>
      <c r="G36" s="138">
        <f>IF(F46=0, "-", F36/F46)</f>
        <v>2.4797683569678522E-3</v>
      </c>
      <c r="H36" s="55">
        <v>332</v>
      </c>
      <c r="I36" s="78">
        <f>IF(H46=0, "-", H36/H46)</f>
        <v>4.2955104153189283E-3</v>
      </c>
      <c r="J36" s="77">
        <f t="shared" si="0"/>
        <v>7.0175438596491224E-2</v>
      </c>
      <c r="K36" s="78">
        <f t="shared" si="1"/>
        <v>-0.49698795180722893</v>
      </c>
    </row>
    <row r="37" spans="1:11" x14ac:dyDescent="0.2">
      <c r="A37" s="20" t="s">
        <v>93</v>
      </c>
      <c r="B37" s="55">
        <v>2</v>
      </c>
      <c r="C37" s="138">
        <f>IF(B46=0, "-", B37/B46)</f>
        <v>1.2197353174361163E-4</v>
      </c>
      <c r="D37" s="55">
        <v>0</v>
      </c>
      <c r="E37" s="78">
        <f>IF(D46=0, "-", D37/D46)</f>
        <v>0</v>
      </c>
      <c r="F37" s="128">
        <v>3</v>
      </c>
      <c r="G37" s="138">
        <f>IF(F46=0, "-", F37/F46)</f>
        <v>4.45467369515183E-5</v>
      </c>
      <c r="H37" s="55">
        <v>3</v>
      </c>
      <c r="I37" s="78">
        <f>IF(H46=0, "-", H37/H46)</f>
        <v>3.881485315047225E-5</v>
      </c>
      <c r="J37" s="77" t="str">
        <f t="shared" si="0"/>
        <v>-</v>
      </c>
      <c r="K37" s="78">
        <f t="shared" si="1"/>
        <v>0</v>
      </c>
    </row>
    <row r="38" spans="1:11" x14ac:dyDescent="0.2">
      <c r="A38" s="20" t="s">
        <v>94</v>
      </c>
      <c r="B38" s="55">
        <v>151</v>
      </c>
      <c r="C38" s="138">
        <f>IF(B46=0, "-", B38/B46)</f>
        <v>9.2090016466426783E-3</v>
      </c>
      <c r="D38" s="55">
        <v>148</v>
      </c>
      <c r="E38" s="78">
        <f>IF(D46=0, "-", D38/D46)</f>
        <v>8.8474414155906272E-3</v>
      </c>
      <c r="F38" s="128">
        <v>573</v>
      </c>
      <c r="G38" s="138">
        <f>IF(F46=0, "-", F38/F46)</f>
        <v>8.5084267577399952E-3</v>
      </c>
      <c r="H38" s="55">
        <v>577</v>
      </c>
      <c r="I38" s="78">
        <f>IF(H46=0, "-", H38/H46)</f>
        <v>7.4653900892741624E-3</v>
      </c>
      <c r="J38" s="77">
        <f t="shared" si="0"/>
        <v>2.0270270270270271E-2</v>
      </c>
      <c r="K38" s="78">
        <f t="shared" si="1"/>
        <v>-6.9324090121317154E-3</v>
      </c>
    </row>
    <row r="39" spans="1:11" x14ac:dyDescent="0.2">
      <c r="A39" s="20" t="s">
        <v>95</v>
      </c>
      <c r="B39" s="55">
        <v>15</v>
      </c>
      <c r="C39" s="138">
        <f>IF(B46=0, "-", B39/B46)</f>
        <v>9.1480148807708724E-4</v>
      </c>
      <c r="D39" s="55">
        <v>0</v>
      </c>
      <c r="E39" s="78">
        <f>IF(D46=0, "-", D39/D46)</f>
        <v>0</v>
      </c>
      <c r="F39" s="128">
        <v>66</v>
      </c>
      <c r="G39" s="138">
        <f>IF(F46=0, "-", F39/F46)</f>
        <v>9.8002821293340266E-4</v>
      </c>
      <c r="H39" s="55">
        <v>0</v>
      </c>
      <c r="I39" s="78">
        <f>IF(H46=0, "-", H39/H46)</f>
        <v>0</v>
      </c>
      <c r="J39" s="77" t="str">
        <f t="shared" si="0"/>
        <v>-</v>
      </c>
      <c r="K39" s="78" t="str">
        <f t="shared" si="1"/>
        <v>-</v>
      </c>
    </row>
    <row r="40" spans="1:11" x14ac:dyDescent="0.2">
      <c r="A40" s="20" t="s">
        <v>96</v>
      </c>
      <c r="B40" s="55">
        <v>1138</v>
      </c>
      <c r="C40" s="138">
        <f>IF(B46=0, "-", B40/B46)</f>
        <v>6.9402939562115018E-2</v>
      </c>
      <c r="D40" s="55">
        <v>1362</v>
      </c>
      <c r="E40" s="78">
        <f>IF(D46=0, "-", D40/D46)</f>
        <v>8.1420373027259685E-2</v>
      </c>
      <c r="F40" s="128">
        <v>4419</v>
      </c>
      <c r="G40" s="138">
        <f>IF(F46=0, "-", F40/F46)</f>
        <v>6.5617343529586453E-2</v>
      </c>
      <c r="H40" s="55">
        <v>6239</v>
      </c>
      <c r="I40" s="78">
        <f>IF(H46=0, "-", H40/H46)</f>
        <v>8.072195626859878E-2</v>
      </c>
      <c r="J40" s="77">
        <f t="shared" si="0"/>
        <v>-0.1644640234948605</v>
      </c>
      <c r="K40" s="78">
        <f t="shared" si="1"/>
        <v>-0.29171341561147618</v>
      </c>
    </row>
    <row r="41" spans="1:11" x14ac:dyDescent="0.2">
      <c r="A41" s="20" t="s">
        <v>97</v>
      </c>
      <c r="B41" s="55">
        <v>220</v>
      </c>
      <c r="C41" s="138">
        <f>IF(B46=0, "-", B41/B46)</f>
        <v>1.3417088491797281E-2</v>
      </c>
      <c r="D41" s="55">
        <v>358</v>
      </c>
      <c r="E41" s="78">
        <f>IF(D46=0, "-", D41/D46)</f>
        <v>2.1401243424198947E-2</v>
      </c>
      <c r="F41" s="128">
        <v>1024</v>
      </c>
      <c r="G41" s="138">
        <f>IF(F46=0, "-", F41/F46)</f>
        <v>1.5205286212784913E-2</v>
      </c>
      <c r="H41" s="55">
        <v>1533</v>
      </c>
      <c r="I41" s="78">
        <f>IF(H46=0, "-", H41/H46)</f>
        <v>1.983438995989132E-2</v>
      </c>
      <c r="J41" s="77">
        <f t="shared" si="0"/>
        <v>-0.38547486033519551</v>
      </c>
      <c r="K41" s="78">
        <f t="shared" si="1"/>
        <v>-0.33202870189171557</v>
      </c>
    </row>
    <row r="42" spans="1:11" x14ac:dyDescent="0.2">
      <c r="A42" s="20" t="s">
        <v>98</v>
      </c>
      <c r="B42" s="55">
        <v>2789</v>
      </c>
      <c r="C42" s="138">
        <f>IF(B46=0, "-", B42/B46)</f>
        <v>0.17009209001646644</v>
      </c>
      <c r="D42" s="55">
        <v>2494</v>
      </c>
      <c r="E42" s="78">
        <f>IF(D46=0, "-", D42/D46)</f>
        <v>0.149091343854615</v>
      </c>
      <c r="F42" s="128">
        <v>12600</v>
      </c>
      <c r="G42" s="138">
        <f>IF(F46=0, "-", F42/F46)</f>
        <v>0.18709629519637686</v>
      </c>
      <c r="H42" s="55">
        <v>12326</v>
      </c>
      <c r="I42" s="78">
        <f>IF(H46=0, "-", H42/H46)</f>
        <v>0.15947729331090699</v>
      </c>
      <c r="J42" s="77">
        <f t="shared" si="0"/>
        <v>0.11828388131515638</v>
      </c>
      <c r="K42" s="78">
        <f t="shared" si="1"/>
        <v>2.222943371734545E-2</v>
      </c>
    </row>
    <row r="43" spans="1:11" x14ac:dyDescent="0.2">
      <c r="A43" s="20" t="s">
        <v>99</v>
      </c>
      <c r="B43" s="55">
        <v>686</v>
      </c>
      <c r="C43" s="138">
        <f>IF(B46=0, "-", B43/B46)</f>
        <v>4.1836921388058793E-2</v>
      </c>
      <c r="D43" s="55">
        <v>572</v>
      </c>
      <c r="E43" s="78">
        <f>IF(D46=0, "-", D43/D46)</f>
        <v>3.4194165471066476E-2</v>
      </c>
      <c r="F43" s="128">
        <v>2203</v>
      </c>
      <c r="G43" s="138">
        <f>IF(F46=0, "-", F43/F46)</f>
        <v>3.2712153834731604E-2</v>
      </c>
      <c r="H43" s="55">
        <v>2676</v>
      </c>
      <c r="I43" s="78">
        <f>IF(H46=0, "-", H43/H46)</f>
        <v>3.4622849010221245E-2</v>
      </c>
      <c r="J43" s="77">
        <f t="shared" si="0"/>
        <v>0.1993006993006993</v>
      </c>
      <c r="K43" s="78">
        <f t="shared" si="1"/>
        <v>-0.17675635276532137</v>
      </c>
    </row>
    <row r="44" spans="1:11" x14ac:dyDescent="0.2">
      <c r="A44" s="20" t="s">
        <v>100</v>
      </c>
      <c r="B44" s="55">
        <v>426</v>
      </c>
      <c r="C44" s="138">
        <f>IF(B46=0, "-", B44/B46)</f>
        <v>2.5980362261389278E-2</v>
      </c>
      <c r="D44" s="55">
        <v>381</v>
      </c>
      <c r="E44" s="78">
        <f>IF(D46=0, "-", D44/D46)</f>
        <v>2.2776183644189384E-2</v>
      </c>
      <c r="F44" s="128">
        <v>1308</v>
      </c>
      <c r="G44" s="138">
        <f>IF(F46=0, "-", F44/F46)</f>
        <v>1.942237731086198E-2</v>
      </c>
      <c r="H44" s="55">
        <v>1667</v>
      </c>
      <c r="I44" s="78">
        <f>IF(H46=0, "-", H44/H46)</f>
        <v>2.1568120067279078E-2</v>
      </c>
      <c r="J44" s="77">
        <f t="shared" si="0"/>
        <v>0.11811023622047244</v>
      </c>
      <c r="K44" s="78">
        <f t="shared" si="1"/>
        <v>-0.21535692861427713</v>
      </c>
    </row>
    <row r="45" spans="1:11" x14ac:dyDescent="0.2">
      <c r="A45" s="129"/>
      <c r="B45" s="82"/>
      <c r="D45" s="82"/>
      <c r="E45" s="86"/>
      <c r="F45" s="130"/>
      <c r="H45" s="82"/>
      <c r="I45" s="86"/>
      <c r="J45" s="85"/>
      <c r="K45" s="86"/>
    </row>
    <row r="46" spans="1:11" s="38" customFormat="1" x14ac:dyDescent="0.2">
      <c r="A46" s="131" t="s">
        <v>541</v>
      </c>
      <c r="B46" s="32">
        <f>SUM(B7:B45)</f>
        <v>16397</v>
      </c>
      <c r="C46" s="132">
        <v>1</v>
      </c>
      <c r="D46" s="32">
        <f>SUM(D7:D45)</f>
        <v>16728</v>
      </c>
      <c r="E46" s="133">
        <v>1</v>
      </c>
      <c r="F46" s="121">
        <f>SUM(F7:F45)</f>
        <v>67345</v>
      </c>
      <c r="G46" s="134">
        <v>1</v>
      </c>
      <c r="H46" s="32">
        <f>SUM(H7:H45)</f>
        <v>77290</v>
      </c>
      <c r="I46" s="133">
        <v>1</v>
      </c>
      <c r="J46" s="35">
        <f>IF(D46=0, "-", (B46-D46)/D46)</f>
        <v>-1.9787183165949306E-2</v>
      </c>
      <c r="K46" s="36">
        <f>IF(H46=0, "-", (F46-H46)/H46)</f>
        <v>-0.12867123819381551</v>
      </c>
    </row>
  </sheetData>
  <mergeCells count="9">
    <mergeCell ref="B5:C5"/>
    <mergeCell ref="D5:E5"/>
    <mergeCell ref="F5:G5"/>
    <mergeCell ref="H5:I5"/>
    <mergeCell ref="B1:K1"/>
    <mergeCell ref="B2:K2"/>
    <mergeCell ref="B4:E4"/>
    <mergeCell ref="F4:I4"/>
    <mergeCell ref="J4:K4"/>
  </mergeCells>
  <printOptions horizontalCentered="1"/>
  <pageMargins left="0.39370078740157483" right="0.39370078740157483" top="0.39370078740157483" bottom="0.59055118110236227" header="0.39370078740157483" footer="0.19685039370078741"/>
  <pageSetup paperSize="9" scale="93" fitToHeight="0"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7CCEDC-75FF-4E15-9436-462554BA3732}">
  <sheetPr>
    <pageSetUpPr fitToPage="1"/>
  </sheetPr>
  <dimension ref="A1:K80"/>
  <sheetViews>
    <sheetView tabSelected="1" workbookViewId="0">
      <selection activeCell="M1" sqref="M1"/>
    </sheetView>
  </sheetViews>
  <sheetFormatPr defaultRowHeight="12.75" x14ac:dyDescent="0.2"/>
  <cols>
    <col min="1" max="1" width="29.42578125" style="1" bestFit="1" customWidth="1"/>
    <col min="2" max="2" width="7.28515625" style="1" bestFit="1" customWidth="1"/>
    <col min="3" max="3" width="7.28515625" style="1" customWidth="1"/>
    <col min="4" max="4" width="7.28515625" style="1" bestFit="1" customWidth="1"/>
    <col min="5" max="5" width="7.28515625" style="1" customWidth="1"/>
    <col min="6" max="6" width="7.28515625" style="1" bestFit="1" customWidth="1"/>
    <col min="7" max="7" width="7.28515625" style="1" customWidth="1"/>
    <col min="8" max="8" width="7.28515625" style="1" bestFit="1" customWidth="1"/>
    <col min="9" max="9" width="7.28515625" style="1" customWidth="1"/>
    <col min="10" max="11" width="7.7109375" style="1" customWidth="1"/>
    <col min="12" max="256" width="8.7109375" style="1"/>
    <col min="257" max="257" width="34.7109375" style="1" customWidth="1"/>
    <col min="258" max="258" width="7.28515625" style="1" bestFit="1" customWidth="1"/>
    <col min="259" max="259" width="7.28515625" style="1" customWidth="1"/>
    <col min="260" max="260" width="7.28515625" style="1" bestFit="1" customWidth="1"/>
    <col min="261" max="261" width="7.28515625" style="1" customWidth="1"/>
    <col min="262" max="262" width="7.28515625" style="1" bestFit="1" customWidth="1"/>
    <col min="263" max="263" width="7.28515625" style="1" customWidth="1"/>
    <col min="264" max="264" width="7.28515625" style="1" bestFit="1" customWidth="1"/>
    <col min="265" max="265" width="7.28515625" style="1" customWidth="1"/>
    <col min="266" max="267" width="7.7109375" style="1" customWidth="1"/>
    <col min="268" max="512" width="8.7109375" style="1"/>
    <col min="513" max="513" width="34.7109375" style="1" customWidth="1"/>
    <col min="514" max="514" width="7.28515625" style="1" bestFit="1" customWidth="1"/>
    <col min="515" max="515" width="7.28515625" style="1" customWidth="1"/>
    <col min="516" max="516" width="7.28515625" style="1" bestFit="1" customWidth="1"/>
    <col min="517" max="517" width="7.28515625" style="1" customWidth="1"/>
    <col min="518" max="518" width="7.28515625" style="1" bestFit="1" customWidth="1"/>
    <col min="519" max="519" width="7.28515625" style="1" customWidth="1"/>
    <col min="520" max="520" width="7.28515625" style="1" bestFit="1" customWidth="1"/>
    <col min="521" max="521" width="7.28515625" style="1" customWidth="1"/>
    <col min="522" max="523" width="7.7109375" style="1" customWidth="1"/>
    <col min="524" max="768" width="8.7109375" style="1"/>
    <col min="769" max="769" width="34.7109375" style="1" customWidth="1"/>
    <col min="770" max="770" width="7.28515625" style="1" bestFit="1" customWidth="1"/>
    <col min="771" max="771" width="7.28515625" style="1" customWidth="1"/>
    <col min="772" max="772" width="7.28515625" style="1" bestFit="1" customWidth="1"/>
    <col min="773" max="773" width="7.28515625" style="1" customWidth="1"/>
    <col min="774" max="774" width="7.28515625" style="1" bestFit="1" customWidth="1"/>
    <col min="775" max="775" width="7.28515625" style="1" customWidth="1"/>
    <col min="776" max="776" width="7.28515625" style="1" bestFit="1" customWidth="1"/>
    <col min="777" max="777" width="7.28515625" style="1" customWidth="1"/>
    <col min="778" max="779" width="7.7109375" style="1" customWidth="1"/>
    <col min="780" max="1024" width="8.7109375" style="1"/>
    <col min="1025" max="1025" width="34.7109375" style="1" customWidth="1"/>
    <col min="1026" max="1026" width="7.28515625" style="1" bestFit="1" customWidth="1"/>
    <col min="1027" max="1027" width="7.28515625" style="1" customWidth="1"/>
    <col min="1028" max="1028" width="7.28515625" style="1" bestFit="1" customWidth="1"/>
    <col min="1029" max="1029" width="7.28515625" style="1" customWidth="1"/>
    <col min="1030" max="1030" width="7.28515625" style="1" bestFit="1" customWidth="1"/>
    <col min="1031" max="1031" width="7.28515625" style="1" customWidth="1"/>
    <col min="1032" max="1032" width="7.28515625" style="1" bestFit="1" customWidth="1"/>
    <col min="1033" max="1033" width="7.28515625" style="1" customWidth="1"/>
    <col min="1034" max="1035" width="7.7109375" style="1" customWidth="1"/>
    <col min="1036" max="1280" width="8.7109375" style="1"/>
    <col min="1281" max="1281" width="34.7109375" style="1" customWidth="1"/>
    <col min="1282" max="1282" width="7.28515625" style="1" bestFit="1" customWidth="1"/>
    <col min="1283" max="1283" width="7.28515625" style="1" customWidth="1"/>
    <col min="1284" max="1284" width="7.28515625" style="1" bestFit="1" customWidth="1"/>
    <col min="1285" max="1285" width="7.28515625" style="1" customWidth="1"/>
    <col min="1286" max="1286" width="7.28515625" style="1" bestFit="1" customWidth="1"/>
    <col min="1287" max="1287" width="7.28515625" style="1" customWidth="1"/>
    <col min="1288" max="1288" width="7.28515625" style="1" bestFit="1" customWidth="1"/>
    <col min="1289" max="1289" width="7.28515625" style="1" customWidth="1"/>
    <col min="1290" max="1291" width="7.7109375" style="1" customWidth="1"/>
    <col min="1292" max="1536" width="8.7109375" style="1"/>
    <col min="1537" max="1537" width="34.7109375" style="1" customWidth="1"/>
    <col min="1538" max="1538" width="7.28515625" style="1" bestFit="1" customWidth="1"/>
    <col min="1539" max="1539" width="7.28515625" style="1" customWidth="1"/>
    <col min="1540" max="1540" width="7.28515625" style="1" bestFit="1" customWidth="1"/>
    <col min="1541" max="1541" width="7.28515625" style="1" customWidth="1"/>
    <col min="1542" max="1542" width="7.28515625" style="1" bestFit="1" customWidth="1"/>
    <col min="1543" max="1543" width="7.28515625" style="1" customWidth="1"/>
    <col min="1544" max="1544" width="7.28515625" style="1" bestFit="1" customWidth="1"/>
    <col min="1545" max="1545" width="7.28515625" style="1" customWidth="1"/>
    <col min="1546" max="1547" width="7.7109375" style="1" customWidth="1"/>
    <col min="1548" max="1792" width="8.7109375" style="1"/>
    <col min="1793" max="1793" width="34.7109375" style="1" customWidth="1"/>
    <col min="1794" max="1794" width="7.28515625" style="1" bestFit="1" customWidth="1"/>
    <col min="1795" max="1795" width="7.28515625" style="1" customWidth="1"/>
    <col min="1796" max="1796" width="7.28515625" style="1" bestFit="1" customWidth="1"/>
    <col min="1797" max="1797" width="7.28515625" style="1" customWidth="1"/>
    <col min="1798" max="1798" width="7.28515625" style="1" bestFit="1" customWidth="1"/>
    <col min="1799" max="1799" width="7.28515625" style="1" customWidth="1"/>
    <col min="1800" max="1800" width="7.28515625" style="1" bestFit="1" customWidth="1"/>
    <col min="1801" max="1801" width="7.28515625" style="1" customWidth="1"/>
    <col min="1802" max="1803" width="7.7109375" style="1" customWidth="1"/>
    <col min="1804" max="2048" width="8.7109375" style="1"/>
    <col min="2049" max="2049" width="34.7109375" style="1" customWidth="1"/>
    <col min="2050" max="2050" width="7.28515625" style="1" bestFit="1" customWidth="1"/>
    <col min="2051" max="2051" width="7.28515625" style="1" customWidth="1"/>
    <col min="2052" max="2052" width="7.28515625" style="1" bestFit="1" customWidth="1"/>
    <col min="2053" max="2053" width="7.28515625" style="1" customWidth="1"/>
    <col min="2054" max="2054" width="7.28515625" style="1" bestFit="1" customWidth="1"/>
    <col min="2055" max="2055" width="7.28515625" style="1" customWidth="1"/>
    <col min="2056" max="2056" width="7.28515625" style="1" bestFit="1" customWidth="1"/>
    <col min="2057" max="2057" width="7.28515625" style="1" customWidth="1"/>
    <col min="2058" max="2059" width="7.7109375" style="1" customWidth="1"/>
    <col min="2060" max="2304" width="8.7109375" style="1"/>
    <col min="2305" max="2305" width="34.7109375" style="1" customWidth="1"/>
    <col min="2306" max="2306" width="7.28515625" style="1" bestFit="1" customWidth="1"/>
    <col min="2307" max="2307" width="7.28515625" style="1" customWidth="1"/>
    <col min="2308" max="2308" width="7.28515625" style="1" bestFit="1" customWidth="1"/>
    <col min="2309" max="2309" width="7.28515625" style="1" customWidth="1"/>
    <col min="2310" max="2310" width="7.28515625" style="1" bestFit="1" customWidth="1"/>
    <col min="2311" max="2311" width="7.28515625" style="1" customWidth="1"/>
    <col min="2312" max="2312" width="7.28515625" style="1" bestFit="1" customWidth="1"/>
    <col min="2313" max="2313" width="7.28515625" style="1" customWidth="1"/>
    <col min="2314" max="2315" width="7.7109375" style="1" customWidth="1"/>
    <col min="2316" max="2560" width="8.7109375" style="1"/>
    <col min="2561" max="2561" width="34.7109375" style="1" customWidth="1"/>
    <col min="2562" max="2562" width="7.28515625" style="1" bestFit="1" customWidth="1"/>
    <col min="2563" max="2563" width="7.28515625" style="1" customWidth="1"/>
    <col min="2564" max="2564" width="7.28515625" style="1" bestFit="1" customWidth="1"/>
    <col min="2565" max="2565" width="7.28515625" style="1" customWidth="1"/>
    <col min="2566" max="2566" width="7.28515625" style="1" bestFit="1" customWidth="1"/>
    <col min="2567" max="2567" width="7.28515625" style="1" customWidth="1"/>
    <col min="2568" max="2568" width="7.28515625" style="1" bestFit="1" customWidth="1"/>
    <col min="2569" max="2569" width="7.28515625" style="1" customWidth="1"/>
    <col min="2570" max="2571" width="7.7109375" style="1" customWidth="1"/>
    <col min="2572" max="2816" width="8.7109375" style="1"/>
    <col min="2817" max="2817" width="34.7109375" style="1" customWidth="1"/>
    <col min="2818" max="2818" width="7.28515625" style="1" bestFit="1" customWidth="1"/>
    <col min="2819" max="2819" width="7.28515625" style="1" customWidth="1"/>
    <col min="2820" max="2820" width="7.28515625" style="1" bestFit="1" customWidth="1"/>
    <col min="2821" max="2821" width="7.28515625" style="1" customWidth="1"/>
    <col min="2822" max="2822" width="7.28515625" style="1" bestFit="1" customWidth="1"/>
    <col min="2823" max="2823" width="7.28515625" style="1" customWidth="1"/>
    <col min="2824" max="2824" width="7.28515625" style="1" bestFit="1" customWidth="1"/>
    <col min="2825" max="2825" width="7.28515625" style="1" customWidth="1"/>
    <col min="2826" max="2827" width="7.7109375" style="1" customWidth="1"/>
    <col min="2828" max="3072" width="8.7109375" style="1"/>
    <col min="3073" max="3073" width="34.7109375" style="1" customWidth="1"/>
    <col min="3074" max="3074" width="7.28515625" style="1" bestFit="1" customWidth="1"/>
    <col min="3075" max="3075" width="7.28515625" style="1" customWidth="1"/>
    <col min="3076" max="3076" width="7.28515625" style="1" bestFit="1" customWidth="1"/>
    <col min="3077" max="3077" width="7.28515625" style="1" customWidth="1"/>
    <col min="3078" max="3078" width="7.28515625" style="1" bestFit="1" customWidth="1"/>
    <col min="3079" max="3079" width="7.28515625" style="1" customWidth="1"/>
    <col min="3080" max="3080" width="7.28515625" style="1" bestFit="1" customWidth="1"/>
    <col min="3081" max="3081" width="7.28515625" style="1" customWidth="1"/>
    <col min="3082" max="3083" width="7.7109375" style="1" customWidth="1"/>
    <col min="3084" max="3328" width="8.7109375" style="1"/>
    <col min="3329" max="3329" width="34.7109375" style="1" customWidth="1"/>
    <col min="3330" max="3330" width="7.28515625" style="1" bestFit="1" customWidth="1"/>
    <col min="3331" max="3331" width="7.28515625" style="1" customWidth="1"/>
    <col min="3332" max="3332" width="7.28515625" style="1" bestFit="1" customWidth="1"/>
    <col min="3333" max="3333" width="7.28515625" style="1" customWidth="1"/>
    <col min="3334" max="3334" width="7.28515625" style="1" bestFit="1" customWidth="1"/>
    <col min="3335" max="3335" width="7.28515625" style="1" customWidth="1"/>
    <col min="3336" max="3336" width="7.28515625" style="1" bestFit="1" customWidth="1"/>
    <col min="3337" max="3337" width="7.28515625" style="1" customWidth="1"/>
    <col min="3338" max="3339" width="7.7109375" style="1" customWidth="1"/>
    <col min="3340" max="3584" width="8.7109375" style="1"/>
    <col min="3585" max="3585" width="34.7109375" style="1" customWidth="1"/>
    <col min="3586" max="3586" width="7.28515625" style="1" bestFit="1" customWidth="1"/>
    <col min="3587" max="3587" width="7.28515625" style="1" customWidth="1"/>
    <col min="3588" max="3588" width="7.28515625" style="1" bestFit="1" customWidth="1"/>
    <col min="3589" max="3589" width="7.28515625" style="1" customWidth="1"/>
    <col min="3590" max="3590" width="7.28515625" style="1" bestFit="1" customWidth="1"/>
    <col min="3591" max="3591" width="7.28515625" style="1" customWidth="1"/>
    <col min="3592" max="3592" width="7.28515625" style="1" bestFit="1" customWidth="1"/>
    <col min="3593" max="3593" width="7.28515625" style="1" customWidth="1"/>
    <col min="3594" max="3595" width="7.7109375" style="1" customWidth="1"/>
    <col min="3596" max="3840" width="8.7109375" style="1"/>
    <col min="3841" max="3841" width="34.7109375" style="1" customWidth="1"/>
    <col min="3842" max="3842" width="7.28515625" style="1" bestFit="1" customWidth="1"/>
    <col min="3843" max="3843" width="7.28515625" style="1" customWidth="1"/>
    <col min="3844" max="3844" width="7.28515625" style="1" bestFit="1" customWidth="1"/>
    <col min="3845" max="3845" width="7.28515625" style="1" customWidth="1"/>
    <col min="3846" max="3846" width="7.28515625" style="1" bestFit="1" customWidth="1"/>
    <col min="3847" max="3847" width="7.28515625" style="1" customWidth="1"/>
    <col min="3848" max="3848" width="7.28515625" style="1" bestFit="1" customWidth="1"/>
    <col min="3849" max="3849" width="7.28515625" style="1" customWidth="1"/>
    <col min="3850" max="3851" width="7.7109375" style="1" customWidth="1"/>
    <col min="3852" max="4096" width="8.7109375" style="1"/>
    <col min="4097" max="4097" width="34.7109375" style="1" customWidth="1"/>
    <col min="4098" max="4098" width="7.28515625" style="1" bestFit="1" customWidth="1"/>
    <col min="4099" max="4099" width="7.28515625" style="1" customWidth="1"/>
    <col min="4100" max="4100" width="7.28515625" style="1" bestFit="1" customWidth="1"/>
    <col min="4101" max="4101" width="7.28515625" style="1" customWidth="1"/>
    <col min="4102" max="4102" width="7.28515625" style="1" bestFit="1" customWidth="1"/>
    <col min="4103" max="4103" width="7.28515625" style="1" customWidth="1"/>
    <col min="4104" max="4104" width="7.28515625" style="1" bestFit="1" customWidth="1"/>
    <col min="4105" max="4105" width="7.28515625" style="1" customWidth="1"/>
    <col min="4106" max="4107" width="7.7109375" style="1" customWidth="1"/>
    <col min="4108" max="4352" width="8.7109375" style="1"/>
    <col min="4353" max="4353" width="34.7109375" style="1" customWidth="1"/>
    <col min="4354" max="4354" width="7.28515625" style="1" bestFit="1" customWidth="1"/>
    <col min="4355" max="4355" width="7.28515625" style="1" customWidth="1"/>
    <col min="4356" max="4356" width="7.28515625" style="1" bestFit="1" customWidth="1"/>
    <col min="4357" max="4357" width="7.28515625" style="1" customWidth="1"/>
    <col min="4358" max="4358" width="7.28515625" style="1" bestFit="1" customWidth="1"/>
    <col min="4359" max="4359" width="7.28515625" style="1" customWidth="1"/>
    <col min="4360" max="4360" width="7.28515625" style="1" bestFit="1" customWidth="1"/>
    <col min="4361" max="4361" width="7.28515625" style="1" customWidth="1"/>
    <col min="4362" max="4363" width="7.7109375" style="1" customWidth="1"/>
    <col min="4364" max="4608" width="8.7109375" style="1"/>
    <col min="4609" max="4609" width="34.7109375" style="1" customWidth="1"/>
    <col min="4610" max="4610" width="7.28515625" style="1" bestFit="1" customWidth="1"/>
    <col min="4611" max="4611" width="7.28515625" style="1" customWidth="1"/>
    <col min="4612" max="4612" width="7.28515625" style="1" bestFit="1" customWidth="1"/>
    <col min="4613" max="4613" width="7.28515625" style="1" customWidth="1"/>
    <col min="4614" max="4614" width="7.28515625" style="1" bestFit="1" customWidth="1"/>
    <col min="4615" max="4615" width="7.28515625" style="1" customWidth="1"/>
    <col min="4616" max="4616" width="7.28515625" style="1" bestFit="1" customWidth="1"/>
    <col min="4617" max="4617" width="7.28515625" style="1" customWidth="1"/>
    <col min="4618" max="4619" width="7.7109375" style="1" customWidth="1"/>
    <col min="4620" max="4864" width="8.7109375" style="1"/>
    <col min="4865" max="4865" width="34.7109375" style="1" customWidth="1"/>
    <col min="4866" max="4866" width="7.28515625" style="1" bestFit="1" customWidth="1"/>
    <col min="4867" max="4867" width="7.28515625" style="1" customWidth="1"/>
    <col min="4868" max="4868" width="7.28515625" style="1" bestFit="1" customWidth="1"/>
    <col min="4869" max="4869" width="7.28515625" style="1" customWidth="1"/>
    <col min="4870" max="4870" width="7.28515625" style="1" bestFit="1" customWidth="1"/>
    <col min="4871" max="4871" width="7.28515625" style="1" customWidth="1"/>
    <col min="4872" max="4872" width="7.28515625" style="1" bestFit="1" customWidth="1"/>
    <col min="4873" max="4873" width="7.28515625" style="1" customWidth="1"/>
    <col min="4874" max="4875" width="7.7109375" style="1" customWidth="1"/>
    <col min="4876" max="5120" width="8.7109375" style="1"/>
    <col min="5121" max="5121" width="34.7109375" style="1" customWidth="1"/>
    <col min="5122" max="5122" width="7.28515625" style="1" bestFit="1" customWidth="1"/>
    <col min="5123" max="5123" width="7.28515625" style="1" customWidth="1"/>
    <col min="5124" max="5124" width="7.28515625" style="1" bestFit="1" customWidth="1"/>
    <col min="5125" max="5125" width="7.28515625" style="1" customWidth="1"/>
    <col min="5126" max="5126" width="7.28515625" style="1" bestFit="1" customWidth="1"/>
    <col min="5127" max="5127" width="7.28515625" style="1" customWidth="1"/>
    <col min="5128" max="5128" width="7.28515625" style="1" bestFit="1" customWidth="1"/>
    <col min="5129" max="5129" width="7.28515625" style="1" customWidth="1"/>
    <col min="5130" max="5131" width="7.7109375" style="1" customWidth="1"/>
    <col min="5132" max="5376" width="8.7109375" style="1"/>
    <col min="5377" max="5377" width="34.7109375" style="1" customWidth="1"/>
    <col min="5378" max="5378" width="7.28515625" style="1" bestFit="1" customWidth="1"/>
    <col min="5379" max="5379" width="7.28515625" style="1" customWidth="1"/>
    <col min="5380" max="5380" width="7.28515625" style="1" bestFit="1" customWidth="1"/>
    <col min="5381" max="5381" width="7.28515625" style="1" customWidth="1"/>
    <col min="5382" max="5382" width="7.28515625" style="1" bestFit="1" customWidth="1"/>
    <col min="5383" max="5383" width="7.28515625" style="1" customWidth="1"/>
    <col min="5384" max="5384" width="7.28515625" style="1" bestFit="1" customWidth="1"/>
    <col min="5385" max="5385" width="7.28515625" style="1" customWidth="1"/>
    <col min="5386" max="5387" width="7.7109375" style="1" customWidth="1"/>
    <col min="5388" max="5632" width="8.7109375" style="1"/>
    <col min="5633" max="5633" width="34.7109375" style="1" customWidth="1"/>
    <col min="5634" max="5634" width="7.28515625" style="1" bestFit="1" customWidth="1"/>
    <col min="5635" max="5635" width="7.28515625" style="1" customWidth="1"/>
    <col min="5636" max="5636" width="7.28515625" style="1" bestFit="1" customWidth="1"/>
    <col min="5637" max="5637" width="7.28515625" style="1" customWidth="1"/>
    <col min="5638" max="5638" width="7.28515625" style="1" bestFit="1" customWidth="1"/>
    <col min="5639" max="5639" width="7.28515625" style="1" customWidth="1"/>
    <col min="5640" max="5640" width="7.28515625" style="1" bestFit="1" customWidth="1"/>
    <col min="5641" max="5641" width="7.28515625" style="1" customWidth="1"/>
    <col min="5642" max="5643" width="7.7109375" style="1" customWidth="1"/>
    <col min="5644" max="5888" width="8.7109375" style="1"/>
    <col min="5889" max="5889" width="34.7109375" style="1" customWidth="1"/>
    <col min="5890" max="5890" width="7.28515625" style="1" bestFit="1" customWidth="1"/>
    <col min="5891" max="5891" width="7.28515625" style="1" customWidth="1"/>
    <col min="5892" max="5892" width="7.28515625" style="1" bestFit="1" customWidth="1"/>
    <col min="5893" max="5893" width="7.28515625" style="1" customWidth="1"/>
    <col min="5894" max="5894" width="7.28515625" style="1" bestFit="1" customWidth="1"/>
    <col min="5895" max="5895" width="7.28515625" style="1" customWidth="1"/>
    <col min="5896" max="5896" width="7.28515625" style="1" bestFit="1" customWidth="1"/>
    <col min="5897" max="5897" width="7.28515625" style="1" customWidth="1"/>
    <col min="5898" max="5899" width="7.7109375" style="1" customWidth="1"/>
    <col min="5900" max="6144" width="8.7109375" style="1"/>
    <col min="6145" max="6145" width="34.7109375" style="1" customWidth="1"/>
    <col min="6146" max="6146" width="7.28515625" style="1" bestFit="1" customWidth="1"/>
    <col min="6147" max="6147" width="7.28515625" style="1" customWidth="1"/>
    <col min="6148" max="6148" width="7.28515625" style="1" bestFit="1" customWidth="1"/>
    <col min="6149" max="6149" width="7.28515625" style="1" customWidth="1"/>
    <col min="6150" max="6150" width="7.28515625" style="1" bestFit="1" customWidth="1"/>
    <col min="6151" max="6151" width="7.28515625" style="1" customWidth="1"/>
    <col min="6152" max="6152" width="7.28515625" style="1" bestFit="1" customWidth="1"/>
    <col min="6153" max="6153" width="7.28515625" style="1" customWidth="1"/>
    <col min="6154" max="6155" width="7.7109375" style="1" customWidth="1"/>
    <col min="6156" max="6400" width="8.7109375" style="1"/>
    <col min="6401" max="6401" width="34.7109375" style="1" customWidth="1"/>
    <col min="6402" max="6402" width="7.28515625" style="1" bestFit="1" customWidth="1"/>
    <col min="6403" max="6403" width="7.28515625" style="1" customWidth="1"/>
    <col min="6404" max="6404" width="7.28515625" style="1" bestFit="1" customWidth="1"/>
    <col min="6405" max="6405" width="7.28515625" style="1" customWidth="1"/>
    <col min="6406" max="6406" width="7.28515625" style="1" bestFit="1" customWidth="1"/>
    <col min="6407" max="6407" width="7.28515625" style="1" customWidth="1"/>
    <col min="6408" max="6408" width="7.28515625" style="1" bestFit="1" customWidth="1"/>
    <col min="6409" max="6409" width="7.28515625" style="1" customWidth="1"/>
    <col min="6410" max="6411" width="7.7109375" style="1" customWidth="1"/>
    <col min="6412" max="6656" width="8.7109375" style="1"/>
    <col min="6657" max="6657" width="34.7109375" style="1" customWidth="1"/>
    <col min="6658" max="6658" width="7.28515625" style="1" bestFit="1" customWidth="1"/>
    <col min="6659" max="6659" width="7.28515625" style="1" customWidth="1"/>
    <col min="6660" max="6660" width="7.28515625" style="1" bestFit="1" customWidth="1"/>
    <col min="6661" max="6661" width="7.28515625" style="1" customWidth="1"/>
    <col min="6662" max="6662" width="7.28515625" style="1" bestFit="1" customWidth="1"/>
    <col min="6663" max="6663" width="7.28515625" style="1" customWidth="1"/>
    <col min="6664" max="6664" width="7.28515625" style="1" bestFit="1" customWidth="1"/>
    <col min="6665" max="6665" width="7.28515625" style="1" customWidth="1"/>
    <col min="6666" max="6667" width="7.7109375" style="1" customWidth="1"/>
    <col min="6668" max="6912" width="8.7109375" style="1"/>
    <col min="6913" max="6913" width="34.7109375" style="1" customWidth="1"/>
    <col min="6914" max="6914" width="7.28515625" style="1" bestFit="1" customWidth="1"/>
    <col min="6915" max="6915" width="7.28515625" style="1" customWidth="1"/>
    <col min="6916" max="6916" width="7.28515625" style="1" bestFit="1" customWidth="1"/>
    <col min="6917" max="6917" width="7.28515625" style="1" customWidth="1"/>
    <col min="6918" max="6918" width="7.28515625" style="1" bestFit="1" customWidth="1"/>
    <col min="6919" max="6919" width="7.28515625" style="1" customWidth="1"/>
    <col min="6920" max="6920" width="7.28515625" style="1" bestFit="1" customWidth="1"/>
    <col min="6921" max="6921" width="7.28515625" style="1" customWidth="1"/>
    <col min="6922" max="6923" width="7.7109375" style="1" customWidth="1"/>
    <col min="6924" max="7168" width="8.7109375" style="1"/>
    <col min="7169" max="7169" width="34.7109375" style="1" customWidth="1"/>
    <col min="7170" max="7170" width="7.28515625" style="1" bestFit="1" customWidth="1"/>
    <col min="7171" max="7171" width="7.28515625" style="1" customWidth="1"/>
    <col min="7172" max="7172" width="7.28515625" style="1" bestFit="1" customWidth="1"/>
    <col min="7173" max="7173" width="7.28515625" style="1" customWidth="1"/>
    <col min="7174" max="7174" width="7.28515625" style="1" bestFit="1" customWidth="1"/>
    <col min="7175" max="7175" width="7.28515625" style="1" customWidth="1"/>
    <col min="7176" max="7176" width="7.28515625" style="1" bestFit="1" customWidth="1"/>
    <col min="7177" max="7177" width="7.28515625" style="1" customWidth="1"/>
    <col min="7178" max="7179" width="7.7109375" style="1" customWidth="1"/>
    <col min="7180" max="7424" width="8.7109375" style="1"/>
    <col min="7425" max="7425" width="34.7109375" style="1" customWidth="1"/>
    <col min="7426" max="7426" width="7.28515625" style="1" bestFit="1" customWidth="1"/>
    <col min="7427" max="7427" width="7.28515625" style="1" customWidth="1"/>
    <col min="7428" max="7428" width="7.28515625" style="1" bestFit="1" customWidth="1"/>
    <col min="7429" max="7429" width="7.28515625" style="1" customWidth="1"/>
    <col min="7430" max="7430" width="7.28515625" style="1" bestFit="1" customWidth="1"/>
    <col min="7431" max="7431" width="7.28515625" style="1" customWidth="1"/>
    <col min="7432" max="7432" width="7.28515625" style="1" bestFit="1" customWidth="1"/>
    <col min="7433" max="7433" width="7.28515625" style="1" customWidth="1"/>
    <col min="7434" max="7435" width="7.7109375" style="1" customWidth="1"/>
    <col min="7436" max="7680" width="8.7109375" style="1"/>
    <col min="7681" max="7681" width="34.7109375" style="1" customWidth="1"/>
    <col min="7682" max="7682" width="7.28515625" style="1" bestFit="1" customWidth="1"/>
    <col min="7683" max="7683" width="7.28515625" style="1" customWidth="1"/>
    <col min="7684" max="7684" width="7.28515625" style="1" bestFit="1" customWidth="1"/>
    <col min="7685" max="7685" width="7.28515625" style="1" customWidth="1"/>
    <col min="7686" max="7686" width="7.28515625" style="1" bestFit="1" customWidth="1"/>
    <col min="7687" max="7687" width="7.28515625" style="1" customWidth="1"/>
    <col min="7688" max="7688" width="7.28515625" style="1" bestFit="1" customWidth="1"/>
    <col min="7689" max="7689" width="7.28515625" style="1" customWidth="1"/>
    <col min="7690" max="7691" width="7.7109375" style="1" customWidth="1"/>
    <col min="7692" max="7936" width="8.7109375" style="1"/>
    <col min="7937" max="7937" width="34.7109375" style="1" customWidth="1"/>
    <col min="7938" max="7938" width="7.28515625" style="1" bestFit="1" customWidth="1"/>
    <col min="7939" max="7939" width="7.28515625" style="1" customWidth="1"/>
    <col min="7940" max="7940" width="7.28515625" style="1" bestFit="1" customWidth="1"/>
    <col min="7941" max="7941" width="7.28515625" style="1" customWidth="1"/>
    <col min="7942" max="7942" width="7.28515625" style="1" bestFit="1" customWidth="1"/>
    <col min="7943" max="7943" width="7.28515625" style="1" customWidth="1"/>
    <col min="7944" max="7944" width="7.28515625" style="1" bestFit="1" customWidth="1"/>
    <col min="7945" max="7945" width="7.28515625" style="1" customWidth="1"/>
    <col min="7946" max="7947" width="7.7109375" style="1" customWidth="1"/>
    <col min="7948" max="8192" width="8.7109375" style="1"/>
    <col min="8193" max="8193" width="34.7109375" style="1" customWidth="1"/>
    <col min="8194" max="8194" width="7.28515625" style="1" bestFit="1" customWidth="1"/>
    <col min="8195" max="8195" width="7.28515625" style="1" customWidth="1"/>
    <col min="8196" max="8196" width="7.28515625" style="1" bestFit="1" customWidth="1"/>
    <col min="8197" max="8197" width="7.28515625" style="1" customWidth="1"/>
    <col min="8198" max="8198" width="7.28515625" style="1" bestFit="1" customWidth="1"/>
    <col min="8199" max="8199" width="7.28515625" style="1" customWidth="1"/>
    <col min="8200" max="8200" width="7.28515625" style="1" bestFit="1" customWidth="1"/>
    <col min="8201" max="8201" width="7.28515625" style="1" customWidth="1"/>
    <col min="8202" max="8203" width="7.7109375" style="1" customWidth="1"/>
    <col min="8204" max="8448" width="8.7109375" style="1"/>
    <col min="8449" max="8449" width="34.7109375" style="1" customWidth="1"/>
    <col min="8450" max="8450" width="7.28515625" style="1" bestFit="1" customWidth="1"/>
    <col min="8451" max="8451" width="7.28515625" style="1" customWidth="1"/>
    <col min="8452" max="8452" width="7.28515625" style="1" bestFit="1" customWidth="1"/>
    <col min="8453" max="8453" width="7.28515625" style="1" customWidth="1"/>
    <col min="8454" max="8454" width="7.28515625" style="1" bestFit="1" customWidth="1"/>
    <col min="8455" max="8455" width="7.28515625" style="1" customWidth="1"/>
    <col min="8456" max="8456" width="7.28515625" style="1" bestFit="1" customWidth="1"/>
    <col min="8457" max="8457" width="7.28515625" style="1" customWidth="1"/>
    <col min="8458" max="8459" width="7.7109375" style="1" customWidth="1"/>
    <col min="8460" max="8704" width="8.7109375" style="1"/>
    <col min="8705" max="8705" width="34.7109375" style="1" customWidth="1"/>
    <col min="8706" max="8706" width="7.28515625" style="1" bestFit="1" customWidth="1"/>
    <col min="8707" max="8707" width="7.28515625" style="1" customWidth="1"/>
    <col min="8708" max="8708" width="7.28515625" style="1" bestFit="1" customWidth="1"/>
    <col min="8709" max="8709" width="7.28515625" style="1" customWidth="1"/>
    <col min="8710" max="8710" width="7.28515625" style="1" bestFit="1" customWidth="1"/>
    <col min="8711" max="8711" width="7.28515625" style="1" customWidth="1"/>
    <col min="8712" max="8712" width="7.28515625" style="1" bestFit="1" customWidth="1"/>
    <col min="8713" max="8713" width="7.28515625" style="1" customWidth="1"/>
    <col min="8714" max="8715" width="7.7109375" style="1" customWidth="1"/>
    <col min="8716" max="8960" width="8.7109375" style="1"/>
    <col min="8961" max="8961" width="34.7109375" style="1" customWidth="1"/>
    <col min="8962" max="8962" width="7.28515625" style="1" bestFit="1" customWidth="1"/>
    <col min="8963" max="8963" width="7.28515625" style="1" customWidth="1"/>
    <col min="8964" max="8964" width="7.28515625" style="1" bestFit="1" customWidth="1"/>
    <col min="8965" max="8965" width="7.28515625" style="1" customWidth="1"/>
    <col min="8966" max="8966" width="7.28515625" style="1" bestFit="1" customWidth="1"/>
    <col min="8967" max="8967" width="7.28515625" style="1" customWidth="1"/>
    <col min="8968" max="8968" width="7.28515625" style="1" bestFit="1" customWidth="1"/>
    <col min="8969" max="8969" width="7.28515625" style="1" customWidth="1"/>
    <col min="8970" max="8971" width="7.7109375" style="1" customWidth="1"/>
    <col min="8972" max="9216" width="8.7109375" style="1"/>
    <col min="9217" max="9217" width="34.7109375" style="1" customWidth="1"/>
    <col min="9218" max="9218" width="7.28515625" style="1" bestFit="1" customWidth="1"/>
    <col min="9219" max="9219" width="7.28515625" style="1" customWidth="1"/>
    <col min="9220" max="9220" width="7.28515625" style="1" bestFit="1" customWidth="1"/>
    <col min="9221" max="9221" width="7.28515625" style="1" customWidth="1"/>
    <col min="9222" max="9222" width="7.28515625" style="1" bestFit="1" customWidth="1"/>
    <col min="9223" max="9223" width="7.28515625" style="1" customWidth="1"/>
    <col min="9224" max="9224" width="7.28515625" style="1" bestFit="1" customWidth="1"/>
    <col min="9225" max="9225" width="7.28515625" style="1" customWidth="1"/>
    <col min="9226" max="9227" width="7.7109375" style="1" customWidth="1"/>
    <col min="9228" max="9472" width="8.7109375" style="1"/>
    <col min="9473" max="9473" width="34.7109375" style="1" customWidth="1"/>
    <col min="9474" max="9474" width="7.28515625" style="1" bestFit="1" customWidth="1"/>
    <col min="9475" max="9475" width="7.28515625" style="1" customWidth="1"/>
    <col min="9476" max="9476" width="7.28515625" style="1" bestFit="1" customWidth="1"/>
    <col min="9477" max="9477" width="7.28515625" style="1" customWidth="1"/>
    <col min="9478" max="9478" width="7.28515625" style="1" bestFit="1" customWidth="1"/>
    <col min="9479" max="9479" width="7.28515625" style="1" customWidth="1"/>
    <col min="9480" max="9480" width="7.28515625" style="1" bestFit="1" customWidth="1"/>
    <col min="9481" max="9481" width="7.28515625" style="1" customWidth="1"/>
    <col min="9482" max="9483" width="7.7109375" style="1" customWidth="1"/>
    <col min="9484" max="9728" width="8.7109375" style="1"/>
    <col min="9729" max="9729" width="34.7109375" style="1" customWidth="1"/>
    <col min="9730" max="9730" width="7.28515625" style="1" bestFit="1" customWidth="1"/>
    <col min="9731" max="9731" width="7.28515625" style="1" customWidth="1"/>
    <col min="9732" max="9732" width="7.28515625" style="1" bestFit="1" customWidth="1"/>
    <col min="9733" max="9733" width="7.28515625" style="1" customWidth="1"/>
    <col min="9734" max="9734" width="7.28515625" style="1" bestFit="1" customWidth="1"/>
    <col min="9735" max="9735" width="7.28515625" style="1" customWidth="1"/>
    <col min="9736" max="9736" width="7.28515625" style="1" bestFit="1" customWidth="1"/>
    <col min="9737" max="9737" width="7.28515625" style="1" customWidth="1"/>
    <col min="9738" max="9739" width="7.7109375" style="1" customWidth="1"/>
    <col min="9740" max="9984" width="8.7109375" style="1"/>
    <col min="9985" max="9985" width="34.7109375" style="1" customWidth="1"/>
    <col min="9986" max="9986" width="7.28515625" style="1" bestFit="1" customWidth="1"/>
    <col min="9987" max="9987" width="7.28515625" style="1" customWidth="1"/>
    <col min="9988" max="9988" width="7.28515625" style="1" bestFit="1" customWidth="1"/>
    <col min="9989" max="9989" width="7.28515625" style="1" customWidth="1"/>
    <col min="9990" max="9990" width="7.28515625" style="1" bestFit="1" customWidth="1"/>
    <col min="9991" max="9991" width="7.28515625" style="1" customWidth="1"/>
    <col min="9992" max="9992" width="7.28515625" style="1" bestFit="1" customWidth="1"/>
    <col min="9993" max="9993" width="7.28515625" style="1" customWidth="1"/>
    <col min="9994" max="9995" width="7.7109375" style="1" customWidth="1"/>
    <col min="9996" max="10240" width="8.7109375" style="1"/>
    <col min="10241" max="10241" width="34.7109375" style="1" customWidth="1"/>
    <col min="10242" max="10242" width="7.28515625" style="1" bestFit="1" customWidth="1"/>
    <col min="10243" max="10243" width="7.28515625" style="1" customWidth="1"/>
    <col min="10244" max="10244" width="7.28515625" style="1" bestFit="1" customWidth="1"/>
    <col min="10245" max="10245" width="7.28515625" style="1" customWidth="1"/>
    <col min="10246" max="10246" width="7.28515625" style="1" bestFit="1" customWidth="1"/>
    <col min="10247" max="10247" width="7.28515625" style="1" customWidth="1"/>
    <col min="10248" max="10248" width="7.28515625" style="1" bestFit="1" customWidth="1"/>
    <col min="10249" max="10249" width="7.28515625" style="1" customWidth="1"/>
    <col min="10250" max="10251" width="7.7109375" style="1" customWidth="1"/>
    <col min="10252" max="10496" width="8.7109375" style="1"/>
    <col min="10497" max="10497" width="34.7109375" style="1" customWidth="1"/>
    <col min="10498" max="10498" width="7.28515625" style="1" bestFit="1" customWidth="1"/>
    <col min="10499" max="10499" width="7.28515625" style="1" customWidth="1"/>
    <col min="10500" max="10500" width="7.28515625" style="1" bestFit="1" customWidth="1"/>
    <col min="10501" max="10501" width="7.28515625" style="1" customWidth="1"/>
    <col min="10502" max="10502" width="7.28515625" style="1" bestFit="1" customWidth="1"/>
    <col min="10503" max="10503" width="7.28515625" style="1" customWidth="1"/>
    <col min="10504" max="10504" width="7.28515625" style="1" bestFit="1" customWidth="1"/>
    <col min="10505" max="10505" width="7.28515625" style="1" customWidth="1"/>
    <col min="10506" max="10507" width="7.7109375" style="1" customWidth="1"/>
    <col min="10508" max="10752" width="8.7109375" style="1"/>
    <col min="10753" max="10753" width="34.7109375" style="1" customWidth="1"/>
    <col min="10754" max="10754" width="7.28515625" style="1" bestFit="1" customWidth="1"/>
    <col min="10755" max="10755" width="7.28515625" style="1" customWidth="1"/>
    <col min="10756" max="10756" width="7.28515625" style="1" bestFit="1" customWidth="1"/>
    <col min="10757" max="10757" width="7.28515625" style="1" customWidth="1"/>
    <col min="10758" max="10758" width="7.28515625" style="1" bestFit="1" customWidth="1"/>
    <col min="10759" max="10759" width="7.28515625" style="1" customWidth="1"/>
    <col min="10760" max="10760" width="7.28515625" style="1" bestFit="1" customWidth="1"/>
    <col min="10761" max="10761" width="7.28515625" style="1" customWidth="1"/>
    <col min="10762" max="10763" width="7.7109375" style="1" customWidth="1"/>
    <col min="10764" max="11008" width="8.7109375" style="1"/>
    <col min="11009" max="11009" width="34.7109375" style="1" customWidth="1"/>
    <col min="11010" max="11010" width="7.28515625" style="1" bestFit="1" customWidth="1"/>
    <col min="11011" max="11011" width="7.28515625" style="1" customWidth="1"/>
    <col min="11012" max="11012" width="7.28515625" style="1" bestFit="1" customWidth="1"/>
    <col min="11013" max="11013" width="7.28515625" style="1" customWidth="1"/>
    <col min="11014" max="11014" width="7.28515625" style="1" bestFit="1" customWidth="1"/>
    <col min="11015" max="11015" width="7.28515625" style="1" customWidth="1"/>
    <col min="11016" max="11016" width="7.28515625" style="1" bestFit="1" customWidth="1"/>
    <col min="11017" max="11017" width="7.28515625" style="1" customWidth="1"/>
    <col min="11018" max="11019" width="7.7109375" style="1" customWidth="1"/>
    <col min="11020" max="11264" width="8.7109375" style="1"/>
    <col min="11265" max="11265" width="34.7109375" style="1" customWidth="1"/>
    <col min="11266" max="11266" width="7.28515625" style="1" bestFit="1" customWidth="1"/>
    <col min="11267" max="11267" width="7.28515625" style="1" customWidth="1"/>
    <col min="11268" max="11268" width="7.28515625" style="1" bestFit="1" customWidth="1"/>
    <col min="11269" max="11269" width="7.28515625" style="1" customWidth="1"/>
    <col min="11270" max="11270" width="7.28515625" style="1" bestFit="1" customWidth="1"/>
    <col min="11271" max="11271" width="7.28515625" style="1" customWidth="1"/>
    <col min="11272" max="11272" width="7.28515625" style="1" bestFit="1" customWidth="1"/>
    <col min="11273" max="11273" width="7.28515625" style="1" customWidth="1"/>
    <col min="11274" max="11275" width="7.7109375" style="1" customWidth="1"/>
    <col min="11276" max="11520" width="8.7109375" style="1"/>
    <col min="11521" max="11521" width="34.7109375" style="1" customWidth="1"/>
    <col min="11522" max="11522" width="7.28515625" style="1" bestFit="1" customWidth="1"/>
    <col min="11523" max="11523" width="7.28515625" style="1" customWidth="1"/>
    <col min="11524" max="11524" width="7.28515625" style="1" bestFit="1" customWidth="1"/>
    <col min="11525" max="11525" width="7.28515625" style="1" customWidth="1"/>
    <col min="11526" max="11526" width="7.28515625" style="1" bestFit="1" customWidth="1"/>
    <col min="11527" max="11527" width="7.28515625" style="1" customWidth="1"/>
    <col min="11528" max="11528" width="7.28515625" style="1" bestFit="1" customWidth="1"/>
    <col min="11529" max="11529" width="7.28515625" style="1" customWidth="1"/>
    <col min="11530" max="11531" width="7.7109375" style="1" customWidth="1"/>
    <col min="11532" max="11776" width="8.7109375" style="1"/>
    <col min="11777" max="11777" width="34.7109375" style="1" customWidth="1"/>
    <col min="11778" max="11778" width="7.28515625" style="1" bestFit="1" customWidth="1"/>
    <col min="11779" max="11779" width="7.28515625" style="1" customWidth="1"/>
    <col min="11780" max="11780" width="7.28515625" style="1" bestFit="1" customWidth="1"/>
    <col min="11781" max="11781" width="7.28515625" style="1" customWidth="1"/>
    <col min="11782" max="11782" width="7.28515625" style="1" bestFit="1" customWidth="1"/>
    <col min="11783" max="11783" width="7.28515625" style="1" customWidth="1"/>
    <col min="11784" max="11784" width="7.28515625" style="1" bestFit="1" customWidth="1"/>
    <col min="11785" max="11785" width="7.28515625" style="1" customWidth="1"/>
    <col min="11786" max="11787" width="7.7109375" style="1" customWidth="1"/>
    <col min="11788" max="12032" width="8.7109375" style="1"/>
    <col min="12033" max="12033" width="34.7109375" style="1" customWidth="1"/>
    <col min="12034" max="12034" width="7.28515625" style="1" bestFit="1" customWidth="1"/>
    <col min="12035" max="12035" width="7.28515625" style="1" customWidth="1"/>
    <col min="12036" max="12036" width="7.28515625" style="1" bestFit="1" customWidth="1"/>
    <col min="12037" max="12037" width="7.28515625" style="1" customWidth="1"/>
    <col min="12038" max="12038" width="7.28515625" style="1" bestFit="1" customWidth="1"/>
    <col min="12039" max="12039" width="7.28515625" style="1" customWidth="1"/>
    <col min="12040" max="12040" width="7.28515625" style="1" bestFit="1" customWidth="1"/>
    <col min="12041" max="12041" width="7.28515625" style="1" customWidth="1"/>
    <col min="12042" max="12043" width="7.7109375" style="1" customWidth="1"/>
    <col min="12044" max="12288" width="8.7109375" style="1"/>
    <col min="12289" max="12289" width="34.7109375" style="1" customWidth="1"/>
    <col min="12290" max="12290" width="7.28515625" style="1" bestFit="1" customWidth="1"/>
    <col min="12291" max="12291" width="7.28515625" style="1" customWidth="1"/>
    <col min="12292" max="12292" width="7.28515625" style="1" bestFit="1" customWidth="1"/>
    <col min="12293" max="12293" width="7.28515625" style="1" customWidth="1"/>
    <col min="12294" max="12294" width="7.28515625" style="1" bestFit="1" customWidth="1"/>
    <col min="12295" max="12295" width="7.28515625" style="1" customWidth="1"/>
    <col min="12296" max="12296" width="7.28515625" style="1" bestFit="1" customWidth="1"/>
    <col min="12297" max="12297" width="7.28515625" style="1" customWidth="1"/>
    <col min="12298" max="12299" width="7.7109375" style="1" customWidth="1"/>
    <col min="12300" max="12544" width="8.7109375" style="1"/>
    <col min="12545" max="12545" width="34.7109375" style="1" customWidth="1"/>
    <col min="12546" max="12546" width="7.28515625" style="1" bestFit="1" customWidth="1"/>
    <col min="12547" max="12547" width="7.28515625" style="1" customWidth="1"/>
    <col min="12548" max="12548" width="7.28515625" style="1" bestFit="1" customWidth="1"/>
    <col min="12549" max="12549" width="7.28515625" style="1" customWidth="1"/>
    <col min="12550" max="12550" width="7.28515625" style="1" bestFit="1" customWidth="1"/>
    <col min="12551" max="12551" width="7.28515625" style="1" customWidth="1"/>
    <col min="12552" max="12552" width="7.28515625" style="1" bestFit="1" customWidth="1"/>
    <col min="12553" max="12553" width="7.28515625" style="1" customWidth="1"/>
    <col min="12554" max="12555" width="7.7109375" style="1" customWidth="1"/>
    <col min="12556" max="12800" width="8.7109375" style="1"/>
    <col min="12801" max="12801" width="34.7109375" style="1" customWidth="1"/>
    <col min="12802" max="12802" width="7.28515625" style="1" bestFit="1" customWidth="1"/>
    <col min="12803" max="12803" width="7.28515625" style="1" customWidth="1"/>
    <col min="12804" max="12804" width="7.28515625" style="1" bestFit="1" customWidth="1"/>
    <col min="12805" max="12805" width="7.28515625" style="1" customWidth="1"/>
    <col min="12806" max="12806" width="7.28515625" style="1" bestFit="1" customWidth="1"/>
    <col min="12807" max="12807" width="7.28515625" style="1" customWidth="1"/>
    <col min="12808" max="12808" width="7.28515625" style="1" bestFit="1" customWidth="1"/>
    <col min="12809" max="12809" width="7.28515625" style="1" customWidth="1"/>
    <col min="12810" max="12811" width="7.7109375" style="1" customWidth="1"/>
    <col min="12812" max="13056" width="8.7109375" style="1"/>
    <col min="13057" max="13057" width="34.7109375" style="1" customWidth="1"/>
    <col min="13058" max="13058" width="7.28515625" style="1" bestFit="1" customWidth="1"/>
    <col min="13059" max="13059" width="7.28515625" style="1" customWidth="1"/>
    <col min="13060" max="13060" width="7.28515625" style="1" bestFit="1" customWidth="1"/>
    <col min="13061" max="13061" width="7.28515625" style="1" customWidth="1"/>
    <col min="13062" max="13062" width="7.28515625" style="1" bestFit="1" customWidth="1"/>
    <col min="13063" max="13063" width="7.28515625" style="1" customWidth="1"/>
    <col min="13064" max="13064" width="7.28515625" style="1" bestFit="1" customWidth="1"/>
    <col min="13065" max="13065" width="7.28515625" style="1" customWidth="1"/>
    <col min="13066" max="13067" width="7.7109375" style="1" customWidth="1"/>
    <col min="13068" max="13312" width="8.7109375" style="1"/>
    <col min="13313" max="13313" width="34.7109375" style="1" customWidth="1"/>
    <col min="13314" max="13314" width="7.28515625" style="1" bestFit="1" customWidth="1"/>
    <col min="13315" max="13315" width="7.28515625" style="1" customWidth="1"/>
    <col min="13316" max="13316" width="7.28515625" style="1" bestFit="1" customWidth="1"/>
    <col min="13317" max="13317" width="7.28515625" style="1" customWidth="1"/>
    <col min="13318" max="13318" width="7.28515625" style="1" bestFit="1" customWidth="1"/>
    <col min="13319" max="13319" width="7.28515625" style="1" customWidth="1"/>
    <col min="13320" max="13320" width="7.28515625" style="1" bestFit="1" customWidth="1"/>
    <col min="13321" max="13321" width="7.28515625" style="1" customWidth="1"/>
    <col min="13322" max="13323" width="7.7109375" style="1" customWidth="1"/>
    <col min="13324" max="13568" width="8.7109375" style="1"/>
    <col min="13569" max="13569" width="34.7109375" style="1" customWidth="1"/>
    <col min="13570" max="13570" width="7.28515625" style="1" bestFit="1" customWidth="1"/>
    <col min="13571" max="13571" width="7.28515625" style="1" customWidth="1"/>
    <col min="13572" max="13572" width="7.28515625" style="1" bestFit="1" customWidth="1"/>
    <col min="13573" max="13573" width="7.28515625" style="1" customWidth="1"/>
    <col min="13574" max="13574" width="7.28515625" style="1" bestFit="1" customWidth="1"/>
    <col min="13575" max="13575" width="7.28515625" style="1" customWidth="1"/>
    <col min="13576" max="13576" width="7.28515625" style="1" bestFit="1" customWidth="1"/>
    <col min="13577" max="13577" width="7.28515625" style="1" customWidth="1"/>
    <col min="13578" max="13579" width="7.7109375" style="1" customWidth="1"/>
    <col min="13580" max="13824" width="8.7109375" style="1"/>
    <col min="13825" max="13825" width="34.7109375" style="1" customWidth="1"/>
    <col min="13826" max="13826" width="7.28515625" style="1" bestFit="1" customWidth="1"/>
    <col min="13827" max="13827" width="7.28515625" style="1" customWidth="1"/>
    <col min="13828" max="13828" width="7.28515625" style="1" bestFit="1" customWidth="1"/>
    <col min="13829" max="13829" width="7.28515625" style="1" customWidth="1"/>
    <col min="13830" max="13830" width="7.28515625" style="1" bestFit="1" customWidth="1"/>
    <col min="13831" max="13831" width="7.28515625" style="1" customWidth="1"/>
    <col min="13832" max="13832" width="7.28515625" style="1" bestFit="1" customWidth="1"/>
    <col min="13833" max="13833" width="7.28515625" style="1" customWidth="1"/>
    <col min="13834" max="13835" width="7.7109375" style="1" customWidth="1"/>
    <col min="13836" max="14080" width="8.7109375" style="1"/>
    <col min="14081" max="14081" width="34.7109375" style="1" customWidth="1"/>
    <col min="14082" max="14082" width="7.28515625" style="1" bestFit="1" customWidth="1"/>
    <col min="14083" max="14083" width="7.28515625" style="1" customWidth="1"/>
    <col min="14084" max="14084" width="7.28515625" style="1" bestFit="1" customWidth="1"/>
    <col min="14085" max="14085" width="7.28515625" style="1" customWidth="1"/>
    <col min="14086" max="14086" width="7.28515625" style="1" bestFit="1" customWidth="1"/>
    <col min="14087" max="14087" width="7.28515625" style="1" customWidth="1"/>
    <col min="14088" max="14088" width="7.28515625" style="1" bestFit="1" customWidth="1"/>
    <col min="14089" max="14089" width="7.28515625" style="1" customWidth="1"/>
    <col min="14090" max="14091" width="7.7109375" style="1" customWidth="1"/>
    <col min="14092" max="14336" width="8.7109375" style="1"/>
    <col min="14337" max="14337" width="34.7109375" style="1" customWidth="1"/>
    <col min="14338" max="14338" width="7.28515625" style="1" bestFit="1" customWidth="1"/>
    <col min="14339" max="14339" width="7.28515625" style="1" customWidth="1"/>
    <col min="14340" max="14340" width="7.28515625" style="1" bestFit="1" customWidth="1"/>
    <col min="14341" max="14341" width="7.28515625" style="1" customWidth="1"/>
    <col min="14342" max="14342" width="7.28515625" style="1" bestFit="1" customWidth="1"/>
    <col min="14343" max="14343" width="7.28515625" style="1" customWidth="1"/>
    <col min="14344" max="14344" width="7.28515625" style="1" bestFit="1" customWidth="1"/>
    <col min="14345" max="14345" width="7.28515625" style="1" customWidth="1"/>
    <col min="14346" max="14347" width="7.7109375" style="1" customWidth="1"/>
    <col min="14348" max="14592" width="8.7109375" style="1"/>
    <col min="14593" max="14593" width="34.7109375" style="1" customWidth="1"/>
    <col min="14594" max="14594" width="7.28515625" style="1" bestFit="1" customWidth="1"/>
    <col min="14595" max="14595" width="7.28515625" style="1" customWidth="1"/>
    <col min="14596" max="14596" width="7.28515625" style="1" bestFit="1" customWidth="1"/>
    <col min="14597" max="14597" width="7.28515625" style="1" customWidth="1"/>
    <col min="14598" max="14598" width="7.28515625" style="1" bestFit="1" customWidth="1"/>
    <col min="14599" max="14599" width="7.28515625" style="1" customWidth="1"/>
    <col min="14600" max="14600" width="7.28515625" style="1" bestFit="1" customWidth="1"/>
    <col min="14601" max="14601" width="7.28515625" style="1" customWidth="1"/>
    <col min="14602" max="14603" width="7.7109375" style="1" customWidth="1"/>
    <col min="14604" max="14848" width="8.7109375" style="1"/>
    <col min="14849" max="14849" width="34.7109375" style="1" customWidth="1"/>
    <col min="14850" max="14850" width="7.28515625" style="1" bestFit="1" customWidth="1"/>
    <col min="14851" max="14851" width="7.28515625" style="1" customWidth="1"/>
    <col min="14852" max="14852" width="7.28515625" style="1" bestFit="1" customWidth="1"/>
    <col min="14853" max="14853" width="7.28515625" style="1" customWidth="1"/>
    <col min="14854" max="14854" width="7.28515625" style="1" bestFit="1" customWidth="1"/>
    <col min="14855" max="14855" width="7.28515625" style="1" customWidth="1"/>
    <col min="14856" max="14856" width="7.28515625" style="1" bestFit="1" customWidth="1"/>
    <col min="14857" max="14857" width="7.28515625" style="1" customWidth="1"/>
    <col min="14858" max="14859" width="7.7109375" style="1" customWidth="1"/>
    <col min="14860" max="15104" width="8.7109375" style="1"/>
    <col min="15105" max="15105" width="34.7109375" style="1" customWidth="1"/>
    <col min="15106" max="15106" width="7.28515625" style="1" bestFit="1" customWidth="1"/>
    <col min="15107" max="15107" width="7.28515625" style="1" customWidth="1"/>
    <col min="15108" max="15108" width="7.28515625" style="1" bestFit="1" customWidth="1"/>
    <col min="15109" max="15109" width="7.28515625" style="1" customWidth="1"/>
    <col min="15110" max="15110" width="7.28515625" style="1" bestFit="1" customWidth="1"/>
    <col min="15111" max="15111" width="7.28515625" style="1" customWidth="1"/>
    <col min="15112" max="15112" width="7.28515625" style="1" bestFit="1" customWidth="1"/>
    <col min="15113" max="15113" width="7.28515625" style="1" customWidth="1"/>
    <col min="15114" max="15115" width="7.7109375" style="1" customWidth="1"/>
    <col min="15116" max="15360" width="8.7109375" style="1"/>
    <col min="15361" max="15361" width="34.7109375" style="1" customWidth="1"/>
    <col min="15362" max="15362" width="7.28515625" style="1" bestFit="1" customWidth="1"/>
    <col min="15363" max="15363" width="7.28515625" style="1" customWidth="1"/>
    <col min="15364" max="15364" width="7.28515625" style="1" bestFit="1" customWidth="1"/>
    <col min="15365" max="15365" width="7.28515625" style="1" customWidth="1"/>
    <col min="15366" max="15366" width="7.28515625" style="1" bestFit="1" customWidth="1"/>
    <col min="15367" max="15367" width="7.28515625" style="1" customWidth="1"/>
    <col min="15368" max="15368" width="7.28515625" style="1" bestFit="1" customWidth="1"/>
    <col min="15369" max="15369" width="7.28515625" style="1" customWidth="1"/>
    <col min="15370" max="15371" width="7.7109375" style="1" customWidth="1"/>
    <col min="15372" max="15616" width="8.7109375" style="1"/>
    <col min="15617" max="15617" width="34.7109375" style="1" customWidth="1"/>
    <col min="15618" max="15618" width="7.28515625" style="1" bestFit="1" customWidth="1"/>
    <col min="15619" max="15619" width="7.28515625" style="1" customWidth="1"/>
    <col min="15620" max="15620" width="7.28515625" style="1" bestFit="1" customWidth="1"/>
    <col min="15621" max="15621" width="7.28515625" style="1" customWidth="1"/>
    <col min="15622" max="15622" width="7.28515625" style="1" bestFit="1" customWidth="1"/>
    <col min="15623" max="15623" width="7.28515625" style="1" customWidth="1"/>
    <col min="15624" max="15624" width="7.28515625" style="1" bestFit="1" customWidth="1"/>
    <col min="15625" max="15625" width="7.28515625" style="1" customWidth="1"/>
    <col min="15626" max="15627" width="7.7109375" style="1" customWidth="1"/>
    <col min="15628" max="15872" width="8.7109375" style="1"/>
    <col min="15873" max="15873" width="34.7109375" style="1" customWidth="1"/>
    <col min="15874" max="15874" width="7.28515625" style="1" bestFit="1" customWidth="1"/>
    <col min="15875" max="15875" width="7.28515625" style="1" customWidth="1"/>
    <col min="15876" max="15876" width="7.28515625" style="1" bestFit="1" customWidth="1"/>
    <col min="15877" max="15877" width="7.28515625" style="1" customWidth="1"/>
    <col min="15878" max="15878" width="7.28515625" style="1" bestFit="1" customWidth="1"/>
    <col min="15879" max="15879" width="7.28515625" style="1" customWidth="1"/>
    <col min="15880" max="15880" width="7.28515625" style="1" bestFit="1" customWidth="1"/>
    <col min="15881" max="15881" width="7.28515625" style="1" customWidth="1"/>
    <col min="15882" max="15883" width="7.7109375" style="1" customWidth="1"/>
    <col min="15884" max="16128" width="8.7109375" style="1"/>
    <col min="16129" max="16129" width="34.7109375" style="1" customWidth="1"/>
    <col min="16130" max="16130" width="7.28515625" style="1" bestFit="1" customWidth="1"/>
    <col min="16131" max="16131" width="7.28515625" style="1" customWidth="1"/>
    <col min="16132" max="16132" width="7.28515625" style="1" bestFit="1" customWidth="1"/>
    <col min="16133" max="16133" width="7.28515625" style="1" customWidth="1"/>
    <col min="16134" max="16134" width="7.28515625" style="1" bestFit="1" customWidth="1"/>
    <col min="16135" max="16135" width="7.28515625" style="1" customWidth="1"/>
    <col min="16136" max="16136" width="7.28515625" style="1" bestFit="1" customWidth="1"/>
    <col min="16137" max="16137" width="7.28515625" style="1" customWidth="1"/>
    <col min="16138" max="16139" width="7.7109375" style="1" customWidth="1"/>
    <col min="16140" max="16384" width="8.7109375" style="1"/>
  </cols>
  <sheetData>
    <row r="1" spans="1:11" s="44" customFormat="1" ht="20.25" x14ac:dyDescent="0.3">
      <c r="A1" s="52" t="s">
        <v>19</v>
      </c>
      <c r="B1" s="174" t="s">
        <v>168</v>
      </c>
      <c r="C1" s="174"/>
      <c r="D1" s="174"/>
      <c r="E1" s="175"/>
      <c r="F1" s="175"/>
      <c r="G1" s="175"/>
      <c r="H1" s="175"/>
      <c r="I1" s="175"/>
      <c r="J1" s="175"/>
      <c r="K1" s="175"/>
    </row>
    <row r="2" spans="1:11" s="44" customFormat="1" ht="20.25" x14ac:dyDescent="0.3">
      <c r="A2" s="52" t="s">
        <v>21</v>
      </c>
      <c r="B2" s="176" t="s">
        <v>3</v>
      </c>
      <c r="C2" s="174"/>
      <c r="D2" s="174"/>
      <c r="E2" s="177"/>
      <c r="F2" s="177"/>
      <c r="G2" s="177"/>
      <c r="H2" s="177"/>
      <c r="I2" s="177"/>
      <c r="J2" s="177"/>
      <c r="K2" s="177"/>
    </row>
    <row r="4" spans="1:11" ht="15.75" x14ac:dyDescent="0.25">
      <c r="A4" s="122" t="s">
        <v>25</v>
      </c>
      <c r="B4" s="170" t="s">
        <v>4</v>
      </c>
      <c r="C4" s="172"/>
      <c r="D4" s="172"/>
      <c r="E4" s="171"/>
      <c r="F4" s="170" t="s">
        <v>169</v>
      </c>
      <c r="G4" s="172"/>
      <c r="H4" s="172"/>
      <c r="I4" s="171"/>
      <c r="J4" s="170" t="s">
        <v>170</v>
      </c>
      <c r="K4" s="171"/>
    </row>
    <row r="5" spans="1:11" x14ac:dyDescent="0.2">
      <c r="A5" s="16"/>
      <c r="B5" s="170">
        <f>VALUE(RIGHT($B$2, 4))</f>
        <v>2020</v>
      </c>
      <c r="C5" s="171"/>
      <c r="D5" s="170">
        <f>B5-1</f>
        <v>2019</v>
      </c>
      <c r="E5" s="178"/>
      <c r="F5" s="170">
        <f>B5</f>
        <v>2020</v>
      </c>
      <c r="G5" s="178"/>
      <c r="H5" s="170">
        <f>D5</f>
        <v>2019</v>
      </c>
      <c r="I5" s="178"/>
      <c r="J5" s="13" t="s">
        <v>8</v>
      </c>
      <c r="K5" s="14" t="s">
        <v>5</v>
      </c>
    </row>
    <row r="6" spans="1:11" x14ac:dyDescent="0.2">
      <c r="A6" s="123" t="s">
        <v>40</v>
      </c>
      <c r="B6" s="124" t="s">
        <v>171</v>
      </c>
      <c r="C6" s="125" t="s">
        <v>172</v>
      </c>
      <c r="D6" s="124" t="s">
        <v>171</v>
      </c>
      <c r="E6" s="126" t="s">
        <v>172</v>
      </c>
      <c r="F6" s="125" t="s">
        <v>171</v>
      </c>
      <c r="G6" s="125" t="s">
        <v>172</v>
      </c>
      <c r="H6" s="124" t="s">
        <v>171</v>
      </c>
      <c r="I6" s="126" t="s">
        <v>172</v>
      </c>
      <c r="J6" s="124"/>
      <c r="K6" s="126"/>
    </row>
    <row r="7" spans="1:11" x14ac:dyDescent="0.2">
      <c r="A7" s="20" t="s">
        <v>543</v>
      </c>
      <c r="B7" s="55">
        <v>1</v>
      </c>
      <c r="C7" s="138">
        <f>IF(B13=0, "-", B7/B13)</f>
        <v>1.6666666666666666E-2</v>
      </c>
      <c r="D7" s="55">
        <v>0</v>
      </c>
      <c r="E7" s="78">
        <f>IF(D13=0, "-", D7/D13)</f>
        <v>0</v>
      </c>
      <c r="F7" s="128">
        <v>1</v>
      </c>
      <c r="G7" s="138">
        <f>IF(F13=0, "-", F7/F13)</f>
        <v>2.9585798816568047E-3</v>
      </c>
      <c r="H7" s="55">
        <v>0</v>
      </c>
      <c r="I7" s="78">
        <f>IF(H13=0, "-", H7/H13)</f>
        <v>0</v>
      </c>
      <c r="J7" s="77" t="str">
        <f>IF(D7=0, "-", IF((B7-D7)/D7&lt;10, (B7-D7)/D7, "&gt;999%"))</f>
        <v>-</v>
      </c>
      <c r="K7" s="78" t="str">
        <f>IF(H7=0, "-", IF((F7-H7)/H7&lt;10, (F7-H7)/H7, "&gt;999%"))</f>
        <v>-</v>
      </c>
    </row>
    <row r="8" spans="1:11" x14ac:dyDescent="0.2">
      <c r="A8" s="20" t="s">
        <v>544</v>
      </c>
      <c r="B8" s="55">
        <v>5</v>
      </c>
      <c r="C8" s="138">
        <f>IF(B13=0, "-", B8/B13)</f>
        <v>8.3333333333333329E-2</v>
      </c>
      <c r="D8" s="55">
        <v>0</v>
      </c>
      <c r="E8" s="78">
        <f>IF(D13=0, "-", D8/D13)</f>
        <v>0</v>
      </c>
      <c r="F8" s="128">
        <v>21</v>
      </c>
      <c r="G8" s="138">
        <f>IF(F13=0, "-", F8/F13)</f>
        <v>6.2130177514792898E-2</v>
      </c>
      <c r="H8" s="55">
        <v>5</v>
      </c>
      <c r="I8" s="78">
        <f>IF(H13=0, "-", H8/H13)</f>
        <v>1.7985611510791366E-2</v>
      </c>
      <c r="J8" s="77" t="str">
        <f>IF(D8=0, "-", IF((B8-D8)/D8&lt;10, (B8-D8)/D8, "&gt;999%"))</f>
        <v>-</v>
      </c>
      <c r="K8" s="78">
        <f>IF(H8=0, "-", IF((F8-H8)/H8&lt;10, (F8-H8)/H8, "&gt;999%"))</f>
        <v>3.2</v>
      </c>
    </row>
    <row r="9" spans="1:11" x14ac:dyDescent="0.2">
      <c r="A9" s="20" t="s">
        <v>545</v>
      </c>
      <c r="B9" s="55">
        <v>0</v>
      </c>
      <c r="C9" s="138">
        <f>IF(B13=0, "-", B9/B13)</f>
        <v>0</v>
      </c>
      <c r="D9" s="55">
        <v>5</v>
      </c>
      <c r="E9" s="78">
        <f>IF(D13=0, "-", D9/D13)</f>
        <v>5.6179775280898875E-2</v>
      </c>
      <c r="F9" s="128">
        <v>11</v>
      </c>
      <c r="G9" s="138">
        <f>IF(F13=0, "-", F9/F13)</f>
        <v>3.2544378698224852E-2</v>
      </c>
      <c r="H9" s="55">
        <v>8</v>
      </c>
      <c r="I9" s="78">
        <f>IF(H13=0, "-", H9/H13)</f>
        <v>2.8776978417266189E-2</v>
      </c>
      <c r="J9" s="77">
        <f>IF(D9=0, "-", IF((B9-D9)/D9&lt;10, (B9-D9)/D9, "&gt;999%"))</f>
        <v>-1</v>
      </c>
      <c r="K9" s="78">
        <f>IF(H9=0, "-", IF((F9-H9)/H9&lt;10, (F9-H9)/H9, "&gt;999%"))</f>
        <v>0.375</v>
      </c>
    </row>
    <row r="10" spans="1:11" x14ac:dyDescent="0.2">
      <c r="A10" s="20" t="s">
        <v>546</v>
      </c>
      <c r="B10" s="55">
        <v>54</v>
      </c>
      <c r="C10" s="138">
        <f>IF(B13=0, "-", B10/B13)</f>
        <v>0.9</v>
      </c>
      <c r="D10" s="55">
        <v>84</v>
      </c>
      <c r="E10" s="78">
        <f>IF(D13=0, "-", D10/D13)</f>
        <v>0.9438202247191011</v>
      </c>
      <c r="F10" s="128">
        <v>304</v>
      </c>
      <c r="G10" s="138">
        <f>IF(F13=0, "-", F10/F13)</f>
        <v>0.89940828402366868</v>
      </c>
      <c r="H10" s="55">
        <v>265</v>
      </c>
      <c r="I10" s="78">
        <f>IF(H13=0, "-", H10/H13)</f>
        <v>0.9532374100719424</v>
      </c>
      <c r="J10" s="77">
        <f>IF(D10=0, "-", IF((B10-D10)/D10&lt;10, (B10-D10)/D10, "&gt;999%"))</f>
        <v>-0.35714285714285715</v>
      </c>
      <c r="K10" s="78">
        <f>IF(H10=0, "-", IF((F10-H10)/H10&lt;10, (F10-H10)/H10, "&gt;999%"))</f>
        <v>0.14716981132075471</v>
      </c>
    </row>
    <row r="11" spans="1:11" x14ac:dyDescent="0.2">
      <c r="A11" s="20" t="s">
        <v>547</v>
      </c>
      <c r="B11" s="55">
        <v>0</v>
      </c>
      <c r="C11" s="138">
        <f>IF(B13=0, "-", B11/B13)</f>
        <v>0</v>
      </c>
      <c r="D11" s="55">
        <v>0</v>
      </c>
      <c r="E11" s="78">
        <f>IF(D13=0, "-", D11/D13)</f>
        <v>0</v>
      </c>
      <c r="F11" s="128">
        <v>1</v>
      </c>
      <c r="G11" s="138">
        <f>IF(F13=0, "-", F11/F13)</f>
        <v>2.9585798816568047E-3</v>
      </c>
      <c r="H11" s="55">
        <v>0</v>
      </c>
      <c r="I11" s="78">
        <f>IF(H13=0, "-", H11/H13)</f>
        <v>0</v>
      </c>
      <c r="J11" s="77" t="str">
        <f>IF(D11=0, "-", IF((B11-D11)/D11&lt;10, (B11-D11)/D11, "&gt;999%"))</f>
        <v>-</v>
      </c>
      <c r="K11" s="78" t="str">
        <f>IF(H11=0, "-", IF((F11-H11)/H11&lt;10, (F11-H11)/H11, "&gt;999%"))</f>
        <v>-</v>
      </c>
    </row>
    <row r="12" spans="1:11" x14ac:dyDescent="0.2">
      <c r="A12" s="129"/>
      <c r="B12" s="82"/>
      <c r="D12" s="82"/>
      <c r="E12" s="86"/>
      <c r="F12" s="130"/>
      <c r="H12" s="82"/>
      <c r="I12" s="86"/>
      <c r="J12" s="85"/>
      <c r="K12" s="86"/>
    </row>
    <row r="13" spans="1:11" s="38" customFormat="1" x14ac:dyDescent="0.2">
      <c r="A13" s="131" t="s">
        <v>548</v>
      </c>
      <c r="B13" s="32">
        <f>SUM(B7:B12)</f>
        <v>60</v>
      </c>
      <c r="C13" s="132">
        <f>B13/34898</f>
        <v>1.7192962347412459E-3</v>
      </c>
      <c r="D13" s="32">
        <f>SUM(D7:D12)</f>
        <v>89</v>
      </c>
      <c r="E13" s="133">
        <f>D13/37811</f>
        <v>2.3538123826399725E-3</v>
      </c>
      <c r="F13" s="121">
        <f>SUM(F7:F12)</f>
        <v>338</v>
      </c>
      <c r="G13" s="134">
        <f>F13/140902</f>
        <v>2.3988303927552483E-3</v>
      </c>
      <c r="H13" s="32">
        <f>SUM(H7:H12)</f>
        <v>278</v>
      </c>
      <c r="I13" s="133">
        <f>H13/177898</f>
        <v>1.5626932287040889E-3</v>
      </c>
      <c r="J13" s="35">
        <f>IF(D13=0, "-", IF((B13-D13)/D13&lt;10, (B13-D13)/D13, "&gt;999%"))</f>
        <v>-0.3258426966292135</v>
      </c>
      <c r="K13" s="36">
        <f>IF(H13=0, "-", IF((F13-H13)/H13&lt;10, (F13-H13)/H13, "&gt;999%"))</f>
        <v>0.21582733812949639</v>
      </c>
    </row>
    <row r="14" spans="1:11" x14ac:dyDescent="0.2">
      <c r="B14" s="130"/>
      <c r="D14" s="130"/>
      <c r="F14" s="130"/>
      <c r="H14" s="130"/>
    </row>
    <row r="15" spans="1:11" x14ac:dyDescent="0.2">
      <c r="A15" s="123" t="s">
        <v>41</v>
      </c>
      <c r="B15" s="124" t="s">
        <v>171</v>
      </c>
      <c r="C15" s="125" t="s">
        <v>172</v>
      </c>
      <c r="D15" s="124" t="s">
        <v>171</v>
      </c>
      <c r="E15" s="126" t="s">
        <v>172</v>
      </c>
      <c r="F15" s="125" t="s">
        <v>171</v>
      </c>
      <c r="G15" s="125" t="s">
        <v>172</v>
      </c>
      <c r="H15" s="124" t="s">
        <v>171</v>
      </c>
      <c r="I15" s="126" t="s">
        <v>172</v>
      </c>
      <c r="J15" s="124"/>
      <c r="K15" s="126"/>
    </row>
    <row r="16" spans="1:11" x14ac:dyDescent="0.2">
      <c r="A16" s="20" t="s">
        <v>549</v>
      </c>
      <c r="B16" s="55">
        <v>8</v>
      </c>
      <c r="C16" s="138">
        <f>IF(B18=0, "-", B16/B18)</f>
        <v>1</v>
      </c>
      <c r="D16" s="55">
        <v>6</v>
      </c>
      <c r="E16" s="78">
        <f>IF(D18=0, "-", D16/D18)</f>
        <v>1</v>
      </c>
      <c r="F16" s="128">
        <v>37</v>
      </c>
      <c r="G16" s="138">
        <f>IF(F18=0, "-", F16/F18)</f>
        <v>1</v>
      </c>
      <c r="H16" s="55">
        <v>41</v>
      </c>
      <c r="I16" s="78">
        <f>IF(H18=0, "-", H16/H18)</f>
        <v>1</v>
      </c>
      <c r="J16" s="77">
        <f>IF(D16=0, "-", IF((B16-D16)/D16&lt;10, (B16-D16)/D16, "&gt;999%"))</f>
        <v>0.33333333333333331</v>
      </c>
      <c r="K16" s="78">
        <f>IF(H16=0, "-", IF((F16-H16)/H16&lt;10, (F16-H16)/H16, "&gt;999%"))</f>
        <v>-9.7560975609756101E-2</v>
      </c>
    </row>
    <row r="17" spans="1:11" x14ac:dyDescent="0.2">
      <c r="A17" s="129"/>
      <c r="B17" s="82"/>
      <c r="D17" s="82"/>
      <c r="E17" s="86"/>
      <c r="F17" s="130"/>
      <c r="H17" s="82"/>
      <c r="I17" s="86"/>
      <c r="J17" s="85"/>
      <c r="K17" s="86"/>
    </row>
    <row r="18" spans="1:11" s="38" customFormat="1" x14ac:dyDescent="0.2">
      <c r="A18" s="131" t="s">
        <v>550</v>
      </c>
      <c r="B18" s="32">
        <f>SUM(B16:B17)</f>
        <v>8</v>
      </c>
      <c r="C18" s="132">
        <f>B18/34898</f>
        <v>2.2923949796549946E-4</v>
      </c>
      <c r="D18" s="32">
        <f>SUM(D16:D17)</f>
        <v>6</v>
      </c>
      <c r="E18" s="133">
        <f>D18/37811</f>
        <v>1.5868398085213298E-4</v>
      </c>
      <c r="F18" s="121">
        <f>SUM(F16:F17)</f>
        <v>37</v>
      </c>
      <c r="G18" s="134">
        <f>F18/140902</f>
        <v>2.6259385956196505E-4</v>
      </c>
      <c r="H18" s="32">
        <f>SUM(H16:H17)</f>
        <v>41</v>
      </c>
      <c r="I18" s="133">
        <f>H18/177898</f>
        <v>2.304691452405311E-4</v>
      </c>
      <c r="J18" s="35">
        <f>IF(D18=0, "-", IF((B18-D18)/D18&lt;10, (B18-D18)/D18, "&gt;999%"))</f>
        <v>0.33333333333333331</v>
      </c>
      <c r="K18" s="36">
        <f>IF(H18=0, "-", IF((F18-H18)/H18&lt;10, (F18-H18)/H18, "&gt;999%"))</f>
        <v>-9.7560975609756101E-2</v>
      </c>
    </row>
    <row r="19" spans="1:11" x14ac:dyDescent="0.2">
      <c r="B19" s="130"/>
      <c r="D19" s="130"/>
      <c r="F19" s="130"/>
      <c r="H19" s="130"/>
    </row>
    <row r="20" spans="1:11" x14ac:dyDescent="0.2">
      <c r="A20" s="123" t="s">
        <v>42</v>
      </c>
      <c r="B20" s="124" t="s">
        <v>171</v>
      </c>
      <c r="C20" s="125" t="s">
        <v>172</v>
      </c>
      <c r="D20" s="124" t="s">
        <v>171</v>
      </c>
      <c r="E20" s="126" t="s">
        <v>172</v>
      </c>
      <c r="F20" s="125" t="s">
        <v>171</v>
      </c>
      <c r="G20" s="125" t="s">
        <v>172</v>
      </c>
      <c r="H20" s="124" t="s">
        <v>171</v>
      </c>
      <c r="I20" s="126" t="s">
        <v>172</v>
      </c>
      <c r="J20" s="124"/>
      <c r="K20" s="126"/>
    </row>
    <row r="21" spans="1:11" x14ac:dyDescent="0.2">
      <c r="A21" s="20" t="s">
        <v>551</v>
      </c>
      <c r="B21" s="55">
        <v>0</v>
      </c>
      <c r="C21" s="138">
        <f>IF(B27=0, "-", B21/B27)</f>
        <v>0</v>
      </c>
      <c r="D21" s="55">
        <v>7</v>
      </c>
      <c r="E21" s="78">
        <f>IF(D27=0, "-", D21/D27)</f>
        <v>4.4303797468354431E-2</v>
      </c>
      <c r="F21" s="128">
        <v>0</v>
      </c>
      <c r="G21" s="138">
        <f>IF(F27=0, "-", F21/F27)</f>
        <v>0</v>
      </c>
      <c r="H21" s="55">
        <v>38</v>
      </c>
      <c r="I21" s="78">
        <f>IF(H27=0, "-", H21/H27)</f>
        <v>6.9469835466179158E-2</v>
      </c>
      <c r="J21" s="77">
        <f>IF(D21=0, "-", IF((B21-D21)/D21&lt;10, (B21-D21)/D21, "&gt;999%"))</f>
        <v>-1</v>
      </c>
      <c r="K21" s="78">
        <f>IF(H21=0, "-", IF((F21-H21)/H21&lt;10, (F21-H21)/H21, "&gt;999%"))</f>
        <v>-1</v>
      </c>
    </row>
    <row r="22" spans="1:11" x14ac:dyDescent="0.2">
      <c r="A22" s="20" t="s">
        <v>552</v>
      </c>
      <c r="B22" s="55">
        <v>1</v>
      </c>
      <c r="C22" s="138">
        <f>IF(B27=0, "-", B22/B27)</f>
        <v>7.4074074074074077E-3</v>
      </c>
      <c r="D22" s="55">
        <v>3</v>
      </c>
      <c r="E22" s="78">
        <f>IF(D27=0, "-", D22/D27)</f>
        <v>1.8987341772151899E-2</v>
      </c>
      <c r="F22" s="128">
        <v>4</v>
      </c>
      <c r="G22" s="138">
        <f>IF(F27=0, "-", F22/F27)</f>
        <v>9.8280098280098278E-3</v>
      </c>
      <c r="H22" s="55">
        <v>8</v>
      </c>
      <c r="I22" s="78">
        <f>IF(H27=0, "-", H22/H27)</f>
        <v>1.4625228519195612E-2</v>
      </c>
      <c r="J22" s="77">
        <f>IF(D22=0, "-", IF((B22-D22)/D22&lt;10, (B22-D22)/D22, "&gt;999%"))</f>
        <v>-0.66666666666666663</v>
      </c>
      <c r="K22" s="78">
        <f>IF(H22=0, "-", IF((F22-H22)/H22&lt;10, (F22-H22)/H22, "&gt;999%"))</f>
        <v>-0.5</v>
      </c>
    </row>
    <row r="23" spans="1:11" x14ac:dyDescent="0.2">
      <c r="A23" s="20" t="s">
        <v>553</v>
      </c>
      <c r="B23" s="55">
        <v>10</v>
      </c>
      <c r="C23" s="138">
        <f>IF(B27=0, "-", B23/B27)</f>
        <v>7.407407407407407E-2</v>
      </c>
      <c r="D23" s="55">
        <v>0</v>
      </c>
      <c r="E23" s="78">
        <f>IF(D27=0, "-", D23/D27)</f>
        <v>0</v>
      </c>
      <c r="F23" s="128">
        <v>28</v>
      </c>
      <c r="G23" s="138">
        <f>IF(F27=0, "-", F23/F27)</f>
        <v>6.8796068796068796E-2</v>
      </c>
      <c r="H23" s="55">
        <v>0</v>
      </c>
      <c r="I23" s="78">
        <f>IF(H27=0, "-", H23/H27)</f>
        <v>0</v>
      </c>
      <c r="J23" s="77" t="str">
        <f>IF(D23=0, "-", IF((B23-D23)/D23&lt;10, (B23-D23)/D23, "&gt;999%"))</f>
        <v>-</v>
      </c>
      <c r="K23" s="78" t="str">
        <f>IF(H23=0, "-", IF((F23-H23)/H23&lt;10, (F23-H23)/H23, "&gt;999%"))</f>
        <v>-</v>
      </c>
    </row>
    <row r="24" spans="1:11" x14ac:dyDescent="0.2">
      <c r="A24" s="20" t="s">
        <v>554</v>
      </c>
      <c r="B24" s="55">
        <v>34</v>
      </c>
      <c r="C24" s="138">
        <f>IF(B27=0, "-", B24/B27)</f>
        <v>0.25185185185185183</v>
      </c>
      <c r="D24" s="55">
        <v>27</v>
      </c>
      <c r="E24" s="78">
        <f>IF(D27=0, "-", D24/D27)</f>
        <v>0.17088607594936708</v>
      </c>
      <c r="F24" s="128">
        <v>70</v>
      </c>
      <c r="G24" s="138">
        <f>IF(F27=0, "-", F24/F27)</f>
        <v>0.171990171990172</v>
      </c>
      <c r="H24" s="55">
        <v>106</v>
      </c>
      <c r="I24" s="78">
        <f>IF(H27=0, "-", H24/H27)</f>
        <v>0.19378427787934185</v>
      </c>
      <c r="J24" s="77">
        <f>IF(D24=0, "-", IF((B24-D24)/D24&lt;10, (B24-D24)/D24, "&gt;999%"))</f>
        <v>0.25925925925925924</v>
      </c>
      <c r="K24" s="78">
        <f>IF(H24=0, "-", IF((F24-H24)/H24&lt;10, (F24-H24)/H24, "&gt;999%"))</f>
        <v>-0.33962264150943394</v>
      </c>
    </row>
    <row r="25" spans="1:11" x14ac:dyDescent="0.2">
      <c r="A25" s="20" t="s">
        <v>555</v>
      </c>
      <c r="B25" s="55">
        <v>90</v>
      </c>
      <c r="C25" s="138">
        <f>IF(B27=0, "-", B25/B27)</f>
        <v>0.66666666666666663</v>
      </c>
      <c r="D25" s="55">
        <v>121</v>
      </c>
      <c r="E25" s="78">
        <f>IF(D27=0, "-", D25/D27)</f>
        <v>0.76582278481012656</v>
      </c>
      <c r="F25" s="128">
        <v>305</v>
      </c>
      <c r="G25" s="138">
        <f>IF(F27=0, "-", F25/F27)</f>
        <v>0.74938574938574942</v>
      </c>
      <c r="H25" s="55">
        <v>395</v>
      </c>
      <c r="I25" s="78">
        <f>IF(H27=0, "-", H25/H27)</f>
        <v>0.72212065813528337</v>
      </c>
      <c r="J25" s="77">
        <f>IF(D25=0, "-", IF((B25-D25)/D25&lt;10, (B25-D25)/D25, "&gt;999%"))</f>
        <v>-0.256198347107438</v>
      </c>
      <c r="K25" s="78">
        <f>IF(H25=0, "-", IF((F25-H25)/H25&lt;10, (F25-H25)/H25, "&gt;999%"))</f>
        <v>-0.22784810126582278</v>
      </c>
    </row>
    <row r="26" spans="1:11" x14ac:dyDescent="0.2">
      <c r="A26" s="129"/>
      <c r="B26" s="82"/>
      <c r="D26" s="82"/>
      <c r="E26" s="86"/>
      <c r="F26" s="130"/>
      <c r="H26" s="82"/>
      <c r="I26" s="86"/>
      <c r="J26" s="85"/>
      <c r="K26" s="86"/>
    </row>
    <row r="27" spans="1:11" s="38" customFormat="1" x14ac:dyDescent="0.2">
      <c r="A27" s="131" t="s">
        <v>556</v>
      </c>
      <c r="B27" s="32">
        <f>SUM(B21:B26)</f>
        <v>135</v>
      </c>
      <c r="C27" s="132">
        <f>B27/34898</f>
        <v>3.8684165281678033E-3</v>
      </c>
      <c r="D27" s="32">
        <f>SUM(D21:D26)</f>
        <v>158</v>
      </c>
      <c r="E27" s="133">
        <f>D27/37811</f>
        <v>4.1786781624395019E-3</v>
      </c>
      <c r="F27" s="121">
        <f>SUM(F21:F26)</f>
        <v>407</v>
      </c>
      <c r="G27" s="134">
        <f>F27/140902</f>
        <v>2.8885324551816156E-3</v>
      </c>
      <c r="H27" s="32">
        <f>SUM(H21:H26)</f>
        <v>547</v>
      </c>
      <c r="I27" s="133">
        <f>H27/177898</f>
        <v>3.074795669428549E-3</v>
      </c>
      <c r="J27" s="35">
        <f>IF(D27=0, "-", IF((B27-D27)/D27&lt;10, (B27-D27)/D27, "&gt;999%"))</f>
        <v>-0.14556962025316456</v>
      </c>
      <c r="K27" s="36">
        <f>IF(H27=0, "-", IF((F27-H27)/H27&lt;10, (F27-H27)/H27, "&gt;999%"))</f>
        <v>-0.25594149908592323</v>
      </c>
    </row>
    <row r="28" spans="1:11" x14ac:dyDescent="0.2">
      <c r="B28" s="130"/>
      <c r="D28" s="130"/>
      <c r="F28" s="130"/>
      <c r="H28" s="130"/>
    </row>
    <row r="29" spans="1:11" x14ac:dyDescent="0.2">
      <c r="A29" s="123" t="s">
        <v>43</v>
      </c>
      <c r="B29" s="124" t="s">
        <v>171</v>
      </c>
      <c r="C29" s="125" t="s">
        <v>172</v>
      </c>
      <c r="D29" s="124" t="s">
        <v>171</v>
      </c>
      <c r="E29" s="126" t="s">
        <v>172</v>
      </c>
      <c r="F29" s="125" t="s">
        <v>171</v>
      </c>
      <c r="G29" s="125" t="s">
        <v>172</v>
      </c>
      <c r="H29" s="124" t="s">
        <v>171</v>
      </c>
      <c r="I29" s="126" t="s">
        <v>172</v>
      </c>
      <c r="J29" s="124"/>
      <c r="K29" s="126"/>
    </row>
    <row r="30" spans="1:11" x14ac:dyDescent="0.2">
      <c r="A30" s="20" t="s">
        <v>557</v>
      </c>
      <c r="B30" s="55">
        <v>116</v>
      </c>
      <c r="C30" s="138">
        <f>IF(B41=0, "-", B30/B41)</f>
        <v>0.125</v>
      </c>
      <c r="D30" s="55">
        <v>64</v>
      </c>
      <c r="E30" s="78">
        <f>IF(D41=0, "-", D30/D41)</f>
        <v>7.7481840193704604E-2</v>
      </c>
      <c r="F30" s="128">
        <v>333</v>
      </c>
      <c r="G30" s="138">
        <f>IF(F41=0, "-", F30/F41)</f>
        <v>0.10537974683544304</v>
      </c>
      <c r="H30" s="55">
        <v>278</v>
      </c>
      <c r="I30" s="78">
        <f>IF(H41=0, "-", H30/H41)</f>
        <v>8.2861400894187781E-2</v>
      </c>
      <c r="J30" s="77">
        <f t="shared" ref="J30:J39" si="0">IF(D30=0, "-", IF((B30-D30)/D30&lt;10, (B30-D30)/D30, "&gt;999%"))</f>
        <v>0.8125</v>
      </c>
      <c r="K30" s="78">
        <f t="shared" ref="K30:K39" si="1">IF(H30=0, "-", IF((F30-H30)/H30&lt;10, (F30-H30)/H30, "&gt;999%"))</f>
        <v>0.19784172661870503</v>
      </c>
    </row>
    <row r="31" spans="1:11" x14ac:dyDescent="0.2">
      <c r="A31" s="20" t="s">
        <v>558</v>
      </c>
      <c r="B31" s="55">
        <v>183</v>
      </c>
      <c r="C31" s="138">
        <f>IF(B41=0, "-", B31/B41)</f>
        <v>0.19719827586206898</v>
      </c>
      <c r="D31" s="55">
        <v>199</v>
      </c>
      <c r="E31" s="78">
        <f>IF(D41=0, "-", D31/D41)</f>
        <v>0.24092009685230023</v>
      </c>
      <c r="F31" s="128">
        <v>613</v>
      </c>
      <c r="G31" s="138">
        <f>IF(F41=0, "-", F31/F41)</f>
        <v>0.19398734177215191</v>
      </c>
      <c r="H31" s="55">
        <v>913</v>
      </c>
      <c r="I31" s="78">
        <f>IF(H41=0, "-", H31/H41)</f>
        <v>0.27213114754098361</v>
      </c>
      <c r="J31" s="77">
        <f t="shared" si="0"/>
        <v>-8.0402010050251257E-2</v>
      </c>
      <c r="K31" s="78">
        <f t="shared" si="1"/>
        <v>-0.32858707557502737</v>
      </c>
    </row>
    <row r="32" spans="1:11" x14ac:dyDescent="0.2">
      <c r="A32" s="20" t="s">
        <v>559</v>
      </c>
      <c r="B32" s="55">
        <v>54</v>
      </c>
      <c r="C32" s="138">
        <f>IF(B41=0, "-", B32/B41)</f>
        <v>5.8189655172413791E-2</v>
      </c>
      <c r="D32" s="55">
        <v>65</v>
      </c>
      <c r="E32" s="78">
        <f>IF(D41=0, "-", D32/D41)</f>
        <v>7.8692493946731237E-2</v>
      </c>
      <c r="F32" s="128">
        <v>228</v>
      </c>
      <c r="G32" s="138">
        <f>IF(F41=0, "-", F32/F41)</f>
        <v>7.2151898734177211E-2</v>
      </c>
      <c r="H32" s="55">
        <v>273</v>
      </c>
      <c r="I32" s="78">
        <f>IF(H41=0, "-", H32/H41)</f>
        <v>8.137108792846498E-2</v>
      </c>
      <c r="J32" s="77">
        <f t="shared" si="0"/>
        <v>-0.16923076923076924</v>
      </c>
      <c r="K32" s="78">
        <f t="shared" si="1"/>
        <v>-0.16483516483516483</v>
      </c>
    </row>
    <row r="33" spans="1:11" x14ac:dyDescent="0.2">
      <c r="A33" s="20" t="s">
        <v>560</v>
      </c>
      <c r="B33" s="55">
        <v>34</v>
      </c>
      <c r="C33" s="138">
        <f>IF(B41=0, "-", B33/B41)</f>
        <v>3.6637931034482756E-2</v>
      </c>
      <c r="D33" s="55">
        <v>26</v>
      </c>
      <c r="E33" s="78">
        <f>IF(D41=0, "-", D33/D41)</f>
        <v>3.1476997578692496E-2</v>
      </c>
      <c r="F33" s="128">
        <v>92</v>
      </c>
      <c r="G33" s="138">
        <f>IF(F41=0, "-", F33/F41)</f>
        <v>2.911392405063291E-2</v>
      </c>
      <c r="H33" s="55">
        <v>117</v>
      </c>
      <c r="I33" s="78">
        <f>IF(H41=0, "-", H33/H41)</f>
        <v>3.4873323397913561E-2</v>
      </c>
      <c r="J33" s="77">
        <f t="shared" si="0"/>
        <v>0.30769230769230771</v>
      </c>
      <c r="K33" s="78">
        <f t="shared" si="1"/>
        <v>-0.21367521367521367</v>
      </c>
    </row>
    <row r="34" spans="1:11" x14ac:dyDescent="0.2">
      <c r="A34" s="20" t="s">
        <v>561</v>
      </c>
      <c r="B34" s="55">
        <v>47</v>
      </c>
      <c r="C34" s="138">
        <f>IF(B41=0, "-", B34/B41)</f>
        <v>5.0646551724137928E-2</v>
      </c>
      <c r="D34" s="55">
        <v>2</v>
      </c>
      <c r="E34" s="78">
        <f>IF(D41=0, "-", D34/D41)</f>
        <v>2.4213075060532689E-3</v>
      </c>
      <c r="F34" s="128">
        <v>159</v>
      </c>
      <c r="G34" s="138">
        <f>IF(F41=0, "-", F34/F41)</f>
        <v>5.0316455696202529E-2</v>
      </c>
      <c r="H34" s="55">
        <v>61</v>
      </c>
      <c r="I34" s="78">
        <f>IF(H41=0, "-", H34/H41)</f>
        <v>1.8181818181818181E-2</v>
      </c>
      <c r="J34" s="77" t="str">
        <f t="shared" si="0"/>
        <v>&gt;999%</v>
      </c>
      <c r="K34" s="78">
        <f t="shared" si="1"/>
        <v>1.6065573770491803</v>
      </c>
    </row>
    <row r="35" spans="1:11" x14ac:dyDescent="0.2">
      <c r="A35" s="20" t="s">
        <v>562</v>
      </c>
      <c r="B35" s="55">
        <v>39</v>
      </c>
      <c r="C35" s="138">
        <f>IF(B41=0, "-", B35/B41)</f>
        <v>4.2025862068965518E-2</v>
      </c>
      <c r="D35" s="55">
        <v>0</v>
      </c>
      <c r="E35" s="78">
        <f>IF(D41=0, "-", D35/D41)</f>
        <v>0</v>
      </c>
      <c r="F35" s="128">
        <v>39</v>
      </c>
      <c r="G35" s="138">
        <f>IF(F41=0, "-", F35/F41)</f>
        <v>1.2341772151898734E-2</v>
      </c>
      <c r="H35" s="55">
        <v>0</v>
      </c>
      <c r="I35" s="78">
        <f>IF(H41=0, "-", H35/H41)</f>
        <v>0</v>
      </c>
      <c r="J35" s="77" t="str">
        <f t="shared" si="0"/>
        <v>-</v>
      </c>
      <c r="K35" s="78" t="str">
        <f t="shared" si="1"/>
        <v>-</v>
      </c>
    </row>
    <row r="36" spans="1:11" x14ac:dyDescent="0.2">
      <c r="A36" s="20" t="s">
        <v>563</v>
      </c>
      <c r="B36" s="55">
        <v>27</v>
      </c>
      <c r="C36" s="138">
        <f>IF(B41=0, "-", B36/B41)</f>
        <v>2.9094827586206896E-2</v>
      </c>
      <c r="D36" s="55">
        <v>2</v>
      </c>
      <c r="E36" s="78">
        <f>IF(D41=0, "-", D36/D41)</f>
        <v>2.4213075060532689E-3</v>
      </c>
      <c r="F36" s="128">
        <v>65</v>
      </c>
      <c r="G36" s="138">
        <f>IF(F41=0, "-", F36/F41)</f>
        <v>2.0569620253164556E-2</v>
      </c>
      <c r="H36" s="55">
        <v>25</v>
      </c>
      <c r="I36" s="78">
        <f>IF(H41=0, "-", H36/H41)</f>
        <v>7.4515648286140089E-3</v>
      </c>
      <c r="J36" s="77" t="str">
        <f t="shared" si="0"/>
        <v>&gt;999%</v>
      </c>
      <c r="K36" s="78">
        <f t="shared" si="1"/>
        <v>1.6</v>
      </c>
    </row>
    <row r="37" spans="1:11" x14ac:dyDescent="0.2">
      <c r="A37" s="20" t="s">
        <v>564</v>
      </c>
      <c r="B37" s="55">
        <v>57</v>
      </c>
      <c r="C37" s="138">
        <f>IF(B41=0, "-", B37/B41)</f>
        <v>6.1422413793103446E-2</v>
      </c>
      <c r="D37" s="55">
        <v>75</v>
      </c>
      <c r="E37" s="78">
        <f>IF(D41=0, "-", D37/D41)</f>
        <v>9.0799031476997583E-2</v>
      </c>
      <c r="F37" s="128">
        <v>178</v>
      </c>
      <c r="G37" s="138">
        <f>IF(F41=0, "-", F37/F41)</f>
        <v>5.6329113924050635E-2</v>
      </c>
      <c r="H37" s="55">
        <v>272</v>
      </c>
      <c r="I37" s="78">
        <f>IF(H41=0, "-", H37/H41)</f>
        <v>8.1073025335320417E-2</v>
      </c>
      <c r="J37" s="77">
        <f t="shared" si="0"/>
        <v>-0.24</v>
      </c>
      <c r="K37" s="78">
        <f t="shared" si="1"/>
        <v>-0.34558823529411764</v>
      </c>
    </row>
    <row r="38" spans="1:11" x14ac:dyDescent="0.2">
      <c r="A38" s="20" t="s">
        <v>565</v>
      </c>
      <c r="B38" s="55">
        <v>328</v>
      </c>
      <c r="C38" s="138">
        <f>IF(B41=0, "-", B38/B41)</f>
        <v>0.35344827586206895</v>
      </c>
      <c r="D38" s="55">
        <v>312</v>
      </c>
      <c r="E38" s="78">
        <f>IF(D41=0, "-", D38/D41)</f>
        <v>0.37772397094430993</v>
      </c>
      <c r="F38" s="128">
        <v>1242</v>
      </c>
      <c r="G38" s="138">
        <f>IF(F41=0, "-", F38/F41)</f>
        <v>0.39303797468354429</v>
      </c>
      <c r="H38" s="55">
        <v>1014</v>
      </c>
      <c r="I38" s="78">
        <f>IF(H41=0, "-", H38/H41)</f>
        <v>0.3022354694485842</v>
      </c>
      <c r="J38" s="77">
        <f t="shared" si="0"/>
        <v>5.128205128205128E-2</v>
      </c>
      <c r="K38" s="78">
        <f t="shared" si="1"/>
        <v>0.22485207100591717</v>
      </c>
    </row>
    <row r="39" spans="1:11" x14ac:dyDescent="0.2">
      <c r="A39" s="20" t="s">
        <v>566</v>
      </c>
      <c r="B39" s="55">
        <v>43</v>
      </c>
      <c r="C39" s="138">
        <f>IF(B41=0, "-", B39/B41)</f>
        <v>4.6336206896551727E-2</v>
      </c>
      <c r="D39" s="55">
        <v>81</v>
      </c>
      <c r="E39" s="78">
        <f>IF(D41=0, "-", D39/D41)</f>
        <v>9.8062953995157381E-2</v>
      </c>
      <c r="F39" s="128">
        <v>211</v>
      </c>
      <c r="G39" s="138">
        <f>IF(F41=0, "-", F39/F41)</f>
        <v>6.6772151898734172E-2</v>
      </c>
      <c r="H39" s="55">
        <v>402</v>
      </c>
      <c r="I39" s="78">
        <f>IF(H41=0, "-", H39/H41)</f>
        <v>0.11982116244411327</v>
      </c>
      <c r="J39" s="77">
        <f t="shared" si="0"/>
        <v>-0.46913580246913578</v>
      </c>
      <c r="K39" s="78">
        <f t="shared" si="1"/>
        <v>-0.47512437810945274</v>
      </c>
    </row>
    <row r="40" spans="1:11" x14ac:dyDescent="0.2">
      <c r="A40" s="129"/>
      <c r="B40" s="82"/>
      <c r="D40" s="82"/>
      <c r="E40" s="86"/>
      <c r="F40" s="130"/>
      <c r="H40" s="82"/>
      <c r="I40" s="86"/>
      <c r="J40" s="85"/>
      <c r="K40" s="86"/>
    </row>
    <row r="41" spans="1:11" s="38" customFormat="1" x14ac:dyDescent="0.2">
      <c r="A41" s="131" t="s">
        <v>567</v>
      </c>
      <c r="B41" s="32">
        <f>SUM(B30:B40)</f>
        <v>928</v>
      </c>
      <c r="C41" s="132">
        <f>B41/34898</f>
        <v>2.6591781763997936E-2</v>
      </c>
      <c r="D41" s="32">
        <f>SUM(D30:D40)</f>
        <v>826</v>
      </c>
      <c r="E41" s="133">
        <f>D41/37811</f>
        <v>2.1845494697310307E-2</v>
      </c>
      <c r="F41" s="121">
        <f>SUM(F30:F40)</f>
        <v>3160</v>
      </c>
      <c r="G41" s="134">
        <f>F41/140902</f>
        <v>2.2426935032859717E-2</v>
      </c>
      <c r="H41" s="32">
        <f>SUM(H30:H40)</f>
        <v>3355</v>
      </c>
      <c r="I41" s="133">
        <f>H41/177898</f>
        <v>1.8859121519072729E-2</v>
      </c>
      <c r="J41" s="35">
        <f>IF(D41=0, "-", IF((B41-D41)/D41&lt;10, (B41-D41)/D41, "&gt;999%"))</f>
        <v>0.12348668280871671</v>
      </c>
      <c r="K41" s="36">
        <f>IF(H41=0, "-", IF((F41-H41)/H41&lt;10, (F41-H41)/H41, "&gt;999%"))</f>
        <v>-5.8122205663189271E-2</v>
      </c>
    </row>
    <row r="42" spans="1:11" x14ac:dyDescent="0.2">
      <c r="B42" s="130"/>
      <c r="D42" s="130"/>
      <c r="F42" s="130"/>
      <c r="H42" s="130"/>
    </row>
    <row r="43" spans="1:11" x14ac:dyDescent="0.2">
      <c r="A43" s="123" t="s">
        <v>44</v>
      </c>
      <c r="B43" s="124" t="s">
        <v>171</v>
      </c>
      <c r="C43" s="125" t="s">
        <v>172</v>
      </c>
      <c r="D43" s="124" t="s">
        <v>171</v>
      </c>
      <c r="E43" s="126" t="s">
        <v>172</v>
      </c>
      <c r="F43" s="125" t="s">
        <v>171</v>
      </c>
      <c r="G43" s="125" t="s">
        <v>172</v>
      </c>
      <c r="H43" s="124" t="s">
        <v>171</v>
      </c>
      <c r="I43" s="126" t="s">
        <v>172</v>
      </c>
      <c r="J43" s="124"/>
      <c r="K43" s="126"/>
    </row>
    <row r="44" spans="1:11" x14ac:dyDescent="0.2">
      <c r="A44" s="20" t="s">
        <v>568</v>
      </c>
      <c r="B44" s="55">
        <v>52</v>
      </c>
      <c r="C44" s="138">
        <f>IF(B56=0, "-", B44/B56)</f>
        <v>4.3918918918918921E-2</v>
      </c>
      <c r="D44" s="55">
        <v>107</v>
      </c>
      <c r="E44" s="78">
        <f>IF(D56=0, "-", D44/D56)</f>
        <v>8.670988654781199E-2</v>
      </c>
      <c r="F44" s="128">
        <v>236</v>
      </c>
      <c r="G44" s="138">
        <f>IF(F56=0, "-", F44/F56)</f>
        <v>5.5529411764705883E-2</v>
      </c>
      <c r="H44" s="55">
        <v>528</v>
      </c>
      <c r="I44" s="78">
        <f>IF(H56=0, "-", H44/H56)</f>
        <v>9.393346379647749E-2</v>
      </c>
      <c r="J44" s="77">
        <f t="shared" ref="J44:J54" si="2">IF(D44=0, "-", IF((B44-D44)/D44&lt;10, (B44-D44)/D44, "&gt;999%"))</f>
        <v>-0.51401869158878499</v>
      </c>
      <c r="K44" s="78">
        <f t="shared" ref="K44:K54" si="3">IF(H44=0, "-", IF((F44-H44)/H44&lt;10, (F44-H44)/H44, "&gt;999%"))</f>
        <v>-0.55303030303030298</v>
      </c>
    </row>
    <row r="45" spans="1:11" x14ac:dyDescent="0.2">
      <c r="A45" s="20" t="s">
        <v>569</v>
      </c>
      <c r="B45" s="55">
        <v>55</v>
      </c>
      <c r="C45" s="138">
        <f>IF(B56=0, "-", B45/B56)</f>
        <v>4.64527027027027E-2</v>
      </c>
      <c r="D45" s="55">
        <v>27</v>
      </c>
      <c r="E45" s="78">
        <f>IF(D56=0, "-", D45/D56)</f>
        <v>2.1880064829821719E-2</v>
      </c>
      <c r="F45" s="128">
        <v>184</v>
      </c>
      <c r="G45" s="138">
        <f>IF(F56=0, "-", F45/F56)</f>
        <v>4.3294117647058823E-2</v>
      </c>
      <c r="H45" s="55">
        <v>130</v>
      </c>
      <c r="I45" s="78">
        <f>IF(H56=0, "-", H45/H56)</f>
        <v>2.3127557374132718E-2</v>
      </c>
      <c r="J45" s="77">
        <f t="shared" si="2"/>
        <v>1.037037037037037</v>
      </c>
      <c r="K45" s="78">
        <f t="shared" si="3"/>
        <v>0.41538461538461541</v>
      </c>
    </row>
    <row r="46" spans="1:11" x14ac:dyDescent="0.2">
      <c r="A46" s="20" t="s">
        <v>570</v>
      </c>
      <c r="B46" s="55">
        <v>34</v>
      </c>
      <c r="C46" s="138">
        <f>IF(B56=0, "-", B46/B56)</f>
        <v>2.8716216216216218E-2</v>
      </c>
      <c r="D46" s="55">
        <v>21</v>
      </c>
      <c r="E46" s="78">
        <f>IF(D56=0, "-", D46/D56)</f>
        <v>1.7017828200972446E-2</v>
      </c>
      <c r="F46" s="128">
        <v>200</v>
      </c>
      <c r="G46" s="138">
        <f>IF(F56=0, "-", F46/F56)</f>
        <v>4.7058823529411764E-2</v>
      </c>
      <c r="H46" s="55">
        <v>171</v>
      </c>
      <c r="I46" s="78">
        <f>IF(H56=0, "-", H46/H56)</f>
        <v>3.042163316135919E-2</v>
      </c>
      <c r="J46" s="77">
        <f t="shared" si="2"/>
        <v>0.61904761904761907</v>
      </c>
      <c r="K46" s="78">
        <f t="shared" si="3"/>
        <v>0.16959064327485379</v>
      </c>
    </row>
    <row r="47" spans="1:11" x14ac:dyDescent="0.2">
      <c r="A47" s="20" t="s">
        <v>571</v>
      </c>
      <c r="B47" s="55">
        <v>0</v>
      </c>
      <c r="C47" s="138">
        <f>IF(B56=0, "-", B47/B56)</f>
        <v>0</v>
      </c>
      <c r="D47" s="55">
        <v>0</v>
      </c>
      <c r="E47" s="78">
        <f>IF(D56=0, "-", D47/D56)</f>
        <v>0</v>
      </c>
      <c r="F47" s="128">
        <v>0</v>
      </c>
      <c r="G47" s="138">
        <f>IF(F56=0, "-", F47/F56)</f>
        <v>0</v>
      </c>
      <c r="H47" s="55">
        <v>2</v>
      </c>
      <c r="I47" s="78">
        <f>IF(H56=0, "-", H47/H56)</f>
        <v>3.5580857498665718E-4</v>
      </c>
      <c r="J47" s="77" t="str">
        <f t="shared" si="2"/>
        <v>-</v>
      </c>
      <c r="K47" s="78">
        <f t="shared" si="3"/>
        <v>-1</v>
      </c>
    </row>
    <row r="48" spans="1:11" x14ac:dyDescent="0.2">
      <c r="A48" s="20" t="s">
        <v>572</v>
      </c>
      <c r="B48" s="55">
        <v>160</v>
      </c>
      <c r="C48" s="138">
        <f>IF(B56=0, "-", B48/B56)</f>
        <v>0.13513513513513514</v>
      </c>
      <c r="D48" s="55">
        <v>237</v>
      </c>
      <c r="E48" s="78">
        <f>IF(D56=0, "-", D48/D56)</f>
        <v>0.1920583468395462</v>
      </c>
      <c r="F48" s="128">
        <v>670</v>
      </c>
      <c r="G48" s="138">
        <f>IF(F56=0, "-", F48/F56)</f>
        <v>0.15764705882352942</v>
      </c>
      <c r="H48" s="55">
        <v>862</v>
      </c>
      <c r="I48" s="78">
        <f>IF(H56=0, "-", H48/H56)</f>
        <v>0.15335349581924923</v>
      </c>
      <c r="J48" s="77">
        <f t="shared" si="2"/>
        <v>-0.32489451476793246</v>
      </c>
      <c r="K48" s="78">
        <f t="shared" si="3"/>
        <v>-0.22273781902552203</v>
      </c>
    </row>
    <row r="49" spans="1:11" x14ac:dyDescent="0.2">
      <c r="A49" s="20" t="s">
        <v>573</v>
      </c>
      <c r="B49" s="55">
        <v>156</v>
      </c>
      <c r="C49" s="138">
        <f>IF(B56=0, "-", B49/B56)</f>
        <v>0.13175675675675674</v>
      </c>
      <c r="D49" s="55">
        <v>179</v>
      </c>
      <c r="E49" s="78">
        <f>IF(D56=0, "-", D49/D56)</f>
        <v>0.14505672609400325</v>
      </c>
      <c r="F49" s="128">
        <v>508</v>
      </c>
      <c r="G49" s="138">
        <f>IF(F56=0, "-", F49/F56)</f>
        <v>0.11952941176470588</v>
      </c>
      <c r="H49" s="55">
        <v>797</v>
      </c>
      <c r="I49" s="78">
        <f>IF(H56=0, "-", H49/H56)</f>
        <v>0.14178971713218289</v>
      </c>
      <c r="J49" s="77">
        <f t="shared" si="2"/>
        <v>-0.12849162011173185</v>
      </c>
      <c r="K49" s="78">
        <f t="shared" si="3"/>
        <v>-0.36260978670012545</v>
      </c>
    </row>
    <row r="50" spans="1:11" x14ac:dyDescent="0.2">
      <c r="A50" s="20" t="s">
        <v>574</v>
      </c>
      <c r="B50" s="55">
        <v>4</v>
      </c>
      <c r="C50" s="138">
        <f>IF(B56=0, "-", B50/B56)</f>
        <v>3.3783783783783786E-3</v>
      </c>
      <c r="D50" s="55">
        <v>2</v>
      </c>
      <c r="E50" s="78">
        <f>IF(D56=0, "-", D50/D56)</f>
        <v>1.6207455429497568E-3</v>
      </c>
      <c r="F50" s="128">
        <v>15</v>
      </c>
      <c r="G50" s="138">
        <f>IF(F56=0, "-", F50/F56)</f>
        <v>3.5294117647058825E-3</v>
      </c>
      <c r="H50" s="55">
        <v>6</v>
      </c>
      <c r="I50" s="78">
        <f>IF(H56=0, "-", H50/H56)</f>
        <v>1.0674257249599715E-3</v>
      </c>
      <c r="J50" s="77">
        <f t="shared" si="2"/>
        <v>1</v>
      </c>
      <c r="K50" s="78">
        <f t="shared" si="3"/>
        <v>1.5</v>
      </c>
    </row>
    <row r="51" spans="1:11" x14ac:dyDescent="0.2">
      <c r="A51" s="20" t="s">
        <v>575</v>
      </c>
      <c r="B51" s="55">
        <v>123</v>
      </c>
      <c r="C51" s="138">
        <f>IF(B56=0, "-", B51/B56)</f>
        <v>0.10388513513513513</v>
      </c>
      <c r="D51" s="55">
        <v>61</v>
      </c>
      <c r="E51" s="78">
        <f>IF(D56=0, "-", D51/D56)</f>
        <v>4.9432739059967583E-2</v>
      </c>
      <c r="F51" s="128">
        <v>389</v>
      </c>
      <c r="G51" s="138">
        <f>IF(F56=0, "-", F51/F56)</f>
        <v>9.1529411764705887E-2</v>
      </c>
      <c r="H51" s="55">
        <v>369</v>
      </c>
      <c r="I51" s="78">
        <f>IF(H56=0, "-", H51/H56)</f>
        <v>6.5646682085038252E-2</v>
      </c>
      <c r="J51" s="77">
        <f t="shared" si="2"/>
        <v>1.0163934426229508</v>
      </c>
      <c r="K51" s="78">
        <f t="shared" si="3"/>
        <v>5.4200542005420058E-2</v>
      </c>
    </row>
    <row r="52" spans="1:11" x14ac:dyDescent="0.2">
      <c r="A52" s="20" t="s">
        <v>576</v>
      </c>
      <c r="B52" s="55">
        <v>72</v>
      </c>
      <c r="C52" s="138">
        <f>IF(B56=0, "-", B52/B56)</f>
        <v>6.0810810810810814E-2</v>
      </c>
      <c r="D52" s="55">
        <v>78</v>
      </c>
      <c r="E52" s="78">
        <f>IF(D56=0, "-", D52/D56)</f>
        <v>6.3209076175040513E-2</v>
      </c>
      <c r="F52" s="128">
        <v>304</v>
      </c>
      <c r="G52" s="138">
        <f>IF(F56=0, "-", F52/F56)</f>
        <v>7.1529411764705883E-2</v>
      </c>
      <c r="H52" s="55">
        <v>425</v>
      </c>
      <c r="I52" s="78">
        <f>IF(H56=0, "-", H52/H56)</f>
        <v>7.5609322184664651E-2</v>
      </c>
      <c r="J52" s="77">
        <f t="shared" si="2"/>
        <v>-7.6923076923076927E-2</v>
      </c>
      <c r="K52" s="78">
        <f t="shared" si="3"/>
        <v>-0.2847058823529412</v>
      </c>
    </row>
    <row r="53" spans="1:11" x14ac:dyDescent="0.2">
      <c r="A53" s="20" t="s">
        <v>577</v>
      </c>
      <c r="B53" s="55">
        <v>528</v>
      </c>
      <c r="C53" s="138">
        <f>IF(B56=0, "-", B53/B56)</f>
        <v>0.44594594594594594</v>
      </c>
      <c r="D53" s="55">
        <v>520</v>
      </c>
      <c r="E53" s="78">
        <f>IF(D56=0, "-", D53/D56)</f>
        <v>0.42139384116693679</v>
      </c>
      <c r="F53" s="128">
        <v>1744</v>
      </c>
      <c r="G53" s="138">
        <f>IF(F56=0, "-", F53/F56)</f>
        <v>0.41035294117647059</v>
      </c>
      <c r="H53" s="55">
        <v>2323</v>
      </c>
      <c r="I53" s="78">
        <f>IF(H56=0, "-", H53/H56)</f>
        <v>0.41327165984700232</v>
      </c>
      <c r="J53" s="77">
        <f t="shared" si="2"/>
        <v>1.5384615384615385E-2</v>
      </c>
      <c r="K53" s="78">
        <f t="shared" si="3"/>
        <v>-0.24924666379681445</v>
      </c>
    </row>
    <row r="54" spans="1:11" x14ac:dyDescent="0.2">
      <c r="A54" s="20" t="s">
        <v>578</v>
      </c>
      <c r="B54" s="55">
        <v>0</v>
      </c>
      <c r="C54" s="138">
        <f>IF(B56=0, "-", B54/B56)</f>
        <v>0</v>
      </c>
      <c r="D54" s="55">
        <v>2</v>
      </c>
      <c r="E54" s="78">
        <f>IF(D56=0, "-", D54/D56)</f>
        <v>1.6207455429497568E-3</v>
      </c>
      <c r="F54" s="128">
        <v>0</v>
      </c>
      <c r="G54" s="138">
        <f>IF(F56=0, "-", F54/F56)</f>
        <v>0</v>
      </c>
      <c r="H54" s="55">
        <v>8</v>
      </c>
      <c r="I54" s="78">
        <f>IF(H56=0, "-", H54/H56)</f>
        <v>1.4232342999466287E-3</v>
      </c>
      <c r="J54" s="77">
        <f t="shared" si="2"/>
        <v>-1</v>
      </c>
      <c r="K54" s="78">
        <f t="shared" si="3"/>
        <v>-1</v>
      </c>
    </row>
    <row r="55" spans="1:11" x14ac:dyDescent="0.2">
      <c r="A55" s="129"/>
      <c r="B55" s="82"/>
      <c r="D55" s="82"/>
      <c r="E55" s="86"/>
      <c r="F55" s="130"/>
      <c r="H55" s="82"/>
      <c r="I55" s="86"/>
      <c r="J55" s="85"/>
      <c r="K55" s="86"/>
    </row>
    <row r="56" spans="1:11" s="38" customFormat="1" x14ac:dyDescent="0.2">
      <c r="A56" s="131" t="s">
        <v>579</v>
      </c>
      <c r="B56" s="32">
        <f>SUM(B44:B55)</f>
        <v>1184</v>
      </c>
      <c r="C56" s="132">
        <f>B56/34898</f>
        <v>3.3927445698893922E-2</v>
      </c>
      <c r="D56" s="32">
        <f>SUM(D44:D55)</f>
        <v>1234</v>
      </c>
      <c r="E56" s="133">
        <f>D56/37811</f>
        <v>3.2636005395255352E-2</v>
      </c>
      <c r="F56" s="121">
        <f>SUM(F44:F55)</f>
        <v>4250</v>
      </c>
      <c r="G56" s="134">
        <f>F56/140902</f>
        <v>3.0162808192928419E-2</v>
      </c>
      <c r="H56" s="32">
        <f>SUM(H44:H55)</f>
        <v>5621</v>
      </c>
      <c r="I56" s="133">
        <f>H56/177898</f>
        <v>3.1596757692610375E-2</v>
      </c>
      <c r="J56" s="35">
        <f>IF(D56=0, "-", IF((B56-D56)/D56&lt;10, (B56-D56)/D56, "&gt;999%"))</f>
        <v>-4.0518638573743923E-2</v>
      </c>
      <c r="K56" s="36">
        <f>IF(H56=0, "-", IF((F56-H56)/H56&lt;10, (F56-H56)/H56, "&gt;999%"))</f>
        <v>-0.24390677815335349</v>
      </c>
    </row>
    <row r="57" spans="1:11" x14ac:dyDescent="0.2">
      <c r="B57" s="130"/>
      <c r="D57" s="130"/>
      <c r="F57" s="130"/>
      <c r="H57" s="130"/>
    </row>
    <row r="58" spans="1:11" x14ac:dyDescent="0.2">
      <c r="A58" s="123" t="s">
        <v>45</v>
      </c>
      <c r="B58" s="124" t="s">
        <v>171</v>
      </c>
      <c r="C58" s="125" t="s">
        <v>172</v>
      </c>
      <c r="D58" s="124" t="s">
        <v>171</v>
      </c>
      <c r="E58" s="126" t="s">
        <v>172</v>
      </c>
      <c r="F58" s="125" t="s">
        <v>171</v>
      </c>
      <c r="G58" s="125" t="s">
        <v>172</v>
      </c>
      <c r="H58" s="124" t="s">
        <v>171</v>
      </c>
      <c r="I58" s="126" t="s">
        <v>172</v>
      </c>
      <c r="J58" s="124"/>
      <c r="K58" s="126"/>
    </row>
    <row r="59" spans="1:11" x14ac:dyDescent="0.2">
      <c r="A59" s="20" t="s">
        <v>580</v>
      </c>
      <c r="B59" s="55">
        <v>1370</v>
      </c>
      <c r="C59" s="138">
        <f>IF(B78=0, "-", B59/B78)</f>
        <v>0.23559759243336201</v>
      </c>
      <c r="D59" s="55">
        <v>1221</v>
      </c>
      <c r="E59" s="78">
        <f>IF(D78=0, "-", D59/D78)</f>
        <v>0.21576250220887083</v>
      </c>
      <c r="F59" s="128">
        <v>4935</v>
      </c>
      <c r="G59" s="138">
        <f>IF(F78=0, "-", F59/F78)</f>
        <v>0.23043518864400447</v>
      </c>
      <c r="H59" s="55">
        <v>5641</v>
      </c>
      <c r="I59" s="78">
        <f>IF(H78=0, "-", H59/H78)</f>
        <v>0.22327330298832376</v>
      </c>
      <c r="J59" s="77">
        <f t="shared" ref="J59:J76" si="4">IF(D59=0, "-", IF((B59-D59)/D59&lt;10, (B59-D59)/D59, "&gt;999%"))</f>
        <v>0.12203112203112203</v>
      </c>
      <c r="K59" s="78">
        <f t="shared" ref="K59:K76" si="5">IF(H59=0, "-", IF((F59-H59)/H59&lt;10, (F59-H59)/H59, "&gt;999%"))</f>
        <v>-0.12515511434142881</v>
      </c>
    </row>
    <row r="60" spans="1:11" x14ac:dyDescent="0.2">
      <c r="A60" s="20" t="s">
        <v>581</v>
      </c>
      <c r="B60" s="55">
        <v>36</v>
      </c>
      <c r="C60" s="138">
        <f>IF(B78=0, "-", B60/B78)</f>
        <v>6.1908856405846948E-3</v>
      </c>
      <c r="D60" s="55">
        <v>25</v>
      </c>
      <c r="E60" s="78">
        <f>IF(D78=0, "-", D60/D78)</f>
        <v>4.417741650468281E-3</v>
      </c>
      <c r="F60" s="128">
        <v>114</v>
      </c>
      <c r="G60" s="138">
        <f>IF(F78=0, "-", F60/F78)</f>
        <v>5.3231228987672772E-3</v>
      </c>
      <c r="H60" s="55">
        <v>91</v>
      </c>
      <c r="I60" s="78">
        <f>IF(H78=0, "-", H60/H78)</f>
        <v>3.6018207005739165E-3</v>
      </c>
      <c r="J60" s="77">
        <f t="shared" si="4"/>
        <v>0.44</v>
      </c>
      <c r="K60" s="78">
        <f t="shared" si="5"/>
        <v>0.25274725274725274</v>
      </c>
    </row>
    <row r="61" spans="1:11" x14ac:dyDescent="0.2">
      <c r="A61" s="20" t="s">
        <v>582</v>
      </c>
      <c r="B61" s="55">
        <v>148</v>
      </c>
      <c r="C61" s="138">
        <f>IF(B78=0, "-", B61/B78)</f>
        <v>2.5451418744625968E-2</v>
      </c>
      <c r="D61" s="55">
        <v>637</v>
      </c>
      <c r="E61" s="78">
        <f>IF(D78=0, "-", D61/D78)</f>
        <v>0.11256405725393179</v>
      </c>
      <c r="F61" s="128">
        <v>1452</v>
      </c>
      <c r="G61" s="138">
        <f>IF(F78=0, "-", F61/F78)</f>
        <v>6.7799775868509521E-2</v>
      </c>
      <c r="H61" s="55">
        <v>2317</v>
      </c>
      <c r="I61" s="78">
        <f>IF(H78=0, "-", H61/H78)</f>
        <v>9.1707896299228181E-2</v>
      </c>
      <c r="J61" s="77">
        <f t="shared" si="4"/>
        <v>-0.76766091051805341</v>
      </c>
      <c r="K61" s="78">
        <f t="shared" si="5"/>
        <v>-0.37332757876564521</v>
      </c>
    </row>
    <row r="62" spans="1:11" x14ac:dyDescent="0.2">
      <c r="A62" s="20" t="s">
        <v>583</v>
      </c>
      <c r="B62" s="55">
        <v>313</v>
      </c>
      <c r="C62" s="138">
        <f>IF(B78=0, "-", B62/B78)</f>
        <v>5.3826311263972484E-2</v>
      </c>
      <c r="D62" s="55">
        <v>372</v>
      </c>
      <c r="E62" s="78">
        <f>IF(D78=0, "-", D62/D78)</f>
        <v>6.5735995758968019E-2</v>
      </c>
      <c r="F62" s="128">
        <v>1342</v>
      </c>
      <c r="G62" s="138">
        <f>IF(F78=0, "-", F62/F78)</f>
        <v>6.2663429211804261E-2</v>
      </c>
      <c r="H62" s="55">
        <v>1650</v>
      </c>
      <c r="I62" s="78">
        <f>IF(H78=0, "-", H62/H78)</f>
        <v>6.5307737977439148E-2</v>
      </c>
      <c r="J62" s="77">
        <f t="shared" si="4"/>
        <v>-0.15860215053763441</v>
      </c>
      <c r="K62" s="78">
        <f t="shared" si="5"/>
        <v>-0.18666666666666668</v>
      </c>
    </row>
    <row r="63" spans="1:11" x14ac:dyDescent="0.2">
      <c r="A63" s="20" t="s">
        <v>584</v>
      </c>
      <c r="B63" s="55">
        <v>30</v>
      </c>
      <c r="C63" s="138">
        <f>IF(B78=0, "-", B63/B78)</f>
        <v>5.1590713671539126E-3</v>
      </c>
      <c r="D63" s="55">
        <v>0</v>
      </c>
      <c r="E63" s="78">
        <f>IF(D78=0, "-", D63/D78)</f>
        <v>0</v>
      </c>
      <c r="F63" s="128">
        <v>49</v>
      </c>
      <c r="G63" s="138">
        <f>IF(F78=0, "-", F63/F78)</f>
        <v>2.288008965259619E-3</v>
      </c>
      <c r="H63" s="55">
        <v>0</v>
      </c>
      <c r="I63" s="78">
        <f>IF(H78=0, "-", H63/H78)</f>
        <v>0</v>
      </c>
      <c r="J63" s="77" t="str">
        <f t="shared" si="4"/>
        <v>-</v>
      </c>
      <c r="K63" s="78" t="str">
        <f t="shared" si="5"/>
        <v>-</v>
      </c>
    </row>
    <row r="64" spans="1:11" x14ac:dyDescent="0.2">
      <c r="A64" s="20" t="s">
        <v>585</v>
      </c>
      <c r="B64" s="55">
        <v>250</v>
      </c>
      <c r="C64" s="138">
        <f>IF(B78=0, "-", B64/B78)</f>
        <v>4.2992261392949267E-2</v>
      </c>
      <c r="D64" s="55">
        <v>165</v>
      </c>
      <c r="E64" s="78">
        <f>IF(D78=0, "-", D64/D78)</f>
        <v>2.9157094893090651E-2</v>
      </c>
      <c r="F64" s="128">
        <v>695</v>
      </c>
      <c r="G64" s="138">
        <f>IF(F78=0, "-", F64/F78)</f>
        <v>3.2452372058274184E-2</v>
      </c>
      <c r="H64" s="55">
        <v>635</v>
      </c>
      <c r="I64" s="78">
        <f>IF(H78=0, "-", H64/H78)</f>
        <v>2.5133584009499308E-2</v>
      </c>
      <c r="J64" s="77">
        <f t="shared" si="4"/>
        <v>0.51515151515151514</v>
      </c>
      <c r="K64" s="78">
        <f t="shared" si="5"/>
        <v>9.4488188976377951E-2</v>
      </c>
    </row>
    <row r="65" spans="1:11" x14ac:dyDescent="0.2">
      <c r="A65" s="20" t="s">
        <v>586</v>
      </c>
      <c r="B65" s="55">
        <v>357</v>
      </c>
      <c r="C65" s="138">
        <f>IF(B78=0, "-", B65/B78)</f>
        <v>6.139294926913156E-2</v>
      </c>
      <c r="D65" s="55">
        <v>297</v>
      </c>
      <c r="E65" s="78">
        <f>IF(D78=0, "-", D65/D78)</f>
        <v>5.2482770807563174E-2</v>
      </c>
      <c r="F65" s="128">
        <v>1081</v>
      </c>
      <c r="G65" s="138">
        <f>IF(F78=0, "-", F65/F78)</f>
        <v>5.0476279417258123E-2</v>
      </c>
      <c r="H65" s="55">
        <v>1345</v>
      </c>
      <c r="I65" s="78">
        <f>IF(H78=0, "-", H65/H78)</f>
        <v>5.3235701563427669E-2</v>
      </c>
      <c r="J65" s="77">
        <f t="shared" si="4"/>
        <v>0.20202020202020202</v>
      </c>
      <c r="K65" s="78">
        <f t="shared" si="5"/>
        <v>-0.19628252788104089</v>
      </c>
    </row>
    <row r="66" spans="1:11" x14ac:dyDescent="0.2">
      <c r="A66" s="20" t="s">
        <v>587</v>
      </c>
      <c r="B66" s="55">
        <v>0</v>
      </c>
      <c r="C66" s="138">
        <f>IF(B78=0, "-", B66/B78)</f>
        <v>0</v>
      </c>
      <c r="D66" s="55">
        <v>0</v>
      </c>
      <c r="E66" s="78">
        <f>IF(D78=0, "-", D66/D78)</f>
        <v>0</v>
      </c>
      <c r="F66" s="128">
        <v>1</v>
      </c>
      <c r="G66" s="138">
        <f>IF(F78=0, "-", F66/F78)</f>
        <v>4.669406051550243E-5</v>
      </c>
      <c r="H66" s="55">
        <v>2</v>
      </c>
      <c r="I66" s="78">
        <f>IF(H78=0, "-", H66/H78)</f>
        <v>7.9160894518108058E-5</v>
      </c>
      <c r="J66" s="77" t="str">
        <f t="shared" si="4"/>
        <v>-</v>
      </c>
      <c r="K66" s="78">
        <f t="shared" si="5"/>
        <v>-0.5</v>
      </c>
    </row>
    <row r="67" spans="1:11" x14ac:dyDescent="0.2">
      <c r="A67" s="20" t="s">
        <v>588</v>
      </c>
      <c r="B67" s="55">
        <v>102</v>
      </c>
      <c r="C67" s="138">
        <f>IF(B78=0, "-", B67/B78)</f>
        <v>1.7540842648323302E-2</v>
      </c>
      <c r="D67" s="55">
        <v>62</v>
      </c>
      <c r="E67" s="78">
        <f>IF(D78=0, "-", D67/D78)</f>
        <v>1.0955999293161336E-2</v>
      </c>
      <c r="F67" s="128">
        <v>293</v>
      </c>
      <c r="G67" s="138">
        <f>IF(F78=0, "-", F67/F78)</f>
        <v>1.3681359731042212E-2</v>
      </c>
      <c r="H67" s="55">
        <v>268</v>
      </c>
      <c r="I67" s="78">
        <f>IF(H78=0, "-", H67/H78)</f>
        <v>1.060755986542648E-2</v>
      </c>
      <c r="J67" s="77">
        <f t="shared" si="4"/>
        <v>0.64516129032258063</v>
      </c>
      <c r="K67" s="78">
        <f t="shared" si="5"/>
        <v>9.3283582089552244E-2</v>
      </c>
    </row>
    <row r="68" spans="1:11" x14ac:dyDescent="0.2">
      <c r="A68" s="20" t="s">
        <v>589</v>
      </c>
      <c r="B68" s="55">
        <v>653</v>
      </c>
      <c r="C68" s="138">
        <f>IF(B78=0, "-", B68/B78)</f>
        <v>0.11229578675838349</v>
      </c>
      <c r="D68" s="55">
        <v>796</v>
      </c>
      <c r="E68" s="78">
        <f>IF(D78=0, "-", D68/D78)</f>
        <v>0.14066089415091004</v>
      </c>
      <c r="F68" s="128">
        <v>2442</v>
      </c>
      <c r="G68" s="138">
        <f>IF(F78=0, "-", F68/F78)</f>
        <v>0.11402689577885693</v>
      </c>
      <c r="H68" s="55">
        <v>3369</v>
      </c>
      <c r="I68" s="78">
        <f>IF(H78=0, "-", H68/H78)</f>
        <v>0.13334652681575301</v>
      </c>
      <c r="J68" s="77">
        <f t="shared" si="4"/>
        <v>-0.17964824120603015</v>
      </c>
      <c r="K68" s="78">
        <f t="shared" si="5"/>
        <v>-0.27515583259127335</v>
      </c>
    </row>
    <row r="69" spans="1:11" x14ac:dyDescent="0.2">
      <c r="A69" s="20" t="s">
        <v>590</v>
      </c>
      <c r="B69" s="55">
        <v>352</v>
      </c>
      <c r="C69" s="138">
        <f>IF(B78=0, "-", B69/B78)</f>
        <v>6.0533104041272573E-2</v>
      </c>
      <c r="D69" s="55">
        <v>301</v>
      </c>
      <c r="E69" s="78">
        <f>IF(D78=0, "-", D69/D78)</f>
        <v>5.3189609471638095E-2</v>
      </c>
      <c r="F69" s="128">
        <v>1235</v>
      </c>
      <c r="G69" s="138">
        <f>IF(F78=0, "-", F69/F78)</f>
        <v>5.7667164736645501E-2</v>
      </c>
      <c r="H69" s="55">
        <v>1460</v>
      </c>
      <c r="I69" s="78">
        <f>IF(H78=0, "-", H69/H78)</f>
        <v>5.7787452998218879E-2</v>
      </c>
      <c r="J69" s="77">
        <f t="shared" si="4"/>
        <v>0.16943521594684385</v>
      </c>
      <c r="K69" s="78">
        <f t="shared" si="5"/>
        <v>-0.1541095890410959</v>
      </c>
    </row>
    <row r="70" spans="1:11" x14ac:dyDescent="0.2">
      <c r="A70" s="20" t="s">
        <v>591</v>
      </c>
      <c r="B70" s="55">
        <v>73</v>
      </c>
      <c r="C70" s="138">
        <f>IF(B78=0, "-", B70/B78)</f>
        <v>1.2553740326741187E-2</v>
      </c>
      <c r="D70" s="55">
        <v>24</v>
      </c>
      <c r="E70" s="78">
        <f>IF(D78=0, "-", D70/D78)</f>
        <v>4.2410319844495498E-3</v>
      </c>
      <c r="F70" s="128">
        <v>230</v>
      </c>
      <c r="G70" s="138">
        <f>IF(F78=0, "-", F70/F78)</f>
        <v>1.0739633918565559E-2</v>
      </c>
      <c r="H70" s="55">
        <v>123</v>
      </c>
      <c r="I70" s="78">
        <f>IF(H78=0, "-", H70/H78)</f>
        <v>4.8683950128636452E-3</v>
      </c>
      <c r="J70" s="77">
        <f t="shared" si="4"/>
        <v>2.0416666666666665</v>
      </c>
      <c r="K70" s="78">
        <f t="shared" si="5"/>
        <v>0.86991869918699183</v>
      </c>
    </row>
    <row r="71" spans="1:11" x14ac:dyDescent="0.2">
      <c r="A71" s="20" t="s">
        <v>592</v>
      </c>
      <c r="B71" s="55">
        <v>70</v>
      </c>
      <c r="C71" s="138">
        <f>IF(B78=0, "-", B71/B78)</f>
        <v>1.2037833190025795E-2</v>
      </c>
      <c r="D71" s="55">
        <v>57</v>
      </c>
      <c r="E71" s="78">
        <f>IF(D78=0, "-", D71/D78)</f>
        <v>1.007245096306768E-2</v>
      </c>
      <c r="F71" s="128">
        <v>244</v>
      </c>
      <c r="G71" s="138">
        <f>IF(F78=0, "-", F71/F78)</f>
        <v>1.1393350765782592E-2</v>
      </c>
      <c r="H71" s="55">
        <v>193</v>
      </c>
      <c r="I71" s="78">
        <f>IF(H78=0, "-", H71/H78)</f>
        <v>7.6390263209974276E-3</v>
      </c>
      <c r="J71" s="77">
        <f t="shared" si="4"/>
        <v>0.22807017543859648</v>
      </c>
      <c r="K71" s="78">
        <f t="shared" si="5"/>
        <v>0.26424870466321243</v>
      </c>
    </row>
    <row r="72" spans="1:11" x14ac:dyDescent="0.2">
      <c r="A72" s="20" t="s">
        <v>593</v>
      </c>
      <c r="B72" s="55">
        <v>1</v>
      </c>
      <c r="C72" s="138">
        <f>IF(B78=0, "-", B72/B78)</f>
        <v>1.7196904557179707E-4</v>
      </c>
      <c r="D72" s="55">
        <v>6</v>
      </c>
      <c r="E72" s="78">
        <f>IF(D78=0, "-", D72/D78)</f>
        <v>1.0602579961123874E-3</v>
      </c>
      <c r="F72" s="128">
        <v>8</v>
      </c>
      <c r="G72" s="138">
        <f>IF(F78=0, "-", F72/F78)</f>
        <v>3.7355248412401944E-4</v>
      </c>
      <c r="H72" s="55">
        <v>48</v>
      </c>
      <c r="I72" s="78">
        <f>IF(H78=0, "-", H72/H78)</f>
        <v>1.8998614684345933E-3</v>
      </c>
      <c r="J72" s="77">
        <f t="shared" si="4"/>
        <v>-0.83333333333333337</v>
      </c>
      <c r="K72" s="78">
        <f t="shared" si="5"/>
        <v>-0.83333333333333337</v>
      </c>
    </row>
    <row r="73" spans="1:11" x14ac:dyDescent="0.2">
      <c r="A73" s="20" t="s">
        <v>594</v>
      </c>
      <c r="B73" s="55">
        <v>35</v>
      </c>
      <c r="C73" s="138">
        <f>IF(B78=0, "-", B73/B78)</f>
        <v>6.0189165950128975E-3</v>
      </c>
      <c r="D73" s="55">
        <v>0</v>
      </c>
      <c r="E73" s="78">
        <f>IF(D78=0, "-", D73/D78)</f>
        <v>0</v>
      </c>
      <c r="F73" s="128">
        <v>97</v>
      </c>
      <c r="G73" s="138">
        <f>IF(F78=0, "-", F73/F78)</f>
        <v>4.5293238700037357E-3</v>
      </c>
      <c r="H73" s="55">
        <v>0</v>
      </c>
      <c r="I73" s="78">
        <f>IF(H78=0, "-", H73/H78)</f>
        <v>0</v>
      </c>
      <c r="J73" s="77" t="str">
        <f t="shared" si="4"/>
        <v>-</v>
      </c>
      <c r="K73" s="78" t="str">
        <f t="shared" si="5"/>
        <v>-</v>
      </c>
    </row>
    <row r="74" spans="1:11" x14ac:dyDescent="0.2">
      <c r="A74" s="20" t="s">
        <v>595</v>
      </c>
      <c r="B74" s="55">
        <v>1375</v>
      </c>
      <c r="C74" s="138">
        <f>IF(B78=0, "-", B74/B78)</f>
        <v>0.23645743766122099</v>
      </c>
      <c r="D74" s="55">
        <v>1084</v>
      </c>
      <c r="E74" s="78">
        <f>IF(D78=0, "-", D74/D78)</f>
        <v>0.19155327796430466</v>
      </c>
      <c r="F74" s="128">
        <v>4804</v>
      </c>
      <c r="G74" s="138">
        <f>IF(F78=0, "-", F74/F78)</f>
        <v>0.22431826671647367</v>
      </c>
      <c r="H74" s="55">
        <v>5506</v>
      </c>
      <c r="I74" s="78">
        <f>IF(H78=0, "-", H74/H78)</f>
        <v>0.21792994260835147</v>
      </c>
      <c r="J74" s="77">
        <f t="shared" si="4"/>
        <v>0.26845018450184505</v>
      </c>
      <c r="K74" s="78">
        <f t="shared" si="5"/>
        <v>-0.12749727569923719</v>
      </c>
    </row>
    <row r="75" spans="1:11" x14ac:dyDescent="0.2">
      <c r="A75" s="20" t="s">
        <v>596</v>
      </c>
      <c r="B75" s="55">
        <v>276</v>
      </c>
      <c r="C75" s="138">
        <f>IF(B78=0, "-", B75/B78)</f>
        <v>4.7463456577815991E-2</v>
      </c>
      <c r="D75" s="55">
        <v>235</v>
      </c>
      <c r="E75" s="78">
        <f>IF(D78=0, "-", D75/D78)</f>
        <v>4.1526771514401838E-2</v>
      </c>
      <c r="F75" s="128">
        <v>1180</v>
      </c>
      <c r="G75" s="138">
        <f>IF(F78=0, "-", F75/F78)</f>
        <v>5.5098991408292865E-2</v>
      </c>
      <c r="H75" s="55">
        <v>1096</v>
      </c>
      <c r="I75" s="78">
        <f>IF(H78=0, "-", H75/H78)</f>
        <v>4.3380170195923211E-2</v>
      </c>
      <c r="J75" s="77">
        <f t="shared" si="4"/>
        <v>0.17446808510638298</v>
      </c>
      <c r="K75" s="78">
        <f t="shared" si="5"/>
        <v>7.6642335766423361E-2</v>
      </c>
    </row>
    <row r="76" spans="1:11" x14ac:dyDescent="0.2">
      <c r="A76" s="20" t="s">
        <v>597</v>
      </c>
      <c r="B76" s="55">
        <v>374</v>
      </c>
      <c r="C76" s="138">
        <f>IF(B78=0, "-", B76/B78)</f>
        <v>6.43164230438521E-2</v>
      </c>
      <c r="D76" s="55">
        <v>377</v>
      </c>
      <c r="E76" s="78">
        <f>IF(D78=0, "-", D76/D78)</f>
        <v>6.6619544089061677E-2</v>
      </c>
      <c r="F76" s="128">
        <v>1214</v>
      </c>
      <c r="G76" s="138">
        <f>IF(F78=0, "-", F76/F78)</f>
        <v>5.6686589465819948E-2</v>
      </c>
      <c r="H76" s="55">
        <v>1521</v>
      </c>
      <c r="I76" s="78">
        <f>IF(H78=0, "-", H76/H78)</f>
        <v>6.0201860281021174E-2</v>
      </c>
      <c r="J76" s="77">
        <f t="shared" si="4"/>
        <v>-7.9575596816976128E-3</v>
      </c>
      <c r="K76" s="78">
        <f t="shared" si="5"/>
        <v>-0.20184089414858647</v>
      </c>
    </row>
    <row r="77" spans="1:11" x14ac:dyDescent="0.2">
      <c r="A77" s="129"/>
      <c r="B77" s="82"/>
      <c r="D77" s="82"/>
      <c r="E77" s="86"/>
      <c r="F77" s="130"/>
      <c r="H77" s="82"/>
      <c r="I77" s="86"/>
      <c r="J77" s="85"/>
      <c r="K77" s="86"/>
    </row>
    <row r="78" spans="1:11" s="38" customFormat="1" x14ac:dyDescent="0.2">
      <c r="A78" s="131" t="s">
        <v>598</v>
      </c>
      <c r="B78" s="32">
        <f>SUM(B59:B77)</f>
        <v>5815</v>
      </c>
      <c r="C78" s="132">
        <f>B78/34898</f>
        <v>0.16662846008367241</v>
      </c>
      <c r="D78" s="32">
        <f>SUM(D59:D77)</f>
        <v>5659</v>
      </c>
      <c r="E78" s="133">
        <f>D78/37811</f>
        <v>0.14966544127370343</v>
      </c>
      <c r="F78" s="121">
        <f>SUM(F59:F77)</f>
        <v>21416</v>
      </c>
      <c r="G78" s="134">
        <f>F78/140902</f>
        <v>0.15199216476700117</v>
      </c>
      <c r="H78" s="32">
        <f>SUM(H59:H77)</f>
        <v>25265</v>
      </c>
      <c r="I78" s="133">
        <f>H78/177898</f>
        <v>0.14201958425614677</v>
      </c>
      <c r="J78" s="35">
        <f>IF(D78=0, "-", IF((B78-D78)/D78&lt;10, (B78-D78)/D78, "&gt;999%"))</f>
        <v>2.7566707898922072E-2</v>
      </c>
      <c r="K78" s="36">
        <f>IF(H78=0, "-", IF((F78-H78)/H78&lt;10, (F78-H78)/H78, "&gt;999%"))</f>
        <v>-0.15234514150009895</v>
      </c>
    </row>
    <row r="79" spans="1:11" x14ac:dyDescent="0.2">
      <c r="B79" s="130"/>
      <c r="D79" s="130"/>
      <c r="F79" s="130"/>
      <c r="H79" s="130"/>
    </row>
    <row r="80" spans="1:11" x14ac:dyDescent="0.2">
      <c r="A80" s="12" t="s">
        <v>599</v>
      </c>
      <c r="B80" s="32">
        <v>8130</v>
      </c>
      <c r="C80" s="132">
        <f>B80/34898</f>
        <v>0.23296463980743881</v>
      </c>
      <c r="D80" s="32">
        <v>7972</v>
      </c>
      <c r="E80" s="133">
        <f>D80/37811</f>
        <v>0.21083811589220069</v>
      </c>
      <c r="F80" s="121">
        <v>29608</v>
      </c>
      <c r="G80" s="134">
        <f>F80/140902</f>
        <v>0.21013186470028813</v>
      </c>
      <c r="H80" s="32">
        <v>35107</v>
      </c>
      <c r="I80" s="133">
        <f>H80/177898</f>
        <v>0.19734342151120304</v>
      </c>
      <c r="J80" s="35">
        <f>IF(D80=0, "-", IF((B80-D80)/D80&lt;10, (B80-D80)/D80, "&gt;999%"))</f>
        <v>1.9819367787255394E-2</v>
      </c>
      <c r="K80" s="36">
        <f>IF(H80=0, "-", IF((F80-H80)/H80&lt;10, (F80-H80)/H80, "&gt;999%"))</f>
        <v>-0.15663542883185688</v>
      </c>
    </row>
  </sheetData>
  <mergeCells count="9">
    <mergeCell ref="B5:C5"/>
    <mergeCell ref="D5:E5"/>
    <mergeCell ref="F5:G5"/>
    <mergeCell ref="H5:I5"/>
    <mergeCell ref="B1:K1"/>
    <mergeCell ref="B2:K2"/>
    <mergeCell ref="B4:E4"/>
    <mergeCell ref="F4:I4"/>
    <mergeCell ref="J4:K4"/>
  </mergeCells>
  <printOptions horizontalCentered="1"/>
  <pageMargins left="0.39370078740157483" right="0.39370078740157483" top="0.39370078740157483" bottom="0.59055118110236227" header="0.39370078740157483" footer="0.19685039370078741"/>
  <pageSetup paperSize="9" scale="92" fitToHeight="0" orientation="portrait" r:id="rId1"/>
  <headerFooter alignWithMargins="0">
    <oddFooter>&amp;L&amp;"Arial,Bold"&amp;9©Reproduction of VFACTS reports in whole or part, without prior permission is strictly forbidden
 &amp;C 
&amp;"Arial,Bold"Page &amp;P&amp;R&amp;"Arial,Bold" 
&amp;D</oddFooter>
  </headerFooter>
  <rowBreaks count="1" manualBreakCount="1">
    <brk id="42" max="16383" man="1"/>
  </rowBreak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40F0C2-BA0A-4625-9AF0-DE493FB3D7DE}">
  <sheetPr>
    <pageSetUpPr fitToPage="1"/>
  </sheetPr>
  <dimension ref="A1:K29"/>
  <sheetViews>
    <sheetView tabSelected="1" workbookViewId="0">
      <selection activeCell="M1" sqref="M1"/>
    </sheetView>
  </sheetViews>
  <sheetFormatPr defaultRowHeight="12.75" x14ac:dyDescent="0.2"/>
  <cols>
    <col min="1" max="1" width="20.85546875" style="1" bestFit="1" customWidth="1"/>
    <col min="2" max="11" width="8.42578125" style="1" customWidth="1"/>
    <col min="12" max="256" width="8.7109375" style="1"/>
    <col min="257" max="257" width="24.7109375" style="1" customWidth="1"/>
    <col min="258" max="267" width="8.42578125" style="1" customWidth="1"/>
    <col min="268" max="512" width="8.7109375" style="1"/>
    <col min="513" max="513" width="24.7109375" style="1" customWidth="1"/>
    <col min="514" max="523" width="8.42578125" style="1" customWidth="1"/>
    <col min="524" max="768" width="8.7109375" style="1"/>
    <col min="769" max="769" width="24.7109375" style="1" customWidth="1"/>
    <col min="770" max="779" width="8.42578125" style="1" customWidth="1"/>
    <col min="780" max="1024" width="8.7109375" style="1"/>
    <col min="1025" max="1025" width="24.7109375" style="1" customWidth="1"/>
    <col min="1026" max="1035" width="8.42578125" style="1" customWidth="1"/>
    <col min="1036" max="1280" width="8.7109375" style="1"/>
    <col min="1281" max="1281" width="24.7109375" style="1" customWidth="1"/>
    <col min="1282" max="1291" width="8.42578125" style="1" customWidth="1"/>
    <col min="1292" max="1536" width="8.7109375" style="1"/>
    <col min="1537" max="1537" width="24.7109375" style="1" customWidth="1"/>
    <col min="1538" max="1547" width="8.42578125" style="1" customWidth="1"/>
    <col min="1548" max="1792" width="8.7109375" style="1"/>
    <col min="1793" max="1793" width="24.7109375" style="1" customWidth="1"/>
    <col min="1794" max="1803" width="8.42578125" style="1" customWidth="1"/>
    <col min="1804" max="2048" width="8.7109375" style="1"/>
    <col min="2049" max="2049" width="24.7109375" style="1" customWidth="1"/>
    <col min="2050" max="2059" width="8.42578125" style="1" customWidth="1"/>
    <col min="2060" max="2304" width="8.7109375" style="1"/>
    <col min="2305" max="2305" width="24.7109375" style="1" customWidth="1"/>
    <col min="2306" max="2315" width="8.42578125" style="1" customWidth="1"/>
    <col min="2316" max="2560" width="8.7109375" style="1"/>
    <col min="2561" max="2561" width="24.7109375" style="1" customWidth="1"/>
    <col min="2562" max="2571" width="8.42578125" style="1" customWidth="1"/>
    <col min="2572" max="2816" width="8.7109375" style="1"/>
    <col min="2817" max="2817" width="24.7109375" style="1" customWidth="1"/>
    <col min="2818" max="2827" width="8.42578125" style="1" customWidth="1"/>
    <col min="2828" max="3072" width="8.7109375" style="1"/>
    <col min="3073" max="3073" width="24.7109375" style="1" customWidth="1"/>
    <col min="3074" max="3083" width="8.42578125" style="1" customWidth="1"/>
    <col min="3084" max="3328" width="8.7109375" style="1"/>
    <col min="3329" max="3329" width="24.7109375" style="1" customWidth="1"/>
    <col min="3330" max="3339" width="8.42578125" style="1" customWidth="1"/>
    <col min="3340" max="3584" width="8.7109375" style="1"/>
    <col min="3585" max="3585" width="24.7109375" style="1" customWidth="1"/>
    <col min="3586" max="3595" width="8.42578125" style="1" customWidth="1"/>
    <col min="3596" max="3840" width="8.7109375" style="1"/>
    <col min="3841" max="3841" width="24.7109375" style="1" customWidth="1"/>
    <col min="3842" max="3851" width="8.42578125" style="1" customWidth="1"/>
    <col min="3852" max="4096" width="8.7109375" style="1"/>
    <col min="4097" max="4097" width="24.7109375" style="1" customWidth="1"/>
    <col min="4098" max="4107" width="8.42578125" style="1" customWidth="1"/>
    <col min="4108" max="4352" width="8.7109375" style="1"/>
    <col min="4353" max="4353" width="24.7109375" style="1" customWidth="1"/>
    <col min="4354" max="4363" width="8.42578125" style="1" customWidth="1"/>
    <col min="4364" max="4608" width="8.7109375" style="1"/>
    <col min="4609" max="4609" width="24.7109375" style="1" customWidth="1"/>
    <col min="4610" max="4619" width="8.42578125" style="1" customWidth="1"/>
    <col min="4620" max="4864" width="8.7109375" style="1"/>
    <col min="4865" max="4865" width="24.7109375" style="1" customWidth="1"/>
    <col min="4866" max="4875" width="8.42578125" style="1" customWidth="1"/>
    <col min="4876" max="5120" width="8.7109375" style="1"/>
    <col min="5121" max="5121" width="24.7109375" style="1" customWidth="1"/>
    <col min="5122" max="5131" width="8.42578125" style="1" customWidth="1"/>
    <col min="5132" max="5376" width="8.7109375" style="1"/>
    <col min="5377" max="5377" width="24.7109375" style="1" customWidth="1"/>
    <col min="5378" max="5387" width="8.42578125" style="1" customWidth="1"/>
    <col min="5388" max="5632" width="8.7109375" style="1"/>
    <col min="5633" max="5633" width="24.7109375" style="1" customWidth="1"/>
    <col min="5634" max="5643" width="8.42578125" style="1" customWidth="1"/>
    <col min="5644" max="5888" width="8.7109375" style="1"/>
    <col min="5889" max="5889" width="24.7109375" style="1" customWidth="1"/>
    <col min="5890" max="5899" width="8.42578125" style="1" customWidth="1"/>
    <col min="5900" max="6144" width="8.7109375" style="1"/>
    <col min="6145" max="6145" width="24.7109375" style="1" customWidth="1"/>
    <col min="6146" max="6155" width="8.42578125" style="1" customWidth="1"/>
    <col min="6156" max="6400" width="8.7109375" style="1"/>
    <col min="6401" max="6401" width="24.7109375" style="1" customWidth="1"/>
    <col min="6402" max="6411" width="8.42578125" style="1" customWidth="1"/>
    <col min="6412" max="6656" width="8.7109375" style="1"/>
    <col min="6657" max="6657" width="24.7109375" style="1" customWidth="1"/>
    <col min="6658" max="6667" width="8.42578125" style="1" customWidth="1"/>
    <col min="6668" max="6912" width="8.7109375" style="1"/>
    <col min="6913" max="6913" width="24.7109375" style="1" customWidth="1"/>
    <col min="6914" max="6923" width="8.42578125" style="1" customWidth="1"/>
    <col min="6924" max="7168" width="8.7109375" style="1"/>
    <col min="7169" max="7169" width="24.7109375" style="1" customWidth="1"/>
    <col min="7170" max="7179" width="8.42578125" style="1" customWidth="1"/>
    <col min="7180" max="7424" width="8.7109375" style="1"/>
    <col min="7425" max="7425" width="24.7109375" style="1" customWidth="1"/>
    <col min="7426" max="7435" width="8.42578125" style="1" customWidth="1"/>
    <col min="7436" max="7680" width="8.7109375" style="1"/>
    <col min="7681" max="7681" width="24.7109375" style="1" customWidth="1"/>
    <col min="7682" max="7691" width="8.42578125" style="1" customWidth="1"/>
    <col min="7692" max="7936" width="8.7109375" style="1"/>
    <col min="7937" max="7937" width="24.7109375" style="1" customWidth="1"/>
    <col min="7938" max="7947" width="8.42578125" style="1" customWidth="1"/>
    <col min="7948" max="8192" width="8.7109375" style="1"/>
    <col min="8193" max="8193" width="24.7109375" style="1" customWidth="1"/>
    <col min="8194" max="8203" width="8.42578125" style="1" customWidth="1"/>
    <col min="8204" max="8448" width="8.7109375" style="1"/>
    <col min="8449" max="8449" width="24.7109375" style="1" customWidth="1"/>
    <col min="8450" max="8459" width="8.42578125" style="1" customWidth="1"/>
    <col min="8460" max="8704" width="8.7109375" style="1"/>
    <col min="8705" max="8705" width="24.7109375" style="1" customWidth="1"/>
    <col min="8706" max="8715" width="8.42578125" style="1" customWidth="1"/>
    <col min="8716" max="8960" width="8.7109375" style="1"/>
    <col min="8961" max="8961" width="24.7109375" style="1" customWidth="1"/>
    <col min="8962" max="8971" width="8.42578125" style="1" customWidth="1"/>
    <col min="8972" max="9216" width="8.7109375" style="1"/>
    <col min="9217" max="9217" width="24.7109375" style="1" customWidth="1"/>
    <col min="9218" max="9227" width="8.42578125" style="1" customWidth="1"/>
    <col min="9228" max="9472" width="8.7109375" style="1"/>
    <col min="9473" max="9473" width="24.7109375" style="1" customWidth="1"/>
    <col min="9474" max="9483" width="8.42578125" style="1" customWidth="1"/>
    <col min="9484" max="9728" width="8.7109375" style="1"/>
    <col min="9729" max="9729" width="24.7109375" style="1" customWidth="1"/>
    <col min="9730" max="9739" width="8.42578125" style="1" customWidth="1"/>
    <col min="9740" max="9984" width="8.7109375" style="1"/>
    <col min="9985" max="9985" width="24.7109375" style="1" customWidth="1"/>
    <col min="9986" max="9995" width="8.42578125" style="1" customWidth="1"/>
    <col min="9996" max="10240" width="8.7109375" style="1"/>
    <col min="10241" max="10241" width="24.7109375" style="1" customWidth="1"/>
    <col min="10242" max="10251" width="8.42578125" style="1" customWidth="1"/>
    <col min="10252" max="10496" width="8.7109375" style="1"/>
    <col min="10497" max="10497" width="24.7109375" style="1" customWidth="1"/>
    <col min="10498" max="10507" width="8.42578125" style="1" customWidth="1"/>
    <col min="10508" max="10752" width="8.7109375" style="1"/>
    <col min="10753" max="10753" width="24.7109375" style="1" customWidth="1"/>
    <col min="10754" max="10763" width="8.42578125" style="1" customWidth="1"/>
    <col min="10764" max="11008" width="8.7109375" style="1"/>
    <col min="11009" max="11009" width="24.7109375" style="1" customWidth="1"/>
    <col min="11010" max="11019" width="8.42578125" style="1" customWidth="1"/>
    <col min="11020" max="11264" width="8.7109375" style="1"/>
    <col min="11265" max="11265" width="24.7109375" style="1" customWidth="1"/>
    <col min="11266" max="11275" width="8.42578125" style="1" customWidth="1"/>
    <col min="11276" max="11520" width="8.7109375" style="1"/>
    <col min="11521" max="11521" width="24.7109375" style="1" customWidth="1"/>
    <col min="11522" max="11531" width="8.42578125" style="1" customWidth="1"/>
    <col min="11532" max="11776" width="8.7109375" style="1"/>
    <col min="11777" max="11777" width="24.7109375" style="1" customWidth="1"/>
    <col min="11778" max="11787" width="8.42578125" style="1" customWidth="1"/>
    <col min="11788" max="12032" width="8.7109375" style="1"/>
    <col min="12033" max="12033" width="24.7109375" style="1" customWidth="1"/>
    <col min="12034" max="12043" width="8.42578125" style="1" customWidth="1"/>
    <col min="12044" max="12288" width="8.7109375" style="1"/>
    <col min="12289" max="12289" width="24.7109375" style="1" customWidth="1"/>
    <col min="12290" max="12299" width="8.42578125" style="1" customWidth="1"/>
    <col min="12300" max="12544" width="8.7109375" style="1"/>
    <col min="12545" max="12545" width="24.7109375" style="1" customWidth="1"/>
    <col min="12546" max="12555" width="8.42578125" style="1" customWidth="1"/>
    <col min="12556" max="12800" width="8.7109375" style="1"/>
    <col min="12801" max="12801" width="24.7109375" style="1" customWidth="1"/>
    <col min="12802" max="12811" width="8.42578125" style="1" customWidth="1"/>
    <col min="12812" max="13056" width="8.7109375" style="1"/>
    <col min="13057" max="13057" width="24.7109375" style="1" customWidth="1"/>
    <col min="13058" max="13067" width="8.42578125" style="1" customWidth="1"/>
    <col min="13068" max="13312" width="8.7109375" style="1"/>
    <col min="13313" max="13313" width="24.7109375" style="1" customWidth="1"/>
    <col min="13314" max="13323" width="8.42578125" style="1" customWidth="1"/>
    <col min="13324" max="13568" width="8.7109375" style="1"/>
    <col min="13569" max="13569" width="24.7109375" style="1" customWidth="1"/>
    <col min="13570" max="13579" width="8.42578125" style="1" customWidth="1"/>
    <col min="13580" max="13824" width="8.7109375" style="1"/>
    <col min="13825" max="13825" width="24.7109375" style="1" customWidth="1"/>
    <col min="13826" max="13835" width="8.42578125" style="1" customWidth="1"/>
    <col min="13836" max="14080" width="8.7109375" style="1"/>
    <col min="14081" max="14081" width="24.7109375" style="1" customWidth="1"/>
    <col min="14082" max="14091" width="8.42578125" style="1" customWidth="1"/>
    <col min="14092" max="14336" width="8.7109375" style="1"/>
    <col min="14337" max="14337" width="24.7109375" style="1" customWidth="1"/>
    <col min="14338" max="14347" width="8.42578125" style="1" customWidth="1"/>
    <col min="14348" max="14592" width="8.7109375" style="1"/>
    <col min="14593" max="14593" width="24.7109375" style="1" customWidth="1"/>
    <col min="14594" max="14603" width="8.42578125" style="1" customWidth="1"/>
    <col min="14604" max="14848" width="8.7109375" style="1"/>
    <col min="14849" max="14849" width="24.7109375" style="1" customWidth="1"/>
    <col min="14850" max="14859" width="8.42578125" style="1" customWidth="1"/>
    <col min="14860" max="15104" width="8.7109375" style="1"/>
    <col min="15105" max="15105" width="24.7109375" style="1" customWidth="1"/>
    <col min="15106" max="15115" width="8.42578125" style="1" customWidth="1"/>
    <col min="15116" max="15360" width="8.7109375" style="1"/>
    <col min="15361" max="15361" width="24.7109375" style="1" customWidth="1"/>
    <col min="15362" max="15371" width="8.42578125" style="1" customWidth="1"/>
    <col min="15372" max="15616" width="8.7109375" style="1"/>
    <col min="15617" max="15617" width="24.7109375" style="1" customWidth="1"/>
    <col min="15618" max="15627" width="8.42578125" style="1" customWidth="1"/>
    <col min="15628" max="15872" width="8.7109375" style="1"/>
    <col min="15873" max="15873" width="24.7109375" style="1" customWidth="1"/>
    <col min="15874" max="15883" width="8.42578125" style="1" customWidth="1"/>
    <col min="15884" max="16128" width="8.7109375" style="1"/>
    <col min="16129" max="16129" width="24.7109375" style="1" customWidth="1"/>
    <col min="16130" max="16139" width="8.42578125" style="1" customWidth="1"/>
    <col min="16140" max="16384" width="8.7109375" style="1"/>
  </cols>
  <sheetData>
    <row r="1" spans="1:11" s="44" customFormat="1" ht="20.25" x14ac:dyDescent="0.3">
      <c r="A1" s="52" t="s">
        <v>19</v>
      </c>
      <c r="B1" s="174" t="s">
        <v>600</v>
      </c>
      <c r="C1" s="174"/>
      <c r="D1" s="174"/>
      <c r="E1" s="175"/>
      <c r="F1" s="175"/>
      <c r="G1" s="175"/>
      <c r="H1" s="175"/>
      <c r="I1" s="175"/>
      <c r="J1" s="175"/>
      <c r="K1" s="175"/>
    </row>
    <row r="2" spans="1:11" s="44" customFormat="1" ht="20.25" x14ac:dyDescent="0.3">
      <c r="A2" s="52" t="s">
        <v>21</v>
      </c>
      <c r="B2" s="176" t="s">
        <v>3</v>
      </c>
      <c r="C2" s="174"/>
      <c r="D2" s="174"/>
      <c r="E2" s="177"/>
      <c r="F2" s="177"/>
      <c r="G2" s="177"/>
      <c r="H2" s="177"/>
      <c r="I2" s="177"/>
      <c r="J2" s="177"/>
      <c r="K2" s="177"/>
    </row>
    <row r="4" spans="1:11" ht="15.75" x14ac:dyDescent="0.25">
      <c r="A4" s="135"/>
      <c r="B4" s="170" t="s">
        <v>4</v>
      </c>
      <c r="C4" s="172"/>
      <c r="D4" s="172"/>
      <c r="E4" s="171"/>
      <c r="F4" s="170" t="s">
        <v>169</v>
      </c>
      <c r="G4" s="172"/>
      <c r="H4" s="172"/>
      <c r="I4" s="171"/>
      <c r="J4" s="170" t="s">
        <v>170</v>
      </c>
      <c r="K4" s="171"/>
    </row>
    <row r="5" spans="1:11" x14ac:dyDescent="0.2">
      <c r="A5" s="12"/>
      <c r="B5" s="170">
        <f>VALUE(RIGHT($B$2, 4))</f>
        <v>2020</v>
      </c>
      <c r="C5" s="171"/>
      <c r="D5" s="170">
        <f>B5-1</f>
        <v>2019</v>
      </c>
      <c r="E5" s="178"/>
      <c r="F5" s="170">
        <f>B5</f>
        <v>2020</v>
      </c>
      <c r="G5" s="178"/>
      <c r="H5" s="170">
        <f>D5</f>
        <v>2019</v>
      </c>
      <c r="I5" s="178"/>
      <c r="J5" s="13" t="s">
        <v>8</v>
      </c>
      <c r="K5" s="14" t="s">
        <v>5</v>
      </c>
    </row>
    <row r="6" spans="1:11" x14ac:dyDescent="0.2">
      <c r="A6" s="16"/>
      <c r="B6" s="124" t="s">
        <v>171</v>
      </c>
      <c r="C6" s="125" t="s">
        <v>172</v>
      </c>
      <c r="D6" s="124" t="s">
        <v>171</v>
      </c>
      <c r="E6" s="126" t="s">
        <v>172</v>
      </c>
      <c r="F6" s="136" t="s">
        <v>171</v>
      </c>
      <c r="G6" s="125" t="s">
        <v>172</v>
      </c>
      <c r="H6" s="137" t="s">
        <v>171</v>
      </c>
      <c r="I6" s="126" t="s">
        <v>172</v>
      </c>
      <c r="J6" s="124"/>
      <c r="K6" s="126"/>
    </row>
    <row r="7" spans="1:11" x14ac:dyDescent="0.2">
      <c r="A7" s="20" t="s">
        <v>57</v>
      </c>
      <c r="B7" s="55">
        <v>0</v>
      </c>
      <c r="C7" s="138">
        <f>IF(B29=0, "-", B7/B29)</f>
        <v>0</v>
      </c>
      <c r="D7" s="55">
        <v>7</v>
      </c>
      <c r="E7" s="78">
        <f>IF(D29=0, "-", D7/D29)</f>
        <v>8.7807325639739089E-4</v>
      </c>
      <c r="F7" s="128">
        <v>0</v>
      </c>
      <c r="G7" s="138">
        <f>IF(F29=0, "-", F7/F29)</f>
        <v>0</v>
      </c>
      <c r="H7" s="55">
        <v>38</v>
      </c>
      <c r="I7" s="78">
        <f>IF(H29=0, "-", H7/H29)</f>
        <v>1.0824052183325264E-3</v>
      </c>
      <c r="J7" s="77">
        <f t="shared" ref="J7:J27" si="0">IF(D7=0, "-", IF((B7-D7)/D7&lt;10, (B7-D7)/D7, "&gt;999%"))</f>
        <v>-1</v>
      </c>
      <c r="K7" s="78">
        <f t="shared" ref="K7:K27" si="1">IF(H7=0, "-", IF((F7-H7)/H7&lt;10, (F7-H7)/H7, "&gt;999%"))</f>
        <v>-1</v>
      </c>
    </row>
    <row r="8" spans="1:11" x14ac:dyDescent="0.2">
      <c r="A8" s="20" t="s">
        <v>60</v>
      </c>
      <c r="B8" s="55">
        <v>1</v>
      </c>
      <c r="C8" s="138">
        <f>IF(B29=0, "-", B8/B29)</f>
        <v>1.2300123001230011E-4</v>
      </c>
      <c r="D8" s="55">
        <v>3</v>
      </c>
      <c r="E8" s="78">
        <f>IF(D29=0, "-", D8/D29)</f>
        <v>3.7631710988459609E-4</v>
      </c>
      <c r="F8" s="128">
        <v>4</v>
      </c>
      <c r="G8" s="138">
        <f>IF(F29=0, "-", F8/F29)</f>
        <v>1.3509862199405565E-4</v>
      </c>
      <c r="H8" s="55">
        <v>8</v>
      </c>
      <c r="I8" s="78">
        <f>IF(H29=0, "-", H8/H29)</f>
        <v>2.2787478280684764E-4</v>
      </c>
      <c r="J8" s="77">
        <f t="shared" si="0"/>
        <v>-0.66666666666666663</v>
      </c>
      <c r="K8" s="78">
        <f t="shared" si="1"/>
        <v>-0.5</v>
      </c>
    </row>
    <row r="9" spans="1:11" x14ac:dyDescent="0.2">
      <c r="A9" s="20" t="s">
        <v>61</v>
      </c>
      <c r="B9" s="55">
        <v>1538</v>
      </c>
      <c r="C9" s="138">
        <f>IF(B29=0, "-", B9/B29)</f>
        <v>0.18917589175891758</v>
      </c>
      <c r="D9" s="55">
        <v>1392</v>
      </c>
      <c r="E9" s="78">
        <f>IF(D29=0, "-", D9/D29)</f>
        <v>0.17461113898645259</v>
      </c>
      <c r="F9" s="128">
        <v>5504</v>
      </c>
      <c r="G9" s="138">
        <f>IF(F29=0, "-", F9/F29)</f>
        <v>0.18589570386382059</v>
      </c>
      <c r="H9" s="55">
        <v>6447</v>
      </c>
      <c r="I9" s="78">
        <f>IF(H29=0, "-", H9/H29)</f>
        <v>0.18363859059446833</v>
      </c>
      <c r="J9" s="77">
        <f t="shared" si="0"/>
        <v>0.10488505747126436</v>
      </c>
      <c r="K9" s="78">
        <f t="shared" si="1"/>
        <v>-0.14626958275166743</v>
      </c>
    </row>
    <row r="10" spans="1:11" x14ac:dyDescent="0.2">
      <c r="A10" s="20" t="s">
        <v>63</v>
      </c>
      <c r="B10" s="55">
        <v>91</v>
      </c>
      <c r="C10" s="138">
        <f>IF(B29=0, "-", B10/B29)</f>
        <v>1.1193111931119311E-2</v>
      </c>
      <c r="D10" s="55">
        <v>52</v>
      </c>
      <c r="E10" s="78">
        <f>IF(D29=0, "-", D10/D29)</f>
        <v>6.5228299046663323E-3</v>
      </c>
      <c r="F10" s="128">
        <v>298</v>
      </c>
      <c r="G10" s="138">
        <f>IF(F29=0, "-", F10/F29)</f>
        <v>1.0064847338557146E-2</v>
      </c>
      <c r="H10" s="55">
        <v>221</v>
      </c>
      <c r="I10" s="78">
        <f>IF(H29=0, "-", H10/H29)</f>
        <v>6.2950408750391661E-3</v>
      </c>
      <c r="J10" s="77">
        <f t="shared" si="0"/>
        <v>0.75</v>
      </c>
      <c r="K10" s="78">
        <f t="shared" si="1"/>
        <v>0.34841628959276016</v>
      </c>
    </row>
    <row r="11" spans="1:11" x14ac:dyDescent="0.2">
      <c r="A11" s="20" t="s">
        <v>65</v>
      </c>
      <c r="B11" s="55">
        <v>182</v>
      </c>
      <c r="C11" s="138">
        <f>IF(B29=0, "-", B11/B29)</f>
        <v>2.2386223862238621E-2</v>
      </c>
      <c r="D11" s="55">
        <v>658</v>
      </c>
      <c r="E11" s="78">
        <f>IF(D29=0, "-", D11/D29)</f>
        <v>8.2538886101354736E-2</v>
      </c>
      <c r="F11" s="128">
        <v>1652</v>
      </c>
      <c r="G11" s="138">
        <f>IF(F29=0, "-", F11/F29)</f>
        <v>5.5795730883544989E-2</v>
      </c>
      <c r="H11" s="55">
        <v>2490</v>
      </c>
      <c r="I11" s="78">
        <f>IF(H29=0, "-", H11/H29)</f>
        <v>7.0926026148631333E-2</v>
      </c>
      <c r="J11" s="77">
        <f t="shared" si="0"/>
        <v>-0.72340425531914898</v>
      </c>
      <c r="K11" s="78">
        <f t="shared" si="1"/>
        <v>-0.33654618473895581</v>
      </c>
    </row>
    <row r="12" spans="1:11" x14ac:dyDescent="0.2">
      <c r="A12" s="20" t="s">
        <v>67</v>
      </c>
      <c r="B12" s="55">
        <v>183</v>
      </c>
      <c r="C12" s="138">
        <f>IF(B29=0, "-", B12/B29)</f>
        <v>2.2509225092250923E-2</v>
      </c>
      <c r="D12" s="55">
        <v>199</v>
      </c>
      <c r="E12" s="78">
        <f>IF(D29=0, "-", D12/D29)</f>
        <v>2.4962368289011539E-2</v>
      </c>
      <c r="F12" s="128">
        <v>613</v>
      </c>
      <c r="G12" s="138">
        <f>IF(F29=0, "-", F12/F29)</f>
        <v>2.070386382058903E-2</v>
      </c>
      <c r="H12" s="55">
        <v>913</v>
      </c>
      <c r="I12" s="78">
        <f>IF(H29=0, "-", H12/H29)</f>
        <v>2.6006209587831487E-2</v>
      </c>
      <c r="J12" s="77">
        <f t="shared" si="0"/>
        <v>-8.0402010050251257E-2</v>
      </c>
      <c r="K12" s="78">
        <f t="shared" si="1"/>
        <v>-0.32858707557502737</v>
      </c>
    </row>
    <row r="13" spans="1:11" x14ac:dyDescent="0.2">
      <c r="A13" s="20" t="s">
        <v>69</v>
      </c>
      <c r="B13" s="55">
        <v>473</v>
      </c>
      <c r="C13" s="138">
        <f>IF(B29=0, "-", B13/B29)</f>
        <v>5.8179581795817961E-2</v>
      </c>
      <c r="D13" s="55">
        <v>609</v>
      </c>
      <c r="E13" s="78">
        <f>IF(D29=0, "-", D13/D29)</f>
        <v>7.6392373306573003E-2</v>
      </c>
      <c r="F13" s="128">
        <v>2012</v>
      </c>
      <c r="G13" s="138">
        <f>IF(F29=0, "-", F13/F29)</f>
        <v>6.7954606863009998E-2</v>
      </c>
      <c r="H13" s="55">
        <v>2512</v>
      </c>
      <c r="I13" s="78">
        <f>IF(H29=0, "-", H13/H29)</f>
        <v>7.155268180135016E-2</v>
      </c>
      <c r="J13" s="77">
        <f t="shared" si="0"/>
        <v>-0.22331691297208539</v>
      </c>
      <c r="K13" s="78">
        <f t="shared" si="1"/>
        <v>-0.19904458598726116</v>
      </c>
    </row>
    <row r="14" spans="1:11" x14ac:dyDescent="0.2">
      <c r="A14" s="20" t="s">
        <v>70</v>
      </c>
      <c r="B14" s="55">
        <v>1</v>
      </c>
      <c r="C14" s="138">
        <f>IF(B29=0, "-", B14/B29)</f>
        <v>1.2300123001230011E-4</v>
      </c>
      <c r="D14" s="55">
        <v>0</v>
      </c>
      <c r="E14" s="78">
        <f>IF(D29=0, "-", D14/D29)</f>
        <v>0</v>
      </c>
      <c r="F14" s="128">
        <v>1</v>
      </c>
      <c r="G14" s="138">
        <f>IF(F29=0, "-", F14/F29)</f>
        <v>3.3774655498513913E-5</v>
      </c>
      <c r="H14" s="55">
        <v>0</v>
      </c>
      <c r="I14" s="78">
        <f>IF(H29=0, "-", H14/H29)</f>
        <v>0</v>
      </c>
      <c r="J14" s="77" t="str">
        <f t="shared" si="0"/>
        <v>-</v>
      </c>
      <c r="K14" s="78" t="str">
        <f t="shared" si="1"/>
        <v>-</v>
      </c>
    </row>
    <row r="15" spans="1:11" x14ac:dyDescent="0.2">
      <c r="A15" s="20" t="s">
        <v>72</v>
      </c>
      <c r="B15" s="55">
        <v>30</v>
      </c>
      <c r="C15" s="138">
        <f>IF(B29=0, "-", B15/B29)</f>
        <v>3.6900369003690036E-3</v>
      </c>
      <c r="D15" s="55">
        <v>0</v>
      </c>
      <c r="E15" s="78">
        <f>IF(D29=0, "-", D15/D29)</f>
        <v>0</v>
      </c>
      <c r="F15" s="128">
        <v>49</v>
      </c>
      <c r="G15" s="138">
        <f>IF(F29=0, "-", F15/F29)</f>
        <v>1.6549581194271819E-3</v>
      </c>
      <c r="H15" s="55">
        <v>0</v>
      </c>
      <c r="I15" s="78">
        <f>IF(H29=0, "-", H15/H29)</f>
        <v>0</v>
      </c>
      <c r="J15" s="77" t="str">
        <f t="shared" si="0"/>
        <v>-</v>
      </c>
      <c r="K15" s="78" t="str">
        <f t="shared" si="1"/>
        <v>-</v>
      </c>
    </row>
    <row r="16" spans="1:11" x14ac:dyDescent="0.2">
      <c r="A16" s="20" t="s">
        <v>76</v>
      </c>
      <c r="B16" s="55">
        <v>338</v>
      </c>
      <c r="C16" s="138">
        <f>IF(B29=0, "-", B16/B29)</f>
        <v>4.1574415744157441E-2</v>
      </c>
      <c r="D16" s="55">
        <v>256</v>
      </c>
      <c r="E16" s="78">
        <f>IF(D29=0, "-", D16/D29)</f>
        <v>3.2112393376818864E-2</v>
      </c>
      <c r="F16" s="128">
        <v>1015</v>
      </c>
      <c r="G16" s="138">
        <f>IF(F29=0, "-", F16/F29)</f>
        <v>3.4281275330991623E-2</v>
      </c>
      <c r="H16" s="55">
        <v>1025</v>
      </c>
      <c r="I16" s="78">
        <f>IF(H29=0, "-", H16/H29)</f>
        <v>2.9196456547127353E-2</v>
      </c>
      <c r="J16" s="77">
        <f t="shared" si="0"/>
        <v>0.3203125</v>
      </c>
      <c r="K16" s="78">
        <f t="shared" si="1"/>
        <v>-9.7560975609756097E-3</v>
      </c>
    </row>
    <row r="17" spans="1:11" x14ac:dyDescent="0.2">
      <c r="A17" s="20" t="s">
        <v>80</v>
      </c>
      <c r="B17" s="55">
        <v>513</v>
      </c>
      <c r="C17" s="138">
        <f>IF(B29=0, "-", B17/B29)</f>
        <v>6.3099630996309969E-2</v>
      </c>
      <c r="D17" s="55">
        <v>476</v>
      </c>
      <c r="E17" s="78">
        <f>IF(D29=0, "-", D17/D29)</f>
        <v>5.9708981435022582E-2</v>
      </c>
      <c r="F17" s="128">
        <v>1589</v>
      </c>
      <c r="G17" s="138">
        <f>IF(F29=0, "-", F17/F29)</f>
        <v>5.3667927587138613E-2</v>
      </c>
      <c r="H17" s="55">
        <v>2142</v>
      </c>
      <c r="I17" s="78">
        <f>IF(H29=0, "-", H17/H29)</f>
        <v>6.1013473096533453E-2</v>
      </c>
      <c r="J17" s="77">
        <f t="shared" si="0"/>
        <v>7.7731092436974791E-2</v>
      </c>
      <c r="K17" s="78">
        <f t="shared" si="1"/>
        <v>-0.2581699346405229</v>
      </c>
    </row>
    <row r="18" spans="1:11" x14ac:dyDescent="0.2">
      <c r="A18" s="20" t="s">
        <v>82</v>
      </c>
      <c r="B18" s="55">
        <v>0</v>
      </c>
      <c r="C18" s="138">
        <f>IF(B29=0, "-", B18/B29)</f>
        <v>0</v>
      </c>
      <c r="D18" s="55">
        <v>0</v>
      </c>
      <c r="E18" s="78">
        <f>IF(D29=0, "-", D18/D29)</f>
        <v>0</v>
      </c>
      <c r="F18" s="128">
        <v>1</v>
      </c>
      <c r="G18" s="138">
        <f>IF(F29=0, "-", F18/F29)</f>
        <v>3.3774655498513913E-5</v>
      </c>
      <c r="H18" s="55">
        <v>2</v>
      </c>
      <c r="I18" s="78">
        <f>IF(H29=0, "-", H18/H29)</f>
        <v>5.6968695701711911E-5</v>
      </c>
      <c r="J18" s="77" t="str">
        <f t="shared" si="0"/>
        <v>-</v>
      </c>
      <c r="K18" s="78">
        <f t="shared" si="1"/>
        <v>-0.5</v>
      </c>
    </row>
    <row r="19" spans="1:11" x14ac:dyDescent="0.2">
      <c r="A19" s="20" t="s">
        <v>83</v>
      </c>
      <c r="B19" s="55">
        <v>158</v>
      </c>
      <c r="C19" s="138">
        <f>IF(B29=0, "-", B19/B29)</f>
        <v>1.943419434194342E-2</v>
      </c>
      <c r="D19" s="55">
        <v>66</v>
      </c>
      <c r="E19" s="78">
        <f>IF(D29=0, "-", D19/D29)</f>
        <v>8.2789764174611147E-3</v>
      </c>
      <c r="F19" s="128">
        <v>488</v>
      </c>
      <c r="G19" s="138">
        <f>IF(F29=0, "-", F19/F29)</f>
        <v>1.6482031883274791E-2</v>
      </c>
      <c r="H19" s="55">
        <v>340</v>
      </c>
      <c r="I19" s="78">
        <f>IF(H29=0, "-", H19/H29)</f>
        <v>9.6846782692910239E-3</v>
      </c>
      <c r="J19" s="77">
        <f t="shared" si="0"/>
        <v>1.393939393939394</v>
      </c>
      <c r="K19" s="78">
        <f t="shared" si="1"/>
        <v>0.43529411764705883</v>
      </c>
    </row>
    <row r="20" spans="1:11" x14ac:dyDescent="0.2">
      <c r="A20" s="20" t="s">
        <v>86</v>
      </c>
      <c r="B20" s="55">
        <v>815</v>
      </c>
      <c r="C20" s="138">
        <f>IF(B29=0, "-", B20/B29)</f>
        <v>0.1002460024600246</v>
      </c>
      <c r="D20" s="55">
        <v>857</v>
      </c>
      <c r="E20" s="78">
        <f>IF(D29=0, "-", D20/D29)</f>
        <v>0.10750125439036629</v>
      </c>
      <c r="F20" s="128">
        <v>2870</v>
      </c>
      <c r="G20" s="138">
        <f>IF(F29=0, "-", F20/F29)</f>
        <v>9.6933261280734942E-2</v>
      </c>
      <c r="H20" s="55">
        <v>3738</v>
      </c>
      <c r="I20" s="78">
        <f>IF(H29=0, "-", H20/H29)</f>
        <v>0.10647449226649956</v>
      </c>
      <c r="J20" s="77">
        <f t="shared" si="0"/>
        <v>-4.9008168028004666E-2</v>
      </c>
      <c r="K20" s="78">
        <f t="shared" si="1"/>
        <v>-0.23220973782771537</v>
      </c>
    </row>
    <row r="21" spans="1:11" x14ac:dyDescent="0.2">
      <c r="A21" s="20" t="s">
        <v>88</v>
      </c>
      <c r="B21" s="55">
        <v>424</v>
      </c>
      <c r="C21" s="138">
        <f>IF(B29=0, "-", B21/B29)</f>
        <v>5.2152521525215254E-2</v>
      </c>
      <c r="D21" s="55">
        <v>379</v>
      </c>
      <c r="E21" s="78">
        <f>IF(D29=0, "-", D21/D29)</f>
        <v>4.7541394882087307E-2</v>
      </c>
      <c r="F21" s="128">
        <v>1539</v>
      </c>
      <c r="G21" s="138">
        <f>IF(F29=0, "-", F21/F29)</f>
        <v>5.1979194812212914E-2</v>
      </c>
      <c r="H21" s="55">
        <v>1885</v>
      </c>
      <c r="I21" s="78">
        <f>IF(H29=0, "-", H21/H29)</f>
        <v>5.3692995698863474E-2</v>
      </c>
      <c r="J21" s="77">
        <f t="shared" si="0"/>
        <v>0.11873350923482849</v>
      </c>
      <c r="K21" s="78">
        <f t="shared" si="1"/>
        <v>-0.18355437665782492</v>
      </c>
    </row>
    <row r="22" spans="1:11" x14ac:dyDescent="0.2">
      <c r="A22" s="20" t="s">
        <v>89</v>
      </c>
      <c r="B22" s="55">
        <v>37</v>
      </c>
      <c r="C22" s="138">
        <f>IF(B29=0, "-", B22/B29)</f>
        <v>4.5510455104551045E-3</v>
      </c>
      <c r="D22" s="55">
        <v>2</v>
      </c>
      <c r="E22" s="78">
        <f>IF(D29=0, "-", D22/D29)</f>
        <v>2.5087807325639737E-4</v>
      </c>
      <c r="F22" s="128">
        <v>93</v>
      </c>
      <c r="G22" s="138">
        <f>IF(F29=0, "-", F22/F29)</f>
        <v>3.1410429613617941E-3</v>
      </c>
      <c r="H22" s="55">
        <v>25</v>
      </c>
      <c r="I22" s="78">
        <f>IF(H29=0, "-", H22/H29)</f>
        <v>7.1210869627139886E-4</v>
      </c>
      <c r="J22" s="77" t="str">
        <f t="shared" si="0"/>
        <v>&gt;999%</v>
      </c>
      <c r="K22" s="78">
        <f t="shared" si="1"/>
        <v>2.72</v>
      </c>
    </row>
    <row r="23" spans="1:11" x14ac:dyDescent="0.2">
      <c r="A23" s="20" t="s">
        <v>91</v>
      </c>
      <c r="B23" s="55">
        <v>144</v>
      </c>
      <c r="C23" s="138">
        <f>IF(B29=0, "-", B23/B29)</f>
        <v>1.7712177121771217E-2</v>
      </c>
      <c r="D23" s="55">
        <v>87</v>
      </c>
      <c r="E23" s="78">
        <f>IF(D29=0, "-", D23/D29)</f>
        <v>1.0913196186653287E-2</v>
      </c>
      <c r="F23" s="128">
        <v>482</v>
      </c>
      <c r="G23" s="138">
        <f>IF(F29=0, "-", F23/F29)</f>
        <v>1.6279383950283707E-2</v>
      </c>
      <c r="H23" s="55">
        <v>364</v>
      </c>
      <c r="I23" s="78">
        <f>IF(H29=0, "-", H23/H29)</f>
        <v>1.0368302617711567E-2</v>
      </c>
      <c r="J23" s="77">
        <f t="shared" si="0"/>
        <v>0.65517241379310343</v>
      </c>
      <c r="K23" s="78">
        <f t="shared" si="1"/>
        <v>0.32417582417582419</v>
      </c>
    </row>
    <row r="24" spans="1:11" x14ac:dyDescent="0.2">
      <c r="A24" s="20" t="s">
        <v>92</v>
      </c>
      <c r="B24" s="55">
        <v>91</v>
      </c>
      <c r="C24" s="138">
        <f>IF(B29=0, "-", B24/B29)</f>
        <v>1.1193111931119311E-2</v>
      </c>
      <c r="D24" s="55">
        <v>107</v>
      </c>
      <c r="E24" s="78">
        <f>IF(D29=0, "-", D24/D29)</f>
        <v>1.342197691921726E-2</v>
      </c>
      <c r="F24" s="128">
        <v>259</v>
      </c>
      <c r="G24" s="138">
        <f>IF(F29=0, "-", F24/F29)</f>
        <v>8.7476357741151037E-3</v>
      </c>
      <c r="H24" s="55">
        <v>386</v>
      </c>
      <c r="I24" s="78">
        <f>IF(H29=0, "-", H24/H29)</f>
        <v>1.0994958270430398E-2</v>
      </c>
      <c r="J24" s="77">
        <f t="shared" si="0"/>
        <v>-0.14953271028037382</v>
      </c>
      <c r="K24" s="78">
        <f t="shared" si="1"/>
        <v>-0.32901554404145078</v>
      </c>
    </row>
    <row r="25" spans="1:11" x14ac:dyDescent="0.2">
      <c r="A25" s="20" t="s">
        <v>95</v>
      </c>
      <c r="B25" s="55">
        <v>35</v>
      </c>
      <c r="C25" s="138">
        <f>IF(B29=0, "-", B25/B29)</f>
        <v>4.3050430504305041E-3</v>
      </c>
      <c r="D25" s="55">
        <v>0</v>
      </c>
      <c r="E25" s="78">
        <f>IF(D29=0, "-", D25/D29)</f>
        <v>0</v>
      </c>
      <c r="F25" s="128">
        <v>97</v>
      </c>
      <c r="G25" s="138">
        <f>IF(F29=0, "-", F25/F29)</f>
        <v>3.2761415833558499E-3</v>
      </c>
      <c r="H25" s="55">
        <v>0</v>
      </c>
      <c r="I25" s="78">
        <f>IF(H29=0, "-", H25/H29)</f>
        <v>0</v>
      </c>
      <c r="J25" s="77" t="str">
        <f t="shared" si="0"/>
        <v>-</v>
      </c>
      <c r="K25" s="78" t="str">
        <f t="shared" si="1"/>
        <v>-</v>
      </c>
    </row>
    <row r="26" spans="1:11" x14ac:dyDescent="0.2">
      <c r="A26" s="20" t="s">
        <v>98</v>
      </c>
      <c r="B26" s="55">
        <v>2569</v>
      </c>
      <c r="C26" s="138">
        <f>IF(B29=0, "-", B26/B29)</f>
        <v>0.31599015990159901</v>
      </c>
      <c r="D26" s="55">
        <v>2241</v>
      </c>
      <c r="E26" s="78">
        <f>IF(D29=0, "-", D26/D29)</f>
        <v>0.28110888108379328</v>
      </c>
      <c r="F26" s="128">
        <v>9311</v>
      </c>
      <c r="G26" s="138">
        <f>IF(F29=0, "-", F26/F29)</f>
        <v>0.31447581734666308</v>
      </c>
      <c r="H26" s="55">
        <v>10245</v>
      </c>
      <c r="I26" s="78">
        <f>IF(H29=0, "-", H26/H29)</f>
        <v>0.29182214373201926</v>
      </c>
      <c r="J26" s="77">
        <f t="shared" si="0"/>
        <v>0.1463632307005801</v>
      </c>
      <c r="K26" s="78">
        <f t="shared" si="1"/>
        <v>-9.1166422645192771E-2</v>
      </c>
    </row>
    <row r="27" spans="1:11" x14ac:dyDescent="0.2">
      <c r="A27" s="20" t="s">
        <v>99</v>
      </c>
      <c r="B27" s="55">
        <v>507</v>
      </c>
      <c r="C27" s="138">
        <f>IF(B29=0, "-", B27/B29)</f>
        <v>6.2361623616236164E-2</v>
      </c>
      <c r="D27" s="55">
        <v>581</v>
      </c>
      <c r="E27" s="78">
        <f>IF(D29=0, "-", D27/D29)</f>
        <v>7.2880080280983445E-2</v>
      </c>
      <c r="F27" s="128">
        <v>1731</v>
      </c>
      <c r="G27" s="138">
        <f>IF(F29=0, "-", F27/F29)</f>
        <v>5.8463928667927587E-2</v>
      </c>
      <c r="H27" s="55">
        <v>2326</v>
      </c>
      <c r="I27" s="78">
        <f>IF(H29=0, "-", H27/H29)</f>
        <v>6.6254593101090956E-2</v>
      </c>
      <c r="J27" s="77">
        <f t="shared" si="0"/>
        <v>-0.12736660929432014</v>
      </c>
      <c r="K27" s="78">
        <f t="shared" si="1"/>
        <v>-0.25580395528804817</v>
      </c>
    </row>
    <row r="28" spans="1:11" x14ac:dyDescent="0.2">
      <c r="A28" s="129"/>
      <c r="B28" s="82"/>
      <c r="D28" s="82"/>
      <c r="E28" s="86"/>
      <c r="F28" s="130"/>
      <c r="H28" s="82"/>
      <c r="I28" s="86"/>
      <c r="J28" s="85"/>
      <c r="K28" s="86"/>
    </row>
    <row r="29" spans="1:11" s="38" customFormat="1" x14ac:dyDescent="0.2">
      <c r="A29" s="131" t="s">
        <v>599</v>
      </c>
      <c r="B29" s="32">
        <f>SUM(B7:B28)</f>
        <v>8130</v>
      </c>
      <c r="C29" s="132">
        <v>1</v>
      </c>
      <c r="D29" s="32">
        <f>SUM(D7:D28)</f>
        <v>7972</v>
      </c>
      <c r="E29" s="133">
        <v>1</v>
      </c>
      <c r="F29" s="121">
        <f>SUM(F7:F28)</f>
        <v>29608</v>
      </c>
      <c r="G29" s="134">
        <v>1</v>
      </c>
      <c r="H29" s="32">
        <f>SUM(H7:H28)</f>
        <v>35107</v>
      </c>
      <c r="I29" s="133">
        <v>1</v>
      </c>
      <c r="J29" s="35">
        <f>IF(D29=0, "-", (B29-D29)/D29)</f>
        <v>1.9819367787255394E-2</v>
      </c>
      <c r="K29" s="36">
        <f>IF(H29=0, "-", (F29-H29)/H29)</f>
        <v>-0.15663542883185688</v>
      </c>
    </row>
  </sheetData>
  <mergeCells count="9">
    <mergeCell ref="B5:C5"/>
    <mergeCell ref="D5:E5"/>
    <mergeCell ref="F5:G5"/>
    <mergeCell ref="H5:I5"/>
    <mergeCell ref="B1:K1"/>
    <mergeCell ref="B2:K2"/>
    <mergeCell ref="B4:E4"/>
    <mergeCell ref="F4:I4"/>
    <mergeCell ref="J4:K4"/>
  </mergeCells>
  <printOptions horizontalCentered="1"/>
  <pageMargins left="0.39370078740157483" right="0.39370078740157483" top="0.39370078740157483" bottom="0.59055118110236227" header="0.39370078740157483" footer="0.19685039370078741"/>
  <pageSetup paperSize="9" scale="91" fitToHeight="0"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C8E491-545E-496A-8D1B-EF51F0970E80}">
  <sheetPr>
    <pageSetUpPr fitToPage="1"/>
  </sheetPr>
  <dimension ref="A1:K55"/>
  <sheetViews>
    <sheetView tabSelected="1" workbookViewId="0">
      <selection activeCell="M1" sqref="M1"/>
    </sheetView>
  </sheetViews>
  <sheetFormatPr defaultRowHeight="12.75" x14ac:dyDescent="0.2"/>
  <cols>
    <col min="1" max="1" width="34.85546875" style="1" bestFit="1" customWidth="1"/>
    <col min="2" max="2" width="7.28515625" style="1" bestFit="1" customWidth="1"/>
    <col min="3" max="3" width="7.28515625" style="1" customWidth="1"/>
    <col min="4" max="4" width="7.28515625" style="1" bestFit="1" customWidth="1"/>
    <col min="5" max="5" width="7.28515625" style="1" customWidth="1"/>
    <col min="6" max="6" width="7.28515625" style="1" bestFit="1" customWidth="1"/>
    <col min="7" max="7" width="7.28515625" style="1" customWidth="1"/>
    <col min="8" max="8" width="7.28515625" style="1" bestFit="1" customWidth="1"/>
    <col min="9" max="9" width="7.28515625" style="1" customWidth="1"/>
    <col min="10" max="11" width="7.7109375" style="1" customWidth="1"/>
    <col min="12" max="256" width="8.7109375" style="1"/>
    <col min="257" max="257" width="34.7109375" style="1" customWidth="1"/>
    <col min="258" max="258" width="7.28515625" style="1" bestFit="1" customWidth="1"/>
    <col min="259" max="259" width="7.28515625" style="1" customWidth="1"/>
    <col min="260" max="260" width="7.28515625" style="1" bestFit="1" customWidth="1"/>
    <col min="261" max="261" width="7.28515625" style="1" customWidth="1"/>
    <col min="262" max="262" width="7.28515625" style="1" bestFit="1" customWidth="1"/>
    <col min="263" max="263" width="7.28515625" style="1" customWidth="1"/>
    <col min="264" max="264" width="7.28515625" style="1" bestFit="1" customWidth="1"/>
    <col min="265" max="265" width="7.28515625" style="1" customWidth="1"/>
    <col min="266" max="267" width="7.7109375" style="1" customWidth="1"/>
    <col min="268" max="512" width="8.7109375" style="1"/>
    <col min="513" max="513" width="34.7109375" style="1" customWidth="1"/>
    <col min="514" max="514" width="7.28515625" style="1" bestFit="1" customWidth="1"/>
    <col min="515" max="515" width="7.28515625" style="1" customWidth="1"/>
    <col min="516" max="516" width="7.28515625" style="1" bestFit="1" customWidth="1"/>
    <col min="517" max="517" width="7.28515625" style="1" customWidth="1"/>
    <col min="518" max="518" width="7.28515625" style="1" bestFit="1" customWidth="1"/>
    <col min="519" max="519" width="7.28515625" style="1" customWidth="1"/>
    <col min="520" max="520" width="7.28515625" style="1" bestFit="1" customWidth="1"/>
    <col min="521" max="521" width="7.28515625" style="1" customWidth="1"/>
    <col min="522" max="523" width="7.7109375" style="1" customWidth="1"/>
    <col min="524" max="768" width="8.7109375" style="1"/>
    <col min="769" max="769" width="34.7109375" style="1" customWidth="1"/>
    <col min="770" max="770" width="7.28515625" style="1" bestFit="1" customWidth="1"/>
    <col min="771" max="771" width="7.28515625" style="1" customWidth="1"/>
    <col min="772" max="772" width="7.28515625" style="1" bestFit="1" customWidth="1"/>
    <col min="773" max="773" width="7.28515625" style="1" customWidth="1"/>
    <col min="774" max="774" width="7.28515625" style="1" bestFit="1" customWidth="1"/>
    <col min="775" max="775" width="7.28515625" style="1" customWidth="1"/>
    <col min="776" max="776" width="7.28515625" style="1" bestFit="1" customWidth="1"/>
    <col min="777" max="777" width="7.28515625" style="1" customWidth="1"/>
    <col min="778" max="779" width="7.7109375" style="1" customWidth="1"/>
    <col min="780" max="1024" width="8.7109375" style="1"/>
    <col min="1025" max="1025" width="34.7109375" style="1" customWidth="1"/>
    <col min="1026" max="1026" width="7.28515625" style="1" bestFit="1" customWidth="1"/>
    <col min="1027" max="1027" width="7.28515625" style="1" customWidth="1"/>
    <col min="1028" max="1028" width="7.28515625" style="1" bestFit="1" customWidth="1"/>
    <col min="1029" max="1029" width="7.28515625" style="1" customWidth="1"/>
    <col min="1030" max="1030" width="7.28515625" style="1" bestFit="1" customWidth="1"/>
    <col min="1031" max="1031" width="7.28515625" style="1" customWidth="1"/>
    <col min="1032" max="1032" width="7.28515625" style="1" bestFit="1" customWidth="1"/>
    <col min="1033" max="1033" width="7.28515625" style="1" customWidth="1"/>
    <col min="1034" max="1035" width="7.7109375" style="1" customWidth="1"/>
    <col min="1036" max="1280" width="8.7109375" style="1"/>
    <col min="1281" max="1281" width="34.7109375" style="1" customWidth="1"/>
    <col min="1282" max="1282" width="7.28515625" style="1" bestFit="1" customWidth="1"/>
    <col min="1283" max="1283" width="7.28515625" style="1" customWidth="1"/>
    <col min="1284" max="1284" width="7.28515625" style="1" bestFit="1" customWidth="1"/>
    <col min="1285" max="1285" width="7.28515625" style="1" customWidth="1"/>
    <col min="1286" max="1286" width="7.28515625" style="1" bestFit="1" customWidth="1"/>
    <col min="1287" max="1287" width="7.28515625" style="1" customWidth="1"/>
    <col min="1288" max="1288" width="7.28515625" style="1" bestFit="1" customWidth="1"/>
    <col min="1289" max="1289" width="7.28515625" style="1" customWidth="1"/>
    <col min="1290" max="1291" width="7.7109375" style="1" customWidth="1"/>
    <col min="1292" max="1536" width="8.7109375" style="1"/>
    <col min="1537" max="1537" width="34.7109375" style="1" customWidth="1"/>
    <col min="1538" max="1538" width="7.28515625" style="1" bestFit="1" customWidth="1"/>
    <col min="1539" max="1539" width="7.28515625" style="1" customWidth="1"/>
    <col min="1540" max="1540" width="7.28515625" style="1" bestFit="1" customWidth="1"/>
    <col min="1541" max="1541" width="7.28515625" style="1" customWidth="1"/>
    <col min="1542" max="1542" width="7.28515625" style="1" bestFit="1" customWidth="1"/>
    <col min="1543" max="1543" width="7.28515625" style="1" customWidth="1"/>
    <col min="1544" max="1544" width="7.28515625" style="1" bestFit="1" customWidth="1"/>
    <col min="1545" max="1545" width="7.28515625" style="1" customWidth="1"/>
    <col min="1546" max="1547" width="7.7109375" style="1" customWidth="1"/>
    <col min="1548" max="1792" width="8.7109375" style="1"/>
    <col min="1793" max="1793" width="34.7109375" style="1" customWidth="1"/>
    <col min="1794" max="1794" width="7.28515625" style="1" bestFit="1" customWidth="1"/>
    <col min="1795" max="1795" width="7.28515625" style="1" customWidth="1"/>
    <col min="1796" max="1796" width="7.28515625" style="1" bestFit="1" customWidth="1"/>
    <col min="1797" max="1797" width="7.28515625" style="1" customWidth="1"/>
    <col min="1798" max="1798" width="7.28515625" style="1" bestFit="1" customWidth="1"/>
    <col min="1799" max="1799" width="7.28515625" style="1" customWidth="1"/>
    <col min="1800" max="1800" width="7.28515625" style="1" bestFit="1" customWidth="1"/>
    <col min="1801" max="1801" width="7.28515625" style="1" customWidth="1"/>
    <col min="1802" max="1803" width="7.7109375" style="1" customWidth="1"/>
    <col min="1804" max="2048" width="8.7109375" style="1"/>
    <col min="2049" max="2049" width="34.7109375" style="1" customWidth="1"/>
    <col min="2050" max="2050" width="7.28515625" style="1" bestFit="1" customWidth="1"/>
    <col min="2051" max="2051" width="7.28515625" style="1" customWidth="1"/>
    <col min="2052" max="2052" width="7.28515625" style="1" bestFit="1" customWidth="1"/>
    <col min="2053" max="2053" width="7.28515625" style="1" customWidth="1"/>
    <col min="2054" max="2054" width="7.28515625" style="1" bestFit="1" customWidth="1"/>
    <col min="2055" max="2055" width="7.28515625" style="1" customWidth="1"/>
    <col min="2056" max="2056" width="7.28515625" style="1" bestFit="1" customWidth="1"/>
    <col min="2057" max="2057" width="7.28515625" style="1" customWidth="1"/>
    <col min="2058" max="2059" width="7.7109375" style="1" customWidth="1"/>
    <col min="2060" max="2304" width="8.7109375" style="1"/>
    <col min="2305" max="2305" width="34.7109375" style="1" customWidth="1"/>
    <col min="2306" max="2306" width="7.28515625" style="1" bestFit="1" customWidth="1"/>
    <col min="2307" max="2307" width="7.28515625" style="1" customWidth="1"/>
    <col min="2308" max="2308" width="7.28515625" style="1" bestFit="1" customWidth="1"/>
    <col min="2309" max="2309" width="7.28515625" style="1" customWidth="1"/>
    <col min="2310" max="2310" width="7.28515625" style="1" bestFit="1" customWidth="1"/>
    <col min="2311" max="2311" width="7.28515625" style="1" customWidth="1"/>
    <col min="2312" max="2312" width="7.28515625" style="1" bestFit="1" customWidth="1"/>
    <col min="2313" max="2313" width="7.28515625" style="1" customWidth="1"/>
    <col min="2314" max="2315" width="7.7109375" style="1" customWidth="1"/>
    <col min="2316" max="2560" width="8.7109375" style="1"/>
    <col min="2561" max="2561" width="34.7109375" style="1" customWidth="1"/>
    <col min="2562" max="2562" width="7.28515625" style="1" bestFit="1" customWidth="1"/>
    <col min="2563" max="2563" width="7.28515625" style="1" customWidth="1"/>
    <col min="2564" max="2564" width="7.28515625" style="1" bestFit="1" customWidth="1"/>
    <col min="2565" max="2565" width="7.28515625" style="1" customWidth="1"/>
    <col min="2566" max="2566" width="7.28515625" style="1" bestFit="1" customWidth="1"/>
    <col min="2567" max="2567" width="7.28515625" style="1" customWidth="1"/>
    <col min="2568" max="2568" width="7.28515625" style="1" bestFit="1" customWidth="1"/>
    <col min="2569" max="2569" width="7.28515625" style="1" customWidth="1"/>
    <col min="2570" max="2571" width="7.7109375" style="1" customWidth="1"/>
    <col min="2572" max="2816" width="8.7109375" style="1"/>
    <col min="2817" max="2817" width="34.7109375" style="1" customWidth="1"/>
    <col min="2818" max="2818" width="7.28515625" style="1" bestFit="1" customWidth="1"/>
    <col min="2819" max="2819" width="7.28515625" style="1" customWidth="1"/>
    <col min="2820" max="2820" width="7.28515625" style="1" bestFit="1" customWidth="1"/>
    <col min="2821" max="2821" width="7.28515625" style="1" customWidth="1"/>
    <col min="2822" max="2822" width="7.28515625" style="1" bestFit="1" customWidth="1"/>
    <col min="2823" max="2823" width="7.28515625" style="1" customWidth="1"/>
    <col min="2824" max="2824" width="7.28515625" style="1" bestFit="1" customWidth="1"/>
    <col min="2825" max="2825" width="7.28515625" style="1" customWidth="1"/>
    <col min="2826" max="2827" width="7.7109375" style="1" customWidth="1"/>
    <col min="2828" max="3072" width="8.7109375" style="1"/>
    <col min="3073" max="3073" width="34.7109375" style="1" customWidth="1"/>
    <col min="3074" max="3074" width="7.28515625" style="1" bestFit="1" customWidth="1"/>
    <col min="3075" max="3075" width="7.28515625" style="1" customWidth="1"/>
    <col min="3076" max="3076" width="7.28515625" style="1" bestFit="1" customWidth="1"/>
    <col min="3077" max="3077" width="7.28515625" style="1" customWidth="1"/>
    <col min="3078" max="3078" width="7.28515625" style="1" bestFit="1" customWidth="1"/>
    <col min="3079" max="3079" width="7.28515625" style="1" customWidth="1"/>
    <col min="3080" max="3080" width="7.28515625" style="1" bestFit="1" customWidth="1"/>
    <col min="3081" max="3081" width="7.28515625" style="1" customWidth="1"/>
    <col min="3082" max="3083" width="7.7109375" style="1" customWidth="1"/>
    <col min="3084" max="3328" width="8.7109375" style="1"/>
    <col min="3329" max="3329" width="34.7109375" style="1" customWidth="1"/>
    <col min="3330" max="3330" width="7.28515625" style="1" bestFit="1" customWidth="1"/>
    <col min="3331" max="3331" width="7.28515625" style="1" customWidth="1"/>
    <col min="3332" max="3332" width="7.28515625" style="1" bestFit="1" customWidth="1"/>
    <col min="3333" max="3333" width="7.28515625" style="1" customWidth="1"/>
    <col min="3334" max="3334" width="7.28515625" style="1" bestFit="1" customWidth="1"/>
    <col min="3335" max="3335" width="7.28515625" style="1" customWidth="1"/>
    <col min="3336" max="3336" width="7.28515625" style="1" bestFit="1" customWidth="1"/>
    <col min="3337" max="3337" width="7.28515625" style="1" customWidth="1"/>
    <col min="3338" max="3339" width="7.7109375" style="1" customWidth="1"/>
    <col min="3340" max="3584" width="8.7109375" style="1"/>
    <col min="3585" max="3585" width="34.7109375" style="1" customWidth="1"/>
    <col min="3586" max="3586" width="7.28515625" style="1" bestFit="1" customWidth="1"/>
    <col min="3587" max="3587" width="7.28515625" style="1" customWidth="1"/>
    <col min="3588" max="3588" width="7.28515625" style="1" bestFit="1" customWidth="1"/>
    <col min="3589" max="3589" width="7.28515625" style="1" customWidth="1"/>
    <col min="3590" max="3590" width="7.28515625" style="1" bestFit="1" customWidth="1"/>
    <col min="3591" max="3591" width="7.28515625" style="1" customWidth="1"/>
    <col min="3592" max="3592" width="7.28515625" style="1" bestFit="1" customWidth="1"/>
    <col min="3593" max="3593" width="7.28515625" style="1" customWidth="1"/>
    <col min="3594" max="3595" width="7.7109375" style="1" customWidth="1"/>
    <col min="3596" max="3840" width="8.7109375" style="1"/>
    <col min="3841" max="3841" width="34.7109375" style="1" customWidth="1"/>
    <col min="3842" max="3842" width="7.28515625" style="1" bestFit="1" customWidth="1"/>
    <col min="3843" max="3843" width="7.28515625" style="1" customWidth="1"/>
    <col min="3844" max="3844" width="7.28515625" style="1" bestFit="1" customWidth="1"/>
    <col min="3845" max="3845" width="7.28515625" style="1" customWidth="1"/>
    <col min="3846" max="3846" width="7.28515625" style="1" bestFit="1" customWidth="1"/>
    <col min="3847" max="3847" width="7.28515625" style="1" customWidth="1"/>
    <col min="3848" max="3848" width="7.28515625" style="1" bestFit="1" customWidth="1"/>
    <col min="3849" max="3849" width="7.28515625" style="1" customWidth="1"/>
    <col min="3850" max="3851" width="7.7109375" style="1" customWidth="1"/>
    <col min="3852" max="4096" width="8.7109375" style="1"/>
    <col min="4097" max="4097" width="34.7109375" style="1" customWidth="1"/>
    <col min="4098" max="4098" width="7.28515625" style="1" bestFit="1" customWidth="1"/>
    <col min="4099" max="4099" width="7.28515625" style="1" customWidth="1"/>
    <col min="4100" max="4100" width="7.28515625" style="1" bestFit="1" customWidth="1"/>
    <col min="4101" max="4101" width="7.28515625" style="1" customWidth="1"/>
    <col min="4102" max="4102" width="7.28515625" style="1" bestFit="1" customWidth="1"/>
    <col min="4103" max="4103" width="7.28515625" style="1" customWidth="1"/>
    <col min="4104" max="4104" width="7.28515625" style="1" bestFit="1" customWidth="1"/>
    <col min="4105" max="4105" width="7.28515625" style="1" customWidth="1"/>
    <col min="4106" max="4107" width="7.7109375" style="1" customWidth="1"/>
    <col min="4108" max="4352" width="8.7109375" style="1"/>
    <col min="4353" max="4353" width="34.7109375" style="1" customWidth="1"/>
    <col min="4354" max="4354" width="7.28515625" style="1" bestFit="1" customWidth="1"/>
    <col min="4355" max="4355" width="7.28515625" style="1" customWidth="1"/>
    <col min="4356" max="4356" width="7.28515625" style="1" bestFit="1" customWidth="1"/>
    <col min="4357" max="4357" width="7.28515625" style="1" customWidth="1"/>
    <col min="4358" max="4358" width="7.28515625" style="1" bestFit="1" customWidth="1"/>
    <col min="4359" max="4359" width="7.28515625" style="1" customWidth="1"/>
    <col min="4360" max="4360" width="7.28515625" style="1" bestFit="1" customWidth="1"/>
    <col min="4361" max="4361" width="7.28515625" style="1" customWidth="1"/>
    <col min="4362" max="4363" width="7.7109375" style="1" customWidth="1"/>
    <col min="4364" max="4608" width="8.7109375" style="1"/>
    <col min="4609" max="4609" width="34.7109375" style="1" customWidth="1"/>
    <col min="4610" max="4610" width="7.28515625" style="1" bestFit="1" customWidth="1"/>
    <col min="4611" max="4611" width="7.28515625" style="1" customWidth="1"/>
    <col min="4612" max="4612" width="7.28515625" style="1" bestFit="1" customWidth="1"/>
    <col min="4613" max="4613" width="7.28515625" style="1" customWidth="1"/>
    <col min="4614" max="4614" width="7.28515625" style="1" bestFit="1" customWidth="1"/>
    <col min="4615" max="4615" width="7.28515625" style="1" customWidth="1"/>
    <col min="4616" max="4616" width="7.28515625" style="1" bestFit="1" customWidth="1"/>
    <col min="4617" max="4617" width="7.28515625" style="1" customWidth="1"/>
    <col min="4618" max="4619" width="7.7109375" style="1" customWidth="1"/>
    <col min="4620" max="4864" width="8.7109375" style="1"/>
    <col min="4865" max="4865" width="34.7109375" style="1" customWidth="1"/>
    <col min="4866" max="4866" width="7.28515625" style="1" bestFit="1" customWidth="1"/>
    <col min="4867" max="4867" width="7.28515625" style="1" customWidth="1"/>
    <col min="4868" max="4868" width="7.28515625" style="1" bestFit="1" customWidth="1"/>
    <col min="4869" max="4869" width="7.28515625" style="1" customWidth="1"/>
    <col min="4870" max="4870" width="7.28515625" style="1" bestFit="1" customWidth="1"/>
    <col min="4871" max="4871" width="7.28515625" style="1" customWidth="1"/>
    <col min="4872" max="4872" width="7.28515625" style="1" bestFit="1" customWidth="1"/>
    <col min="4873" max="4873" width="7.28515625" style="1" customWidth="1"/>
    <col min="4874" max="4875" width="7.7109375" style="1" customWidth="1"/>
    <col min="4876" max="5120" width="8.7109375" style="1"/>
    <col min="5121" max="5121" width="34.7109375" style="1" customWidth="1"/>
    <col min="5122" max="5122" width="7.28515625" style="1" bestFit="1" customWidth="1"/>
    <col min="5123" max="5123" width="7.28515625" style="1" customWidth="1"/>
    <col min="5124" max="5124" width="7.28515625" style="1" bestFit="1" customWidth="1"/>
    <col min="5125" max="5125" width="7.28515625" style="1" customWidth="1"/>
    <col min="5126" max="5126" width="7.28515625" style="1" bestFit="1" customWidth="1"/>
    <col min="5127" max="5127" width="7.28515625" style="1" customWidth="1"/>
    <col min="5128" max="5128" width="7.28515625" style="1" bestFit="1" customWidth="1"/>
    <col min="5129" max="5129" width="7.28515625" style="1" customWidth="1"/>
    <col min="5130" max="5131" width="7.7109375" style="1" customWidth="1"/>
    <col min="5132" max="5376" width="8.7109375" style="1"/>
    <col min="5377" max="5377" width="34.7109375" style="1" customWidth="1"/>
    <col min="5378" max="5378" width="7.28515625" style="1" bestFit="1" customWidth="1"/>
    <col min="5379" max="5379" width="7.28515625" style="1" customWidth="1"/>
    <col min="5380" max="5380" width="7.28515625" style="1" bestFit="1" customWidth="1"/>
    <col min="5381" max="5381" width="7.28515625" style="1" customWidth="1"/>
    <col min="5382" max="5382" width="7.28515625" style="1" bestFit="1" customWidth="1"/>
    <col min="5383" max="5383" width="7.28515625" style="1" customWidth="1"/>
    <col min="5384" max="5384" width="7.28515625" style="1" bestFit="1" customWidth="1"/>
    <col min="5385" max="5385" width="7.28515625" style="1" customWidth="1"/>
    <col min="5386" max="5387" width="7.7109375" style="1" customWidth="1"/>
    <col min="5388" max="5632" width="8.7109375" style="1"/>
    <col min="5633" max="5633" width="34.7109375" style="1" customWidth="1"/>
    <col min="5634" max="5634" width="7.28515625" style="1" bestFit="1" customWidth="1"/>
    <col min="5635" max="5635" width="7.28515625" style="1" customWidth="1"/>
    <col min="5636" max="5636" width="7.28515625" style="1" bestFit="1" customWidth="1"/>
    <col min="5637" max="5637" width="7.28515625" style="1" customWidth="1"/>
    <col min="5638" max="5638" width="7.28515625" style="1" bestFit="1" customWidth="1"/>
    <col min="5639" max="5639" width="7.28515625" style="1" customWidth="1"/>
    <col min="5640" max="5640" width="7.28515625" style="1" bestFit="1" customWidth="1"/>
    <col min="5641" max="5641" width="7.28515625" style="1" customWidth="1"/>
    <col min="5642" max="5643" width="7.7109375" style="1" customWidth="1"/>
    <col min="5644" max="5888" width="8.7109375" style="1"/>
    <col min="5889" max="5889" width="34.7109375" style="1" customWidth="1"/>
    <col min="5890" max="5890" width="7.28515625" style="1" bestFit="1" customWidth="1"/>
    <col min="5891" max="5891" width="7.28515625" style="1" customWidth="1"/>
    <col min="5892" max="5892" width="7.28515625" style="1" bestFit="1" customWidth="1"/>
    <col min="5893" max="5893" width="7.28515625" style="1" customWidth="1"/>
    <col min="5894" max="5894" width="7.28515625" style="1" bestFit="1" customWidth="1"/>
    <col min="5895" max="5895" width="7.28515625" style="1" customWidth="1"/>
    <col min="5896" max="5896" width="7.28515625" style="1" bestFit="1" customWidth="1"/>
    <col min="5897" max="5897" width="7.28515625" style="1" customWidth="1"/>
    <col min="5898" max="5899" width="7.7109375" style="1" customWidth="1"/>
    <col min="5900" max="6144" width="8.7109375" style="1"/>
    <col min="6145" max="6145" width="34.7109375" style="1" customWidth="1"/>
    <col min="6146" max="6146" width="7.28515625" style="1" bestFit="1" customWidth="1"/>
    <col min="6147" max="6147" width="7.28515625" style="1" customWidth="1"/>
    <col min="6148" max="6148" width="7.28515625" style="1" bestFit="1" customWidth="1"/>
    <col min="6149" max="6149" width="7.28515625" style="1" customWidth="1"/>
    <col min="6150" max="6150" width="7.28515625" style="1" bestFit="1" customWidth="1"/>
    <col min="6151" max="6151" width="7.28515625" style="1" customWidth="1"/>
    <col min="6152" max="6152" width="7.28515625" style="1" bestFit="1" customWidth="1"/>
    <col min="6153" max="6153" width="7.28515625" style="1" customWidth="1"/>
    <col min="6154" max="6155" width="7.7109375" style="1" customWidth="1"/>
    <col min="6156" max="6400" width="8.7109375" style="1"/>
    <col min="6401" max="6401" width="34.7109375" style="1" customWidth="1"/>
    <col min="6402" max="6402" width="7.28515625" style="1" bestFit="1" customWidth="1"/>
    <col min="6403" max="6403" width="7.28515625" style="1" customWidth="1"/>
    <col min="6404" max="6404" width="7.28515625" style="1" bestFit="1" customWidth="1"/>
    <col min="6405" max="6405" width="7.28515625" style="1" customWidth="1"/>
    <col min="6406" max="6406" width="7.28515625" style="1" bestFit="1" customWidth="1"/>
    <col min="6407" max="6407" width="7.28515625" style="1" customWidth="1"/>
    <col min="6408" max="6408" width="7.28515625" style="1" bestFit="1" customWidth="1"/>
    <col min="6409" max="6409" width="7.28515625" style="1" customWidth="1"/>
    <col min="6410" max="6411" width="7.7109375" style="1" customWidth="1"/>
    <col min="6412" max="6656" width="8.7109375" style="1"/>
    <col min="6657" max="6657" width="34.7109375" style="1" customWidth="1"/>
    <col min="6658" max="6658" width="7.28515625" style="1" bestFit="1" customWidth="1"/>
    <col min="6659" max="6659" width="7.28515625" style="1" customWidth="1"/>
    <col min="6660" max="6660" width="7.28515625" style="1" bestFit="1" customWidth="1"/>
    <col min="6661" max="6661" width="7.28515625" style="1" customWidth="1"/>
    <col min="6662" max="6662" width="7.28515625" style="1" bestFit="1" customWidth="1"/>
    <col min="6663" max="6663" width="7.28515625" style="1" customWidth="1"/>
    <col min="6664" max="6664" width="7.28515625" style="1" bestFit="1" customWidth="1"/>
    <col min="6665" max="6665" width="7.28515625" style="1" customWidth="1"/>
    <col min="6666" max="6667" width="7.7109375" style="1" customWidth="1"/>
    <col min="6668" max="6912" width="8.7109375" style="1"/>
    <col min="6913" max="6913" width="34.7109375" style="1" customWidth="1"/>
    <col min="6914" max="6914" width="7.28515625" style="1" bestFit="1" customWidth="1"/>
    <col min="6915" max="6915" width="7.28515625" style="1" customWidth="1"/>
    <col min="6916" max="6916" width="7.28515625" style="1" bestFit="1" customWidth="1"/>
    <col min="6917" max="6917" width="7.28515625" style="1" customWidth="1"/>
    <col min="6918" max="6918" width="7.28515625" style="1" bestFit="1" customWidth="1"/>
    <col min="6919" max="6919" width="7.28515625" style="1" customWidth="1"/>
    <col min="6920" max="6920" width="7.28515625" style="1" bestFit="1" customWidth="1"/>
    <col min="6921" max="6921" width="7.28515625" style="1" customWidth="1"/>
    <col min="6922" max="6923" width="7.7109375" style="1" customWidth="1"/>
    <col min="6924" max="7168" width="8.7109375" style="1"/>
    <col min="7169" max="7169" width="34.7109375" style="1" customWidth="1"/>
    <col min="7170" max="7170" width="7.28515625" style="1" bestFit="1" customWidth="1"/>
    <col min="7171" max="7171" width="7.28515625" style="1" customWidth="1"/>
    <col min="7172" max="7172" width="7.28515625" style="1" bestFit="1" customWidth="1"/>
    <col min="7173" max="7173" width="7.28515625" style="1" customWidth="1"/>
    <col min="7174" max="7174" width="7.28515625" style="1" bestFit="1" customWidth="1"/>
    <col min="7175" max="7175" width="7.28515625" style="1" customWidth="1"/>
    <col min="7176" max="7176" width="7.28515625" style="1" bestFit="1" customWidth="1"/>
    <col min="7177" max="7177" width="7.28515625" style="1" customWidth="1"/>
    <col min="7178" max="7179" width="7.7109375" style="1" customWidth="1"/>
    <col min="7180" max="7424" width="8.7109375" style="1"/>
    <col min="7425" max="7425" width="34.7109375" style="1" customWidth="1"/>
    <col min="7426" max="7426" width="7.28515625" style="1" bestFit="1" customWidth="1"/>
    <col min="7427" max="7427" width="7.28515625" style="1" customWidth="1"/>
    <col min="7428" max="7428" width="7.28515625" style="1" bestFit="1" customWidth="1"/>
    <col min="7429" max="7429" width="7.28515625" style="1" customWidth="1"/>
    <col min="7430" max="7430" width="7.28515625" style="1" bestFit="1" customWidth="1"/>
    <col min="7431" max="7431" width="7.28515625" style="1" customWidth="1"/>
    <col min="7432" max="7432" width="7.28515625" style="1" bestFit="1" customWidth="1"/>
    <col min="7433" max="7433" width="7.28515625" style="1" customWidth="1"/>
    <col min="7434" max="7435" width="7.7109375" style="1" customWidth="1"/>
    <col min="7436" max="7680" width="8.7109375" style="1"/>
    <col min="7681" max="7681" width="34.7109375" style="1" customWidth="1"/>
    <col min="7682" max="7682" width="7.28515625" style="1" bestFit="1" customWidth="1"/>
    <col min="7683" max="7683" width="7.28515625" style="1" customWidth="1"/>
    <col min="7684" max="7684" width="7.28515625" style="1" bestFit="1" customWidth="1"/>
    <col min="7685" max="7685" width="7.28515625" style="1" customWidth="1"/>
    <col min="7686" max="7686" width="7.28515625" style="1" bestFit="1" customWidth="1"/>
    <col min="7687" max="7687" width="7.28515625" style="1" customWidth="1"/>
    <col min="7688" max="7688" width="7.28515625" style="1" bestFit="1" customWidth="1"/>
    <col min="7689" max="7689" width="7.28515625" style="1" customWidth="1"/>
    <col min="7690" max="7691" width="7.7109375" style="1" customWidth="1"/>
    <col min="7692" max="7936" width="8.7109375" style="1"/>
    <col min="7937" max="7937" width="34.7109375" style="1" customWidth="1"/>
    <col min="7938" max="7938" width="7.28515625" style="1" bestFit="1" customWidth="1"/>
    <col min="7939" max="7939" width="7.28515625" style="1" customWidth="1"/>
    <col min="7940" max="7940" width="7.28515625" style="1" bestFit="1" customWidth="1"/>
    <col min="7941" max="7941" width="7.28515625" style="1" customWidth="1"/>
    <col min="7942" max="7942" width="7.28515625" style="1" bestFit="1" customWidth="1"/>
    <col min="7943" max="7943" width="7.28515625" style="1" customWidth="1"/>
    <col min="7944" max="7944" width="7.28515625" style="1" bestFit="1" customWidth="1"/>
    <col min="7945" max="7945" width="7.28515625" style="1" customWidth="1"/>
    <col min="7946" max="7947" width="7.7109375" style="1" customWidth="1"/>
    <col min="7948" max="8192" width="8.7109375" style="1"/>
    <col min="8193" max="8193" width="34.7109375" style="1" customWidth="1"/>
    <col min="8194" max="8194" width="7.28515625" style="1" bestFit="1" customWidth="1"/>
    <col min="8195" max="8195" width="7.28515625" style="1" customWidth="1"/>
    <col min="8196" max="8196" width="7.28515625" style="1" bestFit="1" customWidth="1"/>
    <col min="8197" max="8197" width="7.28515625" style="1" customWidth="1"/>
    <col min="8198" max="8198" width="7.28515625" style="1" bestFit="1" customWidth="1"/>
    <col min="8199" max="8199" width="7.28515625" style="1" customWidth="1"/>
    <col min="8200" max="8200" width="7.28515625" style="1" bestFit="1" customWidth="1"/>
    <col min="8201" max="8201" width="7.28515625" style="1" customWidth="1"/>
    <col min="8202" max="8203" width="7.7109375" style="1" customWidth="1"/>
    <col min="8204" max="8448" width="8.7109375" style="1"/>
    <col min="8449" max="8449" width="34.7109375" style="1" customWidth="1"/>
    <col min="8450" max="8450" width="7.28515625" style="1" bestFit="1" customWidth="1"/>
    <col min="8451" max="8451" width="7.28515625" style="1" customWidth="1"/>
    <col min="8452" max="8452" width="7.28515625" style="1" bestFit="1" customWidth="1"/>
    <col min="8453" max="8453" width="7.28515625" style="1" customWidth="1"/>
    <col min="8454" max="8454" width="7.28515625" style="1" bestFit="1" customWidth="1"/>
    <col min="8455" max="8455" width="7.28515625" style="1" customWidth="1"/>
    <col min="8456" max="8456" width="7.28515625" style="1" bestFit="1" customWidth="1"/>
    <col min="8457" max="8457" width="7.28515625" style="1" customWidth="1"/>
    <col min="8458" max="8459" width="7.7109375" style="1" customWidth="1"/>
    <col min="8460" max="8704" width="8.7109375" style="1"/>
    <col min="8705" max="8705" width="34.7109375" style="1" customWidth="1"/>
    <col min="8706" max="8706" width="7.28515625" style="1" bestFit="1" customWidth="1"/>
    <col min="8707" max="8707" width="7.28515625" style="1" customWidth="1"/>
    <col min="8708" max="8708" width="7.28515625" style="1" bestFit="1" customWidth="1"/>
    <col min="8709" max="8709" width="7.28515625" style="1" customWidth="1"/>
    <col min="8710" max="8710" width="7.28515625" style="1" bestFit="1" customWidth="1"/>
    <col min="8711" max="8711" width="7.28515625" style="1" customWidth="1"/>
    <col min="8712" max="8712" width="7.28515625" style="1" bestFit="1" customWidth="1"/>
    <col min="8713" max="8713" width="7.28515625" style="1" customWidth="1"/>
    <col min="8714" max="8715" width="7.7109375" style="1" customWidth="1"/>
    <col min="8716" max="8960" width="8.7109375" style="1"/>
    <col min="8961" max="8961" width="34.7109375" style="1" customWidth="1"/>
    <col min="8962" max="8962" width="7.28515625" style="1" bestFit="1" customWidth="1"/>
    <col min="8963" max="8963" width="7.28515625" style="1" customWidth="1"/>
    <col min="8964" max="8964" width="7.28515625" style="1" bestFit="1" customWidth="1"/>
    <col min="8965" max="8965" width="7.28515625" style="1" customWidth="1"/>
    <col min="8966" max="8966" width="7.28515625" style="1" bestFit="1" customWidth="1"/>
    <col min="8967" max="8967" width="7.28515625" style="1" customWidth="1"/>
    <col min="8968" max="8968" width="7.28515625" style="1" bestFit="1" customWidth="1"/>
    <col min="8969" max="8969" width="7.28515625" style="1" customWidth="1"/>
    <col min="8970" max="8971" width="7.7109375" style="1" customWidth="1"/>
    <col min="8972" max="9216" width="8.7109375" style="1"/>
    <col min="9217" max="9217" width="34.7109375" style="1" customWidth="1"/>
    <col min="9218" max="9218" width="7.28515625" style="1" bestFit="1" customWidth="1"/>
    <col min="9219" max="9219" width="7.28515625" style="1" customWidth="1"/>
    <col min="9220" max="9220" width="7.28515625" style="1" bestFit="1" customWidth="1"/>
    <col min="9221" max="9221" width="7.28515625" style="1" customWidth="1"/>
    <col min="9222" max="9222" width="7.28515625" style="1" bestFit="1" customWidth="1"/>
    <col min="9223" max="9223" width="7.28515625" style="1" customWidth="1"/>
    <col min="9224" max="9224" width="7.28515625" style="1" bestFit="1" customWidth="1"/>
    <col min="9225" max="9225" width="7.28515625" style="1" customWidth="1"/>
    <col min="9226" max="9227" width="7.7109375" style="1" customWidth="1"/>
    <col min="9228" max="9472" width="8.7109375" style="1"/>
    <col min="9473" max="9473" width="34.7109375" style="1" customWidth="1"/>
    <col min="9474" max="9474" width="7.28515625" style="1" bestFit="1" customWidth="1"/>
    <col min="9475" max="9475" width="7.28515625" style="1" customWidth="1"/>
    <col min="9476" max="9476" width="7.28515625" style="1" bestFit="1" customWidth="1"/>
    <col min="9477" max="9477" width="7.28515625" style="1" customWidth="1"/>
    <col min="9478" max="9478" width="7.28515625" style="1" bestFit="1" customWidth="1"/>
    <col min="9479" max="9479" width="7.28515625" style="1" customWidth="1"/>
    <col min="9480" max="9480" width="7.28515625" style="1" bestFit="1" customWidth="1"/>
    <col min="9481" max="9481" width="7.28515625" style="1" customWidth="1"/>
    <col min="9482" max="9483" width="7.7109375" style="1" customWidth="1"/>
    <col min="9484" max="9728" width="8.7109375" style="1"/>
    <col min="9729" max="9729" width="34.7109375" style="1" customWidth="1"/>
    <col min="9730" max="9730" width="7.28515625" style="1" bestFit="1" customWidth="1"/>
    <col min="9731" max="9731" width="7.28515625" style="1" customWidth="1"/>
    <col min="9732" max="9732" width="7.28515625" style="1" bestFit="1" customWidth="1"/>
    <col min="9733" max="9733" width="7.28515625" style="1" customWidth="1"/>
    <col min="9734" max="9734" width="7.28515625" style="1" bestFit="1" customWidth="1"/>
    <col min="9735" max="9735" width="7.28515625" style="1" customWidth="1"/>
    <col min="9736" max="9736" width="7.28515625" style="1" bestFit="1" customWidth="1"/>
    <col min="9737" max="9737" width="7.28515625" style="1" customWidth="1"/>
    <col min="9738" max="9739" width="7.7109375" style="1" customWidth="1"/>
    <col min="9740" max="9984" width="8.7109375" style="1"/>
    <col min="9985" max="9985" width="34.7109375" style="1" customWidth="1"/>
    <col min="9986" max="9986" width="7.28515625" style="1" bestFit="1" customWidth="1"/>
    <col min="9987" max="9987" width="7.28515625" style="1" customWidth="1"/>
    <col min="9988" max="9988" width="7.28515625" style="1" bestFit="1" customWidth="1"/>
    <col min="9989" max="9989" width="7.28515625" style="1" customWidth="1"/>
    <col min="9990" max="9990" width="7.28515625" style="1" bestFit="1" customWidth="1"/>
    <col min="9991" max="9991" width="7.28515625" style="1" customWidth="1"/>
    <col min="9992" max="9992" width="7.28515625" style="1" bestFit="1" customWidth="1"/>
    <col min="9993" max="9993" width="7.28515625" style="1" customWidth="1"/>
    <col min="9994" max="9995" width="7.7109375" style="1" customWidth="1"/>
    <col min="9996" max="10240" width="8.7109375" style="1"/>
    <col min="10241" max="10241" width="34.7109375" style="1" customWidth="1"/>
    <col min="10242" max="10242" width="7.28515625" style="1" bestFit="1" customWidth="1"/>
    <col min="10243" max="10243" width="7.28515625" style="1" customWidth="1"/>
    <col min="10244" max="10244" width="7.28515625" style="1" bestFit="1" customWidth="1"/>
    <col min="10245" max="10245" width="7.28515625" style="1" customWidth="1"/>
    <col min="10246" max="10246" width="7.28515625" style="1" bestFit="1" customWidth="1"/>
    <col min="10247" max="10247" width="7.28515625" style="1" customWidth="1"/>
    <col min="10248" max="10248" width="7.28515625" style="1" bestFit="1" customWidth="1"/>
    <col min="10249" max="10249" width="7.28515625" style="1" customWidth="1"/>
    <col min="10250" max="10251" width="7.7109375" style="1" customWidth="1"/>
    <col min="10252" max="10496" width="8.7109375" style="1"/>
    <col min="10497" max="10497" width="34.7109375" style="1" customWidth="1"/>
    <col min="10498" max="10498" width="7.28515625" style="1" bestFit="1" customWidth="1"/>
    <col min="10499" max="10499" width="7.28515625" style="1" customWidth="1"/>
    <col min="10500" max="10500" width="7.28515625" style="1" bestFit="1" customWidth="1"/>
    <col min="10501" max="10501" width="7.28515625" style="1" customWidth="1"/>
    <col min="10502" max="10502" width="7.28515625" style="1" bestFit="1" customWidth="1"/>
    <col min="10503" max="10503" width="7.28515625" style="1" customWidth="1"/>
    <col min="10504" max="10504" width="7.28515625" style="1" bestFit="1" customWidth="1"/>
    <col min="10505" max="10505" width="7.28515625" style="1" customWidth="1"/>
    <col min="10506" max="10507" width="7.7109375" style="1" customWidth="1"/>
    <col min="10508" max="10752" width="8.7109375" style="1"/>
    <col min="10753" max="10753" width="34.7109375" style="1" customWidth="1"/>
    <col min="10754" max="10754" width="7.28515625" style="1" bestFit="1" customWidth="1"/>
    <col min="10755" max="10755" width="7.28515625" style="1" customWidth="1"/>
    <col min="10756" max="10756" width="7.28515625" style="1" bestFit="1" customWidth="1"/>
    <col min="10757" max="10757" width="7.28515625" style="1" customWidth="1"/>
    <col min="10758" max="10758" width="7.28515625" style="1" bestFit="1" customWidth="1"/>
    <col min="10759" max="10759" width="7.28515625" style="1" customWidth="1"/>
    <col min="10760" max="10760" width="7.28515625" style="1" bestFit="1" customWidth="1"/>
    <col min="10761" max="10761" width="7.28515625" style="1" customWidth="1"/>
    <col min="10762" max="10763" width="7.7109375" style="1" customWidth="1"/>
    <col min="10764" max="11008" width="8.7109375" style="1"/>
    <col min="11009" max="11009" width="34.7109375" style="1" customWidth="1"/>
    <col min="11010" max="11010" width="7.28515625" style="1" bestFit="1" customWidth="1"/>
    <col min="11011" max="11011" width="7.28515625" style="1" customWidth="1"/>
    <col min="11012" max="11012" width="7.28515625" style="1" bestFit="1" customWidth="1"/>
    <col min="11013" max="11013" width="7.28515625" style="1" customWidth="1"/>
    <col min="11014" max="11014" width="7.28515625" style="1" bestFit="1" customWidth="1"/>
    <col min="11015" max="11015" width="7.28515625" style="1" customWidth="1"/>
    <col min="11016" max="11016" width="7.28515625" style="1" bestFit="1" customWidth="1"/>
    <col min="11017" max="11017" width="7.28515625" style="1" customWidth="1"/>
    <col min="11018" max="11019" width="7.7109375" style="1" customWidth="1"/>
    <col min="11020" max="11264" width="8.7109375" style="1"/>
    <col min="11265" max="11265" width="34.7109375" style="1" customWidth="1"/>
    <col min="11266" max="11266" width="7.28515625" style="1" bestFit="1" customWidth="1"/>
    <col min="11267" max="11267" width="7.28515625" style="1" customWidth="1"/>
    <col min="11268" max="11268" width="7.28515625" style="1" bestFit="1" customWidth="1"/>
    <col min="11269" max="11269" width="7.28515625" style="1" customWidth="1"/>
    <col min="11270" max="11270" width="7.28515625" style="1" bestFit="1" customWidth="1"/>
    <col min="11271" max="11271" width="7.28515625" style="1" customWidth="1"/>
    <col min="11272" max="11272" width="7.28515625" style="1" bestFit="1" customWidth="1"/>
    <col min="11273" max="11273" width="7.28515625" style="1" customWidth="1"/>
    <col min="11274" max="11275" width="7.7109375" style="1" customWidth="1"/>
    <col min="11276" max="11520" width="8.7109375" style="1"/>
    <col min="11521" max="11521" width="34.7109375" style="1" customWidth="1"/>
    <col min="11522" max="11522" width="7.28515625" style="1" bestFit="1" customWidth="1"/>
    <col min="11523" max="11523" width="7.28515625" style="1" customWidth="1"/>
    <col min="11524" max="11524" width="7.28515625" style="1" bestFit="1" customWidth="1"/>
    <col min="11525" max="11525" width="7.28515625" style="1" customWidth="1"/>
    <col min="11526" max="11526" width="7.28515625" style="1" bestFit="1" customWidth="1"/>
    <col min="11527" max="11527" width="7.28515625" style="1" customWidth="1"/>
    <col min="11528" max="11528" width="7.28515625" style="1" bestFit="1" customWidth="1"/>
    <col min="11529" max="11529" width="7.28515625" style="1" customWidth="1"/>
    <col min="11530" max="11531" width="7.7109375" style="1" customWidth="1"/>
    <col min="11532" max="11776" width="8.7109375" style="1"/>
    <col min="11777" max="11777" width="34.7109375" style="1" customWidth="1"/>
    <col min="11778" max="11778" width="7.28515625" style="1" bestFit="1" customWidth="1"/>
    <col min="11779" max="11779" width="7.28515625" style="1" customWidth="1"/>
    <col min="11780" max="11780" width="7.28515625" style="1" bestFit="1" customWidth="1"/>
    <col min="11781" max="11781" width="7.28515625" style="1" customWidth="1"/>
    <col min="11782" max="11782" width="7.28515625" style="1" bestFit="1" customWidth="1"/>
    <col min="11783" max="11783" width="7.28515625" style="1" customWidth="1"/>
    <col min="11784" max="11784" width="7.28515625" style="1" bestFit="1" customWidth="1"/>
    <col min="11785" max="11785" width="7.28515625" style="1" customWidth="1"/>
    <col min="11786" max="11787" width="7.7109375" style="1" customWidth="1"/>
    <col min="11788" max="12032" width="8.7109375" style="1"/>
    <col min="12033" max="12033" width="34.7109375" style="1" customWidth="1"/>
    <col min="12034" max="12034" width="7.28515625" style="1" bestFit="1" customWidth="1"/>
    <col min="12035" max="12035" width="7.28515625" style="1" customWidth="1"/>
    <col min="12036" max="12036" width="7.28515625" style="1" bestFit="1" customWidth="1"/>
    <col min="12037" max="12037" width="7.28515625" style="1" customWidth="1"/>
    <col min="12038" max="12038" width="7.28515625" style="1" bestFit="1" customWidth="1"/>
    <col min="12039" max="12039" width="7.28515625" style="1" customWidth="1"/>
    <col min="12040" max="12040" width="7.28515625" style="1" bestFit="1" customWidth="1"/>
    <col min="12041" max="12041" width="7.28515625" style="1" customWidth="1"/>
    <col min="12042" max="12043" width="7.7109375" style="1" customWidth="1"/>
    <col min="12044" max="12288" width="8.7109375" style="1"/>
    <col min="12289" max="12289" width="34.7109375" style="1" customWidth="1"/>
    <col min="12290" max="12290" width="7.28515625" style="1" bestFit="1" customWidth="1"/>
    <col min="12291" max="12291" width="7.28515625" style="1" customWidth="1"/>
    <col min="12292" max="12292" width="7.28515625" style="1" bestFit="1" customWidth="1"/>
    <col min="12293" max="12293" width="7.28515625" style="1" customWidth="1"/>
    <col min="12294" max="12294" width="7.28515625" style="1" bestFit="1" customWidth="1"/>
    <col min="12295" max="12295" width="7.28515625" style="1" customWidth="1"/>
    <col min="12296" max="12296" width="7.28515625" style="1" bestFit="1" customWidth="1"/>
    <col min="12297" max="12297" width="7.28515625" style="1" customWidth="1"/>
    <col min="12298" max="12299" width="7.7109375" style="1" customWidth="1"/>
    <col min="12300" max="12544" width="8.7109375" style="1"/>
    <col min="12545" max="12545" width="34.7109375" style="1" customWidth="1"/>
    <col min="12546" max="12546" width="7.28515625" style="1" bestFit="1" customWidth="1"/>
    <col min="12547" max="12547" width="7.28515625" style="1" customWidth="1"/>
    <col min="12548" max="12548" width="7.28515625" style="1" bestFit="1" customWidth="1"/>
    <col min="12549" max="12549" width="7.28515625" style="1" customWidth="1"/>
    <col min="12550" max="12550" width="7.28515625" style="1" bestFit="1" customWidth="1"/>
    <col min="12551" max="12551" width="7.28515625" style="1" customWidth="1"/>
    <col min="12552" max="12552" width="7.28515625" style="1" bestFit="1" customWidth="1"/>
    <col min="12553" max="12553" width="7.28515625" style="1" customWidth="1"/>
    <col min="12554" max="12555" width="7.7109375" style="1" customWidth="1"/>
    <col min="12556" max="12800" width="8.7109375" style="1"/>
    <col min="12801" max="12801" width="34.7109375" style="1" customWidth="1"/>
    <col min="12802" max="12802" width="7.28515625" style="1" bestFit="1" customWidth="1"/>
    <col min="12803" max="12803" width="7.28515625" style="1" customWidth="1"/>
    <col min="12804" max="12804" width="7.28515625" style="1" bestFit="1" customWidth="1"/>
    <col min="12805" max="12805" width="7.28515625" style="1" customWidth="1"/>
    <col min="12806" max="12806" width="7.28515625" style="1" bestFit="1" customWidth="1"/>
    <col min="12807" max="12807" width="7.28515625" style="1" customWidth="1"/>
    <col min="12808" max="12808" width="7.28515625" style="1" bestFit="1" customWidth="1"/>
    <col min="12809" max="12809" width="7.28515625" style="1" customWidth="1"/>
    <col min="12810" max="12811" width="7.7109375" style="1" customWidth="1"/>
    <col min="12812" max="13056" width="8.7109375" style="1"/>
    <col min="13057" max="13057" width="34.7109375" style="1" customWidth="1"/>
    <col min="13058" max="13058" width="7.28515625" style="1" bestFit="1" customWidth="1"/>
    <col min="13059" max="13059" width="7.28515625" style="1" customWidth="1"/>
    <col min="13060" max="13060" width="7.28515625" style="1" bestFit="1" customWidth="1"/>
    <col min="13061" max="13061" width="7.28515625" style="1" customWidth="1"/>
    <col min="13062" max="13062" width="7.28515625" style="1" bestFit="1" customWidth="1"/>
    <col min="13063" max="13063" width="7.28515625" style="1" customWidth="1"/>
    <col min="13064" max="13064" width="7.28515625" style="1" bestFit="1" customWidth="1"/>
    <col min="13065" max="13065" width="7.28515625" style="1" customWidth="1"/>
    <col min="13066" max="13067" width="7.7109375" style="1" customWidth="1"/>
    <col min="13068" max="13312" width="8.7109375" style="1"/>
    <col min="13313" max="13313" width="34.7109375" style="1" customWidth="1"/>
    <col min="13314" max="13314" width="7.28515625" style="1" bestFit="1" customWidth="1"/>
    <col min="13315" max="13315" width="7.28515625" style="1" customWidth="1"/>
    <col min="13316" max="13316" width="7.28515625" style="1" bestFit="1" customWidth="1"/>
    <col min="13317" max="13317" width="7.28515625" style="1" customWidth="1"/>
    <col min="13318" max="13318" width="7.28515625" style="1" bestFit="1" customWidth="1"/>
    <col min="13319" max="13319" width="7.28515625" style="1" customWidth="1"/>
    <col min="13320" max="13320" width="7.28515625" style="1" bestFit="1" customWidth="1"/>
    <col min="13321" max="13321" width="7.28515625" style="1" customWidth="1"/>
    <col min="13322" max="13323" width="7.7109375" style="1" customWidth="1"/>
    <col min="13324" max="13568" width="8.7109375" style="1"/>
    <col min="13569" max="13569" width="34.7109375" style="1" customWidth="1"/>
    <col min="13570" max="13570" width="7.28515625" style="1" bestFit="1" customWidth="1"/>
    <col min="13571" max="13571" width="7.28515625" style="1" customWidth="1"/>
    <col min="13572" max="13572" width="7.28515625" style="1" bestFit="1" customWidth="1"/>
    <col min="13573" max="13573" width="7.28515625" style="1" customWidth="1"/>
    <col min="13574" max="13574" width="7.28515625" style="1" bestFit="1" customWidth="1"/>
    <col min="13575" max="13575" width="7.28515625" style="1" customWidth="1"/>
    <col min="13576" max="13576" width="7.28515625" style="1" bestFit="1" customWidth="1"/>
    <col min="13577" max="13577" width="7.28515625" style="1" customWidth="1"/>
    <col min="13578" max="13579" width="7.7109375" style="1" customWidth="1"/>
    <col min="13580" max="13824" width="8.7109375" style="1"/>
    <col min="13825" max="13825" width="34.7109375" style="1" customWidth="1"/>
    <col min="13826" max="13826" width="7.28515625" style="1" bestFit="1" customWidth="1"/>
    <col min="13827" max="13827" width="7.28515625" style="1" customWidth="1"/>
    <col min="13828" max="13828" width="7.28515625" style="1" bestFit="1" customWidth="1"/>
    <col min="13829" max="13829" width="7.28515625" style="1" customWidth="1"/>
    <col min="13830" max="13830" width="7.28515625" style="1" bestFit="1" customWidth="1"/>
    <col min="13831" max="13831" width="7.28515625" style="1" customWidth="1"/>
    <col min="13832" max="13832" width="7.28515625" style="1" bestFit="1" customWidth="1"/>
    <col min="13833" max="13833" width="7.28515625" style="1" customWidth="1"/>
    <col min="13834" max="13835" width="7.7109375" style="1" customWidth="1"/>
    <col min="13836" max="14080" width="8.7109375" style="1"/>
    <col min="14081" max="14081" width="34.7109375" style="1" customWidth="1"/>
    <col min="14082" max="14082" width="7.28515625" style="1" bestFit="1" customWidth="1"/>
    <col min="14083" max="14083" width="7.28515625" style="1" customWidth="1"/>
    <col min="14084" max="14084" width="7.28515625" style="1" bestFit="1" customWidth="1"/>
    <col min="14085" max="14085" width="7.28515625" style="1" customWidth="1"/>
    <col min="14086" max="14086" width="7.28515625" style="1" bestFit="1" customWidth="1"/>
    <col min="14087" max="14087" width="7.28515625" style="1" customWidth="1"/>
    <col min="14088" max="14088" width="7.28515625" style="1" bestFit="1" customWidth="1"/>
    <col min="14089" max="14089" width="7.28515625" style="1" customWidth="1"/>
    <col min="14090" max="14091" width="7.7109375" style="1" customWidth="1"/>
    <col min="14092" max="14336" width="8.7109375" style="1"/>
    <col min="14337" max="14337" width="34.7109375" style="1" customWidth="1"/>
    <col min="14338" max="14338" width="7.28515625" style="1" bestFit="1" customWidth="1"/>
    <col min="14339" max="14339" width="7.28515625" style="1" customWidth="1"/>
    <col min="14340" max="14340" width="7.28515625" style="1" bestFit="1" customWidth="1"/>
    <col min="14341" max="14341" width="7.28515625" style="1" customWidth="1"/>
    <col min="14342" max="14342" width="7.28515625" style="1" bestFit="1" customWidth="1"/>
    <col min="14343" max="14343" width="7.28515625" style="1" customWidth="1"/>
    <col min="14344" max="14344" width="7.28515625" style="1" bestFit="1" customWidth="1"/>
    <col min="14345" max="14345" width="7.28515625" style="1" customWidth="1"/>
    <col min="14346" max="14347" width="7.7109375" style="1" customWidth="1"/>
    <col min="14348" max="14592" width="8.7109375" style="1"/>
    <col min="14593" max="14593" width="34.7109375" style="1" customWidth="1"/>
    <col min="14594" max="14594" width="7.28515625" style="1" bestFit="1" customWidth="1"/>
    <col min="14595" max="14595" width="7.28515625" style="1" customWidth="1"/>
    <col min="14596" max="14596" width="7.28515625" style="1" bestFit="1" customWidth="1"/>
    <col min="14597" max="14597" width="7.28515625" style="1" customWidth="1"/>
    <col min="14598" max="14598" width="7.28515625" style="1" bestFit="1" customWidth="1"/>
    <col min="14599" max="14599" width="7.28515625" style="1" customWidth="1"/>
    <col min="14600" max="14600" width="7.28515625" style="1" bestFit="1" customWidth="1"/>
    <col min="14601" max="14601" width="7.28515625" style="1" customWidth="1"/>
    <col min="14602" max="14603" width="7.7109375" style="1" customWidth="1"/>
    <col min="14604" max="14848" width="8.7109375" style="1"/>
    <col min="14849" max="14849" width="34.7109375" style="1" customWidth="1"/>
    <col min="14850" max="14850" width="7.28515625" style="1" bestFit="1" customWidth="1"/>
    <col min="14851" max="14851" width="7.28515625" style="1" customWidth="1"/>
    <col min="14852" max="14852" width="7.28515625" style="1" bestFit="1" customWidth="1"/>
    <col min="14853" max="14853" width="7.28515625" style="1" customWidth="1"/>
    <col min="14854" max="14854" width="7.28515625" style="1" bestFit="1" customWidth="1"/>
    <col min="14855" max="14855" width="7.28515625" style="1" customWidth="1"/>
    <col min="14856" max="14856" width="7.28515625" style="1" bestFit="1" customWidth="1"/>
    <col min="14857" max="14857" width="7.28515625" style="1" customWidth="1"/>
    <col min="14858" max="14859" width="7.7109375" style="1" customWidth="1"/>
    <col min="14860" max="15104" width="8.7109375" style="1"/>
    <col min="15105" max="15105" width="34.7109375" style="1" customWidth="1"/>
    <col min="15106" max="15106" width="7.28515625" style="1" bestFit="1" customWidth="1"/>
    <col min="15107" max="15107" width="7.28515625" style="1" customWidth="1"/>
    <col min="15108" max="15108" width="7.28515625" style="1" bestFit="1" customWidth="1"/>
    <col min="15109" max="15109" width="7.28515625" style="1" customWidth="1"/>
    <col min="15110" max="15110" width="7.28515625" style="1" bestFit="1" customWidth="1"/>
    <col min="15111" max="15111" width="7.28515625" style="1" customWidth="1"/>
    <col min="15112" max="15112" width="7.28515625" style="1" bestFit="1" customWidth="1"/>
    <col min="15113" max="15113" width="7.28515625" style="1" customWidth="1"/>
    <col min="15114" max="15115" width="7.7109375" style="1" customWidth="1"/>
    <col min="15116" max="15360" width="8.7109375" style="1"/>
    <col min="15361" max="15361" width="34.7109375" style="1" customWidth="1"/>
    <col min="15362" max="15362" width="7.28515625" style="1" bestFit="1" customWidth="1"/>
    <col min="15363" max="15363" width="7.28515625" style="1" customWidth="1"/>
    <col min="15364" max="15364" width="7.28515625" style="1" bestFit="1" customWidth="1"/>
    <col min="15365" max="15365" width="7.28515625" style="1" customWidth="1"/>
    <col min="15366" max="15366" width="7.28515625" style="1" bestFit="1" customWidth="1"/>
    <col min="15367" max="15367" width="7.28515625" style="1" customWidth="1"/>
    <col min="15368" max="15368" width="7.28515625" style="1" bestFit="1" customWidth="1"/>
    <col min="15369" max="15369" width="7.28515625" style="1" customWidth="1"/>
    <col min="15370" max="15371" width="7.7109375" style="1" customWidth="1"/>
    <col min="15372" max="15616" width="8.7109375" style="1"/>
    <col min="15617" max="15617" width="34.7109375" style="1" customWidth="1"/>
    <col min="15618" max="15618" width="7.28515625" style="1" bestFit="1" customWidth="1"/>
    <col min="15619" max="15619" width="7.28515625" style="1" customWidth="1"/>
    <col min="15620" max="15620" width="7.28515625" style="1" bestFit="1" customWidth="1"/>
    <col min="15621" max="15621" width="7.28515625" style="1" customWidth="1"/>
    <col min="15622" max="15622" width="7.28515625" style="1" bestFit="1" customWidth="1"/>
    <col min="15623" max="15623" width="7.28515625" style="1" customWidth="1"/>
    <col min="15624" max="15624" width="7.28515625" style="1" bestFit="1" customWidth="1"/>
    <col min="15625" max="15625" width="7.28515625" style="1" customWidth="1"/>
    <col min="15626" max="15627" width="7.7109375" style="1" customWidth="1"/>
    <col min="15628" max="15872" width="8.7109375" style="1"/>
    <col min="15873" max="15873" width="34.7109375" style="1" customWidth="1"/>
    <col min="15874" max="15874" width="7.28515625" style="1" bestFit="1" customWidth="1"/>
    <col min="15875" max="15875" width="7.28515625" style="1" customWidth="1"/>
    <col min="15876" max="15876" width="7.28515625" style="1" bestFit="1" customWidth="1"/>
    <col min="15877" max="15877" width="7.28515625" style="1" customWidth="1"/>
    <col min="15878" max="15878" width="7.28515625" style="1" bestFit="1" customWidth="1"/>
    <col min="15879" max="15879" width="7.28515625" style="1" customWidth="1"/>
    <col min="15880" max="15880" width="7.28515625" style="1" bestFit="1" customWidth="1"/>
    <col min="15881" max="15881" width="7.28515625" style="1" customWidth="1"/>
    <col min="15882" max="15883" width="7.7109375" style="1" customWidth="1"/>
    <col min="15884" max="16128" width="8.7109375" style="1"/>
    <col min="16129" max="16129" width="34.7109375" style="1" customWidth="1"/>
    <col min="16130" max="16130" width="7.28515625" style="1" bestFit="1" customWidth="1"/>
    <col min="16131" max="16131" width="7.28515625" style="1" customWidth="1"/>
    <col min="16132" max="16132" width="7.28515625" style="1" bestFit="1" customWidth="1"/>
    <col min="16133" max="16133" width="7.28515625" style="1" customWidth="1"/>
    <col min="16134" max="16134" width="7.28515625" style="1" bestFit="1" customWidth="1"/>
    <col min="16135" max="16135" width="7.28515625" style="1" customWidth="1"/>
    <col min="16136" max="16136" width="7.28515625" style="1" bestFit="1" customWidth="1"/>
    <col min="16137" max="16137" width="7.28515625" style="1" customWidth="1"/>
    <col min="16138" max="16139" width="7.7109375" style="1" customWidth="1"/>
    <col min="16140" max="16384" width="8.7109375" style="1"/>
  </cols>
  <sheetData>
    <row r="1" spans="1:11" s="44" customFormat="1" ht="20.25" x14ac:dyDescent="0.3">
      <c r="A1" s="52" t="s">
        <v>19</v>
      </c>
      <c r="B1" s="174" t="s">
        <v>168</v>
      </c>
      <c r="C1" s="174"/>
      <c r="D1" s="174"/>
      <c r="E1" s="175"/>
      <c r="F1" s="175"/>
      <c r="G1" s="175"/>
      <c r="H1" s="175"/>
      <c r="I1" s="175"/>
      <c r="J1" s="175"/>
      <c r="K1" s="175"/>
    </row>
    <row r="2" spans="1:11" s="44" customFormat="1" ht="20.25" x14ac:dyDescent="0.3">
      <c r="A2" s="52" t="s">
        <v>21</v>
      </c>
      <c r="B2" s="176" t="s">
        <v>3</v>
      </c>
      <c r="C2" s="174"/>
      <c r="D2" s="174"/>
      <c r="E2" s="177"/>
      <c r="F2" s="177"/>
      <c r="G2" s="177"/>
      <c r="H2" s="177"/>
      <c r="I2" s="177"/>
      <c r="J2" s="177"/>
      <c r="K2" s="177"/>
    </row>
    <row r="4" spans="1:11" ht="15.75" x14ac:dyDescent="0.25">
      <c r="A4" s="122" t="s">
        <v>26</v>
      </c>
      <c r="B4" s="170" t="s">
        <v>4</v>
      </c>
      <c r="C4" s="172"/>
      <c r="D4" s="172"/>
      <c r="E4" s="171"/>
      <c r="F4" s="170" t="s">
        <v>169</v>
      </c>
      <c r="G4" s="172"/>
      <c r="H4" s="172"/>
      <c r="I4" s="171"/>
      <c r="J4" s="170" t="s">
        <v>170</v>
      </c>
      <c r="K4" s="171"/>
    </row>
    <row r="5" spans="1:11" x14ac:dyDescent="0.2">
      <c r="A5" s="16"/>
      <c r="B5" s="170">
        <f>VALUE(RIGHT($B$2, 4))</f>
        <v>2020</v>
      </c>
      <c r="C5" s="171"/>
      <c r="D5" s="170">
        <f>B5-1</f>
        <v>2019</v>
      </c>
      <c r="E5" s="178"/>
      <c r="F5" s="170">
        <f>B5</f>
        <v>2020</v>
      </c>
      <c r="G5" s="178"/>
      <c r="H5" s="170">
        <f>D5</f>
        <v>2019</v>
      </c>
      <c r="I5" s="178"/>
      <c r="J5" s="13" t="s">
        <v>8</v>
      </c>
      <c r="K5" s="14" t="s">
        <v>5</v>
      </c>
    </row>
    <row r="6" spans="1:11" x14ac:dyDescent="0.2">
      <c r="A6" s="123" t="s">
        <v>601</v>
      </c>
      <c r="B6" s="124" t="s">
        <v>171</v>
      </c>
      <c r="C6" s="125" t="s">
        <v>172</v>
      </c>
      <c r="D6" s="124" t="s">
        <v>171</v>
      </c>
      <c r="E6" s="126" t="s">
        <v>172</v>
      </c>
      <c r="F6" s="125" t="s">
        <v>171</v>
      </c>
      <c r="G6" s="125" t="s">
        <v>172</v>
      </c>
      <c r="H6" s="124" t="s">
        <v>171</v>
      </c>
      <c r="I6" s="126" t="s">
        <v>172</v>
      </c>
      <c r="J6" s="124"/>
      <c r="K6" s="126"/>
    </row>
    <row r="7" spans="1:11" x14ac:dyDescent="0.2">
      <c r="A7" s="20" t="s">
        <v>602</v>
      </c>
      <c r="B7" s="55">
        <v>25</v>
      </c>
      <c r="C7" s="138">
        <f>IF(B20=0, "-", B7/B20)</f>
        <v>3.0193236714975844E-2</v>
      </c>
      <c r="D7" s="55">
        <v>31</v>
      </c>
      <c r="E7" s="78">
        <f>IF(D20=0, "-", D7/D20)</f>
        <v>4.3661971830985913E-2</v>
      </c>
      <c r="F7" s="128">
        <v>106</v>
      </c>
      <c r="G7" s="138">
        <f>IF(F20=0, "-", F7/F20)</f>
        <v>4.0581929555895867E-2</v>
      </c>
      <c r="H7" s="55">
        <v>112</v>
      </c>
      <c r="I7" s="78">
        <f>IF(H20=0, "-", H7/H20)</f>
        <v>3.8554216867469883E-2</v>
      </c>
      <c r="J7" s="77">
        <f t="shared" ref="J7:J18" si="0">IF(D7=0, "-", IF((B7-D7)/D7&lt;10, (B7-D7)/D7, "&gt;999%"))</f>
        <v>-0.19354838709677419</v>
      </c>
      <c r="K7" s="78">
        <f t="shared" ref="K7:K18" si="1">IF(H7=0, "-", IF((F7-H7)/H7&lt;10, (F7-H7)/H7, "&gt;999%"))</f>
        <v>-5.3571428571428568E-2</v>
      </c>
    </row>
    <row r="8" spans="1:11" x14ac:dyDescent="0.2">
      <c r="A8" s="20" t="s">
        <v>603</v>
      </c>
      <c r="B8" s="55">
        <v>53</v>
      </c>
      <c r="C8" s="138">
        <f>IF(B20=0, "-", B8/B20)</f>
        <v>6.4009661835748799E-2</v>
      </c>
      <c r="D8" s="55">
        <v>34</v>
      </c>
      <c r="E8" s="78">
        <f>IF(D20=0, "-", D8/D20)</f>
        <v>4.788732394366197E-2</v>
      </c>
      <c r="F8" s="128">
        <v>188</v>
      </c>
      <c r="G8" s="138">
        <f>IF(F20=0, "-", F8/F20)</f>
        <v>7.1975497702909647E-2</v>
      </c>
      <c r="H8" s="55">
        <v>145</v>
      </c>
      <c r="I8" s="78">
        <f>IF(H20=0, "-", H8/H20)</f>
        <v>4.9913941480206538E-2</v>
      </c>
      <c r="J8" s="77">
        <f t="shared" si="0"/>
        <v>0.55882352941176472</v>
      </c>
      <c r="K8" s="78">
        <f t="shared" si="1"/>
        <v>0.29655172413793102</v>
      </c>
    </row>
    <row r="9" spans="1:11" x14ac:dyDescent="0.2">
      <c r="A9" s="20" t="s">
        <v>604</v>
      </c>
      <c r="B9" s="55">
        <v>94</v>
      </c>
      <c r="C9" s="138">
        <f>IF(B20=0, "-", B9/B20)</f>
        <v>0.11352657004830918</v>
      </c>
      <c r="D9" s="55">
        <v>69</v>
      </c>
      <c r="E9" s="78">
        <f>IF(D20=0, "-", D9/D20)</f>
        <v>9.7183098591549291E-2</v>
      </c>
      <c r="F9" s="128">
        <v>276</v>
      </c>
      <c r="G9" s="138">
        <f>IF(F20=0, "-", F9/F20)</f>
        <v>0.10566615620214395</v>
      </c>
      <c r="H9" s="55">
        <v>324</v>
      </c>
      <c r="I9" s="78">
        <f>IF(H20=0, "-", H9/H20)</f>
        <v>0.11153184165232358</v>
      </c>
      <c r="J9" s="77">
        <f t="shared" si="0"/>
        <v>0.36231884057971014</v>
      </c>
      <c r="K9" s="78">
        <f t="shared" si="1"/>
        <v>-0.14814814814814814</v>
      </c>
    </row>
    <row r="10" spans="1:11" x14ac:dyDescent="0.2">
      <c r="A10" s="20" t="s">
        <v>605</v>
      </c>
      <c r="B10" s="55">
        <v>135</v>
      </c>
      <c r="C10" s="138">
        <f>IF(B20=0, "-", B10/B20)</f>
        <v>0.16304347826086957</v>
      </c>
      <c r="D10" s="55">
        <v>93</v>
      </c>
      <c r="E10" s="78">
        <f>IF(D20=0, "-", D10/D20)</f>
        <v>0.13098591549295774</v>
      </c>
      <c r="F10" s="128">
        <v>496</v>
      </c>
      <c r="G10" s="138">
        <f>IF(F20=0, "-", F10/F20)</f>
        <v>0.18989280245022971</v>
      </c>
      <c r="H10" s="55">
        <v>524</v>
      </c>
      <c r="I10" s="78">
        <f>IF(H20=0, "-", H10/H20)</f>
        <v>0.18037865748709123</v>
      </c>
      <c r="J10" s="77">
        <f t="shared" si="0"/>
        <v>0.45161290322580644</v>
      </c>
      <c r="K10" s="78">
        <f t="shared" si="1"/>
        <v>-5.3435114503816793E-2</v>
      </c>
    </row>
    <row r="11" spans="1:11" x14ac:dyDescent="0.2">
      <c r="A11" s="20" t="s">
        <v>606</v>
      </c>
      <c r="B11" s="55">
        <v>3</v>
      </c>
      <c r="C11" s="138">
        <f>IF(B20=0, "-", B11/B20)</f>
        <v>3.6231884057971015E-3</v>
      </c>
      <c r="D11" s="55">
        <v>1</v>
      </c>
      <c r="E11" s="78">
        <f>IF(D20=0, "-", D11/D20)</f>
        <v>1.4084507042253522E-3</v>
      </c>
      <c r="F11" s="128">
        <v>14</v>
      </c>
      <c r="G11" s="138">
        <f>IF(F20=0, "-", F11/F20)</f>
        <v>5.3598774885145481E-3</v>
      </c>
      <c r="H11" s="55">
        <v>21</v>
      </c>
      <c r="I11" s="78">
        <f>IF(H20=0, "-", H11/H20)</f>
        <v>7.2289156626506026E-3</v>
      </c>
      <c r="J11" s="77">
        <f t="shared" si="0"/>
        <v>2</v>
      </c>
      <c r="K11" s="78">
        <f t="shared" si="1"/>
        <v>-0.33333333333333331</v>
      </c>
    </row>
    <row r="12" spans="1:11" x14ac:dyDescent="0.2">
      <c r="A12" s="20" t="s">
        <v>607</v>
      </c>
      <c r="B12" s="55">
        <v>0</v>
      </c>
      <c r="C12" s="138">
        <f>IF(B20=0, "-", B12/B20)</f>
        <v>0</v>
      </c>
      <c r="D12" s="55">
        <v>1</v>
      </c>
      <c r="E12" s="78">
        <f>IF(D20=0, "-", D12/D20)</f>
        <v>1.4084507042253522E-3</v>
      </c>
      <c r="F12" s="128">
        <v>4</v>
      </c>
      <c r="G12" s="138">
        <f>IF(F20=0, "-", F12/F20)</f>
        <v>1.5313935681470138E-3</v>
      </c>
      <c r="H12" s="55">
        <v>2</v>
      </c>
      <c r="I12" s="78">
        <f>IF(H20=0, "-", H12/H20)</f>
        <v>6.8846815834767647E-4</v>
      </c>
      <c r="J12" s="77">
        <f t="shared" si="0"/>
        <v>-1</v>
      </c>
      <c r="K12" s="78">
        <f t="shared" si="1"/>
        <v>1</v>
      </c>
    </row>
    <row r="13" spans="1:11" x14ac:dyDescent="0.2">
      <c r="A13" s="20" t="s">
        <v>608</v>
      </c>
      <c r="B13" s="55">
        <v>231</v>
      </c>
      <c r="C13" s="138">
        <f>IF(B20=0, "-", B13/B20)</f>
        <v>0.27898550724637683</v>
      </c>
      <c r="D13" s="55">
        <v>189</v>
      </c>
      <c r="E13" s="78">
        <f>IF(D20=0, "-", D13/D20)</f>
        <v>0.26619718309859153</v>
      </c>
      <c r="F13" s="128">
        <v>693</v>
      </c>
      <c r="G13" s="138">
        <f>IF(F20=0, "-", F13/F20)</f>
        <v>0.26531393568147016</v>
      </c>
      <c r="H13" s="55">
        <v>717</v>
      </c>
      <c r="I13" s="78">
        <f>IF(H20=0, "-", H13/H20)</f>
        <v>0.24681583476764199</v>
      </c>
      <c r="J13" s="77">
        <f t="shared" si="0"/>
        <v>0.22222222222222221</v>
      </c>
      <c r="K13" s="78">
        <f t="shared" si="1"/>
        <v>-3.3472803347280332E-2</v>
      </c>
    </row>
    <row r="14" spans="1:11" x14ac:dyDescent="0.2">
      <c r="A14" s="20" t="s">
        <v>609</v>
      </c>
      <c r="B14" s="55">
        <v>41</v>
      </c>
      <c r="C14" s="138">
        <f>IF(B20=0, "-", B14/B20)</f>
        <v>4.9516908212560384E-2</v>
      </c>
      <c r="D14" s="55">
        <v>49</v>
      </c>
      <c r="E14" s="78">
        <f>IF(D20=0, "-", D14/D20)</f>
        <v>6.9014084507042259E-2</v>
      </c>
      <c r="F14" s="128">
        <v>124</v>
      </c>
      <c r="G14" s="138">
        <f>IF(F20=0, "-", F14/F20)</f>
        <v>4.7473200612557429E-2</v>
      </c>
      <c r="H14" s="55">
        <v>163</v>
      </c>
      <c r="I14" s="78">
        <f>IF(H20=0, "-", H14/H20)</f>
        <v>5.6110154905335628E-2</v>
      </c>
      <c r="J14" s="77">
        <f t="shared" si="0"/>
        <v>-0.16326530612244897</v>
      </c>
      <c r="K14" s="78">
        <f t="shared" si="1"/>
        <v>-0.2392638036809816</v>
      </c>
    </row>
    <row r="15" spans="1:11" x14ac:dyDescent="0.2">
      <c r="A15" s="20" t="s">
        <v>610</v>
      </c>
      <c r="B15" s="55">
        <v>10</v>
      </c>
      <c r="C15" s="138">
        <f>IF(B20=0, "-", B15/B20)</f>
        <v>1.2077294685990338E-2</v>
      </c>
      <c r="D15" s="55">
        <v>4</v>
      </c>
      <c r="E15" s="78">
        <f>IF(D20=0, "-", D15/D20)</f>
        <v>5.6338028169014088E-3</v>
      </c>
      <c r="F15" s="128">
        <v>34</v>
      </c>
      <c r="G15" s="138">
        <f>IF(F20=0, "-", F15/F20)</f>
        <v>1.3016845329249618E-2</v>
      </c>
      <c r="H15" s="55">
        <v>28</v>
      </c>
      <c r="I15" s="78">
        <f>IF(H20=0, "-", H15/H20)</f>
        <v>9.6385542168674707E-3</v>
      </c>
      <c r="J15" s="77">
        <f t="shared" si="0"/>
        <v>1.5</v>
      </c>
      <c r="K15" s="78">
        <f t="shared" si="1"/>
        <v>0.21428571428571427</v>
      </c>
    </row>
    <row r="16" spans="1:11" x14ac:dyDescent="0.2">
      <c r="A16" s="20" t="s">
        <v>611</v>
      </c>
      <c r="B16" s="55">
        <v>113</v>
      </c>
      <c r="C16" s="138">
        <f>IF(B20=0, "-", B16/B20)</f>
        <v>0.13647342995169082</v>
      </c>
      <c r="D16" s="55">
        <v>167</v>
      </c>
      <c r="E16" s="78">
        <f>IF(D20=0, "-", D16/D20)</f>
        <v>0.23521126760563379</v>
      </c>
      <c r="F16" s="128">
        <v>382</v>
      </c>
      <c r="G16" s="138">
        <f>IF(F20=0, "-", F16/F20)</f>
        <v>0.14624808575803983</v>
      </c>
      <c r="H16" s="55">
        <v>544</v>
      </c>
      <c r="I16" s="78">
        <f>IF(H20=0, "-", H16/H20)</f>
        <v>0.187263339070568</v>
      </c>
      <c r="J16" s="77">
        <f t="shared" si="0"/>
        <v>-0.32335329341317365</v>
      </c>
      <c r="K16" s="78">
        <f t="shared" si="1"/>
        <v>-0.29779411764705882</v>
      </c>
    </row>
    <row r="17" spans="1:11" x14ac:dyDescent="0.2">
      <c r="A17" s="20" t="s">
        <v>612</v>
      </c>
      <c r="B17" s="55">
        <v>55</v>
      </c>
      <c r="C17" s="138">
        <f>IF(B20=0, "-", B17/B20)</f>
        <v>6.6425120772946863E-2</v>
      </c>
      <c r="D17" s="55">
        <v>38</v>
      </c>
      <c r="E17" s="78">
        <f>IF(D20=0, "-", D17/D20)</f>
        <v>5.3521126760563378E-2</v>
      </c>
      <c r="F17" s="128">
        <v>132</v>
      </c>
      <c r="G17" s="138">
        <f>IF(F20=0, "-", F17/F20)</f>
        <v>5.0535987748851458E-2</v>
      </c>
      <c r="H17" s="55">
        <v>167</v>
      </c>
      <c r="I17" s="78">
        <f>IF(H20=0, "-", H17/H20)</f>
        <v>5.7487091222030981E-2</v>
      </c>
      <c r="J17" s="77">
        <f t="shared" si="0"/>
        <v>0.44736842105263158</v>
      </c>
      <c r="K17" s="78">
        <f t="shared" si="1"/>
        <v>-0.20958083832335328</v>
      </c>
    </row>
    <row r="18" spans="1:11" x14ac:dyDescent="0.2">
      <c r="A18" s="20" t="s">
        <v>613</v>
      </c>
      <c r="B18" s="55">
        <v>68</v>
      </c>
      <c r="C18" s="138">
        <f>IF(B20=0, "-", B18/B20)</f>
        <v>8.2125603864734303E-2</v>
      </c>
      <c r="D18" s="55">
        <v>34</v>
      </c>
      <c r="E18" s="78">
        <f>IF(D20=0, "-", D18/D20)</f>
        <v>4.788732394366197E-2</v>
      </c>
      <c r="F18" s="128">
        <v>163</v>
      </c>
      <c r="G18" s="138">
        <f>IF(F20=0, "-", F18/F20)</f>
        <v>6.2404287901990811E-2</v>
      </c>
      <c r="H18" s="55">
        <v>158</v>
      </c>
      <c r="I18" s="78">
        <f>IF(H20=0, "-", H18/H20)</f>
        <v>5.4388984509466436E-2</v>
      </c>
      <c r="J18" s="77">
        <f t="shared" si="0"/>
        <v>1</v>
      </c>
      <c r="K18" s="78">
        <f t="shared" si="1"/>
        <v>3.1645569620253167E-2</v>
      </c>
    </row>
    <row r="19" spans="1:11" x14ac:dyDescent="0.2">
      <c r="A19" s="129"/>
      <c r="B19" s="82"/>
      <c r="D19" s="82"/>
      <c r="E19" s="86"/>
      <c r="F19" s="130"/>
      <c r="H19" s="82"/>
      <c r="I19" s="86"/>
      <c r="J19" s="85"/>
      <c r="K19" s="86"/>
    </row>
    <row r="20" spans="1:11" s="38" customFormat="1" x14ac:dyDescent="0.2">
      <c r="A20" s="131" t="s">
        <v>614</v>
      </c>
      <c r="B20" s="32">
        <f>SUM(B7:B19)</f>
        <v>828</v>
      </c>
      <c r="C20" s="132">
        <f>B20/34898</f>
        <v>2.3726288039429194E-2</v>
      </c>
      <c r="D20" s="32">
        <f>SUM(D7:D19)</f>
        <v>710</v>
      </c>
      <c r="E20" s="133">
        <f>D20/37811</f>
        <v>1.8777604400835736E-2</v>
      </c>
      <c r="F20" s="121">
        <f>SUM(F7:F19)</f>
        <v>2612</v>
      </c>
      <c r="G20" s="134">
        <f>F20/140902</f>
        <v>1.8537707058806831E-2</v>
      </c>
      <c r="H20" s="32">
        <f>SUM(H7:H19)</f>
        <v>2905</v>
      </c>
      <c r="I20" s="133">
        <f>H20/177898</f>
        <v>1.632958212009129E-2</v>
      </c>
      <c r="J20" s="35">
        <f>IF(D20=0, "-", IF((B20-D20)/D20&lt;10, (B20-D20)/D20, "&gt;999%"))</f>
        <v>0.16619718309859155</v>
      </c>
      <c r="K20" s="36">
        <f>IF(H20=0, "-", IF((F20-H20)/H20&lt;10, (F20-H20)/H20, "&gt;999%"))</f>
        <v>-0.1008605851979346</v>
      </c>
    </row>
    <row r="21" spans="1:11" x14ac:dyDescent="0.2">
      <c r="B21" s="130"/>
      <c r="D21" s="130"/>
      <c r="F21" s="130"/>
      <c r="H21" s="130"/>
    </row>
    <row r="22" spans="1:11" x14ac:dyDescent="0.2">
      <c r="A22" s="123" t="s">
        <v>615</v>
      </c>
      <c r="B22" s="124" t="s">
        <v>171</v>
      </c>
      <c r="C22" s="125" t="s">
        <v>172</v>
      </c>
      <c r="D22" s="124" t="s">
        <v>171</v>
      </c>
      <c r="E22" s="126" t="s">
        <v>172</v>
      </c>
      <c r="F22" s="125" t="s">
        <v>171</v>
      </c>
      <c r="G22" s="125" t="s">
        <v>172</v>
      </c>
      <c r="H22" s="124" t="s">
        <v>171</v>
      </c>
      <c r="I22" s="126" t="s">
        <v>172</v>
      </c>
      <c r="J22" s="124"/>
      <c r="K22" s="126"/>
    </row>
    <row r="23" spans="1:11" x14ac:dyDescent="0.2">
      <c r="A23" s="20" t="s">
        <v>616</v>
      </c>
      <c r="B23" s="55">
        <v>0</v>
      </c>
      <c r="C23" s="138">
        <f>IF(B33=0, "-", B23/B33)</f>
        <v>0</v>
      </c>
      <c r="D23" s="55">
        <v>0</v>
      </c>
      <c r="E23" s="78">
        <f>IF(D33=0, "-", D23/D33)</f>
        <v>0</v>
      </c>
      <c r="F23" s="128">
        <v>2</v>
      </c>
      <c r="G23" s="138">
        <f>IF(F33=0, "-", F23/F33)</f>
        <v>2.004008016032064E-3</v>
      </c>
      <c r="H23" s="55">
        <v>5</v>
      </c>
      <c r="I23" s="78">
        <f>IF(H33=0, "-", H23/H33)</f>
        <v>4.125412541254125E-3</v>
      </c>
      <c r="J23" s="77" t="str">
        <f t="shared" ref="J23:J31" si="2">IF(D23=0, "-", IF((B23-D23)/D23&lt;10, (B23-D23)/D23, "&gt;999%"))</f>
        <v>-</v>
      </c>
      <c r="K23" s="78">
        <f t="shared" ref="K23:K31" si="3">IF(H23=0, "-", IF((F23-H23)/H23&lt;10, (F23-H23)/H23, "&gt;999%"))</f>
        <v>-0.6</v>
      </c>
    </row>
    <row r="24" spans="1:11" x14ac:dyDescent="0.2">
      <c r="A24" s="20" t="s">
        <v>617</v>
      </c>
      <c r="B24" s="55">
        <v>52</v>
      </c>
      <c r="C24" s="138">
        <f>IF(B33=0, "-", B24/B33)</f>
        <v>0.18840579710144928</v>
      </c>
      <c r="D24" s="55">
        <v>31</v>
      </c>
      <c r="E24" s="78">
        <f>IF(D33=0, "-", D24/D33)</f>
        <v>0.12449799196787148</v>
      </c>
      <c r="F24" s="128">
        <v>176</v>
      </c>
      <c r="G24" s="138">
        <f>IF(F33=0, "-", F24/F33)</f>
        <v>0.17635270541082165</v>
      </c>
      <c r="H24" s="55">
        <v>199</v>
      </c>
      <c r="I24" s="78">
        <f>IF(H33=0, "-", H24/H33)</f>
        <v>0.16419141914191418</v>
      </c>
      <c r="J24" s="77">
        <f t="shared" si="2"/>
        <v>0.67741935483870963</v>
      </c>
      <c r="K24" s="78">
        <f t="shared" si="3"/>
        <v>-0.11557788944723618</v>
      </c>
    </row>
    <row r="25" spans="1:11" x14ac:dyDescent="0.2">
      <c r="A25" s="20" t="s">
        <v>618</v>
      </c>
      <c r="B25" s="55">
        <v>102</v>
      </c>
      <c r="C25" s="138">
        <f>IF(B33=0, "-", B25/B33)</f>
        <v>0.36956521739130432</v>
      </c>
      <c r="D25" s="55">
        <v>79</v>
      </c>
      <c r="E25" s="78">
        <f>IF(D33=0, "-", D25/D33)</f>
        <v>0.31726907630522089</v>
      </c>
      <c r="F25" s="128">
        <v>362</v>
      </c>
      <c r="G25" s="138">
        <f>IF(F33=0, "-", F25/F33)</f>
        <v>0.36272545090180358</v>
      </c>
      <c r="H25" s="55">
        <v>389</v>
      </c>
      <c r="I25" s="78">
        <f>IF(H33=0, "-", H25/H33)</f>
        <v>0.32095709570957098</v>
      </c>
      <c r="J25" s="77">
        <f t="shared" si="2"/>
        <v>0.29113924050632911</v>
      </c>
      <c r="K25" s="78">
        <f t="shared" si="3"/>
        <v>-6.9408740359897178E-2</v>
      </c>
    </row>
    <row r="26" spans="1:11" x14ac:dyDescent="0.2">
      <c r="A26" s="20" t="s">
        <v>619</v>
      </c>
      <c r="B26" s="55">
        <v>101</v>
      </c>
      <c r="C26" s="138">
        <f>IF(B33=0, "-", B26/B33)</f>
        <v>0.36594202898550726</v>
      </c>
      <c r="D26" s="55">
        <v>124</v>
      </c>
      <c r="E26" s="78">
        <f>IF(D33=0, "-", D26/D33)</f>
        <v>0.49799196787148592</v>
      </c>
      <c r="F26" s="128">
        <v>401</v>
      </c>
      <c r="G26" s="138">
        <f>IF(F33=0, "-", F26/F33)</f>
        <v>0.40180360721442887</v>
      </c>
      <c r="H26" s="55">
        <v>538</v>
      </c>
      <c r="I26" s="78">
        <f>IF(H33=0, "-", H26/H33)</f>
        <v>0.44389438943894388</v>
      </c>
      <c r="J26" s="77">
        <f t="shared" si="2"/>
        <v>-0.18548387096774194</v>
      </c>
      <c r="K26" s="78">
        <f t="shared" si="3"/>
        <v>-0.25464684014869887</v>
      </c>
    </row>
    <row r="27" spans="1:11" x14ac:dyDescent="0.2">
      <c r="A27" s="20" t="s">
        <v>620</v>
      </c>
      <c r="B27" s="55">
        <v>9</v>
      </c>
      <c r="C27" s="138">
        <f>IF(B33=0, "-", B27/B33)</f>
        <v>3.2608695652173912E-2</v>
      </c>
      <c r="D27" s="55">
        <v>3</v>
      </c>
      <c r="E27" s="78">
        <f>IF(D33=0, "-", D27/D33)</f>
        <v>1.2048192771084338E-2</v>
      </c>
      <c r="F27" s="128">
        <v>20</v>
      </c>
      <c r="G27" s="138">
        <f>IF(F33=0, "-", F27/F33)</f>
        <v>2.004008016032064E-2</v>
      </c>
      <c r="H27" s="55">
        <v>25</v>
      </c>
      <c r="I27" s="78">
        <f>IF(H33=0, "-", H27/H33)</f>
        <v>2.0627062706270627E-2</v>
      </c>
      <c r="J27" s="77">
        <f t="shared" si="2"/>
        <v>2</v>
      </c>
      <c r="K27" s="78">
        <f t="shared" si="3"/>
        <v>-0.2</v>
      </c>
    </row>
    <row r="28" spans="1:11" x14ac:dyDescent="0.2">
      <c r="A28" s="20" t="s">
        <v>621</v>
      </c>
      <c r="B28" s="55">
        <v>0</v>
      </c>
      <c r="C28" s="138">
        <f>IF(B33=0, "-", B28/B33)</f>
        <v>0</v>
      </c>
      <c r="D28" s="55">
        <v>1</v>
      </c>
      <c r="E28" s="78">
        <f>IF(D33=0, "-", D28/D33)</f>
        <v>4.0160642570281121E-3</v>
      </c>
      <c r="F28" s="128">
        <v>2</v>
      </c>
      <c r="G28" s="138">
        <f>IF(F33=0, "-", F28/F33)</f>
        <v>2.004008016032064E-3</v>
      </c>
      <c r="H28" s="55">
        <v>10</v>
      </c>
      <c r="I28" s="78">
        <f>IF(H33=0, "-", H28/H33)</f>
        <v>8.2508250825082501E-3</v>
      </c>
      <c r="J28" s="77">
        <f t="shared" si="2"/>
        <v>-1</v>
      </c>
      <c r="K28" s="78">
        <f t="shared" si="3"/>
        <v>-0.8</v>
      </c>
    </row>
    <row r="29" spans="1:11" x14ac:dyDescent="0.2">
      <c r="A29" s="20" t="s">
        <v>622</v>
      </c>
      <c r="B29" s="55">
        <v>1</v>
      </c>
      <c r="C29" s="138">
        <f>IF(B33=0, "-", B29/B33)</f>
        <v>3.6231884057971015E-3</v>
      </c>
      <c r="D29" s="55">
        <v>1</v>
      </c>
      <c r="E29" s="78">
        <f>IF(D33=0, "-", D29/D33)</f>
        <v>4.0160642570281121E-3</v>
      </c>
      <c r="F29" s="128">
        <v>8</v>
      </c>
      <c r="G29" s="138">
        <f>IF(F33=0, "-", F29/F33)</f>
        <v>8.0160320641282558E-3</v>
      </c>
      <c r="H29" s="55">
        <v>5</v>
      </c>
      <c r="I29" s="78">
        <f>IF(H33=0, "-", H29/H33)</f>
        <v>4.125412541254125E-3</v>
      </c>
      <c r="J29" s="77">
        <f t="shared" si="2"/>
        <v>0</v>
      </c>
      <c r="K29" s="78">
        <f t="shared" si="3"/>
        <v>0.6</v>
      </c>
    </row>
    <row r="30" spans="1:11" x14ac:dyDescent="0.2">
      <c r="A30" s="20" t="s">
        <v>623</v>
      </c>
      <c r="B30" s="55">
        <v>7</v>
      </c>
      <c r="C30" s="138">
        <f>IF(B33=0, "-", B30/B33)</f>
        <v>2.5362318840579712E-2</v>
      </c>
      <c r="D30" s="55">
        <v>10</v>
      </c>
      <c r="E30" s="78">
        <f>IF(D33=0, "-", D30/D33)</f>
        <v>4.0160642570281124E-2</v>
      </c>
      <c r="F30" s="128">
        <v>9</v>
      </c>
      <c r="G30" s="138">
        <f>IF(F33=0, "-", F30/F33)</f>
        <v>9.0180360721442889E-3</v>
      </c>
      <c r="H30" s="55">
        <v>41</v>
      </c>
      <c r="I30" s="78">
        <f>IF(H33=0, "-", H30/H33)</f>
        <v>3.3828382838283828E-2</v>
      </c>
      <c r="J30" s="77">
        <f t="shared" si="2"/>
        <v>-0.3</v>
      </c>
      <c r="K30" s="78">
        <f t="shared" si="3"/>
        <v>-0.78048780487804881</v>
      </c>
    </row>
    <row r="31" spans="1:11" x14ac:dyDescent="0.2">
      <c r="A31" s="20" t="s">
        <v>624</v>
      </c>
      <c r="B31" s="55">
        <v>4</v>
      </c>
      <c r="C31" s="138">
        <f>IF(B33=0, "-", B31/B33)</f>
        <v>1.4492753623188406E-2</v>
      </c>
      <c r="D31" s="55">
        <v>0</v>
      </c>
      <c r="E31" s="78">
        <f>IF(D33=0, "-", D31/D33)</f>
        <v>0</v>
      </c>
      <c r="F31" s="128">
        <v>18</v>
      </c>
      <c r="G31" s="138">
        <f>IF(F33=0, "-", F31/F33)</f>
        <v>1.8036072144288578E-2</v>
      </c>
      <c r="H31" s="55">
        <v>0</v>
      </c>
      <c r="I31" s="78">
        <f>IF(H33=0, "-", H31/H33)</f>
        <v>0</v>
      </c>
      <c r="J31" s="77" t="str">
        <f t="shared" si="2"/>
        <v>-</v>
      </c>
      <c r="K31" s="78" t="str">
        <f t="shared" si="3"/>
        <v>-</v>
      </c>
    </row>
    <row r="32" spans="1:11" x14ac:dyDescent="0.2">
      <c r="A32" s="129"/>
      <c r="B32" s="82"/>
      <c r="D32" s="82"/>
      <c r="E32" s="86"/>
      <c r="F32" s="130"/>
      <c r="H32" s="82"/>
      <c r="I32" s="86"/>
      <c r="J32" s="85"/>
      <c r="K32" s="86"/>
    </row>
    <row r="33" spans="1:11" s="38" customFormat="1" x14ac:dyDescent="0.2">
      <c r="A33" s="131" t="s">
        <v>625</v>
      </c>
      <c r="B33" s="32">
        <f>SUM(B23:B32)</f>
        <v>276</v>
      </c>
      <c r="C33" s="132">
        <f>B33/34898</f>
        <v>7.9087626798097308E-3</v>
      </c>
      <c r="D33" s="32">
        <f>SUM(D23:D32)</f>
        <v>249</v>
      </c>
      <c r="E33" s="133">
        <f>D33/37811</f>
        <v>6.5853852053635187E-3</v>
      </c>
      <c r="F33" s="121">
        <f>SUM(F23:F32)</f>
        <v>998</v>
      </c>
      <c r="G33" s="134">
        <f>F33/140902</f>
        <v>7.082937076833544E-3</v>
      </c>
      <c r="H33" s="32">
        <f>SUM(H23:H32)</f>
        <v>1212</v>
      </c>
      <c r="I33" s="133">
        <f>H33/177898</f>
        <v>6.8128927812566749E-3</v>
      </c>
      <c r="J33" s="35">
        <f>IF(D33=0, "-", IF((B33-D33)/D33&lt;10, (B33-D33)/D33, "&gt;999%"))</f>
        <v>0.10843373493975904</v>
      </c>
      <c r="K33" s="36">
        <f>IF(H33=0, "-", IF((F33-H33)/H33&lt;10, (F33-H33)/H33, "&gt;999%"))</f>
        <v>-0.17656765676567657</v>
      </c>
    </row>
    <row r="34" spans="1:11" x14ac:dyDescent="0.2">
      <c r="B34" s="130"/>
      <c r="D34" s="130"/>
      <c r="F34" s="130"/>
      <c r="H34" s="130"/>
    </row>
    <row r="35" spans="1:11" x14ac:dyDescent="0.2">
      <c r="A35" s="123" t="s">
        <v>626</v>
      </c>
      <c r="B35" s="124" t="s">
        <v>171</v>
      </c>
      <c r="C35" s="125" t="s">
        <v>172</v>
      </c>
      <c r="D35" s="124" t="s">
        <v>171</v>
      </c>
      <c r="E35" s="126" t="s">
        <v>172</v>
      </c>
      <c r="F35" s="125" t="s">
        <v>171</v>
      </c>
      <c r="G35" s="125" t="s">
        <v>172</v>
      </c>
      <c r="H35" s="124" t="s">
        <v>171</v>
      </c>
      <c r="I35" s="126" t="s">
        <v>172</v>
      </c>
      <c r="J35" s="124"/>
      <c r="K35" s="126"/>
    </row>
    <row r="36" spans="1:11" x14ac:dyDescent="0.2">
      <c r="A36" s="20" t="s">
        <v>627</v>
      </c>
      <c r="B36" s="55">
        <v>12</v>
      </c>
      <c r="C36" s="138">
        <f>IF(B53=0, "-", B36/B53)</f>
        <v>3.6923076923076927E-2</v>
      </c>
      <c r="D36" s="55">
        <v>15</v>
      </c>
      <c r="E36" s="78">
        <f>IF(D53=0, "-", D36/D53)</f>
        <v>3.7128712871287127E-2</v>
      </c>
      <c r="F36" s="128">
        <v>59</v>
      </c>
      <c r="G36" s="138">
        <f>IF(F53=0, "-", F36/F53)</f>
        <v>4.8479868529170092E-2</v>
      </c>
      <c r="H36" s="55">
        <v>58</v>
      </c>
      <c r="I36" s="78">
        <f>IF(H53=0, "-", H36/H53)</f>
        <v>3.3642691415313224E-2</v>
      </c>
      <c r="J36" s="77">
        <f t="shared" ref="J36:J51" si="4">IF(D36=0, "-", IF((B36-D36)/D36&lt;10, (B36-D36)/D36, "&gt;999%"))</f>
        <v>-0.2</v>
      </c>
      <c r="K36" s="78">
        <f t="shared" ref="K36:K51" si="5">IF(H36=0, "-", IF((F36-H36)/H36&lt;10, (F36-H36)/H36, "&gt;999%"))</f>
        <v>1.7241379310344827E-2</v>
      </c>
    </row>
    <row r="37" spans="1:11" x14ac:dyDescent="0.2">
      <c r="A37" s="20" t="s">
        <v>628</v>
      </c>
      <c r="B37" s="55">
        <v>14</v>
      </c>
      <c r="C37" s="138">
        <f>IF(B53=0, "-", B37/B53)</f>
        <v>4.3076923076923075E-2</v>
      </c>
      <c r="D37" s="55">
        <v>33</v>
      </c>
      <c r="E37" s="78">
        <f>IF(D53=0, "-", D37/D53)</f>
        <v>8.1683168316831686E-2</v>
      </c>
      <c r="F37" s="128">
        <v>19</v>
      </c>
      <c r="G37" s="138">
        <f>IF(F53=0, "-", F37/F53)</f>
        <v>1.5612161051766639E-2</v>
      </c>
      <c r="H37" s="55">
        <v>34</v>
      </c>
      <c r="I37" s="78">
        <f>IF(H53=0, "-", H37/H53)</f>
        <v>1.9721577726218097E-2</v>
      </c>
      <c r="J37" s="77">
        <f t="shared" si="4"/>
        <v>-0.5757575757575758</v>
      </c>
      <c r="K37" s="78">
        <f t="shared" si="5"/>
        <v>-0.44117647058823528</v>
      </c>
    </row>
    <row r="38" spans="1:11" x14ac:dyDescent="0.2">
      <c r="A38" s="20" t="s">
        <v>629</v>
      </c>
      <c r="B38" s="55">
        <v>5</v>
      </c>
      <c r="C38" s="138">
        <f>IF(B53=0, "-", B38/B53)</f>
        <v>1.5384615384615385E-2</v>
      </c>
      <c r="D38" s="55">
        <v>9</v>
      </c>
      <c r="E38" s="78">
        <f>IF(D53=0, "-", D38/D53)</f>
        <v>2.2277227722772276E-2</v>
      </c>
      <c r="F38" s="128">
        <v>33</v>
      </c>
      <c r="G38" s="138">
        <f>IF(F53=0, "-", F38/F53)</f>
        <v>2.7115858668857847E-2</v>
      </c>
      <c r="H38" s="55">
        <v>46</v>
      </c>
      <c r="I38" s="78">
        <f>IF(H53=0, "-", H38/H53)</f>
        <v>2.668213457076566E-2</v>
      </c>
      <c r="J38" s="77">
        <f t="shared" si="4"/>
        <v>-0.44444444444444442</v>
      </c>
      <c r="K38" s="78">
        <f t="shared" si="5"/>
        <v>-0.28260869565217389</v>
      </c>
    </row>
    <row r="39" spans="1:11" x14ac:dyDescent="0.2">
      <c r="A39" s="20" t="s">
        <v>630</v>
      </c>
      <c r="B39" s="55">
        <v>14</v>
      </c>
      <c r="C39" s="138">
        <f>IF(B53=0, "-", B39/B53)</f>
        <v>4.3076923076923075E-2</v>
      </c>
      <c r="D39" s="55">
        <v>11</v>
      </c>
      <c r="E39" s="78">
        <f>IF(D53=0, "-", D39/D53)</f>
        <v>2.7227722772277228E-2</v>
      </c>
      <c r="F39" s="128">
        <v>62</v>
      </c>
      <c r="G39" s="138">
        <f>IF(F53=0, "-", F39/F53)</f>
        <v>5.0944946589975351E-2</v>
      </c>
      <c r="H39" s="55">
        <v>67</v>
      </c>
      <c r="I39" s="78">
        <f>IF(H53=0, "-", H39/H53)</f>
        <v>3.88631090487239E-2</v>
      </c>
      <c r="J39" s="77">
        <f t="shared" si="4"/>
        <v>0.27272727272727271</v>
      </c>
      <c r="K39" s="78">
        <f t="shared" si="5"/>
        <v>-7.4626865671641784E-2</v>
      </c>
    </row>
    <row r="40" spans="1:11" x14ac:dyDescent="0.2">
      <c r="A40" s="20" t="s">
        <v>631</v>
      </c>
      <c r="B40" s="55">
        <v>12</v>
      </c>
      <c r="C40" s="138">
        <f>IF(B53=0, "-", B40/B53)</f>
        <v>3.6923076923076927E-2</v>
      </c>
      <c r="D40" s="55">
        <v>15</v>
      </c>
      <c r="E40" s="78">
        <f>IF(D53=0, "-", D40/D53)</f>
        <v>3.7128712871287127E-2</v>
      </c>
      <c r="F40" s="128">
        <v>56</v>
      </c>
      <c r="G40" s="138">
        <f>IF(F53=0, "-", F40/F53)</f>
        <v>4.6014790468364833E-2</v>
      </c>
      <c r="H40" s="55">
        <v>74</v>
      </c>
      <c r="I40" s="78">
        <f>IF(H53=0, "-", H40/H53)</f>
        <v>4.2923433874709975E-2</v>
      </c>
      <c r="J40" s="77">
        <f t="shared" si="4"/>
        <v>-0.2</v>
      </c>
      <c r="K40" s="78">
        <f t="shared" si="5"/>
        <v>-0.24324324324324326</v>
      </c>
    </row>
    <row r="41" spans="1:11" x14ac:dyDescent="0.2">
      <c r="A41" s="20" t="s">
        <v>107</v>
      </c>
      <c r="B41" s="55">
        <v>2</v>
      </c>
      <c r="C41" s="138">
        <f>IF(B53=0, "-", B41/B53)</f>
        <v>6.1538461538461538E-3</v>
      </c>
      <c r="D41" s="55">
        <v>4</v>
      </c>
      <c r="E41" s="78">
        <f>IF(D53=0, "-", D41/D53)</f>
        <v>9.9009900990099011E-3</v>
      </c>
      <c r="F41" s="128">
        <v>3</v>
      </c>
      <c r="G41" s="138">
        <f>IF(F53=0, "-", F41/F53)</f>
        <v>2.4650780608052587E-3</v>
      </c>
      <c r="H41" s="55">
        <v>9</v>
      </c>
      <c r="I41" s="78">
        <f>IF(H53=0, "-", H41/H53)</f>
        <v>5.2204176334106726E-3</v>
      </c>
      <c r="J41" s="77">
        <f t="shared" si="4"/>
        <v>-0.5</v>
      </c>
      <c r="K41" s="78">
        <f t="shared" si="5"/>
        <v>-0.66666666666666663</v>
      </c>
    </row>
    <row r="42" spans="1:11" x14ac:dyDescent="0.2">
      <c r="A42" s="20" t="s">
        <v>632</v>
      </c>
      <c r="B42" s="55">
        <v>26</v>
      </c>
      <c r="C42" s="138">
        <f>IF(B53=0, "-", B42/B53)</f>
        <v>0.08</v>
      </c>
      <c r="D42" s="55">
        <v>44</v>
      </c>
      <c r="E42" s="78">
        <f>IF(D53=0, "-", D42/D53)</f>
        <v>0.10891089108910891</v>
      </c>
      <c r="F42" s="128">
        <v>129</v>
      </c>
      <c r="G42" s="138">
        <f>IF(F53=0, "-", F42/F53)</f>
        <v>0.10599835661462613</v>
      </c>
      <c r="H42" s="55">
        <v>213</v>
      </c>
      <c r="I42" s="78">
        <f>IF(H53=0, "-", H42/H53)</f>
        <v>0.12354988399071926</v>
      </c>
      <c r="J42" s="77">
        <f t="shared" si="4"/>
        <v>-0.40909090909090912</v>
      </c>
      <c r="K42" s="78">
        <f t="shared" si="5"/>
        <v>-0.39436619718309857</v>
      </c>
    </row>
    <row r="43" spans="1:11" x14ac:dyDescent="0.2">
      <c r="A43" s="20" t="s">
        <v>633</v>
      </c>
      <c r="B43" s="55">
        <v>4</v>
      </c>
      <c r="C43" s="138">
        <f>IF(B53=0, "-", B43/B53)</f>
        <v>1.2307692307692308E-2</v>
      </c>
      <c r="D43" s="55">
        <v>12</v>
      </c>
      <c r="E43" s="78">
        <f>IF(D53=0, "-", D43/D53)</f>
        <v>2.9702970297029702E-2</v>
      </c>
      <c r="F43" s="128">
        <v>44</v>
      </c>
      <c r="G43" s="138">
        <f>IF(F53=0, "-", F43/F53)</f>
        <v>3.6154478225143796E-2</v>
      </c>
      <c r="H43" s="55">
        <v>78</v>
      </c>
      <c r="I43" s="78">
        <f>IF(H53=0, "-", H43/H53)</f>
        <v>4.5243619489559163E-2</v>
      </c>
      <c r="J43" s="77">
        <f t="shared" si="4"/>
        <v>-0.66666666666666663</v>
      </c>
      <c r="K43" s="78">
        <f t="shared" si="5"/>
        <v>-0.4358974358974359</v>
      </c>
    </row>
    <row r="44" spans="1:11" x14ac:dyDescent="0.2">
      <c r="A44" s="20" t="s">
        <v>110</v>
      </c>
      <c r="B44" s="55">
        <v>43</v>
      </c>
      <c r="C44" s="138">
        <f>IF(B53=0, "-", B44/B53)</f>
        <v>0.13230769230769232</v>
      </c>
      <c r="D44" s="55">
        <v>74</v>
      </c>
      <c r="E44" s="78">
        <f>IF(D53=0, "-", D44/D53)</f>
        <v>0.18316831683168316</v>
      </c>
      <c r="F44" s="128">
        <v>202</v>
      </c>
      <c r="G44" s="138">
        <f>IF(F53=0, "-", F44/F53)</f>
        <v>0.16598192276088744</v>
      </c>
      <c r="H44" s="55">
        <v>377</v>
      </c>
      <c r="I44" s="78">
        <f>IF(H53=0, "-", H44/H53)</f>
        <v>0.21867749419953597</v>
      </c>
      <c r="J44" s="77">
        <f t="shared" si="4"/>
        <v>-0.41891891891891891</v>
      </c>
      <c r="K44" s="78">
        <f t="shared" si="5"/>
        <v>-0.46419098143236076</v>
      </c>
    </row>
    <row r="45" spans="1:11" x14ac:dyDescent="0.2">
      <c r="A45" s="20" t="s">
        <v>634</v>
      </c>
      <c r="B45" s="55">
        <v>26</v>
      </c>
      <c r="C45" s="138">
        <f>IF(B53=0, "-", B45/B53)</f>
        <v>0.08</v>
      </c>
      <c r="D45" s="55">
        <v>35</v>
      </c>
      <c r="E45" s="78">
        <f>IF(D53=0, "-", D45/D53)</f>
        <v>8.6633663366336627E-2</v>
      </c>
      <c r="F45" s="128">
        <v>88</v>
      </c>
      <c r="G45" s="138">
        <f>IF(F53=0, "-", F45/F53)</f>
        <v>7.2308956450287593E-2</v>
      </c>
      <c r="H45" s="55">
        <v>132</v>
      </c>
      <c r="I45" s="78">
        <f>IF(H53=0, "-", H45/H53)</f>
        <v>7.6566125290023199E-2</v>
      </c>
      <c r="J45" s="77">
        <f t="shared" si="4"/>
        <v>-0.25714285714285712</v>
      </c>
      <c r="K45" s="78">
        <f t="shared" si="5"/>
        <v>-0.33333333333333331</v>
      </c>
    </row>
    <row r="46" spans="1:11" x14ac:dyDescent="0.2">
      <c r="A46" s="20" t="s">
        <v>635</v>
      </c>
      <c r="B46" s="55">
        <v>1</v>
      </c>
      <c r="C46" s="138">
        <f>IF(B53=0, "-", B46/B53)</f>
        <v>3.0769230769230769E-3</v>
      </c>
      <c r="D46" s="55">
        <v>1</v>
      </c>
      <c r="E46" s="78">
        <f>IF(D53=0, "-", D46/D53)</f>
        <v>2.4752475247524753E-3</v>
      </c>
      <c r="F46" s="128">
        <v>4</v>
      </c>
      <c r="G46" s="138">
        <f>IF(F53=0, "-", F46/F53)</f>
        <v>3.286770747740345E-3</v>
      </c>
      <c r="H46" s="55">
        <v>18</v>
      </c>
      <c r="I46" s="78">
        <f>IF(H53=0, "-", H46/H53)</f>
        <v>1.0440835266821345E-2</v>
      </c>
      <c r="J46" s="77">
        <f t="shared" si="4"/>
        <v>0</v>
      </c>
      <c r="K46" s="78">
        <f t="shared" si="5"/>
        <v>-0.77777777777777779</v>
      </c>
    </row>
    <row r="47" spans="1:11" x14ac:dyDescent="0.2">
      <c r="A47" s="20" t="s">
        <v>636</v>
      </c>
      <c r="B47" s="55">
        <v>61</v>
      </c>
      <c r="C47" s="138">
        <f>IF(B53=0, "-", B47/B53)</f>
        <v>0.18769230769230769</v>
      </c>
      <c r="D47" s="55">
        <v>47</v>
      </c>
      <c r="E47" s="78">
        <f>IF(D53=0, "-", D47/D53)</f>
        <v>0.11633663366336634</v>
      </c>
      <c r="F47" s="128">
        <v>127</v>
      </c>
      <c r="G47" s="138">
        <f>IF(F53=0, "-", F47/F53)</f>
        <v>0.10435497124075596</v>
      </c>
      <c r="H47" s="55">
        <v>132</v>
      </c>
      <c r="I47" s="78">
        <f>IF(H53=0, "-", H47/H53)</f>
        <v>7.6566125290023199E-2</v>
      </c>
      <c r="J47" s="77">
        <f t="shared" si="4"/>
        <v>0.2978723404255319</v>
      </c>
      <c r="K47" s="78">
        <f t="shared" si="5"/>
        <v>-3.787878787878788E-2</v>
      </c>
    </row>
    <row r="48" spans="1:11" x14ac:dyDescent="0.2">
      <c r="A48" s="20" t="s">
        <v>637</v>
      </c>
      <c r="B48" s="55">
        <v>24</v>
      </c>
      <c r="C48" s="138">
        <f>IF(B53=0, "-", B48/B53)</f>
        <v>7.3846153846153853E-2</v>
      </c>
      <c r="D48" s="55">
        <v>23</v>
      </c>
      <c r="E48" s="78">
        <f>IF(D53=0, "-", D48/D53)</f>
        <v>5.6930693069306933E-2</v>
      </c>
      <c r="F48" s="128">
        <v>115</v>
      </c>
      <c r="G48" s="138">
        <f>IF(F53=0, "-", F48/F53)</f>
        <v>9.4494658997534925E-2</v>
      </c>
      <c r="H48" s="55">
        <v>151</v>
      </c>
      <c r="I48" s="78">
        <f>IF(H53=0, "-", H48/H53)</f>
        <v>8.7587006960556851E-2</v>
      </c>
      <c r="J48" s="77">
        <f t="shared" si="4"/>
        <v>4.3478260869565216E-2</v>
      </c>
      <c r="K48" s="78">
        <f t="shared" si="5"/>
        <v>-0.23841059602649006</v>
      </c>
    </row>
    <row r="49" spans="1:11" x14ac:dyDescent="0.2">
      <c r="A49" s="20" t="s">
        <v>638</v>
      </c>
      <c r="B49" s="55">
        <v>16</v>
      </c>
      <c r="C49" s="138">
        <f>IF(B53=0, "-", B49/B53)</f>
        <v>4.9230769230769231E-2</v>
      </c>
      <c r="D49" s="55">
        <v>10</v>
      </c>
      <c r="E49" s="78">
        <f>IF(D53=0, "-", D49/D53)</f>
        <v>2.4752475247524754E-2</v>
      </c>
      <c r="F49" s="128">
        <v>45</v>
      </c>
      <c r="G49" s="138">
        <f>IF(F53=0, "-", F49/F53)</f>
        <v>3.697617091207888E-2</v>
      </c>
      <c r="H49" s="55">
        <v>38</v>
      </c>
      <c r="I49" s="78">
        <f>IF(H53=0, "-", H49/H53)</f>
        <v>2.2041763341067284E-2</v>
      </c>
      <c r="J49" s="77">
        <f t="shared" si="4"/>
        <v>0.6</v>
      </c>
      <c r="K49" s="78">
        <f t="shared" si="5"/>
        <v>0.18421052631578946</v>
      </c>
    </row>
    <row r="50" spans="1:11" x14ac:dyDescent="0.2">
      <c r="A50" s="20" t="s">
        <v>639</v>
      </c>
      <c r="B50" s="55">
        <v>54</v>
      </c>
      <c r="C50" s="138">
        <f>IF(B53=0, "-", B50/B53)</f>
        <v>0.16615384615384615</v>
      </c>
      <c r="D50" s="55">
        <v>64</v>
      </c>
      <c r="E50" s="78">
        <f>IF(D53=0, "-", D50/D53)</f>
        <v>0.15841584158415842</v>
      </c>
      <c r="F50" s="128">
        <v>202</v>
      </c>
      <c r="G50" s="138">
        <f>IF(F53=0, "-", F50/F53)</f>
        <v>0.16598192276088744</v>
      </c>
      <c r="H50" s="55">
        <v>261</v>
      </c>
      <c r="I50" s="78">
        <f>IF(H53=0, "-", H50/H53)</f>
        <v>0.15139211136890951</v>
      </c>
      <c r="J50" s="77">
        <f t="shared" si="4"/>
        <v>-0.15625</v>
      </c>
      <c r="K50" s="78">
        <f t="shared" si="5"/>
        <v>-0.22605363984674329</v>
      </c>
    </row>
    <row r="51" spans="1:11" x14ac:dyDescent="0.2">
      <c r="A51" s="20" t="s">
        <v>640</v>
      </c>
      <c r="B51" s="55">
        <v>11</v>
      </c>
      <c r="C51" s="138">
        <f>IF(B53=0, "-", B51/B53)</f>
        <v>3.3846153846153845E-2</v>
      </c>
      <c r="D51" s="55">
        <v>7</v>
      </c>
      <c r="E51" s="78">
        <f>IF(D53=0, "-", D51/D53)</f>
        <v>1.7326732673267328E-2</v>
      </c>
      <c r="F51" s="128">
        <v>29</v>
      </c>
      <c r="G51" s="138">
        <f>IF(F53=0, "-", F51/F53)</f>
        <v>2.3829087921117501E-2</v>
      </c>
      <c r="H51" s="55">
        <v>36</v>
      </c>
      <c r="I51" s="78">
        <f>IF(H53=0, "-", H51/H53)</f>
        <v>2.0881670533642691E-2</v>
      </c>
      <c r="J51" s="77">
        <f t="shared" si="4"/>
        <v>0.5714285714285714</v>
      </c>
      <c r="K51" s="78">
        <f t="shared" si="5"/>
        <v>-0.19444444444444445</v>
      </c>
    </row>
    <row r="52" spans="1:11" x14ac:dyDescent="0.2">
      <c r="A52" s="129"/>
      <c r="B52" s="82"/>
      <c r="D52" s="82"/>
      <c r="E52" s="86"/>
      <c r="F52" s="130"/>
      <c r="H52" s="82"/>
      <c r="I52" s="86"/>
      <c r="J52" s="85"/>
      <c r="K52" s="86"/>
    </row>
    <row r="53" spans="1:11" s="38" customFormat="1" x14ac:dyDescent="0.2">
      <c r="A53" s="131" t="s">
        <v>641</v>
      </c>
      <c r="B53" s="32">
        <f>SUM(B36:B52)</f>
        <v>325</v>
      </c>
      <c r="C53" s="132">
        <f>B53/34898</f>
        <v>9.312854604848415E-3</v>
      </c>
      <c r="D53" s="32">
        <f>SUM(D36:D52)</f>
        <v>404</v>
      </c>
      <c r="E53" s="133">
        <f>D53/37811</f>
        <v>1.0684721377376954E-2</v>
      </c>
      <c r="F53" s="121">
        <f>SUM(F36:F52)</f>
        <v>1217</v>
      </c>
      <c r="G53" s="134">
        <f>F53/140902</f>
        <v>8.6372088401867973E-3</v>
      </c>
      <c r="H53" s="32">
        <f>SUM(H36:H52)</f>
        <v>1724</v>
      </c>
      <c r="I53" s="133">
        <f>H53/177898</f>
        <v>9.6909464974311126E-3</v>
      </c>
      <c r="J53" s="35">
        <f>IF(D53=0, "-", IF((B53-D53)/D53&lt;10, (B53-D53)/D53, "&gt;999%"))</f>
        <v>-0.19554455445544555</v>
      </c>
      <c r="K53" s="36">
        <f>IF(H53=0, "-", IF((F53-H53)/H53&lt;10, (F53-H53)/H53, "&gt;999%"))</f>
        <v>-0.29408352668213456</v>
      </c>
    </row>
    <row r="54" spans="1:11" x14ac:dyDescent="0.2">
      <c r="B54" s="130"/>
      <c r="D54" s="130"/>
      <c r="F54" s="130"/>
      <c r="H54" s="130"/>
    </row>
    <row r="55" spans="1:11" x14ac:dyDescent="0.2">
      <c r="A55" s="12" t="s">
        <v>642</v>
      </c>
      <c r="B55" s="32">
        <v>1429</v>
      </c>
      <c r="C55" s="132">
        <f>B55/34898</f>
        <v>4.094790532408734E-2</v>
      </c>
      <c r="D55" s="32">
        <v>1363</v>
      </c>
      <c r="E55" s="133">
        <f>D55/37811</f>
        <v>3.604771098357621E-2</v>
      </c>
      <c r="F55" s="121">
        <v>4827</v>
      </c>
      <c r="G55" s="134">
        <f>F55/140902</f>
        <v>3.4257852975827167E-2</v>
      </c>
      <c r="H55" s="32">
        <v>5841</v>
      </c>
      <c r="I55" s="133">
        <f>H55/177898</f>
        <v>3.2833421398779074E-2</v>
      </c>
      <c r="J55" s="35">
        <f>IF(D55=0, "-", IF((B55-D55)/D55&lt;10, (B55-D55)/D55, "&gt;999%"))</f>
        <v>4.8422597212032278E-2</v>
      </c>
      <c r="K55" s="36">
        <f>IF(H55=0, "-", IF((F55-H55)/H55&lt;10, (F55-H55)/H55, "&gt;999%"))</f>
        <v>-0.17360041088854647</v>
      </c>
    </row>
  </sheetData>
  <mergeCells count="9">
    <mergeCell ref="B5:C5"/>
    <mergeCell ref="D5:E5"/>
    <mergeCell ref="F5:G5"/>
    <mergeCell ref="H5:I5"/>
    <mergeCell ref="B1:K1"/>
    <mergeCell ref="B2:K2"/>
    <mergeCell ref="B4:E4"/>
    <mergeCell ref="F4:I4"/>
    <mergeCell ref="J4:K4"/>
  </mergeCells>
  <printOptions horizontalCentered="1"/>
  <pageMargins left="0.39370078740157483" right="0.39370078740157483" top="0.39370078740157483" bottom="0.59055118110236227" header="0.39370078740157483" footer="0.19685039370078741"/>
  <pageSetup paperSize="9" scale="88" fitToHeight="0"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EBFD80-D3BE-48AE-A807-AA0C9C82C6C3}">
  <sheetPr>
    <pageSetUpPr fitToPage="1"/>
  </sheetPr>
  <dimension ref="A1:K30"/>
  <sheetViews>
    <sheetView tabSelected="1" workbookViewId="0">
      <selection activeCell="M1" sqref="M1"/>
    </sheetView>
  </sheetViews>
  <sheetFormatPr defaultRowHeight="12.75" x14ac:dyDescent="0.2"/>
  <cols>
    <col min="1" max="1" width="24.5703125" style="1" bestFit="1" customWidth="1"/>
    <col min="2" max="11" width="8.42578125" style="1" customWidth="1"/>
    <col min="12" max="256" width="8.7109375" style="1"/>
    <col min="257" max="257" width="24.7109375" style="1" customWidth="1"/>
    <col min="258" max="267" width="8.42578125" style="1" customWidth="1"/>
    <col min="268" max="512" width="8.7109375" style="1"/>
    <col min="513" max="513" width="24.7109375" style="1" customWidth="1"/>
    <col min="514" max="523" width="8.42578125" style="1" customWidth="1"/>
    <col min="524" max="768" width="8.7109375" style="1"/>
    <col min="769" max="769" width="24.7109375" style="1" customWidth="1"/>
    <col min="770" max="779" width="8.42578125" style="1" customWidth="1"/>
    <col min="780" max="1024" width="8.7109375" style="1"/>
    <col min="1025" max="1025" width="24.7109375" style="1" customWidth="1"/>
    <col min="1026" max="1035" width="8.42578125" style="1" customWidth="1"/>
    <col min="1036" max="1280" width="8.7109375" style="1"/>
    <col min="1281" max="1281" width="24.7109375" style="1" customWidth="1"/>
    <col min="1282" max="1291" width="8.42578125" style="1" customWidth="1"/>
    <col min="1292" max="1536" width="8.7109375" style="1"/>
    <col min="1537" max="1537" width="24.7109375" style="1" customWidth="1"/>
    <col min="1538" max="1547" width="8.42578125" style="1" customWidth="1"/>
    <col min="1548" max="1792" width="8.7109375" style="1"/>
    <col min="1793" max="1793" width="24.7109375" style="1" customWidth="1"/>
    <col min="1794" max="1803" width="8.42578125" style="1" customWidth="1"/>
    <col min="1804" max="2048" width="8.7109375" style="1"/>
    <col min="2049" max="2049" width="24.7109375" style="1" customWidth="1"/>
    <col min="2050" max="2059" width="8.42578125" style="1" customWidth="1"/>
    <col min="2060" max="2304" width="8.7109375" style="1"/>
    <col min="2305" max="2305" width="24.7109375" style="1" customWidth="1"/>
    <col min="2306" max="2315" width="8.42578125" style="1" customWidth="1"/>
    <col min="2316" max="2560" width="8.7109375" style="1"/>
    <col min="2561" max="2561" width="24.7109375" style="1" customWidth="1"/>
    <col min="2562" max="2571" width="8.42578125" style="1" customWidth="1"/>
    <col min="2572" max="2816" width="8.7109375" style="1"/>
    <col min="2817" max="2817" width="24.7109375" style="1" customWidth="1"/>
    <col min="2818" max="2827" width="8.42578125" style="1" customWidth="1"/>
    <col min="2828" max="3072" width="8.7109375" style="1"/>
    <col min="3073" max="3073" width="24.7109375" style="1" customWidth="1"/>
    <col min="3074" max="3083" width="8.42578125" style="1" customWidth="1"/>
    <col min="3084" max="3328" width="8.7109375" style="1"/>
    <col min="3329" max="3329" width="24.7109375" style="1" customWidth="1"/>
    <col min="3330" max="3339" width="8.42578125" style="1" customWidth="1"/>
    <col min="3340" max="3584" width="8.7109375" style="1"/>
    <col min="3585" max="3585" width="24.7109375" style="1" customWidth="1"/>
    <col min="3586" max="3595" width="8.42578125" style="1" customWidth="1"/>
    <col min="3596" max="3840" width="8.7109375" style="1"/>
    <col min="3841" max="3841" width="24.7109375" style="1" customWidth="1"/>
    <col min="3842" max="3851" width="8.42578125" style="1" customWidth="1"/>
    <col min="3852" max="4096" width="8.7109375" style="1"/>
    <col min="4097" max="4097" width="24.7109375" style="1" customWidth="1"/>
    <col min="4098" max="4107" width="8.42578125" style="1" customWidth="1"/>
    <col min="4108" max="4352" width="8.7109375" style="1"/>
    <col min="4353" max="4353" width="24.7109375" style="1" customWidth="1"/>
    <col min="4354" max="4363" width="8.42578125" style="1" customWidth="1"/>
    <col min="4364" max="4608" width="8.7109375" style="1"/>
    <col min="4609" max="4609" width="24.7109375" style="1" customWidth="1"/>
    <col min="4610" max="4619" width="8.42578125" style="1" customWidth="1"/>
    <col min="4620" max="4864" width="8.7109375" style="1"/>
    <col min="4865" max="4865" width="24.7109375" style="1" customWidth="1"/>
    <col min="4866" max="4875" width="8.42578125" style="1" customWidth="1"/>
    <col min="4876" max="5120" width="8.7109375" style="1"/>
    <col min="5121" max="5121" width="24.7109375" style="1" customWidth="1"/>
    <col min="5122" max="5131" width="8.42578125" style="1" customWidth="1"/>
    <col min="5132" max="5376" width="8.7109375" style="1"/>
    <col min="5377" max="5377" width="24.7109375" style="1" customWidth="1"/>
    <col min="5378" max="5387" width="8.42578125" style="1" customWidth="1"/>
    <col min="5388" max="5632" width="8.7109375" style="1"/>
    <col min="5633" max="5633" width="24.7109375" style="1" customWidth="1"/>
    <col min="5634" max="5643" width="8.42578125" style="1" customWidth="1"/>
    <col min="5644" max="5888" width="8.7109375" style="1"/>
    <col min="5889" max="5889" width="24.7109375" style="1" customWidth="1"/>
    <col min="5890" max="5899" width="8.42578125" style="1" customWidth="1"/>
    <col min="5900" max="6144" width="8.7109375" style="1"/>
    <col min="6145" max="6145" width="24.7109375" style="1" customWidth="1"/>
    <col min="6146" max="6155" width="8.42578125" style="1" customWidth="1"/>
    <col min="6156" max="6400" width="8.7109375" style="1"/>
    <col min="6401" max="6401" width="24.7109375" style="1" customWidth="1"/>
    <col min="6402" max="6411" width="8.42578125" style="1" customWidth="1"/>
    <col min="6412" max="6656" width="8.7109375" style="1"/>
    <col min="6657" max="6657" width="24.7109375" style="1" customWidth="1"/>
    <col min="6658" max="6667" width="8.42578125" style="1" customWidth="1"/>
    <col min="6668" max="6912" width="8.7109375" style="1"/>
    <col min="6913" max="6913" width="24.7109375" style="1" customWidth="1"/>
    <col min="6914" max="6923" width="8.42578125" style="1" customWidth="1"/>
    <col min="6924" max="7168" width="8.7109375" style="1"/>
    <col min="7169" max="7169" width="24.7109375" style="1" customWidth="1"/>
    <col min="7170" max="7179" width="8.42578125" style="1" customWidth="1"/>
    <col min="7180" max="7424" width="8.7109375" style="1"/>
    <col min="7425" max="7425" width="24.7109375" style="1" customWidth="1"/>
    <col min="7426" max="7435" width="8.42578125" style="1" customWidth="1"/>
    <col min="7436" max="7680" width="8.7109375" style="1"/>
    <col min="7681" max="7681" width="24.7109375" style="1" customWidth="1"/>
    <col min="7682" max="7691" width="8.42578125" style="1" customWidth="1"/>
    <col min="7692" max="7936" width="8.7109375" style="1"/>
    <col min="7937" max="7937" width="24.7109375" style="1" customWidth="1"/>
    <col min="7938" max="7947" width="8.42578125" style="1" customWidth="1"/>
    <col min="7948" max="8192" width="8.7109375" style="1"/>
    <col min="8193" max="8193" width="24.7109375" style="1" customWidth="1"/>
    <col min="8194" max="8203" width="8.42578125" style="1" customWidth="1"/>
    <col min="8204" max="8448" width="8.7109375" style="1"/>
    <col min="8449" max="8449" width="24.7109375" style="1" customWidth="1"/>
    <col min="8450" max="8459" width="8.42578125" style="1" customWidth="1"/>
    <col min="8460" max="8704" width="8.7109375" style="1"/>
    <col min="8705" max="8705" width="24.7109375" style="1" customWidth="1"/>
    <col min="8706" max="8715" width="8.42578125" style="1" customWidth="1"/>
    <col min="8716" max="8960" width="8.7109375" style="1"/>
    <col min="8961" max="8961" width="24.7109375" style="1" customWidth="1"/>
    <col min="8962" max="8971" width="8.42578125" style="1" customWidth="1"/>
    <col min="8972" max="9216" width="8.7109375" style="1"/>
    <col min="9217" max="9217" width="24.7109375" style="1" customWidth="1"/>
    <col min="9218" max="9227" width="8.42578125" style="1" customWidth="1"/>
    <col min="9228" max="9472" width="8.7109375" style="1"/>
    <col min="9473" max="9473" width="24.7109375" style="1" customWidth="1"/>
    <col min="9474" max="9483" width="8.42578125" style="1" customWidth="1"/>
    <col min="9484" max="9728" width="8.7109375" style="1"/>
    <col min="9729" max="9729" width="24.7109375" style="1" customWidth="1"/>
    <col min="9730" max="9739" width="8.42578125" style="1" customWidth="1"/>
    <col min="9740" max="9984" width="8.7109375" style="1"/>
    <col min="9985" max="9985" width="24.7109375" style="1" customWidth="1"/>
    <col min="9986" max="9995" width="8.42578125" style="1" customWidth="1"/>
    <col min="9996" max="10240" width="8.7109375" style="1"/>
    <col min="10241" max="10241" width="24.7109375" style="1" customWidth="1"/>
    <col min="10242" max="10251" width="8.42578125" style="1" customWidth="1"/>
    <col min="10252" max="10496" width="8.7109375" style="1"/>
    <col min="10497" max="10497" width="24.7109375" style="1" customWidth="1"/>
    <col min="10498" max="10507" width="8.42578125" style="1" customWidth="1"/>
    <col min="10508" max="10752" width="8.7109375" style="1"/>
    <col min="10753" max="10753" width="24.7109375" style="1" customWidth="1"/>
    <col min="10754" max="10763" width="8.42578125" style="1" customWidth="1"/>
    <col min="10764" max="11008" width="8.7109375" style="1"/>
    <col min="11009" max="11009" width="24.7109375" style="1" customWidth="1"/>
    <col min="11010" max="11019" width="8.42578125" style="1" customWidth="1"/>
    <col min="11020" max="11264" width="8.7109375" style="1"/>
    <col min="11265" max="11265" width="24.7109375" style="1" customWidth="1"/>
    <col min="11266" max="11275" width="8.42578125" style="1" customWidth="1"/>
    <col min="11276" max="11520" width="8.7109375" style="1"/>
    <col min="11521" max="11521" width="24.7109375" style="1" customWidth="1"/>
    <col min="11522" max="11531" width="8.42578125" style="1" customWidth="1"/>
    <col min="11532" max="11776" width="8.7109375" style="1"/>
    <col min="11777" max="11777" width="24.7109375" style="1" customWidth="1"/>
    <col min="11778" max="11787" width="8.42578125" style="1" customWidth="1"/>
    <col min="11788" max="12032" width="8.7109375" style="1"/>
    <col min="12033" max="12033" width="24.7109375" style="1" customWidth="1"/>
    <col min="12034" max="12043" width="8.42578125" style="1" customWidth="1"/>
    <col min="12044" max="12288" width="8.7109375" style="1"/>
    <col min="12289" max="12289" width="24.7109375" style="1" customWidth="1"/>
    <col min="12290" max="12299" width="8.42578125" style="1" customWidth="1"/>
    <col min="12300" max="12544" width="8.7109375" style="1"/>
    <col min="12545" max="12545" width="24.7109375" style="1" customWidth="1"/>
    <col min="12546" max="12555" width="8.42578125" style="1" customWidth="1"/>
    <col min="12556" max="12800" width="8.7109375" style="1"/>
    <col min="12801" max="12801" width="24.7109375" style="1" customWidth="1"/>
    <col min="12802" max="12811" width="8.42578125" style="1" customWidth="1"/>
    <col min="12812" max="13056" width="8.7109375" style="1"/>
    <col min="13057" max="13057" width="24.7109375" style="1" customWidth="1"/>
    <col min="13058" max="13067" width="8.42578125" style="1" customWidth="1"/>
    <col min="13068" max="13312" width="8.7109375" style="1"/>
    <col min="13313" max="13313" width="24.7109375" style="1" customWidth="1"/>
    <col min="13314" max="13323" width="8.42578125" style="1" customWidth="1"/>
    <col min="13324" max="13568" width="8.7109375" style="1"/>
    <col min="13569" max="13569" width="24.7109375" style="1" customWidth="1"/>
    <col min="13570" max="13579" width="8.42578125" style="1" customWidth="1"/>
    <col min="13580" max="13824" width="8.7109375" style="1"/>
    <col min="13825" max="13825" width="24.7109375" style="1" customWidth="1"/>
    <col min="13826" max="13835" width="8.42578125" style="1" customWidth="1"/>
    <col min="13836" max="14080" width="8.7109375" style="1"/>
    <col min="14081" max="14081" width="24.7109375" style="1" customWidth="1"/>
    <col min="14082" max="14091" width="8.42578125" style="1" customWidth="1"/>
    <col min="14092" max="14336" width="8.7109375" style="1"/>
    <col min="14337" max="14337" width="24.7109375" style="1" customWidth="1"/>
    <col min="14338" max="14347" width="8.42578125" style="1" customWidth="1"/>
    <col min="14348" max="14592" width="8.7109375" style="1"/>
    <col min="14593" max="14593" width="24.7109375" style="1" customWidth="1"/>
    <col min="14594" max="14603" width="8.42578125" style="1" customWidth="1"/>
    <col min="14604" max="14848" width="8.7109375" style="1"/>
    <col min="14849" max="14849" width="24.7109375" style="1" customWidth="1"/>
    <col min="14850" max="14859" width="8.42578125" style="1" customWidth="1"/>
    <col min="14860" max="15104" width="8.7109375" style="1"/>
    <col min="15105" max="15105" width="24.7109375" style="1" customWidth="1"/>
    <col min="15106" max="15115" width="8.42578125" style="1" customWidth="1"/>
    <col min="15116" max="15360" width="8.7109375" style="1"/>
    <col min="15361" max="15361" width="24.7109375" style="1" customWidth="1"/>
    <col min="15362" max="15371" width="8.42578125" style="1" customWidth="1"/>
    <col min="15372" max="15616" width="8.7109375" style="1"/>
    <col min="15617" max="15617" width="24.7109375" style="1" customWidth="1"/>
    <col min="15618" max="15627" width="8.42578125" style="1" customWidth="1"/>
    <col min="15628" max="15872" width="8.7109375" style="1"/>
    <col min="15873" max="15873" width="24.7109375" style="1" customWidth="1"/>
    <col min="15874" max="15883" width="8.42578125" style="1" customWidth="1"/>
    <col min="15884" max="16128" width="8.7109375" style="1"/>
    <col min="16129" max="16129" width="24.7109375" style="1" customWidth="1"/>
    <col min="16130" max="16139" width="8.42578125" style="1" customWidth="1"/>
    <col min="16140" max="16384" width="8.7109375" style="1"/>
  </cols>
  <sheetData>
    <row r="1" spans="1:11" s="44" customFormat="1" ht="20.25" x14ac:dyDescent="0.3">
      <c r="A1" s="52" t="s">
        <v>19</v>
      </c>
      <c r="B1" s="174" t="s">
        <v>643</v>
      </c>
      <c r="C1" s="174"/>
      <c r="D1" s="174"/>
      <c r="E1" s="175"/>
      <c r="F1" s="175"/>
      <c r="G1" s="175"/>
      <c r="H1" s="175"/>
      <c r="I1" s="175"/>
      <c r="J1" s="175"/>
      <c r="K1" s="175"/>
    </row>
    <row r="2" spans="1:11" s="44" customFormat="1" ht="20.25" x14ac:dyDescent="0.3">
      <c r="A2" s="52" t="s">
        <v>21</v>
      </c>
      <c r="B2" s="176" t="s">
        <v>3</v>
      </c>
      <c r="C2" s="174"/>
      <c r="D2" s="174"/>
      <c r="E2" s="177"/>
      <c r="F2" s="177"/>
      <c r="G2" s="177"/>
      <c r="H2" s="177"/>
      <c r="I2" s="177"/>
      <c r="J2" s="177"/>
      <c r="K2" s="177"/>
    </row>
    <row r="4" spans="1:11" ht="15.75" x14ac:dyDescent="0.25">
      <c r="A4" s="135"/>
      <c r="B4" s="170" t="s">
        <v>4</v>
      </c>
      <c r="C4" s="172"/>
      <c r="D4" s="172"/>
      <c r="E4" s="171"/>
      <c r="F4" s="170" t="s">
        <v>169</v>
      </c>
      <c r="G4" s="172"/>
      <c r="H4" s="172"/>
      <c r="I4" s="171"/>
      <c r="J4" s="170" t="s">
        <v>170</v>
      </c>
      <c r="K4" s="171"/>
    </row>
    <row r="5" spans="1:11" x14ac:dyDescent="0.2">
      <c r="A5" s="12"/>
      <c r="B5" s="170">
        <f>VALUE(RIGHT($B$2, 4))</f>
        <v>2020</v>
      </c>
      <c r="C5" s="171"/>
      <c r="D5" s="170">
        <f>B5-1</f>
        <v>2019</v>
      </c>
      <c r="E5" s="178"/>
      <c r="F5" s="170">
        <f>B5</f>
        <v>2020</v>
      </c>
      <c r="G5" s="178"/>
      <c r="H5" s="170">
        <f>D5</f>
        <v>2019</v>
      </c>
      <c r="I5" s="178"/>
      <c r="J5" s="13" t="s">
        <v>8</v>
      </c>
      <c r="K5" s="14" t="s">
        <v>5</v>
      </c>
    </row>
    <row r="6" spans="1:11" x14ac:dyDescent="0.2">
      <c r="A6" s="16"/>
      <c r="B6" s="124" t="s">
        <v>171</v>
      </c>
      <c r="C6" s="125" t="s">
        <v>172</v>
      </c>
      <c r="D6" s="124" t="s">
        <v>171</v>
      </c>
      <c r="E6" s="126" t="s">
        <v>172</v>
      </c>
      <c r="F6" s="136" t="s">
        <v>171</v>
      </c>
      <c r="G6" s="125" t="s">
        <v>172</v>
      </c>
      <c r="H6" s="137" t="s">
        <v>171</v>
      </c>
      <c r="I6" s="126" t="s">
        <v>172</v>
      </c>
      <c r="J6" s="124"/>
      <c r="K6" s="126"/>
    </row>
    <row r="7" spans="1:11" x14ac:dyDescent="0.2">
      <c r="A7" s="20" t="s">
        <v>101</v>
      </c>
      <c r="B7" s="55">
        <v>12</v>
      </c>
      <c r="C7" s="138">
        <f>IF(B30=0, "-", B7/B30)</f>
        <v>8.3974807557732675E-3</v>
      </c>
      <c r="D7" s="55">
        <v>15</v>
      </c>
      <c r="E7" s="78">
        <f>IF(D30=0, "-", D7/D30)</f>
        <v>1.1005135730007337E-2</v>
      </c>
      <c r="F7" s="128">
        <v>61</v>
      </c>
      <c r="G7" s="138">
        <f>IF(F30=0, "-", F7/F30)</f>
        <v>1.2637248808783924E-2</v>
      </c>
      <c r="H7" s="55">
        <v>63</v>
      </c>
      <c r="I7" s="78">
        <f>IF(H30=0, "-", H7/H30)</f>
        <v>1.078582434514638E-2</v>
      </c>
      <c r="J7" s="77">
        <f t="shared" ref="J7:J28" si="0">IF(D7=0, "-", IF((B7-D7)/D7&lt;10, (B7-D7)/D7, "&gt;999%"))</f>
        <v>-0.2</v>
      </c>
      <c r="K7" s="78">
        <f t="shared" ref="K7:K28" si="1">IF(H7=0, "-", IF((F7-H7)/H7&lt;10, (F7-H7)/H7, "&gt;999%"))</f>
        <v>-3.1746031746031744E-2</v>
      </c>
    </row>
    <row r="8" spans="1:11" x14ac:dyDescent="0.2">
      <c r="A8" s="20" t="s">
        <v>102</v>
      </c>
      <c r="B8" s="55">
        <v>14</v>
      </c>
      <c r="C8" s="138">
        <f>IF(B30=0, "-", B8/B30)</f>
        <v>9.7970608817354796E-3</v>
      </c>
      <c r="D8" s="55">
        <v>33</v>
      </c>
      <c r="E8" s="78">
        <f>IF(D30=0, "-", D8/D30)</f>
        <v>2.4211298606016139E-2</v>
      </c>
      <c r="F8" s="128">
        <v>19</v>
      </c>
      <c r="G8" s="138">
        <f>IF(F30=0, "-", F8/F30)</f>
        <v>3.9361922519163045E-3</v>
      </c>
      <c r="H8" s="55">
        <v>34</v>
      </c>
      <c r="I8" s="78">
        <f>IF(H30=0, "-", H8/H30)</f>
        <v>5.8209210751583636E-3</v>
      </c>
      <c r="J8" s="77">
        <f t="shared" si="0"/>
        <v>-0.5757575757575758</v>
      </c>
      <c r="K8" s="78">
        <f t="shared" si="1"/>
        <v>-0.44117647058823528</v>
      </c>
    </row>
    <row r="9" spans="1:11" x14ac:dyDescent="0.2">
      <c r="A9" s="20" t="s">
        <v>60</v>
      </c>
      <c r="B9" s="55">
        <v>25</v>
      </c>
      <c r="C9" s="138">
        <f>IF(B30=0, "-", B9/B30)</f>
        <v>1.749475157452764E-2</v>
      </c>
      <c r="D9" s="55">
        <v>31</v>
      </c>
      <c r="E9" s="78">
        <f>IF(D30=0, "-", D9/D30)</f>
        <v>2.2743947175348497E-2</v>
      </c>
      <c r="F9" s="128">
        <v>106</v>
      </c>
      <c r="G9" s="138">
        <f>IF(F30=0, "-", F9/F30)</f>
        <v>2.1959809405427803E-2</v>
      </c>
      <c r="H9" s="55">
        <v>112</v>
      </c>
      <c r="I9" s="78">
        <f>IF(H30=0, "-", H9/H30)</f>
        <v>1.9174798835815784E-2</v>
      </c>
      <c r="J9" s="77">
        <f t="shared" si="0"/>
        <v>-0.19354838709677419</v>
      </c>
      <c r="K9" s="78">
        <f t="shared" si="1"/>
        <v>-5.3571428571428568E-2</v>
      </c>
    </row>
    <row r="10" spans="1:11" x14ac:dyDescent="0.2">
      <c r="A10" s="20" t="s">
        <v>61</v>
      </c>
      <c r="B10" s="55">
        <v>53</v>
      </c>
      <c r="C10" s="138">
        <f>IF(B30=0, "-", B10/B30)</f>
        <v>3.7088873337998603E-2</v>
      </c>
      <c r="D10" s="55">
        <v>34</v>
      </c>
      <c r="E10" s="78">
        <f>IF(D30=0, "-", D10/D30)</f>
        <v>2.4944974321349962E-2</v>
      </c>
      <c r="F10" s="128">
        <v>188</v>
      </c>
      <c r="G10" s="138">
        <f>IF(F30=0, "-", F10/F30)</f>
        <v>3.8947586492645535E-2</v>
      </c>
      <c r="H10" s="55">
        <v>145</v>
      </c>
      <c r="I10" s="78">
        <f>IF(H30=0, "-", H10/H30)</f>
        <v>2.4824516349940078E-2</v>
      </c>
      <c r="J10" s="77">
        <f t="shared" si="0"/>
        <v>0.55882352941176472</v>
      </c>
      <c r="K10" s="78">
        <f t="shared" si="1"/>
        <v>0.29655172413793102</v>
      </c>
    </row>
    <row r="11" spans="1:11" x14ac:dyDescent="0.2">
      <c r="A11" s="20" t="s">
        <v>103</v>
      </c>
      <c r="B11" s="55">
        <v>5</v>
      </c>
      <c r="C11" s="138">
        <f>IF(B30=0, "-", B11/B30)</f>
        <v>3.4989503149055285E-3</v>
      </c>
      <c r="D11" s="55">
        <v>9</v>
      </c>
      <c r="E11" s="78">
        <f>IF(D30=0, "-", D11/D30)</f>
        <v>6.6030814380044021E-3</v>
      </c>
      <c r="F11" s="128">
        <v>33</v>
      </c>
      <c r="G11" s="138">
        <f>IF(F30=0, "-", F11/F30)</f>
        <v>6.8365444375388437E-3</v>
      </c>
      <c r="H11" s="55">
        <v>46</v>
      </c>
      <c r="I11" s="78">
        <f>IF(H30=0, "-", H11/H30)</f>
        <v>7.8753638075671969E-3</v>
      </c>
      <c r="J11" s="77">
        <f t="shared" si="0"/>
        <v>-0.44444444444444442</v>
      </c>
      <c r="K11" s="78">
        <f t="shared" si="1"/>
        <v>-0.28260869565217389</v>
      </c>
    </row>
    <row r="12" spans="1:11" x14ac:dyDescent="0.2">
      <c r="A12" s="20" t="s">
        <v>104</v>
      </c>
      <c r="B12" s="55">
        <v>160</v>
      </c>
      <c r="C12" s="138">
        <f>IF(B30=0, "-", B12/B30)</f>
        <v>0.11196641007697691</v>
      </c>
      <c r="D12" s="55">
        <v>111</v>
      </c>
      <c r="E12" s="78">
        <f>IF(D30=0, "-", D12/D30)</f>
        <v>8.1438004402054287E-2</v>
      </c>
      <c r="F12" s="128">
        <v>514</v>
      </c>
      <c r="G12" s="138">
        <f>IF(F30=0, "-", F12/F30)</f>
        <v>0.10648435881499896</v>
      </c>
      <c r="H12" s="55">
        <v>590</v>
      </c>
      <c r="I12" s="78">
        <f>IF(H30=0, "-", H12/H30)</f>
        <v>0.10101010101010101</v>
      </c>
      <c r="J12" s="77">
        <f t="shared" si="0"/>
        <v>0.44144144144144143</v>
      </c>
      <c r="K12" s="78">
        <f t="shared" si="1"/>
        <v>-0.12881355932203389</v>
      </c>
    </row>
    <row r="13" spans="1:11" x14ac:dyDescent="0.2">
      <c r="A13" s="20" t="s">
        <v>105</v>
      </c>
      <c r="B13" s="55">
        <v>249</v>
      </c>
      <c r="C13" s="138">
        <f>IF(B30=0, "-", B13/B30)</f>
        <v>0.17424772568229532</v>
      </c>
      <c r="D13" s="55">
        <v>187</v>
      </c>
      <c r="E13" s="78">
        <f>IF(D30=0, "-", D13/D30)</f>
        <v>0.13719735876742481</v>
      </c>
      <c r="F13" s="128">
        <v>914</v>
      </c>
      <c r="G13" s="138">
        <f>IF(F30=0, "-", F13/F30)</f>
        <v>0.1893515641185001</v>
      </c>
      <c r="H13" s="55">
        <v>987</v>
      </c>
      <c r="I13" s="78">
        <f>IF(H30=0, "-", H13/H30)</f>
        <v>0.16897791474062659</v>
      </c>
      <c r="J13" s="77">
        <f t="shared" si="0"/>
        <v>0.33155080213903743</v>
      </c>
      <c r="K13" s="78">
        <f t="shared" si="1"/>
        <v>-7.3961499493414393E-2</v>
      </c>
    </row>
    <row r="14" spans="1:11" x14ac:dyDescent="0.2">
      <c r="A14" s="20" t="s">
        <v>106</v>
      </c>
      <c r="B14" s="55">
        <v>3</v>
      </c>
      <c r="C14" s="138">
        <f>IF(B30=0, "-", B14/B30)</f>
        <v>2.0993701889433169E-3</v>
      </c>
      <c r="D14" s="55">
        <v>2</v>
      </c>
      <c r="E14" s="78">
        <f>IF(D30=0, "-", D14/D30)</f>
        <v>1.467351430667645E-3</v>
      </c>
      <c r="F14" s="128">
        <v>18</v>
      </c>
      <c r="G14" s="138">
        <f>IF(F30=0, "-", F14/F30)</f>
        <v>3.7290242386575512E-3</v>
      </c>
      <c r="H14" s="55">
        <v>23</v>
      </c>
      <c r="I14" s="78">
        <f>IF(H30=0, "-", H14/H30)</f>
        <v>3.9376819037835985E-3</v>
      </c>
      <c r="J14" s="77">
        <f t="shared" si="0"/>
        <v>0.5</v>
      </c>
      <c r="K14" s="78">
        <f t="shared" si="1"/>
        <v>-0.21739130434782608</v>
      </c>
    </row>
    <row r="15" spans="1:11" x14ac:dyDescent="0.2">
      <c r="A15" s="20" t="s">
        <v>107</v>
      </c>
      <c r="B15" s="55">
        <v>2</v>
      </c>
      <c r="C15" s="138">
        <f>IF(B30=0, "-", B15/B30)</f>
        <v>1.3995801259622112E-3</v>
      </c>
      <c r="D15" s="55">
        <v>4</v>
      </c>
      <c r="E15" s="78">
        <f>IF(D30=0, "-", D15/D30)</f>
        <v>2.93470286133529E-3</v>
      </c>
      <c r="F15" s="128">
        <v>3</v>
      </c>
      <c r="G15" s="138">
        <f>IF(F30=0, "-", F15/F30)</f>
        <v>6.215040397762585E-4</v>
      </c>
      <c r="H15" s="55">
        <v>9</v>
      </c>
      <c r="I15" s="78">
        <f>IF(H30=0, "-", H15/H30)</f>
        <v>1.5408320493066256E-3</v>
      </c>
      <c r="J15" s="77">
        <f t="shared" si="0"/>
        <v>-0.5</v>
      </c>
      <c r="K15" s="78">
        <f t="shared" si="1"/>
        <v>-0.66666666666666663</v>
      </c>
    </row>
    <row r="16" spans="1:11" x14ac:dyDescent="0.2">
      <c r="A16" s="20" t="s">
        <v>108</v>
      </c>
      <c r="B16" s="55">
        <v>358</v>
      </c>
      <c r="C16" s="138">
        <f>IF(B30=0, "-", B16/B30)</f>
        <v>0.25052484254723584</v>
      </c>
      <c r="D16" s="55">
        <v>357</v>
      </c>
      <c r="E16" s="78">
        <f>IF(D30=0, "-", D16/D30)</f>
        <v>0.26192223037417461</v>
      </c>
      <c r="F16" s="128">
        <v>1223</v>
      </c>
      <c r="G16" s="138">
        <f>IF(F30=0, "-", F16/F30)</f>
        <v>0.25336648021545471</v>
      </c>
      <c r="H16" s="55">
        <v>1468</v>
      </c>
      <c r="I16" s="78">
        <f>IF(H30=0, "-", H16/H30)</f>
        <v>0.25132682759801406</v>
      </c>
      <c r="J16" s="77">
        <f t="shared" si="0"/>
        <v>2.8011204481792717E-3</v>
      </c>
      <c r="K16" s="78">
        <f t="shared" si="1"/>
        <v>-0.16689373297002724</v>
      </c>
    </row>
    <row r="17" spans="1:11" x14ac:dyDescent="0.2">
      <c r="A17" s="20" t="s">
        <v>109</v>
      </c>
      <c r="B17" s="55">
        <v>64</v>
      </c>
      <c r="C17" s="138">
        <f>IF(B30=0, "-", B17/B30)</f>
        <v>4.478656403079076E-2</v>
      </c>
      <c r="D17" s="55">
        <v>68</v>
      </c>
      <c r="E17" s="78">
        <f>IF(D30=0, "-", D17/D30)</f>
        <v>4.9889948642699924E-2</v>
      </c>
      <c r="F17" s="128">
        <v>222</v>
      </c>
      <c r="G17" s="138">
        <f>IF(F30=0, "-", F17/F30)</f>
        <v>4.5991298943443129E-2</v>
      </c>
      <c r="H17" s="55">
        <v>294</v>
      </c>
      <c r="I17" s="78">
        <f>IF(H30=0, "-", H17/H30)</f>
        <v>5.0333846944016436E-2</v>
      </c>
      <c r="J17" s="77">
        <f t="shared" si="0"/>
        <v>-5.8823529411764705E-2</v>
      </c>
      <c r="K17" s="78">
        <f t="shared" si="1"/>
        <v>-0.24489795918367346</v>
      </c>
    </row>
    <row r="18" spans="1:11" x14ac:dyDescent="0.2">
      <c r="A18" s="20" t="s">
        <v>110</v>
      </c>
      <c r="B18" s="55">
        <v>43</v>
      </c>
      <c r="C18" s="138">
        <f>IF(B30=0, "-", B18/B30)</f>
        <v>3.0090972708187544E-2</v>
      </c>
      <c r="D18" s="55">
        <v>74</v>
      </c>
      <c r="E18" s="78">
        <f>IF(D30=0, "-", D18/D30)</f>
        <v>5.4292002934702863E-2</v>
      </c>
      <c r="F18" s="128">
        <v>202</v>
      </c>
      <c r="G18" s="138">
        <f>IF(F30=0, "-", F18/F30)</f>
        <v>4.1847938678268075E-2</v>
      </c>
      <c r="H18" s="55">
        <v>377</v>
      </c>
      <c r="I18" s="78">
        <f>IF(H30=0, "-", H18/H30)</f>
        <v>6.454374250984421E-2</v>
      </c>
      <c r="J18" s="77">
        <f t="shared" si="0"/>
        <v>-0.41891891891891891</v>
      </c>
      <c r="K18" s="78">
        <f t="shared" si="1"/>
        <v>-0.46419098143236076</v>
      </c>
    </row>
    <row r="19" spans="1:11" x14ac:dyDescent="0.2">
      <c r="A19" s="20" t="s">
        <v>111</v>
      </c>
      <c r="B19" s="55">
        <v>26</v>
      </c>
      <c r="C19" s="138">
        <f>IF(B30=0, "-", B19/B30)</f>
        <v>1.8194541637508749E-2</v>
      </c>
      <c r="D19" s="55">
        <v>35</v>
      </c>
      <c r="E19" s="78">
        <f>IF(D30=0, "-", D19/D30)</f>
        <v>2.5678650036683785E-2</v>
      </c>
      <c r="F19" s="128">
        <v>88</v>
      </c>
      <c r="G19" s="138">
        <f>IF(F30=0, "-", F19/F30)</f>
        <v>1.823078516677025E-2</v>
      </c>
      <c r="H19" s="55">
        <v>132</v>
      </c>
      <c r="I19" s="78">
        <f>IF(H30=0, "-", H19/H30)</f>
        <v>2.2598870056497175E-2</v>
      </c>
      <c r="J19" s="77">
        <f t="shared" si="0"/>
        <v>-0.25714285714285712</v>
      </c>
      <c r="K19" s="78">
        <f t="shared" si="1"/>
        <v>-0.33333333333333331</v>
      </c>
    </row>
    <row r="20" spans="1:11" x14ac:dyDescent="0.2">
      <c r="A20" s="20" t="s">
        <v>112</v>
      </c>
      <c r="B20" s="55">
        <v>1</v>
      </c>
      <c r="C20" s="138">
        <f>IF(B30=0, "-", B20/B30)</f>
        <v>6.9979006298110562E-4</v>
      </c>
      <c r="D20" s="55">
        <v>2</v>
      </c>
      <c r="E20" s="78">
        <f>IF(D30=0, "-", D20/D30)</f>
        <v>1.467351430667645E-3</v>
      </c>
      <c r="F20" s="128">
        <v>6</v>
      </c>
      <c r="G20" s="138">
        <f>IF(F30=0, "-", F20/F30)</f>
        <v>1.243008079552517E-3</v>
      </c>
      <c r="H20" s="55">
        <v>28</v>
      </c>
      <c r="I20" s="78">
        <f>IF(H30=0, "-", H20/H30)</f>
        <v>4.7936997089539461E-3</v>
      </c>
      <c r="J20" s="77">
        <f t="shared" si="0"/>
        <v>-0.5</v>
      </c>
      <c r="K20" s="78">
        <f t="shared" si="1"/>
        <v>-0.7857142857142857</v>
      </c>
    </row>
    <row r="21" spans="1:11" x14ac:dyDescent="0.2">
      <c r="A21" s="20" t="s">
        <v>113</v>
      </c>
      <c r="B21" s="55">
        <v>62</v>
      </c>
      <c r="C21" s="138">
        <f>IF(B30=0, "-", B21/B30)</f>
        <v>4.3386983904828549E-2</v>
      </c>
      <c r="D21" s="55">
        <v>48</v>
      </c>
      <c r="E21" s="78">
        <f>IF(D30=0, "-", D21/D30)</f>
        <v>3.5216434336023478E-2</v>
      </c>
      <c r="F21" s="128">
        <v>135</v>
      </c>
      <c r="G21" s="138">
        <f>IF(F30=0, "-", F21/F30)</f>
        <v>2.7967681789931635E-2</v>
      </c>
      <c r="H21" s="55">
        <v>137</v>
      </c>
      <c r="I21" s="78">
        <f>IF(H30=0, "-", H21/H30)</f>
        <v>2.3454887861667523E-2</v>
      </c>
      <c r="J21" s="77">
        <f t="shared" si="0"/>
        <v>0.29166666666666669</v>
      </c>
      <c r="K21" s="78">
        <f t="shared" si="1"/>
        <v>-1.4598540145985401E-2</v>
      </c>
    </row>
    <row r="22" spans="1:11" x14ac:dyDescent="0.2">
      <c r="A22" s="20" t="s">
        <v>83</v>
      </c>
      <c r="B22" s="55">
        <v>113</v>
      </c>
      <c r="C22" s="138">
        <f>IF(B30=0, "-", B22/B30)</f>
        <v>7.9076277116864935E-2</v>
      </c>
      <c r="D22" s="55">
        <v>167</v>
      </c>
      <c r="E22" s="78">
        <f>IF(D30=0, "-", D22/D30)</f>
        <v>0.12252384446074835</v>
      </c>
      <c r="F22" s="128">
        <v>382</v>
      </c>
      <c r="G22" s="138">
        <f>IF(F30=0, "-", F22/F30)</f>
        <v>7.9138181064843591E-2</v>
      </c>
      <c r="H22" s="55">
        <v>544</v>
      </c>
      <c r="I22" s="78">
        <f>IF(H30=0, "-", H22/H30)</f>
        <v>9.3134737202533818E-2</v>
      </c>
      <c r="J22" s="77">
        <f t="shared" si="0"/>
        <v>-0.32335329341317365</v>
      </c>
      <c r="K22" s="78">
        <f t="shared" si="1"/>
        <v>-0.29779411764705882</v>
      </c>
    </row>
    <row r="23" spans="1:11" x14ac:dyDescent="0.2">
      <c r="A23" s="20" t="s">
        <v>92</v>
      </c>
      <c r="B23" s="55">
        <v>55</v>
      </c>
      <c r="C23" s="138">
        <f>IF(B30=0, "-", B23/B30)</f>
        <v>3.8488453463960813E-2</v>
      </c>
      <c r="D23" s="55">
        <v>38</v>
      </c>
      <c r="E23" s="78">
        <f>IF(D30=0, "-", D23/D30)</f>
        <v>2.7879677182685254E-2</v>
      </c>
      <c r="F23" s="128">
        <v>132</v>
      </c>
      <c r="G23" s="138">
        <f>IF(F30=0, "-", F23/F30)</f>
        <v>2.7346177750155375E-2</v>
      </c>
      <c r="H23" s="55">
        <v>167</v>
      </c>
      <c r="I23" s="78">
        <f>IF(H30=0, "-", H23/H30)</f>
        <v>2.8590994692689609E-2</v>
      </c>
      <c r="J23" s="77">
        <f t="shared" si="0"/>
        <v>0.44736842105263158</v>
      </c>
      <c r="K23" s="78">
        <f t="shared" si="1"/>
        <v>-0.20958083832335328</v>
      </c>
    </row>
    <row r="24" spans="1:11" x14ac:dyDescent="0.2">
      <c r="A24" s="20" t="s">
        <v>114</v>
      </c>
      <c r="B24" s="55">
        <v>24</v>
      </c>
      <c r="C24" s="138">
        <f>IF(B30=0, "-", B24/B30)</f>
        <v>1.6794961511546535E-2</v>
      </c>
      <c r="D24" s="55">
        <v>23</v>
      </c>
      <c r="E24" s="78">
        <f>IF(D30=0, "-", D24/D30)</f>
        <v>1.6874541452677916E-2</v>
      </c>
      <c r="F24" s="128">
        <v>115</v>
      </c>
      <c r="G24" s="138">
        <f>IF(F30=0, "-", F24/F30)</f>
        <v>2.3824321524756577E-2</v>
      </c>
      <c r="H24" s="55">
        <v>151</v>
      </c>
      <c r="I24" s="78">
        <f>IF(H30=0, "-", H24/H30)</f>
        <v>2.5851737716144498E-2</v>
      </c>
      <c r="J24" s="77">
        <f t="shared" si="0"/>
        <v>4.3478260869565216E-2</v>
      </c>
      <c r="K24" s="78">
        <f t="shared" si="1"/>
        <v>-0.23841059602649006</v>
      </c>
    </row>
    <row r="25" spans="1:11" x14ac:dyDescent="0.2">
      <c r="A25" s="20" t="s">
        <v>115</v>
      </c>
      <c r="B25" s="55">
        <v>23</v>
      </c>
      <c r="C25" s="138">
        <f>IF(B30=0, "-", B25/B30)</f>
        <v>1.609517144856543E-2</v>
      </c>
      <c r="D25" s="55">
        <v>20</v>
      </c>
      <c r="E25" s="78">
        <f>IF(D30=0, "-", D25/D30)</f>
        <v>1.4673514306676448E-2</v>
      </c>
      <c r="F25" s="128">
        <v>54</v>
      </c>
      <c r="G25" s="138">
        <f>IF(F30=0, "-", F25/F30)</f>
        <v>1.1187072715972654E-2</v>
      </c>
      <c r="H25" s="55">
        <v>79</v>
      </c>
      <c r="I25" s="78">
        <f>IF(H30=0, "-", H25/H30)</f>
        <v>1.3525081321691491E-2</v>
      </c>
      <c r="J25" s="77">
        <f t="shared" si="0"/>
        <v>0.15</v>
      </c>
      <c r="K25" s="78">
        <f t="shared" si="1"/>
        <v>-0.31645569620253167</v>
      </c>
    </row>
    <row r="26" spans="1:11" x14ac:dyDescent="0.2">
      <c r="A26" s="20" t="s">
        <v>99</v>
      </c>
      <c r="B26" s="55">
        <v>68</v>
      </c>
      <c r="C26" s="138">
        <f>IF(B30=0, "-", B26/B30)</f>
        <v>4.7585724282715187E-2</v>
      </c>
      <c r="D26" s="55">
        <v>34</v>
      </c>
      <c r="E26" s="78">
        <f>IF(D30=0, "-", D26/D30)</f>
        <v>2.4944974321349962E-2</v>
      </c>
      <c r="F26" s="128">
        <v>163</v>
      </c>
      <c r="G26" s="138">
        <f>IF(F30=0, "-", F26/F30)</f>
        <v>3.3768386161176715E-2</v>
      </c>
      <c r="H26" s="55">
        <v>158</v>
      </c>
      <c r="I26" s="78">
        <f>IF(H30=0, "-", H26/H30)</f>
        <v>2.7050162643382981E-2</v>
      </c>
      <c r="J26" s="77">
        <f t="shared" si="0"/>
        <v>1</v>
      </c>
      <c r="K26" s="78">
        <f t="shared" si="1"/>
        <v>3.1645569620253167E-2</v>
      </c>
    </row>
    <row r="27" spans="1:11" x14ac:dyDescent="0.2">
      <c r="A27" s="20" t="s">
        <v>116</v>
      </c>
      <c r="B27" s="55">
        <v>58</v>
      </c>
      <c r="C27" s="138">
        <f>IF(B30=0, "-", B27/B30)</f>
        <v>4.0587823652904129E-2</v>
      </c>
      <c r="D27" s="55">
        <v>64</v>
      </c>
      <c r="E27" s="78">
        <f>IF(D30=0, "-", D27/D30)</f>
        <v>4.6955245781364639E-2</v>
      </c>
      <c r="F27" s="128">
        <v>220</v>
      </c>
      <c r="G27" s="138">
        <f>IF(F30=0, "-", F27/F30)</f>
        <v>4.5576962916925624E-2</v>
      </c>
      <c r="H27" s="55">
        <v>261</v>
      </c>
      <c r="I27" s="78">
        <f>IF(H30=0, "-", H27/H30)</f>
        <v>4.4684129429892139E-2</v>
      </c>
      <c r="J27" s="77">
        <f t="shared" si="0"/>
        <v>-9.375E-2</v>
      </c>
      <c r="K27" s="78">
        <f t="shared" si="1"/>
        <v>-0.15708812260536398</v>
      </c>
    </row>
    <row r="28" spans="1:11" x14ac:dyDescent="0.2">
      <c r="A28" s="20" t="s">
        <v>117</v>
      </c>
      <c r="B28" s="55">
        <v>11</v>
      </c>
      <c r="C28" s="138">
        <f>IF(B30=0, "-", B28/B30)</f>
        <v>7.6976906927921623E-3</v>
      </c>
      <c r="D28" s="55">
        <v>7</v>
      </c>
      <c r="E28" s="78">
        <f>IF(D30=0, "-", D28/D30)</f>
        <v>5.1357300073367569E-3</v>
      </c>
      <c r="F28" s="128">
        <v>29</v>
      </c>
      <c r="G28" s="138">
        <f>IF(F30=0, "-", F28/F30)</f>
        <v>6.0078723845038325E-3</v>
      </c>
      <c r="H28" s="55">
        <v>36</v>
      </c>
      <c r="I28" s="78">
        <f>IF(H30=0, "-", H28/H30)</f>
        <v>6.1633281972265025E-3</v>
      </c>
      <c r="J28" s="77">
        <f t="shared" si="0"/>
        <v>0.5714285714285714</v>
      </c>
      <c r="K28" s="78">
        <f t="shared" si="1"/>
        <v>-0.19444444444444445</v>
      </c>
    </row>
    <row r="29" spans="1:11" x14ac:dyDescent="0.2">
      <c r="A29" s="129"/>
      <c r="B29" s="82"/>
      <c r="D29" s="82"/>
      <c r="E29" s="86"/>
      <c r="F29" s="130"/>
      <c r="H29" s="82"/>
      <c r="I29" s="86"/>
      <c r="J29" s="85"/>
      <c r="K29" s="86"/>
    </row>
    <row r="30" spans="1:11" s="38" customFormat="1" x14ac:dyDescent="0.2">
      <c r="A30" s="131" t="s">
        <v>642</v>
      </c>
      <c r="B30" s="32">
        <f>SUM(B7:B29)</f>
        <v>1429</v>
      </c>
      <c r="C30" s="132">
        <v>1</v>
      </c>
      <c r="D30" s="32">
        <f>SUM(D7:D29)</f>
        <v>1363</v>
      </c>
      <c r="E30" s="133">
        <v>1</v>
      </c>
      <c r="F30" s="121">
        <f>SUM(F7:F29)</f>
        <v>4827</v>
      </c>
      <c r="G30" s="134">
        <v>1</v>
      </c>
      <c r="H30" s="32">
        <f>SUM(H7:H29)</f>
        <v>5841</v>
      </c>
      <c r="I30" s="133">
        <v>1</v>
      </c>
      <c r="J30" s="35">
        <f>IF(D30=0, "-", (B30-D30)/D30)</f>
        <v>4.8422597212032278E-2</v>
      </c>
      <c r="K30" s="36">
        <f>IF(H30=0, "-", (F30-H30)/H30)</f>
        <v>-0.17360041088854647</v>
      </c>
    </row>
  </sheetData>
  <mergeCells count="9">
    <mergeCell ref="B5:C5"/>
    <mergeCell ref="D5:E5"/>
    <mergeCell ref="F5:G5"/>
    <mergeCell ref="H5:I5"/>
    <mergeCell ref="B1:K1"/>
    <mergeCell ref="B2:K2"/>
    <mergeCell ref="B4:E4"/>
    <mergeCell ref="F4:I4"/>
    <mergeCell ref="J4:K4"/>
  </mergeCells>
  <printOptions horizontalCentered="1"/>
  <pageMargins left="0.39370078740157483" right="0.39370078740157483" top="0.39370078740157483" bottom="0.59055118110236227" header="0.39370078740157483" footer="0.19685039370078741"/>
  <pageSetup paperSize="9" scale="88" fitToHeight="0"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3766CF-AED0-4B66-9577-AE8889EC3057}">
  <sheetPr>
    <pageSetUpPr fitToPage="1"/>
  </sheetPr>
  <dimension ref="A1:J605"/>
  <sheetViews>
    <sheetView tabSelected="1" workbookViewId="0">
      <selection activeCell="M1" sqref="M1"/>
    </sheetView>
  </sheetViews>
  <sheetFormatPr defaultRowHeight="12.75" x14ac:dyDescent="0.2"/>
  <cols>
    <col min="1" max="1" width="32.140625" style="1" bestFit="1" customWidth="1"/>
    <col min="2" max="5" width="8.7109375" style="1"/>
    <col min="6" max="6" width="1.7109375" style="1" customWidth="1"/>
    <col min="7" max="256" width="8.7109375" style="1"/>
    <col min="257" max="257" width="30.7109375" style="1" customWidth="1"/>
    <col min="258" max="261" width="8.7109375" style="1"/>
    <col min="262" max="262" width="1.7109375" style="1" customWidth="1"/>
    <col min="263" max="512" width="8.7109375" style="1"/>
    <col min="513" max="513" width="30.7109375" style="1" customWidth="1"/>
    <col min="514" max="517" width="8.7109375" style="1"/>
    <col min="518" max="518" width="1.7109375" style="1" customWidth="1"/>
    <col min="519" max="768" width="8.7109375" style="1"/>
    <col min="769" max="769" width="30.7109375" style="1" customWidth="1"/>
    <col min="770" max="773" width="8.7109375" style="1"/>
    <col min="774" max="774" width="1.7109375" style="1" customWidth="1"/>
    <col min="775" max="1024" width="8.7109375" style="1"/>
    <col min="1025" max="1025" width="30.7109375" style="1" customWidth="1"/>
    <col min="1026" max="1029" width="8.7109375" style="1"/>
    <col min="1030" max="1030" width="1.7109375" style="1" customWidth="1"/>
    <col min="1031" max="1280" width="8.7109375" style="1"/>
    <col min="1281" max="1281" width="30.7109375" style="1" customWidth="1"/>
    <col min="1282" max="1285" width="8.7109375" style="1"/>
    <col min="1286" max="1286" width="1.7109375" style="1" customWidth="1"/>
    <col min="1287" max="1536" width="8.7109375" style="1"/>
    <col min="1537" max="1537" width="30.7109375" style="1" customWidth="1"/>
    <col min="1538" max="1541" width="8.7109375" style="1"/>
    <col min="1542" max="1542" width="1.7109375" style="1" customWidth="1"/>
    <col min="1543" max="1792" width="8.7109375" style="1"/>
    <col min="1793" max="1793" width="30.7109375" style="1" customWidth="1"/>
    <col min="1794" max="1797" width="8.7109375" style="1"/>
    <col min="1798" max="1798" width="1.7109375" style="1" customWidth="1"/>
    <col min="1799" max="2048" width="8.7109375" style="1"/>
    <col min="2049" max="2049" width="30.7109375" style="1" customWidth="1"/>
    <col min="2050" max="2053" width="8.7109375" style="1"/>
    <col min="2054" max="2054" width="1.7109375" style="1" customWidth="1"/>
    <col min="2055" max="2304" width="8.7109375" style="1"/>
    <col min="2305" max="2305" width="30.7109375" style="1" customWidth="1"/>
    <col min="2306" max="2309" width="8.7109375" style="1"/>
    <col min="2310" max="2310" width="1.7109375" style="1" customWidth="1"/>
    <col min="2311" max="2560" width="8.7109375" style="1"/>
    <col min="2561" max="2561" width="30.7109375" style="1" customWidth="1"/>
    <col min="2562" max="2565" width="8.7109375" style="1"/>
    <col min="2566" max="2566" width="1.7109375" style="1" customWidth="1"/>
    <col min="2567" max="2816" width="8.7109375" style="1"/>
    <col min="2817" max="2817" width="30.7109375" style="1" customWidth="1"/>
    <col min="2818" max="2821" width="8.7109375" style="1"/>
    <col min="2822" max="2822" width="1.7109375" style="1" customWidth="1"/>
    <col min="2823" max="3072" width="8.7109375" style="1"/>
    <col min="3073" max="3073" width="30.7109375" style="1" customWidth="1"/>
    <col min="3074" max="3077" width="8.7109375" style="1"/>
    <col min="3078" max="3078" width="1.7109375" style="1" customWidth="1"/>
    <col min="3079" max="3328" width="8.7109375" style="1"/>
    <col min="3329" max="3329" width="30.7109375" style="1" customWidth="1"/>
    <col min="3330" max="3333" width="8.7109375" style="1"/>
    <col min="3334" max="3334" width="1.7109375" style="1" customWidth="1"/>
    <col min="3335" max="3584" width="8.7109375" style="1"/>
    <col min="3585" max="3585" width="30.7109375" style="1" customWidth="1"/>
    <col min="3586" max="3589" width="8.7109375" style="1"/>
    <col min="3590" max="3590" width="1.7109375" style="1" customWidth="1"/>
    <col min="3591" max="3840" width="8.7109375" style="1"/>
    <col min="3841" max="3841" width="30.7109375" style="1" customWidth="1"/>
    <col min="3842" max="3845" width="8.7109375" style="1"/>
    <col min="3846" max="3846" width="1.7109375" style="1" customWidth="1"/>
    <col min="3847" max="4096" width="8.7109375" style="1"/>
    <col min="4097" max="4097" width="30.7109375" style="1" customWidth="1"/>
    <col min="4098" max="4101" width="8.7109375" style="1"/>
    <col min="4102" max="4102" width="1.7109375" style="1" customWidth="1"/>
    <col min="4103" max="4352" width="8.7109375" style="1"/>
    <col min="4353" max="4353" width="30.7109375" style="1" customWidth="1"/>
    <col min="4354" max="4357" width="8.7109375" style="1"/>
    <col min="4358" max="4358" width="1.7109375" style="1" customWidth="1"/>
    <col min="4359" max="4608" width="8.7109375" style="1"/>
    <col min="4609" max="4609" width="30.7109375" style="1" customWidth="1"/>
    <col min="4610" max="4613" width="8.7109375" style="1"/>
    <col min="4614" max="4614" width="1.7109375" style="1" customWidth="1"/>
    <col min="4615" max="4864" width="8.7109375" style="1"/>
    <col min="4865" max="4865" width="30.7109375" style="1" customWidth="1"/>
    <col min="4866" max="4869" width="8.7109375" style="1"/>
    <col min="4870" max="4870" width="1.7109375" style="1" customWidth="1"/>
    <col min="4871" max="5120" width="8.7109375" style="1"/>
    <col min="5121" max="5121" width="30.7109375" style="1" customWidth="1"/>
    <col min="5122" max="5125" width="8.7109375" style="1"/>
    <col min="5126" max="5126" width="1.7109375" style="1" customWidth="1"/>
    <col min="5127" max="5376" width="8.7109375" style="1"/>
    <col min="5377" max="5377" width="30.7109375" style="1" customWidth="1"/>
    <col min="5378" max="5381" width="8.7109375" style="1"/>
    <col min="5382" max="5382" width="1.7109375" style="1" customWidth="1"/>
    <col min="5383" max="5632" width="8.7109375" style="1"/>
    <col min="5633" max="5633" width="30.7109375" style="1" customWidth="1"/>
    <col min="5634" max="5637" width="8.7109375" style="1"/>
    <col min="5638" max="5638" width="1.7109375" style="1" customWidth="1"/>
    <col min="5639" max="5888" width="8.7109375" style="1"/>
    <col min="5889" max="5889" width="30.7109375" style="1" customWidth="1"/>
    <col min="5890" max="5893" width="8.7109375" style="1"/>
    <col min="5894" max="5894" width="1.7109375" style="1" customWidth="1"/>
    <col min="5895" max="6144" width="8.7109375" style="1"/>
    <col min="6145" max="6145" width="30.7109375" style="1" customWidth="1"/>
    <col min="6146" max="6149" width="8.7109375" style="1"/>
    <col min="6150" max="6150" width="1.7109375" style="1" customWidth="1"/>
    <col min="6151" max="6400" width="8.7109375" style="1"/>
    <col min="6401" max="6401" width="30.7109375" style="1" customWidth="1"/>
    <col min="6402" max="6405" width="8.7109375" style="1"/>
    <col min="6406" max="6406" width="1.7109375" style="1" customWidth="1"/>
    <col min="6407" max="6656" width="8.7109375" style="1"/>
    <col min="6657" max="6657" width="30.7109375" style="1" customWidth="1"/>
    <col min="6658" max="6661" width="8.7109375" style="1"/>
    <col min="6662" max="6662" width="1.7109375" style="1" customWidth="1"/>
    <col min="6663" max="6912" width="8.7109375" style="1"/>
    <col min="6913" max="6913" width="30.7109375" style="1" customWidth="1"/>
    <col min="6914" max="6917" width="8.7109375" style="1"/>
    <col min="6918" max="6918" width="1.7109375" style="1" customWidth="1"/>
    <col min="6919" max="7168" width="8.7109375" style="1"/>
    <col min="7169" max="7169" width="30.7109375" style="1" customWidth="1"/>
    <col min="7170" max="7173" width="8.7109375" style="1"/>
    <col min="7174" max="7174" width="1.7109375" style="1" customWidth="1"/>
    <col min="7175" max="7424" width="8.7109375" style="1"/>
    <col min="7425" max="7425" width="30.7109375" style="1" customWidth="1"/>
    <col min="7426" max="7429" width="8.7109375" style="1"/>
    <col min="7430" max="7430" width="1.7109375" style="1" customWidth="1"/>
    <col min="7431" max="7680" width="8.7109375" style="1"/>
    <col min="7681" max="7681" width="30.7109375" style="1" customWidth="1"/>
    <col min="7682" max="7685" width="8.7109375" style="1"/>
    <col min="7686" max="7686" width="1.7109375" style="1" customWidth="1"/>
    <col min="7687" max="7936" width="8.7109375" style="1"/>
    <col min="7937" max="7937" width="30.7109375" style="1" customWidth="1"/>
    <col min="7938" max="7941" width="8.7109375" style="1"/>
    <col min="7942" max="7942" width="1.7109375" style="1" customWidth="1"/>
    <col min="7943" max="8192" width="8.7109375" style="1"/>
    <col min="8193" max="8193" width="30.7109375" style="1" customWidth="1"/>
    <col min="8194" max="8197" width="8.7109375" style="1"/>
    <col min="8198" max="8198" width="1.7109375" style="1" customWidth="1"/>
    <col min="8199" max="8448" width="8.7109375" style="1"/>
    <col min="8449" max="8449" width="30.7109375" style="1" customWidth="1"/>
    <col min="8450" max="8453" width="8.7109375" style="1"/>
    <col min="8454" max="8454" width="1.7109375" style="1" customWidth="1"/>
    <col min="8455" max="8704" width="8.7109375" style="1"/>
    <col min="8705" max="8705" width="30.7109375" style="1" customWidth="1"/>
    <col min="8706" max="8709" width="8.7109375" style="1"/>
    <col min="8710" max="8710" width="1.7109375" style="1" customWidth="1"/>
    <col min="8711" max="8960" width="8.7109375" style="1"/>
    <col min="8961" max="8961" width="30.7109375" style="1" customWidth="1"/>
    <col min="8962" max="8965" width="8.7109375" style="1"/>
    <col min="8966" max="8966" width="1.7109375" style="1" customWidth="1"/>
    <col min="8967" max="9216" width="8.7109375" style="1"/>
    <col min="9217" max="9217" width="30.7109375" style="1" customWidth="1"/>
    <col min="9218" max="9221" width="8.7109375" style="1"/>
    <col min="9222" max="9222" width="1.7109375" style="1" customWidth="1"/>
    <col min="9223" max="9472" width="8.7109375" style="1"/>
    <col min="9473" max="9473" width="30.7109375" style="1" customWidth="1"/>
    <col min="9474" max="9477" width="8.7109375" style="1"/>
    <col min="9478" max="9478" width="1.7109375" style="1" customWidth="1"/>
    <col min="9479" max="9728" width="8.7109375" style="1"/>
    <col min="9729" max="9729" width="30.7109375" style="1" customWidth="1"/>
    <col min="9730" max="9733" width="8.7109375" style="1"/>
    <col min="9734" max="9734" width="1.7109375" style="1" customWidth="1"/>
    <col min="9735" max="9984" width="8.7109375" style="1"/>
    <col min="9985" max="9985" width="30.7109375" style="1" customWidth="1"/>
    <col min="9986" max="9989" width="8.7109375" style="1"/>
    <col min="9990" max="9990" width="1.7109375" style="1" customWidth="1"/>
    <col min="9991" max="10240" width="8.7109375" style="1"/>
    <col min="10241" max="10241" width="30.7109375" style="1" customWidth="1"/>
    <col min="10242" max="10245" width="8.7109375" style="1"/>
    <col min="10246" max="10246" width="1.7109375" style="1" customWidth="1"/>
    <col min="10247" max="10496" width="8.7109375" style="1"/>
    <col min="10497" max="10497" width="30.7109375" style="1" customWidth="1"/>
    <col min="10498" max="10501" width="8.7109375" style="1"/>
    <col min="10502" max="10502" width="1.7109375" style="1" customWidth="1"/>
    <col min="10503" max="10752" width="8.7109375" style="1"/>
    <col min="10753" max="10753" width="30.7109375" style="1" customWidth="1"/>
    <col min="10754" max="10757" width="8.7109375" style="1"/>
    <col min="10758" max="10758" width="1.7109375" style="1" customWidth="1"/>
    <col min="10759" max="11008" width="8.7109375" style="1"/>
    <col min="11009" max="11009" width="30.7109375" style="1" customWidth="1"/>
    <col min="11010" max="11013" width="8.7109375" style="1"/>
    <col min="11014" max="11014" width="1.7109375" style="1" customWidth="1"/>
    <col min="11015" max="11264" width="8.7109375" style="1"/>
    <col min="11265" max="11265" width="30.7109375" style="1" customWidth="1"/>
    <col min="11266" max="11269" width="8.7109375" style="1"/>
    <col min="11270" max="11270" width="1.7109375" style="1" customWidth="1"/>
    <col min="11271" max="11520" width="8.7109375" style="1"/>
    <col min="11521" max="11521" width="30.7109375" style="1" customWidth="1"/>
    <col min="11522" max="11525" width="8.7109375" style="1"/>
    <col min="11526" max="11526" width="1.7109375" style="1" customWidth="1"/>
    <col min="11527" max="11776" width="8.7109375" style="1"/>
    <col min="11777" max="11777" width="30.7109375" style="1" customWidth="1"/>
    <col min="11778" max="11781" width="8.7109375" style="1"/>
    <col min="11782" max="11782" width="1.7109375" style="1" customWidth="1"/>
    <col min="11783" max="12032" width="8.7109375" style="1"/>
    <col min="12033" max="12033" width="30.7109375" style="1" customWidth="1"/>
    <col min="12034" max="12037" width="8.7109375" style="1"/>
    <col min="12038" max="12038" width="1.7109375" style="1" customWidth="1"/>
    <col min="12039" max="12288" width="8.7109375" style="1"/>
    <col min="12289" max="12289" width="30.7109375" style="1" customWidth="1"/>
    <col min="12290" max="12293" width="8.7109375" style="1"/>
    <col min="12294" max="12294" width="1.7109375" style="1" customWidth="1"/>
    <col min="12295" max="12544" width="8.7109375" style="1"/>
    <col min="12545" max="12545" width="30.7109375" style="1" customWidth="1"/>
    <col min="12546" max="12549" width="8.7109375" style="1"/>
    <col min="12550" max="12550" width="1.7109375" style="1" customWidth="1"/>
    <col min="12551" max="12800" width="8.7109375" style="1"/>
    <col min="12801" max="12801" width="30.7109375" style="1" customWidth="1"/>
    <col min="12802" max="12805" width="8.7109375" style="1"/>
    <col min="12806" max="12806" width="1.7109375" style="1" customWidth="1"/>
    <col min="12807" max="13056" width="8.7109375" style="1"/>
    <col min="13057" max="13057" width="30.7109375" style="1" customWidth="1"/>
    <col min="13058" max="13061" width="8.7109375" style="1"/>
    <col min="13062" max="13062" width="1.7109375" style="1" customWidth="1"/>
    <col min="13063" max="13312" width="8.7109375" style="1"/>
    <col min="13313" max="13313" width="30.7109375" style="1" customWidth="1"/>
    <col min="13314" max="13317" width="8.7109375" style="1"/>
    <col min="13318" max="13318" width="1.7109375" style="1" customWidth="1"/>
    <col min="13319" max="13568" width="8.7109375" style="1"/>
    <col min="13569" max="13569" width="30.7109375" style="1" customWidth="1"/>
    <col min="13570" max="13573" width="8.7109375" style="1"/>
    <col min="13574" max="13574" width="1.7109375" style="1" customWidth="1"/>
    <col min="13575" max="13824" width="8.7109375" style="1"/>
    <col min="13825" max="13825" width="30.7109375" style="1" customWidth="1"/>
    <col min="13826" max="13829" width="8.7109375" style="1"/>
    <col min="13830" max="13830" width="1.7109375" style="1" customWidth="1"/>
    <col min="13831" max="14080" width="8.7109375" style="1"/>
    <col min="14081" max="14081" width="30.7109375" style="1" customWidth="1"/>
    <col min="14082" max="14085" width="8.7109375" style="1"/>
    <col min="14086" max="14086" width="1.7109375" style="1" customWidth="1"/>
    <col min="14087" max="14336" width="8.7109375" style="1"/>
    <col min="14337" max="14337" width="30.7109375" style="1" customWidth="1"/>
    <col min="14338" max="14341" width="8.7109375" style="1"/>
    <col min="14342" max="14342" width="1.7109375" style="1" customWidth="1"/>
    <col min="14343" max="14592" width="8.7109375" style="1"/>
    <col min="14593" max="14593" width="30.7109375" style="1" customWidth="1"/>
    <col min="14594" max="14597" width="8.7109375" style="1"/>
    <col min="14598" max="14598" width="1.7109375" style="1" customWidth="1"/>
    <col min="14599" max="14848" width="8.7109375" style="1"/>
    <col min="14849" max="14849" width="30.7109375" style="1" customWidth="1"/>
    <col min="14850" max="14853" width="8.7109375" style="1"/>
    <col min="14854" max="14854" width="1.7109375" style="1" customWidth="1"/>
    <col min="14855" max="15104" width="8.7109375" style="1"/>
    <col min="15105" max="15105" width="30.7109375" style="1" customWidth="1"/>
    <col min="15106" max="15109" width="8.7109375" style="1"/>
    <col min="15110" max="15110" width="1.7109375" style="1" customWidth="1"/>
    <col min="15111" max="15360" width="8.7109375" style="1"/>
    <col min="15361" max="15361" width="30.7109375" style="1" customWidth="1"/>
    <col min="15362" max="15365" width="8.7109375" style="1"/>
    <col min="15366" max="15366" width="1.7109375" style="1" customWidth="1"/>
    <col min="15367" max="15616" width="8.7109375" style="1"/>
    <col min="15617" max="15617" width="30.7109375" style="1" customWidth="1"/>
    <col min="15618" max="15621" width="8.7109375" style="1"/>
    <col min="15622" max="15622" width="1.7109375" style="1" customWidth="1"/>
    <col min="15623" max="15872" width="8.7109375" style="1"/>
    <col min="15873" max="15873" width="30.7109375" style="1" customWidth="1"/>
    <col min="15874" max="15877" width="8.7109375" style="1"/>
    <col min="15878" max="15878" width="1.7109375" style="1" customWidth="1"/>
    <col min="15879" max="16128" width="8.7109375" style="1"/>
    <col min="16129" max="16129" width="30.7109375" style="1" customWidth="1"/>
    <col min="16130" max="16133" width="8.7109375" style="1"/>
    <col min="16134" max="16134" width="1.7109375" style="1" customWidth="1"/>
    <col min="16135" max="16384" width="8.7109375" style="1"/>
  </cols>
  <sheetData>
    <row r="1" spans="1:10" s="44" customFormat="1" ht="20.25" x14ac:dyDescent="0.3">
      <c r="A1" s="52" t="s">
        <v>19</v>
      </c>
      <c r="B1" s="174" t="s">
        <v>644</v>
      </c>
      <c r="C1" s="175"/>
      <c r="D1" s="175"/>
      <c r="E1" s="175"/>
      <c r="F1" s="175"/>
      <c r="G1" s="175"/>
      <c r="H1" s="175"/>
      <c r="I1" s="175"/>
      <c r="J1" s="175"/>
    </row>
    <row r="2" spans="1:10" s="44" customFormat="1" ht="20.25" x14ac:dyDescent="0.3">
      <c r="A2" s="52" t="s">
        <v>21</v>
      </c>
      <c r="B2" s="176" t="s">
        <v>3</v>
      </c>
      <c r="C2" s="177"/>
      <c r="D2" s="177"/>
      <c r="E2" s="177"/>
      <c r="F2" s="177"/>
      <c r="G2" s="177"/>
      <c r="H2" s="177"/>
      <c r="I2" s="177"/>
      <c r="J2" s="177"/>
    </row>
    <row r="4" spans="1:10" x14ac:dyDescent="0.2">
      <c r="A4" s="10"/>
      <c r="B4" s="170" t="s">
        <v>4</v>
      </c>
      <c r="C4" s="171"/>
      <c r="D4" s="170" t="s">
        <v>5</v>
      </c>
      <c r="E4" s="171"/>
      <c r="F4" s="11"/>
      <c r="G4" s="170" t="s">
        <v>6</v>
      </c>
      <c r="H4" s="172"/>
      <c r="I4" s="172"/>
      <c r="J4" s="171"/>
    </row>
    <row r="5" spans="1:10" x14ac:dyDescent="0.2">
      <c r="A5" s="12"/>
      <c r="B5" s="13">
        <f>VALUE(RIGHT(B2, 4))</f>
        <v>2020</v>
      </c>
      <c r="C5" s="14">
        <f>B5-1</f>
        <v>2019</v>
      </c>
      <c r="D5" s="13">
        <f>B5</f>
        <v>2020</v>
      </c>
      <c r="E5" s="14">
        <f>C5</f>
        <v>2019</v>
      </c>
      <c r="F5" s="15"/>
      <c r="G5" s="13" t="s">
        <v>8</v>
      </c>
      <c r="H5" s="14" t="s">
        <v>5</v>
      </c>
      <c r="I5" s="13" t="s">
        <v>8</v>
      </c>
      <c r="J5" s="14" t="s">
        <v>5</v>
      </c>
    </row>
    <row r="6" spans="1:10" x14ac:dyDescent="0.2">
      <c r="A6" s="20"/>
      <c r="B6" s="139"/>
      <c r="C6" s="140"/>
      <c r="D6" s="139"/>
      <c r="E6" s="140"/>
      <c r="F6" s="141"/>
      <c r="G6" s="139"/>
      <c r="H6" s="140"/>
      <c r="I6" s="17"/>
      <c r="J6" s="18"/>
    </row>
    <row r="7" spans="1:10" x14ac:dyDescent="0.2">
      <c r="A7" s="111" t="s">
        <v>49</v>
      </c>
      <c r="B7" s="55"/>
      <c r="C7" s="56"/>
      <c r="D7" s="55"/>
      <c r="E7" s="56"/>
      <c r="F7" s="57"/>
      <c r="G7" s="55"/>
      <c r="H7" s="56"/>
      <c r="I7" s="77"/>
      <c r="J7" s="78"/>
    </row>
    <row r="8" spans="1:10" x14ac:dyDescent="0.2">
      <c r="A8" s="117" t="s">
        <v>339</v>
      </c>
      <c r="B8" s="55">
        <v>2</v>
      </c>
      <c r="C8" s="56">
        <v>2</v>
      </c>
      <c r="D8" s="55">
        <v>3</v>
      </c>
      <c r="E8" s="56">
        <v>5</v>
      </c>
      <c r="F8" s="57"/>
      <c r="G8" s="55">
        <f>B8-C8</f>
        <v>0</v>
      </c>
      <c r="H8" s="56">
        <f>D8-E8</f>
        <v>-2</v>
      </c>
      <c r="I8" s="77">
        <f>IF(C8=0, "-", IF(G8/C8&lt;10, G8/C8, "&gt;999%"))</f>
        <v>0</v>
      </c>
      <c r="J8" s="78">
        <f>IF(E8=0, "-", IF(H8/E8&lt;10, H8/E8, "&gt;999%"))</f>
        <v>-0.4</v>
      </c>
    </row>
    <row r="9" spans="1:10" x14ac:dyDescent="0.2">
      <c r="A9" s="117" t="s">
        <v>255</v>
      </c>
      <c r="B9" s="55">
        <v>1</v>
      </c>
      <c r="C9" s="56">
        <v>10</v>
      </c>
      <c r="D9" s="55">
        <v>16</v>
      </c>
      <c r="E9" s="56">
        <v>39</v>
      </c>
      <c r="F9" s="57"/>
      <c r="G9" s="55">
        <f>B9-C9</f>
        <v>-9</v>
      </c>
      <c r="H9" s="56">
        <f>D9-E9</f>
        <v>-23</v>
      </c>
      <c r="I9" s="77">
        <f>IF(C9=0, "-", IF(G9/C9&lt;10, G9/C9, "&gt;999%"))</f>
        <v>-0.9</v>
      </c>
      <c r="J9" s="78">
        <f>IF(E9=0, "-", IF(H9/E9&lt;10, H9/E9, "&gt;999%"))</f>
        <v>-0.58974358974358976</v>
      </c>
    </row>
    <row r="10" spans="1:10" x14ac:dyDescent="0.2">
      <c r="A10" s="117" t="s">
        <v>203</v>
      </c>
      <c r="B10" s="55">
        <v>1</v>
      </c>
      <c r="C10" s="56">
        <v>11</v>
      </c>
      <c r="D10" s="55">
        <v>10</v>
      </c>
      <c r="E10" s="56">
        <v>35</v>
      </c>
      <c r="F10" s="57"/>
      <c r="G10" s="55">
        <f>B10-C10</f>
        <v>-10</v>
      </c>
      <c r="H10" s="56">
        <f>D10-E10</f>
        <v>-25</v>
      </c>
      <c r="I10" s="77">
        <f>IF(C10=0, "-", IF(G10/C10&lt;10, G10/C10, "&gt;999%"))</f>
        <v>-0.90909090909090906</v>
      </c>
      <c r="J10" s="78">
        <f>IF(E10=0, "-", IF(H10/E10&lt;10, H10/E10, "&gt;999%"))</f>
        <v>-0.7142857142857143</v>
      </c>
    </row>
    <row r="11" spans="1:10" x14ac:dyDescent="0.2">
      <c r="A11" s="117" t="s">
        <v>458</v>
      </c>
      <c r="B11" s="55">
        <v>11</v>
      </c>
      <c r="C11" s="56">
        <v>6</v>
      </c>
      <c r="D11" s="55">
        <v>42</v>
      </c>
      <c r="E11" s="56">
        <v>28</v>
      </c>
      <c r="F11" s="57"/>
      <c r="G11" s="55">
        <f>B11-C11</f>
        <v>5</v>
      </c>
      <c r="H11" s="56">
        <f>D11-E11</f>
        <v>14</v>
      </c>
      <c r="I11" s="77">
        <f>IF(C11=0, "-", IF(G11/C11&lt;10, G11/C11, "&gt;999%"))</f>
        <v>0.83333333333333337</v>
      </c>
      <c r="J11" s="78">
        <f>IF(E11=0, "-", IF(H11/E11&lt;10, H11/E11, "&gt;999%"))</f>
        <v>0.5</v>
      </c>
    </row>
    <row r="12" spans="1:10" s="38" customFormat="1" x14ac:dyDescent="0.2">
      <c r="A12" s="142" t="s">
        <v>645</v>
      </c>
      <c r="B12" s="32">
        <v>15</v>
      </c>
      <c r="C12" s="33">
        <v>29</v>
      </c>
      <c r="D12" s="32">
        <v>71</v>
      </c>
      <c r="E12" s="33">
        <v>107</v>
      </c>
      <c r="F12" s="34"/>
      <c r="G12" s="32">
        <f>B12-C12</f>
        <v>-14</v>
      </c>
      <c r="H12" s="33">
        <f>D12-E12</f>
        <v>-36</v>
      </c>
      <c r="I12" s="35">
        <f>IF(C12=0, "-", IF(G12/C12&lt;10, G12/C12, "&gt;999%"))</f>
        <v>-0.48275862068965519</v>
      </c>
      <c r="J12" s="36">
        <f>IF(E12=0, "-", IF(H12/E12&lt;10, H12/E12, "&gt;999%"))</f>
        <v>-0.3364485981308411</v>
      </c>
    </row>
    <row r="13" spans="1:10" x14ac:dyDescent="0.2">
      <c r="A13" s="143"/>
      <c r="B13" s="63"/>
      <c r="C13" s="64"/>
      <c r="D13" s="63"/>
      <c r="E13" s="64"/>
      <c r="F13" s="65"/>
      <c r="G13" s="63"/>
      <c r="H13" s="64"/>
      <c r="I13" s="79"/>
      <c r="J13" s="80"/>
    </row>
    <row r="14" spans="1:10" x14ac:dyDescent="0.2">
      <c r="A14" s="111" t="s">
        <v>50</v>
      </c>
      <c r="B14" s="55"/>
      <c r="C14" s="56"/>
      <c r="D14" s="55"/>
      <c r="E14" s="56"/>
      <c r="F14" s="57"/>
      <c r="G14" s="55"/>
      <c r="H14" s="56"/>
      <c r="I14" s="77"/>
      <c r="J14" s="78"/>
    </row>
    <row r="15" spans="1:10" x14ac:dyDescent="0.2">
      <c r="A15" s="117" t="s">
        <v>340</v>
      </c>
      <c r="B15" s="55">
        <v>0</v>
      </c>
      <c r="C15" s="56">
        <v>1</v>
      </c>
      <c r="D15" s="55">
        <v>1</v>
      </c>
      <c r="E15" s="56">
        <v>2</v>
      </c>
      <c r="F15" s="57"/>
      <c r="G15" s="55">
        <f>B15-C15</f>
        <v>-1</v>
      </c>
      <c r="H15" s="56">
        <f>D15-E15</f>
        <v>-1</v>
      </c>
      <c r="I15" s="77">
        <f>IF(C15=0, "-", IF(G15/C15&lt;10, G15/C15, "&gt;999%"))</f>
        <v>-1</v>
      </c>
      <c r="J15" s="78">
        <f>IF(E15=0, "-", IF(H15/E15&lt;10, H15/E15, "&gt;999%"))</f>
        <v>-0.5</v>
      </c>
    </row>
    <row r="16" spans="1:10" s="38" customFormat="1" x14ac:dyDescent="0.2">
      <c r="A16" s="142" t="s">
        <v>646</v>
      </c>
      <c r="B16" s="32">
        <v>0</v>
      </c>
      <c r="C16" s="33">
        <v>1</v>
      </c>
      <c r="D16" s="32">
        <v>1</v>
      </c>
      <c r="E16" s="33">
        <v>2</v>
      </c>
      <c r="F16" s="34"/>
      <c r="G16" s="32">
        <f>B16-C16</f>
        <v>-1</v>
      </c>
      <c r="H16" s="33">
        <f>D16-E16</f>
        <v>-1</v>
      </c>
      <c r="I16" s="35">
        <f>IF(C16=0, "-", IF(G16/C16&lt;10, G16/C16, "&gt;999%"))</f>
        <v>-1</v>
      </c>
      <c r="J16" s="36">
        <f>IF(E16=0, "-", IF(H16/E16&lt;10, H16/E16, "&gt;999%"))</f>
        <v>-0.5</v>
      </c>
    </row>
    <row r="17" spans="1:10" x14ac:dyDescent="0.2">
      <c r="A17" s="143"/>
      <c r="B17" s="63"/>
      <c r="C17" s="64"/>
      <c r="D17" s="63"/>
      <c r="E17" s="64"/>
      <c r="F17" s="65"/>
      <c r="G17" s="63"/>
      <c r="H17" s="64"/>
      <c r="I17" s="79"/>
      <c r="J17" s="80"/>
    </row>
    <row r="18" spans="1:10" x14ac:dyDescent="0.2">
      <c r="A18" s="111" t="s">
        <v>51</v>
      </c>
      <c r="B18" s="55"/>
      <c r="C18" s="56"/>
      <c r="D18" s="55"/>
      <c r="E18" s="56"/>
      <c r="F18" s="57"/>
      <c r="G18" s="55"/>
      <c r="H18" s="56"/>
      <c r="I18" s="77"/>
      <c r="J18" s="78"/>
    </row>
    <row r="19" spans="1:10" x14ac:dyDescent="0.2">
      <c r="A19" s="117" t="s">
        <v>361</v>
      </c>
      <c r="B19" s="55">
        <v>5</v>
      </c>
      <c r="C19" s="56">
        <v>6</v>
      </c>
      <c r="D19" s="55">
        <v>26</v>
      </c>
      <c r="E19" s="56">
        <v>29</v>
      </c>
      <c r="F19" s="57"/>
      <c r="G19" s="55">
        <f>B19-C19</f>
        <v>-1</v>
      </c>
      <c r="H19" s="56">
        <f>D19-E19</f>
        <v>-3</v>
      </c>
      <c r="I19" s="77">
        <f>IF(C19=0, "-", IF(G19/C19&lt;10, G19/C19, "&gt;999%"))</f>
        <v>-0.16666666666666666</v>
      </c>
      <c r="J19" s="78">
        <f>IF(E19=0, "-", IF(H19/E19&lt;10, H19/E19, "&gt;999%"))</f>
        <v>-0.10344827586206896</v>
      </c>
    </row>
    <row r="20" spans="1:10" s="38" customFormat="1" x14ac:dyDescent="0.2">
      <c r="A20" s="142" t="s">
        <v>647</v>
      </c>
      <c r="B20" s="32">
        <v>5</v>
      </c>
      <c r="C20" s="33">
        <v>6</v>
      </c>
      <c r="D20" s="32">
        <v>26</v>
      </c>
      <c r="E20" s="33">
        <v>29</v>
      </c>
      <c r="F20" s="34"/>
      <c r="G20" s="32">
        <f>B20-C20</f>
        <v>-1</v>
      </c>
      <c r="H20" s="33">
        <f>D20-E20</f>
        <v>-3</v>
      </c>
      <c r="I20" s="35">
        <f>IF(C20=0, "-", IF(G20/C20&lt;10, G20/C20, "&gt;999%"))</f>
        <v>-0.16666666666666666</v>
      </c>
      <c r="J20" s="36">
        <f>IF(E20=0, "-", IF(H20/E20&lt;10, H20/E20, "&gt;999%"))</f>
        <v>-0.10344827586206896</v>
      </c>
    </row>
    <row r="21" spans="1:10" x14ac:dyDescent="0.2">
      <c r="A21" s="143"/>
      <c r="B21" s="63"/>
      <c r="C21" s="64"/>
      <c r="D21" s="63"/>
      <c r="E21" s="64"/>
      <c r="F21" s="65"/>
      <c r="G21" s="63"/>
      <c r="H21" s="64"/>
      <c r="I21" s="79"/>
      <c r="J21" s="80"/>
    </row>
    <row r="22" spans="1:10" x14ac:dyDescent="0.2">
      <c r="A22" s="111" t="s">
        <v>52</v>
      </c>
      <c r="B22" s="55"/>
      <c r="C22" s="56"/>
      <c r="D22" s="55"/>
      <c r="E22" s="56"/>
      <c r="F22" s="57"/>
      <c r="G22" s="55"/>
      <c r="H22" s="56"/>
      <c r="I22" s="77"/>
      <c r="J22" s="78"/>
    </row>
    <row r="23" spans="1:10" x14ac:dyDescent="0.2">
      <c r="A23" s="117" t="s">
        <v>195</v>
      </c>
      <c r="B23" s="55">
        <v>30</v>
      </c>
      <c r="C23" s="56">
        <v>1</v>
      </c>
      <c r="D23" s="55">
        <v>116</v>
      </c>
      <c r="E23" s="56">
        <v>54</v>
      </c>
      <c r="F23" s="57"/>
      <c r="G23" s="55">
        <f t="shared" ref="G23:G40" si="0">B23-C23</f>
        <v>29</v>
      </c>
      <c r="H23" s="56">
        <f t="shared" ref="H23:H40" si="1">D23-E23</f>
        <v>62</v>
      </c>
      <c r="I23" s="77" t="str">
        <f t="shared" ref="I23:I40" si="2">IF(C23=0, "-", IF(G23/C23&lt;10, G23/C23, "&gt;999%"))</f>
        <v>&gt;999%</v>
      </c>
      <c r="J23" s="78">
        <f t="shared" ref="J23:J40" si="3">IF(E23=0, "-", IF(H23/E23&lt;10, H23/E23, "&gt;999%"))</f>
        <v>1.1481481481481481</v>
      </c>
    </row>
    <row r="24" spans="1:10" x14ac:dyDescent="0.2">
      <c r="A24" s="117" t="s">
        <v>228</v>
      </c>
      <c r="B24" s="55">
        <v>159</v>
      </c>
      <c r="C24" s="56">
        <v>146</v>
      </c>
      <c r="D24" s="55">
        <v>481</v>
      </c>
      <c r="E24" s="56">
        <v>828</v>
      </c>
      <c r="F24" s="57"/>
      <c r="G24" s="55">
        <f t="shared" si="0"/>
        <v>13</v>
      </c>
      <c r="H24" s="56">
        <f t="shared" si="1"/>
        <v>-347</v>
      </c>
      <c r="I24" s="77">
        <f t="shared" si="2"/>
        <v>8.9041095890410954E-2</v>
      </c>
      <c r="J24" s="78">
        <f t="shared" si="3"/>
        <v>-0.41908212560386471</v>
      </c>
    </row>
    <row r="25" spans="1:10" x14ac:dyDescent="0.2">
      <c r="A25" s="117" t="s">
        <v>328</v>
      </c>
      <c r="B25" s="55">
        <v>16</v>
      </c>
      <c r="C25" s="56">
        <v>8</v>
      </c>
      <c r="D25" s="55">
        <v>36</v>
      </c>
      <c r="E25" s="56">
        <v>58</v>
      </c>
      <c r="F25" s="57"/>
      <c r="G25" s="55">
        <f t="shared" si="0"/>
        <v>8</v>
      </c>
      <c r="H25" s="56">
        <f t="shared" si="1"/>
        <v>-22</v>
      </c>
      <c r="I25" s="77">
        <f t="shared" si="2"/>
        <v>1</v>
      </c>
      <c r="J25" s="78">
        <f t="shared" si="3"/>
        <v>-0.37931034482758619</v>
      </c>
    </row>
    <row r="26" spans="1:10" x14ac:dyDescent="0.2">
      <c r="A26" s="117" t="s">
        <v>256</v>
      </c>
      <c r="B26" s="55">
        <v>49</v>
      </c>
      <c r="C26" s="56">
        <v>54</v>
      </c>
      <c r="D26" s="55">
        <v>175</v>
      </c>
      <c r="E26" s="56">
        <v>308</v>
      </c>
      <c r="F26" s="57"/>
      <c r="G26" s="55">
        <f t="shared" si="0"/>
        <v>-5</v>
      </c>
      <c r="H26" s="56">
        <f t="shared" si="1"/>
        <v>-133</v>
      </c>
      <c r="I26" s="77">
        <f t="shared" si="2"/>
        <v>-9.2592592592592587E-2</v>
      </c>
      <c r="J26" s="78">
        <f t="shared" si="3"/>
        <v>-0.43181818181818182</v>
      </c>
    </row>
    <row r="27" spans="1:10" x14ac:dyDescent="0.2">
      <c r="A27" s="117" t="s">
        <v>341</v>
      </c>
      <c r="B27" s="55">
        <v>6</v>
      </c>
      <c r="C27" s="56">
        <v>8</v>
      </c>
      <c r="D27" s="55">
        <v>37</v>
      </c>
      <c r="E27" s="56">
        <v>100</v>
      </c>
      <c r="F27" s="57"/>
      <c r="G27" s="55">
        <f t="shared" si="0"/>
        <v>-2</v>
      </c>
      <c r="H27" s="56">
        <f t="shared" si="1"/>
        <v>-63</v>
      </c>
      <c r="I27" s="77">
        <f t="shared" si="2"/>
        <v>-0.25</v>
      </c>
      <c r="J27" s="78">
        <f t="shared" si="3"/>
        <v>-0.63</v>
      </c>
    </row>
    <row r="28" spans="1:10" x14ac:dyDescent="0.2">
      <c r="A28" s="117" t="s">
        <v>257</v>
      </c>
      <c r="B28" s="55">
        <v>32</v>
      </c>
      <c r="C28" s="56">
        <v>23</v>
      </c>
      <c r="D28" s="55">
        <v>167</v>
      </c>
      <c r="E28" s="56">
        <v>193</v>
      </c>
      <c r="F28" s="57"/>
      <c r="G28" s="55">
        <f t="shared" si="0"/>
        <v>9</v>
      </c>
      <c r="H28" s="56">
        <f t="shared" si="1"/>
        <v>-26</v>
      </c>
      <c r="I28" s="77">
        <f t="shared" si="2"/>
        <v>0.39130434782608697</v>
      </c>
      <c r="J28" s="78">
        <f t="shared" si="3"/>
        <v>-0.13471502590673576</v>
      </c>
    </row>
    <row r="29" spans="1:10" x14ac:dyDescent="0.2">
      <c r="A29" s="117" t="s">
        <v>279</v>
      </c>
      <c r="B29" s="55">
        <v>14</v>
      </c>
      <c r="C29" s="56">
        <v>2</v>
      </c>
      <c r="D29" s="55">
        <v>41</v>
      </c>
      <c r="E29" s="56">
        <v>13</v>
      </c>
      <c r="F29" s="57"/>
      <c r="G29" s="55">
        <f t="shared" si="0"/>
        <v>12</v>
      </c>
      <c r="H29" s="56">
        <f t="shared" si="1"/>
        <v>28</v>
      </c>
      <c r="I29" s="77">
        <f t="shared" si="2"/>
        <v>6</v>
      </c>
      <c r="J29" s="78">
        <f t="shared" si="3"/>
        <v>2.1538461538461537</v>
      </c>
    </row>
    <row r="30" spans="1:10" x14ac:dyDescent="0.2">
      <c r="A30" s="117" t="s">
        <v>280</v>
      </c>
      <c r="B30" s="55">
        <v>11</v>
      </c>
      <c r="C30" s="56">
        <v>2</v>
      </c>
      <c r="D30" s="55">
        <v>25</v>
      </c>
      <c r="E30" s="56">
        <v>22</v>
      </c>
      <c r="F30" s="57"/>
      <c r="G30" s="55">
        <f t="shared" si="0"/>
        <v>9</v>
      </c>
      <c r="H30" s="56">
        <f t="shared" si="1"/>
        <v>3</v>
      </c>
      <c r="I30" s="77">
        <f t="shared" si="2"/>
        <v>4.5</v>
      </c>
      <c r="J30" s="78">
        <f t="shared" si="3"/>
        <v>0.13636363636363635</v>
      </c>
    </row>
    <row r="31" spans="1:10" x14ac:dyDescent="0.2">
      <c r="A31" s="117" t="s">
        <v>294</v>
      </c>
      <c r="B31" s="55">
        <v>0</v>
      </c>
      <c r="C31" s="56">
        <v>1</v>
      </c>
      <c r="D31" s="55">
        <v>4</v>
      </c>
      <c r="E31" s="56">
        <v>13</v>
      </c>
      <c r="F31" s="57"/>
      <c r="G31" s="55">
        <f t="shared" si="0"/>
        <v>-1</v>
      </c>
      <c r="H31" s="56">
        <f t="shared" si="1"/>
        <v>-9</v>
      </c>
      <c r="I31" s="77">
        <f t="shared" si="2"/>
        <v>-1</v>
      </c>
      <c r="J31" s="78">
        <f t="shared" si="3"/>
        <v>-0.69230769230769229</v>
      </c>
    </row>
    <row r="32" spans="1:10" x14ac:dyDescent="0.2">
      <c r="A32" s="117" t="s">
        <v>501</v>
      </c>
      <c r="B32" s="55">
        <v>0</v>
      </c>
      <c r="C32" s="56">
        <v>0</v>
      </c>
      <c r="D32" s="55">
        <v>6</v>
      </c>
      <c r="E32" s="56">
        <v>0</v>
      </c>
      <c r="F32" s="57"/>
      <c r="G32" s="55">
        <f t="shared" si="0"/>
        <v>0</v>
      </c>
      <c r="H32" s="56">
        <f t="shared" si="1"/>
        <v>6</v>
      </c>
      <c r="I32" s="77" t="str">
        <f t="shared" si="2"/>
        <v>-</v>
      </c>
      <c r="J32" s="78" t="str">
        <f t="shared" si="3"/>
        <v>-</v>
      </c>
    </row>
    <row r="33" spans="1:10" x14ac:dyDescent="0.2">
      <c r="A33" s="117" t="s">
        <v>420</v>
      </c>
      <c r="B33" s="55">
        <v>66</v>
      </c>
      <c r="C33" s="56">
        <v>53</v>
      </c>
      <c r="D33" s="55">
        <v>257</v>
      </c>
      <c r="E33" s="56">
        <v>489</v>
      </c>
      <c r="F33" s="57"/>
      <c r="G33" s="55">
        <f t="shared" si="0"/>
        <v>13</v>
      </c>
      <c r="H33" s="56">
        <f t="shared" si="1"/>
        <v>-232</v>
      </c>
      <c r="I33" s="77">
        <f t="shared" si="2"/>
        <v>0.24528301886792453</v>
      </c>
      <c r="J33" s="78">
        <f t="shared" si="3"/>
        <v>-0.47443762781186094</v>
      </c>
    </row>
    <row r="34" spans="1:10" x14ac:dyDescent="0.2">
      <c r="A34" s="117" t="s">
        <v>421</v>
      </c>
      <c r="B34" s="55">
        <v>196</v>
      </c>
      <c r="C34" s="56">
        <v>0</v>
      </c>
      <c r="D34" s="55">
        <v>733</v>
      </c>
      <c r="E34" s="56">
        <v>78</v>
      </c>
      <c r="F34" s="57"/>
      <c r="G34" s="55">
        <f t="shared" si="0"/>
        <v>196</v>
      </c>
      <c r="H34" s="56">
        <f t="shared" si="1"/>
        <v>655</v>
      </c>
      <c r="I34" s="77" t="str">
        <f t="shared" si="2"/>
        <v>-</v>
      </c>
      <c r="J34" s="78">
        <f t="shared" si="3"/>
        <v>8.3974358974358978</v>
      </c>
    </row>
    <row r="35" spans="1:10" x14ac:dyDescent="0.2">
      <c r="A35" s="117" t="s">
        <v>459</v>
      </c>
      <c r="B35" s="55">
        <v>185</v>
      </c>
      <c r="C35" s="56">
        <v>146</v>
      </c>
      <c r="D35" s="55">
        <v>623</v>
      </c>
      <c r="E35" s="56">
        <v>838</v>
      </c>
      <c r="F35" s="57"/>
      <c r="G35" s="55">
        <f t="shared" si="0"/>
        <v>39</v>
      </c>
      <c r="H35" s="56">
        <f t="shared" si="1"/>
        <v>-215</v>
      </c>
      <c r="I35" s="77">
        <f t="shared" si="2"/>
        <v>0.26712328767123289</v>
      </c>
      <c r="J35" s="78">
        <f t="shared" si="3"/>
        <v>-0.25656324582338902</v>
      </c>
    </row>
    <row r="36" spans="1:10" x14ac:dyDescent="0.2">
      <c r="A36" s="117" t="s">
        <v>502</v>
      </c>
      <c r="B36" s="55">
        <v>92</v>
      </c>
      <c r="C36" s="56">
        <v>11</v>
      </c>
      <c r="D36" s="55">
        <v>403</v>
      </c>
      <c r="E36" s="56">
        <v>80</v>
      </c>
      <c r="F36" s="57"/>
      <c r="G36" s="55">
        <f t="shared" si="0"/>
        <v>81</v>
      </c>
      <c r="H36" s="56">
        <f t="shared" si="1"/>
        <v>323</v>
      </c>
      <c r="I36" s="77">
        <f t="shared" si="2"/>
        <v>7.3636363636363633</v>
      </c>
      <c r="J36" s="78">
        <f t="shared" si="3"/>
        <v>4.0374999999999996</v>
      </c>
    </row>
    <row r="37" spans="1:10" x14ac:dyDescent="0.2">
      <c r="A37" s="117" t="s">
        <v>525</v>
      </c>
      <c r="B37" s="55">
        <v>8</v>
      </c>
      <c r="C37" s="56">
        <v>21</v>
      </c>
      <c r="D37" s="55">
        <v>47</v>
      </c>
      <c r="E37" s="56">
        <v>92</v>
      </c>
      <c r="F37" s="57"/>
      <c r="G37" s="55">
        <f t="shared" si="0"/>
        <v>-13</v>
      </c>
      <c r="H37" s="56">
        <f t="shared" si="1"/>
        <v>-45</v>
      </c>
      <c r="I37" s="77">
        <f t="shared" si="2"/>
        <v>-0.61904761904761907</v>
      </c>
      <c r="J37" s="78">
        <f t="shared" si="3"/>
        <v>-0.4891304347826087</v>
      </c>
    </row>
    <row r="38" spans="1:10" x14ac:dyDescent="0.2">
      <c r="A38" s="117" t="s">
        <v>362</v>
      </c>
      <c r="B38" s="55">
        <v>2</v>
      </c>
      <c r="C38" s="56">
        <v>0</v>
      </c>
      <c r="D38" s="55">
        <v>2</v>
      </c>
      <c r="E38" s="56">
        <v>5</v>
      </c>
      <c r="F38" s="57"/>
      <c r="G38" s="55">
        <f t="shared" si="0"/>
        <v>2</v>
      </c>
      <c r="H38" s="56">
        <f t="shared" si="1"/>
        <v>-3</v>
      </c>
      <c r="I38" s="77" t="str">
        <f t="shared" si="2"/>
        <v>-</v>
      </c>
      <c r="J38" s="78">
        <f t="shared" si="3"/>
        <v>-0.6</v>
      </c>
    </row>
    <row r="39" spans="1:10" x14ac:dyDescent="0.2">
      <c r="A39" s="117" t="s">
        <v>342</v>
      </c>
      <c r="B39" s="55">
        <v>5</v>
      </c>
      <c r="C39" s="56">
        <v>0</v>
      </c>
      <c r="D39" s="55">
        <v>16</v>
      </c>
      <c r="E39" s="56">
        <v>5</v>
      </c>
      <c r="F39" s="57"/>
      <c r="G39" s="55">
        <f t="shared" si="0"/>
        <v>5</v>
      </c>
      <c r="H39" s="56">
        <f t="shared" si="1"/>
        <v>11</v>
      </c>
      <c r="I39" s="77" t="str">
        <f t="shared" si="2"/>
        <v>-</v>
      </c>
      <c r="J39" s="78">
        <f t="shared" si="3"/>
        <v>2.2000000000000002</v>
      </c>
    </row>
    <row r="40" spans="1:10" s="38" customFormat="1" x14ac:dyDescent="0.2">
      <c r="A40" s="142" t="s">
        <v>648</v>
      </c>
      <c r="B40" s="32">
        <v>871</v>
      </c>
      <c r="C40" s="33">
        <v>476</v>
      </c>
      <c r="D40" s="32">
        <v>3169</v>
      </c>
      <c r="E40" s="33">
        <v>3176</v>
      </c>
      <c r="F40" s="34"/>
      <c r="G40" s="32">
        <f t="shared" si="0"/>
        <v>395</v>
      </c>
      <c r="H40" s="33">
        <f t="shared" si="1"/>
        <v>-7</v>
      </c>
      <c r="I40" s="35">
        <f t="shared" si="2"/>
        <v>0.82983193277310929</v>
      </c>
      <c r="J40" s="36">
        <f t="shared" si="3"/>
        <v>-2.2040302267002519E-3</v>
      </c>
    </row>
    <row r="41" spans="1:10" x14ac:dyDescent="0.2">
      <c r="A41" s="143"/>
      <c r="B41" s="63"/>
      <c r="C41" s="64"/>
      <c r="D41" s="63"/>
      <c r="E41" s="64"/>
      <c r="F41" s="65"/>
      <c r="G41" s="63"/>
      <c r="H41" s="64"/>
      <c r="I41" s="79"/>
      <c r="J41" s="80"/>
    </row>
    <row r="42" spans="1:10" x14ac:dyDescent="0.2">
      <c r="A42" s="111" t="s">
        <v>53</v>
      </c>
      <c r="B42" s="55"/>
      <c r="C42" s="56"/>
      <c r="D42" s="55"/>
      <c r="E42" s="56"/>
      <c r="F42" s="57"/>
      <c r="G42" s="55"/>
      <c r="H42" s="56"/>
      <c r="I42" s="77"/>
      <c r="J42" s="78"/>
    </row>
    <row r="43" spans="1:10" x14ac:dyDescent="0.2">
      <c r="A43" s="117" t="s">
        <v>526</v>
      </c>
      <c r="B43" s="55">
        <v>4</v>
      </c>
      <c r="C43" s="56">
        <v>2</v>
      </c>
      <c r="D43" s="55">
        <v>14</v>
      </c>
      <c r="E43" s="56">
        <v>13</v>
      </c>
      <c r="F43" s="57"/>
      <c r="G43" s="55">
        <f>B43-C43</f>
        <v>2</v>
      </c>
      <c r="H43" s="56">
        <f>D43-E43</f>
        <v>1</v>
      </c>
      <c r="I43" s="77">
        <f>IF(C43=0, "-", IF(G43/C43&lt;10, G43/C43, "&gt;999%"))</f>
        <v>1</v>
      </c>
      <c r="J43" s="78">
        <f>IF(E43=0, "-", IF(H43/E43&lt;10, H43/E43, "&gt;999%"))</f>
        <v>7.6923076923076927E-2</v>
      </c>
    </row>
    <row r="44" spans="1:10" x14ac:dyDescent="0.2">
      <c r="A44" s="117" t="s">
        <v>363</v>
      </c>
      <c r="B44" s="55">
        <v>5</v>
      </c>
      <c r="C44" s="56">
        <v>6</v>
      </c>
      <c r="D44" s="55">
        <v>11</v>
      </c>
      <c r="E44" s="56">
        <v>21</v>
      </c>
      <c r="F44" s="57"/>
      <c r="G44" s="55">
        <f>B44-C44</f>
        <v>-1</v>
      </c>
      <c r="H44" s="56">
        <f>D44-E44</f>
        <v>-10</v>
      </c>
      <c r="I44" s="77">
        <f>IF(C44=0, "-", IF(G44/C44&lt;10, G44/C44, "&gt;999%"))</f>
        <v>-0.16666666666666666</v>
      </c>
      <c r="J44" s="78">
        <f>IF(E44=0, "-", IF(H44/E44&lt;10, H44/E44, "&gt;999%"))</f>
        <v>-0.47619047619047616</v>
      </c>
    </row>
    <row r="45" spans="1:10" x14ac:dyDescent="0.2">
      <c r="A45" s="117" t="s">
        <v>295</v>
      </c>
      <c r="B45" s="55">
        <v>0</v>
      </c>
      <c r="C45" s="56">
        <v>0</v>
      </c>
      <c r="D45" s="55">
        <v>1</v>
      </c>
      <c r="E45" s="56">
        <v>0</v>
      </c>
      <c r="F45" s="57"/>
      <c r="G45" s="55">
        <f>B45-C45</f>
        <v>0</v>
      </c>
      <c r="H45" s="56">
        <f>D45-E45</f>
        <v>1</v>
      </c>
      <c r="I45" s="77" t="str">
        <f>IF(C45=0, "-", IF(G45/C45&lt;10, G45/C45, "&gt;999%"))</f>
        <v>-</v>
      </c>
      <c r="J45" s="78" t="str">
        <f>IF(E45=0, "-", IF(H45/E45&lt;10, H45/E45, "&gt;999%"))</f>
        <v>-</v>
      </c>
    </row>
    <row r="46" spans="1:10" s="38" customFormat="1" x14ac:dyDescent="0.2">
      <c r="A46" s="142" t="s">
        <v>649</v>
      </c>
      <c r="B46" s="32">
        <v>9</v>
      </c>
      <c r="C46" s="33">
        <v>8</v>
      </c>
      <c r="D46" s="32">
        <v>26</v>
      </c>
      <c r="E46" s="33">
        <v>34</v>
      </c>
      <c r="F46" s="34"/>
      <c r="G46" s="32">
        <f>B46-C46</f>
        <v>1</v>
      </c>
      <c r="H46" s="33">
        <f>D46-E46</f>
        <v>-8</v>
      </c>
      <c r="I46" s="35">
        <f>IF(C46=0, "-", IF(G46/C46&lt;10, G46/C46, "&gt;999%"))</f>
        <v>0.125</v>
      </c>
      <c r="J46" s="36">
        <f>IF(E46=0, "-", IF(H46/E46&lt;10, H46/E46, "&gt;999%"))</f>
        <v>-0.23529411764705882</v>
      </c>
    </row>
    <row r="47" spans="1:10" x14ac:dyDescent="0.2">
      <c r="A47" s="143"/>
      <c r="B47" s="63"/>
      <c r="C47" s="64"/>
      <c r="D47" s="63"/>
      <c r="E47" s="64"/>
      <c r="F47" s="65"/>
      <c r="G47" s="63"/>
      <c r="H47" s="64"/>
      <c r="I47" s="79"/>
      <c r="J47" s="80"/>
    </row>
    <row r="48" spans="1:10" x14ac:dyDescent="0.2">
      <c r="A48" s="111" t="s">
        <v>54</v>
      </c>
      <c r="B48" s="55"/>
      <c r="C48" s="56"/>
      <c r="D48" s="55"/>
      <c r="E48" s="56"/>
      <c r="F48" s="57"/>
      <c r="G48" s="55"/>
      <c r="H48" s="56"/>
      <c r="I48" s="77"/>
      <c r="J48" s="78"/>
    </row>
    <row r="49" spans="1:10" x14ac:dyDescent="0.2">
      <c r="A49" s="117" t="s">
        <v>229</v>
      </c>
      <c r="B49" s="55">
        <v>148</v>
      </c>
      <c r="C49" s="56">
        <v>110</v>
      </c>
      <c r="D49" s="55">
        <v>516</v>
      </c>
      <c r="E49" s="56">
        <v>411</v>
      </c>
      <c r="F49" s="57"/>
      <c r="G49" s="55">
        <f t="shared" ref="G49:G73" si="4">B49-C49</f>
        <v>38</v>
      </c>
      <c r="H49" s="56">
        <f t="shared" ref="H49:H73" si="5">D49-E49</f>
        <v>105</v>
      </c>
      <c r="I49" s="77">
        <f t="shared" ref="I49:I73" si="6">IF(C49=0, "-", IF(G49/C49&lt;10, G49/C49, "&gt;999%"))</f>
        <v>0.34545454545454546</v>
      </c>
      <c r="J49" s="78">
        <f t="shared" ref="J49:J73" si="7">IF(E49=0, "-", IF(H49/E49&lt;10, H49/E49, "&gt;999%"))</f>
        <v>0.25547445255474455</v>
      </c>
    </row>
    <row r="50" spans="1:10" x14ac:dyDescent="0.2">
      <c r="A50" s="117" t="s">
        <v>230</v>
      </c>
      <c r="B50" s="55">
        <v>0</v>
      </c>
      <c r="C50" s="56">
        <v>0</v>
      </c>
      <c r="D50" s="55">
        <v>6</v>
      </c>
      <c r="E50" s="56">
        <v>0</v>
      </c>
      <c r="F50" s="57"/>
      <c r="G50" s="55">
        <f t="shared" si="4"/>
        <v>0</v>
      </c>
      <c r="H50" s="56">
        <f t="shared" si="5"/>
        <v>6</v>
      </c>
      <c r="I50" s="77" t="str">
        <f t="shared" si="6"/>
        <v>-</v>
      </c>
      <c r="J50" s="78" t="str">
        <f t="shared" si="7"/>
        <v>-</v>
      </c>
    </row>
    <row r="51" spans="1:10" x14ac:dyDescent="0.2">
      <c r="A51" s="117" t="s">
        <v>329</v>
      </c>
      <c r="B51" s="55">
        <v>14</v>
      </c>
      <c r="C51" s="56">
        <v>33</v>
      </c>
      <c r="D51" s="55">
        <v>137</v>
      </c>
      <c r="E51" s="56">
        <v>172</v>
      </c>
      <c r="F51" s="57"/>
      <c r="G51" s="55">
        <f t="shared" si="4"/>
        <v>-19</v>
      </c>
      <c r="H51" s="56">
        <f t="shared" si="5"/>
        <v>-35</v>
      </c>
      <c r="I51" s="77">
        <f t="shared" si="6"/>
        <v>-0.5757575757575758</v>
      </c>
      <c r="J51" s="78">
        <f t="shared" si="7"/>
        <v>-0.20348837209302326</v>
      </c>
    </row>
    <row r="52" spans="1:10" x14ac:dyDescent="0.2">
      <c r="A52" s="117" t="s">
        <v>231</v>
      </c>
      <c r="B52" s="55">
        <v>87</v>
      </c>
      <c r="C52" s="56">
        <v>0</v>
      </c>
      <c r="D52" s="55">
        <v>214</v>
      </c>
      <c r="E52" s="56">
        <v>0</v>
      </c>
      <c r="F52" s="57"/>
      <c r="G52" s="55">
        <f t="shared" si="4"/>
        <v>87</v>
      </c>
      <c r="H52" s="56">
        <f t="shared" si="5"/>
        <v>214</v>
      </c>
      <c r="I52" s="77" t="str">
        <f t="shared" si="6"/>
        <v>-</v>
      </c>
      <c r="J52" s="78" t="str">
        <f t="shared" si="7"/>
        <v>-</v>
      </c>
    </row>
    <row r="53" spans="1:10" x14ac:dyDescent="0.2">
      <c r="A53" s="117" t="s">
        <v>258</v>
      </c>
      <c r="B53" s="55">
        <v>212</v>
      </c>
      <c r="C53" s="56">
        <v>132</v>
      </c>
      <c r="D53" s="55">
        <v>650</v>
      </c>
      <c r="E53" s="56">
        <v>478</v>
      </c>
      <c r="F53" s="57"/>
      <c r="G53" s="55">
        <f t="shared" si="4"/>
        <v>80</v>
      </c>
      <c r="H53" s="56">
        <f t="shared" si="5"/>
        <v>172</v>
      </c>
      <c r="I53" s="77">
        <f t="shared" si="6"/>
        <v>0.60606060606060608</v>
      </c>
      <c r="J53" s="78">
        <f t="shared" si="7"/>
        <v>0.35983263598326359</v>
      </c>
    </row>
    <row r="54" spans="1:10" x14ac:dyDescent="0.2">
      <c r="A54" s="117" t="s">
        <v>259</v>
      </c>
      <c r="B54" s="55">
        <v>0</v>
      </c>
      <c r="C54" s="56">
        <v>0</v>
      </c>
      <c r="D54" s="55">
        <v>0</v>
      </c>
      <c r="E54" s="56">
        <v>4</v>
      </c>
      <c r="F54" s="57"/>
      <c r="G54" s="55">
        <f t="shared" si="4"/>
        <v>0</v>
      </c>
      <c r="H54" s="56">
        <f t="shared" si="5"/>
        <v>-4</v>
      </c>
      <c r="I54" s="77" t="str">
        <f t="shared" si="6"/>
        <v>-</v>
      </c>
      <c r="J54" s="78">
        <f t="shared" si="7"/>
        <v>-1</v>
      </c>
    </row>
    <row r="55" spans="1:10" x14ac:dyDescent="0.2">
      <c r="A55" s="117" t="s">
        <v>343</v>
      </c>
      <c r="B55" s="55">
        <v>19</v>
      </c>
      <c r="C55" s="56">
        <v>12</v>
      </c>
      <c r="D55" s="55">
        <v>63</v>
      </c>
      <c r="E55" s="56">
        <v>80</v>
      </c>
      <c r="F55" s="57"/>
      <c r="G55" s="55">
        <f t="shared" si="4"/>
        <v>7</v>
      </c>
      <c r="H55" s="56">
        <f t="shared" si="5"/>
        <v>-17</v>
      </c>
      <c r="I55" s="77">
        <f t="shared" si="6"/>
        <v>0.58333333333333337</v>
      </c>
      <c r="J55" s="78">
        <f t="shared" si="7"/>
        <v>-0.21249999999999999</v>
      </c>
    </row>
    <row r="56" spans="1:10" x14ac:dyDescent="0.2">
      <c r="A56" s="117" t="s">
        <v>260</v>
      </c>
      <c r="B56" s="55">
        <v>2</v>
      </c>
      <c r="C56" s="56">
        <v>14</v>
      </c>
      <c r="D56" s="55">
        <v>17</v>
      </c>
      <c r="E56" s="56">
        <v>72</v>
      </c>
      <c r="F56" s="57"/>
      <c r="G56" s="55">
        <f t="shared" si="4"/>
        <v>-12</v>
      </c>
      <c r="H56" s="56">
        <f t="shared" si="5"/>
        <v>-55</v>
      </c>
      <c r="I56" s="77">
        <f t="shared" si="6"/>
        <v>-0.8571428571428571</v>
      </c>
      <c r="J56" s="78">
        <f t="shared" si="7"/>
        <v>-0.76388888888888884</v>
      </c>
    </row>
    <row r="57" spans="1:10" x14ac:dyDescent="0.2">
      <c r="A57" s="117" t="s">
        <v>281</v>
      </c>
      <c r="B57" s="55">
        <v>20</v>
      </c>
      <c r="C57" s="56">
        <v>9</v>
      </c>
      <c r="D57" s="55">
        <v>50</v>
      </c>
      <c r="E57" s="56">
        <v>100</v>
      </c>
      <c r="F57" s="57"/>
      <c r="G57" s="55">
        <f t="shared" si="4"/>
        <v>11</v>
      </c>
      <c r="H57" s="56">
        <f t="shared" si="5"/>
        <v>-50</v>
      </c>
      <c r="I57" s="77">
        <f t="shared" si="6"/>
        <v>1.2222222222222223</v>
      </c>
      <c r="J57" s="78">
        <f t="shared" si="7"/>
        <v>-0.5</v>
      </c>
    </row>
    <row r="58" spans="1:10" x14ac:dyDescent="0.2">
      <c r="A58" s="117" t="s">
        <v>364</v>
      </c>
      <c r="B58" s="55">
        <v>0</v>
      </c>
      <c r="C58" s="56">
        <v>0</v>
      </c>
      <c r="D58" s="55">
        <v>0</v>
      </c>
      <c r="E58" s="56">
        <v>1</v>
      </c>
      <c r="F58" s="57"/>
      <c r="G58" s="55">
        <f t="shared" si="4"/>
        <v>0</v>
      </c>
      <c r="H58" s="56">
        <f t="shared" si="5"/>
        <v>-1</v>
      </c>
      <c r="I58" s="77" t="str">
        <f t="shared" si="6"/>
        <v>-</v>
      </c>
      <c r="J58" s="78">
        <f t="shared" si="7"/>
        <v>-1</v>
      </c>
    </row>
    <row r="59" spans="1:10" x14ac:dyDescent="0.2">
      <c r="A59" s="117" t="s">
        <v>296</v>
      </c>
      <c r="B59" s="55">
        <v>0</v>
      </c>
      <c r="C59" s="56">
        <v>1</v>
      </c>
      <c r="D59" s="55">
        <v>2</v>
      </c>
      <c r="E59" s="56">
        <v>7</v>
      </c>
      <c r="F59" s="57"/>
      <c r="G59" s="55">
        <f t="shared" si="4"/>
        <v>-1</v>
      </c>
      <c r="H59" s="56">
        <f t="shared" si="5"/>
        <v>-5</v>
      </c>
      <c r="I59" s="77">
        <f t="shared" si="6"/>
        <v>-1</v>
      </c>
      <c r="J59" s="78">
        <f t="shared" si="7"/>
        <v>-0.7142857142857143</v>
      </c>
    </row>
    <row r="60" spans="1:10" x14ac:dyDescent="0.2">
      <c r="A60" s="117" t="s">
        <v>297</v>
      </c>
      <c r="B60" s="55">
        <v>6</v>
      </c>
      <c r="C60" s="56">
        <v>1</v>
      </c>
      <c r="D60" s="55">
        <v>17</v>
      </c>
      <c r="E60" s="56">
        <v>13</v>
      </c>
      <c r="F60" s="57"/>
      <c r="G60" s="55">
        <f t="shared" si="4"/>
        <v>5</v>
      </c>
      <c r="H60" s="56">
        <f t="shared" si="5"/>
        <v>4</v>
      </c>
      <c r="I60" s="77">
        <f t="shared" si="6"/>
        <v>5</v>
      </c>
      <c r="J60" s="78">
        <f t="shared" si="7"/>
        <v>0.30769230769230771</v>
      </c>
    </row>
    <row r="61" spans="1:10" x14ac:dyDescent="0.2">
      <c r="A61" s="117" t="s">
        <v>365</v>
      </c>
      <c r="B61" s="55">
        <v>3</v>
      </c>
      <c r="C61" s="56">
        <v>3</v>
      </c>
      <c r="D61" s="55">
        <v>18</v>
      </c>
      <c r="E61" s="56">
        <v>11</v>
      </c>
      <c r="F61" s="57"/>
      <c r="G61" s="55">
        <f t="shared" si="4"/>
        <v>0</v>
      </c>
      <c r="H61" s="56">
        <f t="shared" si="5"/>
        <v>7</v>
      </c>
      <c r="I61" s="77">
        <f t="shared" si="6"/>
        <v>0</v>
      </c>
      <c r="J61" s="78">
        <f t="shared" si="7"/>
        <v>0.63636363636363635</v>
      </c>
    </row>
    <row r="62" spans="1:10" x14ac:dyDescent="0.2">
      <c r="A62" s="117" t="s">
        <v>298</v>
      </c>
      <c r="B62" s="55">
        <v>8</v>
      </c>
      <c r="C62" s="56">
        <v>0</v>
      </c>
      <c r="D62" s="55">
        <v>22</v>
      </c>
      <c r="E62" s="56">
        <v>0</v>
      </c>
      <c r="F62" s="57"/>
      <c r="G62" s="55">
        <f t="shared" si="4"/>
        <v>8</v>
      </c>
      <c r="H62" s="56">
        <f t="shared" si="5"/>
        <v>22</v>
      </c>
      <c r="I62" s="77" t="str">
        <f t="shared" si="6"/>
        <v>-</v>
      </c>
      <c r="J62" s="78" t="str">
        <f t="shared" si="7"/>
        <v>-</v>
      </c>
    </row>
    <row r="63" spans="1:10" x14ac:dyDescent="0.2">
      <c r="A63" s="117" t="s">
        <v>232</v>
      </c>
      <c r="B63" s="55">
        <v>4</v>
      </c>
      <c r="C63" s="56">
        <v>3</v>
      </c>
      <c r="D63" s="55">
        <v>16</v>
      </c>
      <c r="E63" s="56">
        <v>13</v>
      </c>
      <c r="F63" s="57"/>
      <c r="G63" s="55">
        <f t="shared" si="4"/>
        <v>1</v>
      </c>
      <c r="H63" s="56">
        <f t="shared" si="5"/>
        <v>3</v>
      </c>
      <c r="I63" s="77">
        <f t="shared" si="6"/>
        <v>0.33333333333333331</v>
      </c>
      <c r="J63" s="78">
        <f t="shared" si="7"/>
        <v>0.23076923076923078</v>
      </c>
    </row>
    <row r="64" spans="1:10" x14ac:dyDescent="0.2">
      <c r="A64" s="117" t="s">
        <v>366</v>
      </c>
      <c r="B64" s="55">
        <v>0</v>
      </c>
      <c r="C64" s="56">
        <v>0</v>
      </c>
      <c r="D64" s="55">
        <v>3</v>
      </c>
      <c r="E64" s="56">
        <v>2</v>
      </c>
      <c r="F64" s="57"/>
      <c r="G64" s="55">
        <f t="shared" si="4"/>
        <v>0</v>
      </c>
      <c r="H64" s="56">
        <f t="shared" si="5"/>
        <v>1</v>
      </c>
      <c r="I64" s="77" t="str">
        <f t="shared" si="6"/>
        <v>-</v>
      </c>
      <c r="J64" s="78">
        <f t="shared" si="7"/>
        <v>0.5</v>
      </c>
    </row>
    <row r="65" spans="1:10" x14ac:dyDescent="0.2">
      <c r="A65" s="117" t="s">
        <v>422</v>
      </c>
      <c r="B65" s="55">
        <v>121</v>
      </c>
      <c r="C65" s="56">
        <v>130</v>
      </c>
      <c r="D65" s="55">
        <v>493</v>
      </c>
      <c r="E65" s="56">
        <v>464</v>
      </c>
      <c r="F65" s="57"/>
      <c r="G65" s="55">
        <f t="shared" si="4"/>
        <v>-9</v>
      </c>
      <c r="H65" s="56">
        <f t="shared" si="5"/>
        <v>29</v>
      </c>
      <c r="I65" s="77">
        <f t="shared" si="6"/>
        <v>-6.9230769230769235E-2</v>
      </c>
      <c r="J65" s="78">
        <f t="shared" si="7"/>
        <v>6.25E-2</v>
      </c>
    </row>
    <row r="66" spans="1:10" x14ac:dyDescent="0.2">
      <c r="A66" s="117" t="s">
        <v>423</v>
      </c>
      <c r="B66" s="55">
        <v>58</v>
      </c>
      <c r="C66" s="56">
        <v>53</v>
      </c>
      <c r="D66" s="55">
        <v>140</v>
      </c>
      <c r="E66" s="56">
        <v>193</v>
      </c>
      <c r="F66" s="57"/>
      <c r="G66" s="55">
        <f t="shared" si="4"/>
        <v>5</v>
      </c>
      <c r="H66" s="56">
        <f t="shared" si="5"/>
        <v>-53</v>
      </c>
      <c r="I66" s="77">
        <f t="shared" si="6"/>
        <v>9.4339622641509441E-2</v>
      </c>
      <c r="J66" s="78">
        <f t="shared" si="7"/>
        <v>-0.27461139896373055</v>
      </c>
    </row>
    <row r="67" spans="1:10" x14ac:dyDescent="0.2">
      <c r="A67" s="117" t="s">
        <v>460</v>
      </c>
      <c r="B67" s="55">
        <v>139</v>
      </c>
      <c r="C67" s="56">
        <v>127</v>
      </c>
      <c r="D67" s="55">
        <v>750</v>
      </c>
      <c r="E67" s="56">
        <v>648</v>
      </c>
      <c r="F67" s="57"/>
      <c r="G67" s="55">
        <f t="shared" si="4"/>
        <v>12</v>
      </c>
      <c r="H67" s="56">
        <f t="shared" si="5"/>
        <v>102</v>
      </c>
      <c r="I67" s="77">
        <f t="shared" si="6"/>
        <v>9.4488188976377951E-2</v>
      </c>
      <c r="J67" s="78">
        <f t="shared" si="7"/>
        <v>0.15740740740740741</v>
      </c>
    </row>
    <row r="68" spans="1:10" x14ac:dyDescent="0.2">
      <c r="A68" s="117" t="s">
        <v>461</v>
      </c>
      <c r="B68" s="55">
        <v>64</v>
      </c>
      <c r="C68" s="56">
        <v>77</v>
      </c>
      <c r="D68" s="55">
        <v>274</v>
      </c>
      <c r="E68" s="56">
        <v>275</v>
      </c>
      <c r="F68" s="57"/>
      <c r="G68" s="55">
        <f t="shared" si="4"/>
        <v>-13</v>
      </c>
      <c r="H68" s="56">
        <f t="shared" si="5"/>
        <v>-1</v>
      </c>
      <c r="I68" s="77">
        <f t="shared" si="6"/>
        <v>-0.16883116883116883</v>
      </c>
      <c r="J68" s="78">
        <f t="shared" si="7"/>
        <v>-3.6363636363636364E-3</v>
      </c>
    </row>
    <row r="69" spans="1:10" x14ac:dyDescent="0.2">
      <c r="A69" s="117" t="s">
        <v>503</v>
      </c>
      <c r="B69" s="55">
        <v>139</v>
      </c>
      <c r="C69" s="56">
        <v>107</v>
      </c>
      <c r="D69" s="55">
        <v>476</v>
      </c>
      <c r="E69" s="56">
        <v>539</v>
      </c>
      <c r="F69" s="57"/>
      <c r="G69" s="55">
        <f t="shared" si="4"/>
        <v>32</v>
      </c>
      <c r="H69" s="56">
        <f t="shared" si="5"/>
        <v>-63</v>
      </c>
      <c r="I69" s="77">
        <f t="shared" si="6"/>
        <v>0.29906542056074764</v>
      </c>
      <c r="J69" s="78">
        <f t="shared" si="7"/>
        <v>-0.11688311688311688</v>
      </c>
    </row>
    <row r="70" spans="1:10" x14ac:dyDescent="0.2">
      <c r="A70" s="117" t="s">
        <v>504</v>
      </c>
      <c r="B70" s="55">
        <v>31</v>
      </c>
      <c r="C70" s="56">
        <v>1</v>
      </c>
      <c r="D70" s="55">
        <v>133</v>
      </c>
      <c r="E70" s="56">
        <v>32</v>
      </c>
      <c r="F70" s="57"/>
      <c r="G70" s="55">
        <f t="shared" si="4"/>
        <v>30</v>
      </c>
      <c r="H70" s="56">
        <f t="shared" si="5"/>
        <v>101</v>
      </c>
      <c r="I70" s="77" t="str">
        <f t="shared" si="6"/>
        <v>&gt;999%</v>
      </c>
      <c r="J70" s="78">
        <f t="shared" si="7"/>
        <v>3.15625</v>
      </c>
    </row>
    <row r="71" spans="1:10" x14ac:dyDescent="0.2">
      <c r="A71" s="117" t="s">
        <v>527</v>
      </c>
      <c r="B71" s="55">
        <v>65</v>
      </c>
      <c r="C71" s="56">
        <v>34</v>
      </c>
      <c r="D71" s="55">
        <v>200</v>
      </c>
      <c r="E71" s="56">
        <v>85</v>
      </c>
      <c r="F71" s="57"/>
      <c r="G71" s="55">
        <f t="shared" si="4"/>
        <v>31</v>
      </c>
      <c r="H71" s="56">
        <f t="shared" si="5"/>
        <v>115</v>
      </c>
      <c r="I71" s="77">
        <f t="shared" si="6"/>
        <v>0.91176470588235292</v>
      </c>
      <c r="J71" s="78">
        <f t="shared" si="7"/>
        <v>1.3529411764705883</v>
      </c>
    </row>
    <row r="72" spans="1:10" x14ac:dyDescent="0.2">
      <c r="A72" s="117" t="s">
        <v>344</v>
      </c>
      <c r="B72" s="55">
        <v>11</v>
      </c>
      <c r="C72" s="56">
        <v>11</v>
      </c>
      <c r="D72" s="55">
        <v>48</v>
      </c>
      <c r="E72" s="56">
        <v>24</v>
      </c>
      <c r="F72" s="57"/>
      <c r="G72" s="55">
        <f t="shared" si="4"/>
        <v>0</v>
      </c>
      <c r="H72" s="56">
        <f t="shared" si="5"/>
        <v>24</v>
      </c>
      <c r="I72" s="77">
        <f t="shared" si="6"/>
        <v>0</v>
      </c>
      <c r="J72" s="78">
        <f t="shared" si="7"/>
        <v>1</v>
      </c>
    </row>
    <row r="73" spans="1:10" s="38" customFormat="1" x14ac:dyDescent="0.2">
      <c r="A73" s="142" t="s">
        <v>650</v>
      </c>
      <c r="B73" s="32">
        <v>1151</v>
      </c>
      <c r="C73" s="33">
        <v>858</v>
      </c>
      <c r="D73" s="32">
        <v>4245</v>
      </c>
      <c r="E73" s="33">
        <v>3624</v>
      </c>
      <c r="F73" s="34"/>
      <c r="G73" s="32">
        <f t="shared" si="4"/>
        <v>293</v>
      </c>
      <c r="H73" s="33">
        <f t="shared" si="5"/>
        <v>621</v>
      </c>
      <c r="I73" s="35">
        <f t="shared" si="6"/>
        <v>0.34149184149184147</v>
      </c>
      <c r="J73" s="36">
        <f t="shared" si="7"/>
        <v>0.17135761589403972</v>
      </c>
    </row>
    <row r="74" spans="1:10" x14ac:dyDescent="0.2">
      <c r="A74" s="143"/>
      <c r="B74" s="63"/>
      <c r="C74" s="64"/>
      <c r="D74" s="63"/>
      <c r="E74" s="64"/>
      <c r="F74" s="65"/>
      <c r="G74" s="63"/>
      <c r="H74" s="64"/>
      <c r="I74" s="79"/>
      <c r="J74" s="80"/>
    </row>
    <row r="75" spans="1:10" x14ac:dyDescent="0.2">
      <c r="A75" s="111" t="s">
        <v>55</v>
      </c>
      <c r="B75" s="55"/>
      <c r="C75" s="56"/>
      <c r="D75" s="55"/>
      <c r="E75" s="56"/>
      <c r="F75" s="57"/>
      <c r="G75" s="55"/>
      <c r="H75" s="56"/>
      <c r="I75" s="77"/>
      <c r="J75" s="78"/>
    </row>
    <row r="76" spans="1:10" x14ac:dyDescent="0.2">
      <c r="A76" s="117" t="s">
        <v>55</v>
      </c>
      <c r="B76" s="55">
        <v>1</v>
      </c>
      <c r="C76" s="56">
        <v>0</v>
      </c>
      <c r="D76" s="55">
        <v>1</v>
      </c>
      <c r="E76" s="56">
        <v>0</v>
      </c>
      <c r="F76" s="57"/>
      <c r="G76" s="55">
        <f>B76-C76</f>
        <v>1</v>
      </c>
      <c r="H76" s="56">
        <f>D76-E76</f>
        <v>1</v>
      </c>
      <c r="I76" s="77" t="str">
        <f>IF(C76=0, "-", IF(G76/C76&lt;10, G76/C76, "&gt;999%"))</f>
        <v>-</v>
      </c>
      <c r="J76" s="78" t="str">
        <f>IF(E76=0, "-", IF(H76/E76&lt;10, H76/E76, "&gt;999%"))</f>
        <v>-</v>
      </c>
    </row>
    <row r="77" spans="1:10" s="38" customFormat="1" x14ac:dyDescent="0.2">
      <c r="A77" s="142" t="s">
        <v>651</v>
      </c>
      <c r="B77" s="32">
        <v>1</v>
      </c>
      <c r="C77" s="33">
        <v>0</v>
      </c>
      <c r="D77" s="32">
        <v>1</v>
      </c>
      <c r="E77" s="33">
        <v>0</v>
      </c>
      <c r="F77" s="34"/>
      <c r="G77" s="32">
        <f>B77-C77</f>
        <v>1</v>
      </c>
      <c r="H77" s="33">
        <f>D77-E77</f>
        <v>1</v>
      </c>
      <c r="I77" s="35" t="str">
        <f>IF(C77=0, "-", IF(G77/C77&lt;10, G77/C77, "&gt;999%"))</f>
        <v>-</v>
      </c>
      <c r="J77" s="36" t="str">
        <f>IF(E77=0, "-", IF(H77/E77&lt;10, H77/E77, "&gt;999%"))</f>
        <v>-</v>
      </c>
    </row>
    <row r="78" spans="1:10" x14ac:dyDescent="0.2">
      <c r="A78" s="143"/>
      <c r="B78" s="63"/>
      <c r="C78" s="64"/>
      <c r="D78" s="63"/>
      <c r="E78" s="64"/>
      <c r="F78" s="65"/>
      <c r="G78" s="63"/>
      <c r="H78" s="64"/>
      <c r="I78" s="79"/>
      <c r="J78" s="80"/>
    </row>
    <row r="79" spans="1:10" x14ac:dyDescent="0.2">
      <c r="A79" s="111" t="s">
        <v>56</v>
      </c>
      <c r="B79" s="55"/>
      <c r="C79" s="56"/>
      <c r="D79" s="55"/>
      <c r="E79" s="56"/>
      <c r="F79" s="57"/>
      <c r="G79" s="55"/>
      <c r="H79" s="56"/>
      <c r="I79" s="77"/>
      <c r="J79" s="78"/>
    </row>
    <row r="80" spans="1:10" x14ac:dyDescent="0.2">
      <c r="A80" s="117" t="s">
        <v>291</v>
      </c>
      <c r="B80" s="55">
        <v>22</v>
      </c>
      <c r="C80" s="56">
        <v>30</v>
      </c>
      <c r="D80" s="55">
        <v>71</v>
      </c>
      <c r="E80" s="56">
        <v>91</v>
      </c>
      <c r="F80" s="57"/>
      <c r="G80" s="55">
        <f>B80-C80</f>
        <v>-8</v>
      </c>
      <c r="H80" s="56">
        <f>D80-E80</f>
        <v>-20</v>
      </c>
      <c r="I80" s="77">
        <f>IF(C80=0, "-", IF(G80/C80&lt;10, G80/C80, "&gt;999%"))</f>
        <v>-0.26666666666666666</v>
      </c>
      <c r="J80" s="78">
        <f>IF(E80=0, "-", IF(H80/E80&lt;10, H80/E80, "&gt;999%"))</f>
        <v>-0.21978021978021978</v>
      </c>
    </row>
    <row r="81" spans="1:10" s="38" customFormat="1" x14ac:dyDescent="0.2">
      <c r="A81" s="142" t="s">
        <v>652</v>
      </c>
      <c r="B81" s="32">
        <v>22</v>
      </c>
      <c r="C81" s="33">
        <v>30</v>
      </c>
      <c r="D81" s="32">
        <v>71</v>
      </c>
      <c r="E81" s="33">
        <v>91</v>
      </c>
      <c r="F81" s="34"/>
      <c r="G81" s="32">
        <f>B81-C81</f>
        <v>-8</v>
      </c>
      <c r="H81" s="33">
        <f>D81-E81</f>
        <v>-20</v>
      </c>
      <c r="I81" s="35">
        <f>IF(C81=0, "-", IF(G81/C81&lt;10, G81/C81, "&gt;999%"))</f>
        <v>-0.26666666666666666</v>
      </c>
      <c r="J81" s="36">
        <f>IF(E81=0, "-", IF(H81/E81&lt;10, H81/E81, "&gt;999%"))</f>
        <v>-0.21978021978021978</v>
      </c>
    </row>
    <row r="82" spans="1:10" x14ac:dyDescent="0.2">
      <c r="A82" s="143"/>
      <c r="B82" s="63"/>
      <c r="C82" s="64"/>
      <c r="D82" s="63"/>
      <c r="E82" s="64"/>
      <c r="F82" s="65"/>
      <c r="G82" s="63"/>
      <c r="H82" s="64"/>
      <c r="I82" s="79"/>
      <c r="J82" s="80"/>
    </row>
    <row r="83" spans="1:10" x14ac:dyDescent="0.2">
      <c r="A83" s="111" t="s">
        <v>57</v>
      </c>
      <c r="B83" s="55"/>
      <c r="C83" s="56"/>
      <c r="D83" s="55"/>
      <c r="E83" s="56"/>
      <c r="F83" s="57"/>
      <c r="G83" s="55"/>
      <c r="H83" s="56"/>
      <c r="I83" s="77"/>
      <c r="J83" s="78"/>
    </row>
    <row r="84" spans="1:10" x14ac:dyDescent="0.2">
      <c r="A84" s="117" t="s">
        <v>551</v>
      </c>
      <c r="B84" s="55">
        <v>0</v>
      </c>
      <c r="C84" s="56">
        <v>7</v>
      </c>
      <c r="D84" s="55">
        <v>0</v>
      </c>
      <c r="E84" s="56">
        <v>38</v>
      </c>
      <c r="F84" s="57"/>
      <c r="G84" s="55">
        <f t="shared" ref="G84:G89" si="8">B84-C84</f>
        <v>-7</v>
      </c>
      <c r="H84" s="56">
        <f t="shared" ref="H84:H89" si="9">D84-E84</f>
        <v>-38</v>
      </c>
      <c r="I84" s="77">
        <f t="shared" ref="I84:I89" si="10">IF(C84=0, "-", IF(G84/C84&lt;10, G84/C84, "&gt;999%"))</f>
        <v>-1</v>
      </c>
      <c r="J84" s="78">
        <f t="shared" ref="J84:J89" si="11">IF(E84=0, "-", IF(H84/E84&lt;10, H84/E84, "&gt;999%"))</f>
        <v>-1</v>
      </c>
    </row>
    <row r="85" spans="1:10" x14ac:dyDescent="0.2">
      <c r="A85" s="117" t="s">
        <v>196</v>
      </c>
      <c r="B85" s="55">
        <v>1</v>
      </c>
      <c r="C85" s="56">
        <v>4</v>
      </c>
      <c r="D85" s="55">
        <v>10</v>
      </c>
      <c r="E85" s="56">
        <v>18</v>
      </c>
      <c r="F85" s="57"/>
      <c r="G85" s="55">
        <f t="shared" si="8"/>
        <v>-3</v>
      </c>
      <c r="H85" s="56">
        <f t="shared" si="9"/>
        <v>-8</v>
      </c>
      <c r="I85" s="77">
        <f t="shared" si="10"/>
        <v>-0.75</v>
      </c>
      <c r="J85" s="78">
        <f t="shared" si="11"/>
        <v>-0.44444444444444442</v>
      </c>
    </row>
    <row r="86" spans="1:10" x14ac:dyDescent="0.2">
      <c r="A86" s="117" t="s">
        <v>384</v>
      </c>
      <c r="B86" s="55">
        <v>2</v>
      </c>
      <c r="C86" s="56">
        <v>4</v>
      </c>
      <c r="D86" s="55">
        <v>23</v>
      </c>
      <c r="E86" s="56">
        <v>15</v>
      </c>
      <c r="F86" s="57"/>
      <c r="G86" s="55">
        <f t="shared" si="8"/>
        <v>-2</v>
      </c>
      <c r="H86" s="56">
        <f t="shared" si="9"/>
        <v>8</v>
      </c>
      <c r="I86" s="77">
        <f t="shared" si="10"/>
        <v>-0.5</v>
      </c>
      <c r="J86" s="78">
        <f t="shared" si="11"/>
        <v>0.53333333333333333</v>
      </c>
    </row>
    <row r="87" spans="1:10" x14ac:dyDescent="0.2">
      <c r="A87" s="117" t="s">
        <v>385</v>
      </c>
      <c r="B87" s="55">
        <v>0</v>
      </c>
      <c r="C87" s="56">
        <v>10</v>
      </c>
      <c r="D87" s="55">
        <v>0</v>
      </c>
      <c r="E87" s="56">
        <v>34</v>
      </c>
      <c r="F87" s="57"/>
      <c r="G87" s="55">
        <f t="shared" si="8"/>
        <v>-10</v>
      </c>
      <c r="H87" s="56">
        <f t="shared" si="9"/>
        <v>-34</v>
      </c>
      <c r="I87" s="77">
        <f t="shared" si="10"/>
        <v>-1</v>
      </c>
      <c r="J87" s="78">
        <f t="shared" si="11"/>
        <v>-1</v>
      </c>
    </row>
    <row r="88" spans="1:10" x14ac:dyDescent="0.2">
      <c r="A88" s="117" t="s">
        <v>433</v>
      </c>
      <c r="B88" s="55">
        <v>7</v>
      </c>
      <c r="C88" s="56">
        <v>4</v>
      </c>
      <c r="D88" s="55">
        <v>20</v>
      </c>
      <c r="E88" s="56">
        <v>4</v>
      </c>
      <c r="F88" s="57"/>
      <c r="G88" s="55">
        <f t="shared" si="8"/>
        <v>3</v>
      </c>
      <c r="H88" s="56">
        <f t="shared" si="9"/>
        <v>16</v>
      </c>
      <c r="I88" s="77">
        <f t="shared" si="10"/>
        <v>0.75</v>
      </c>
      <c r="J88" s="78">
        <f t="shared" si="11"/>
        <v>4</v>
      </c>
    </row>
    <row r="89" spans="1:10" s="38" customFormat="1" x14ac:dyDescent="0.2">
      <c r="A89" s="142" t="s">
        <v>653</v>
      </c>
      <c r="B89" s="32">
        <v>10</v>
      </c>
      <c r="C89" s="33">
        <v>29</v>
      </c>
      <c r="D89" s="32">
        <v>53</v>
      </c>
      <c r="E89" s="33">
        <v>109</v>
      </c>
      <c r="F89" s="34"/>
      <c r="G89" s="32">
        <f t="shared" si="8"/>
        <v>-19</v>
      </c>
      <c r="H89" s="33">
        <f t="shared" si="9"/>
        <v>-56</v>
      </c>
      <c r="I89" s="35">
        <f t="shared" si="10"/>
        <v>-0.65517241379310343</v>
      </c>
      <c r="J89" s="36">
        <f t="shared" si="11"/>
        <v>-0.51376146788990829</v>
      </c>
    </row>
    <row r="90" spans="1:10" x14ac:dyDescent="0.2">
      <c r="A90" s="143"/>
      <c r="B90" s="63"/>
      <c r="C90" s="64"/>
      <c r="D90" s="63"/>
      <c r="E90" s="64"/>
      <c r="F90" s="65"/>
      <c r="G90" s="63"/>
      <c r="H90" s="64"/>
      <c r="I90" s="79"/>
      <c r="J90" s="80"/>
    </row>
    <row r="91" spans="1:10" x14ac:dyDescent="0.2">
      <c r="A91" s="111" t="s">
        <v>101</v>
      </c>
      <c r="B91" s="55"/>
      <c r="C91" s="56"/>
      <c r="D91" s="55"/>
      <c r="E91" s="56"/>
      <c r="F91" s="57"/>
      <c r="G91" s="55"/>
      <c r="H91" s="56"/>
      <c r="I91" s="77"/>
      <c r="J91" s="78"/>
    </row>
    <row r="92" spans="1:10" x14ac:dyDescent="0.2">
      <c r="A92" s="117" t="s">
        <v>627</v>
      </c>
      <c r="B92" s="55">
        <v>12</v>
      </c>
      <c r="C92" s="56">
        <v>15</v>
      </c>
      <c r="D92" s="55">
        <v>59</v>
      </c>
      <c r="E92" s="56">
        <v>58</v>
      </c>
      <c r="F92" s="57"/>
      <c r="G92" s="55">
        <f>B92-C92</f>
        <v>-3</v>
      </c>
      <c r="H92" s="56">
        <f>D92-E92</f>
        <v>1</v>
      </c>
      <c r="I92" s="77">
        <f>IF(C92=0, "-", IF(G92/C92&lt;10, G92/C92, "&gt;999%"))</f>
        <v>-0.2</v>
      </c>
      <c r="J92" s="78">
        <f>IF(E92=0, "-", IF(H92/E92&lt;10, H92/E92, "&gt;999%"))</f>
        <v>1.7241379310344827E-2</v>
      </c>
    </row>
    <row r="93" spans="1:10" x14ac:dyDescent="0.2">
      <c r="A93" s="117" t="s">
        <v>616</v>
      </c>
      <c r="B93" s="55">
        <v>0</v>
      </c>
      <c r="C93" s="56">
        <v>0</v>
      </c>
      <c r="D93" s="55">
        <v>2</v>
      </c>
      <c r="E93" s="56">
        <v>5</v>
      </c>
      <c r="F93" s="57"/>
      <c r="G93" s="55">
        <f>B93-C93</f>
        <v>0</v>
      </c>
      <c r="H93" s="56">
        <f>D93-E93</f>
        <v>-3</v>
      </c>
      <c r="I93" s="77" t="str">
        <f>IF(C93=0, "-", IF(G93/C93&lt;10, G93/C93, "&gt;999%"))</f>
        <v>-</v>
      </c>
      <c r="J93" s="78">
        <f>IF(E93=0, "-", IF(H93/E93&lt;10, H93/E93, "&gt;999%"))</f>
        <v>-0.6</v>
      </c>
    </row>
    <row r="94" spans="1:10" s="38" customFormat="1" x14ac:dyDescent="0.2">
      <c r="A94" s="142" t="s">
        <v>654</v>
      </c>
      <c r="B94" s="32">
        <v>12</v>
      </c>
      <c r="C94" s="33">
        <v>15</v>
      </c>
      <c r="D94" s="32">
        <v>61</v>
      </c>
      <c r="E94" s="33">
        <v>63</v>
      </c>
      <c r="F94" s="34"/>
      <c r="G94" s="32">
        <f>B94-C94</f>
        <v>-3</v>
      </c>
      <c r="H94" s="33">
        <f>D94-E94</f>
        <v>-2</v>
      </c>
      <c r="I94" s="35">
        <f>IF(C94=0, "-", IF(G94/C94&lt;10, G94/C94, "&gt;999%"))</f>
        <v>-0.2</v>
      </c>
      <c r="J94" s="36">
        <f>IF(E94=0, "-", IF(H94/E94&lt;10, H94/E94, "&gt;999%"))</f>
        <v>-3.1746031746031744E-2</v>
      </c>
    </row>
    <row r="95" spans="1:10" x14ac:dyDescent="0.2">
      <c r="A95" s="143"/>
      <c r="B95" s="63"/>
      <c r="C95" s="64"/>
      <c r="D95" s="63"/>
      <c r="E95" s="64"/>
      <c r="F95" s="65"/>
      <c r="G95" s="63"/>
      <c r="H95" s="64"/>
      <c r="I95" s="79"/>
      <c r="J95" s="80"/>
    </row>
    <row r="96" spans="1:10" x14ac:dyDescent="0.2">
      <c r="A96" s="111" t="s">
        <v>102</v>
      </c>
      <c r="B96" s="55"/>
      <c r="C96" s="56"/>
      <c r="D96" s="55"/>
      <c r="E96" s="56"/>
      <c r="F96" s="57"/>
      <c r="G96" s="55"/>
      <c r="H96" s="56"/>
      <c r="I96" s="77"/>
      <c r="J96" s="78"/>
    </row>
    <row r="97" spans="1:10" x14ac:dyDescent="0.2">
      <c r="A97" s="117" t="s">
        <v>628</v>
      </c>
      <c r="B97" s="55">
        <v>14</v>
      </c>
      <c r="C97" s="56">
        <v>33</v>
      </c>
      <c r="D97" s="55">
        <v>19</v>
      </c>
      <c r="E97" s="56">
        <v>34</v>
      </c>
      <c r="F97" s="57"/>
      <c r="G97" s="55">
        <f>B97-C97</f>
        <v>-19</v>
      </c>
      <c r="H97" s="56">
        <f>D97-E97</f>
        <v>-15</v>
      </c>
      <c r="I97" s="77">
        <f>IF(C97=0, "-", IF(G97/C97&lt;10, G97/C97, "&gt;999%"))</f>
        <v>-0.5757575757575758</v>
      </c>
      <c r="J97" s="78">
        <f>IF(E97=0, "-", IF(H97/E97&lt;10, H97/E97, "&gt;999%"))</f>
        <v>-0.44117647058823528</v>
      </c>
    </row>
    <row r="98" spans="1:10" s="38" customFormat="1" x14ac:dyDescent="0.2">
      <c r="A98" s="142" t="s">
        <v>655</v>
      </c>
      <c r="B98" s="32">
        <v>14</v>
      </c>
      <c r="C98" s="33">
        <v>33</v>
      </c>
      <c r="D98" s="32">
        <v>19</v>
      </c>
      <c r="E98" s="33">
        <v>34</v>
      </c>
      <c r="F98" s="34"/>
      <c r="G98" s="32">
        <f>B98-C98</f>
        <v>-19</v>
      </c>
      <c r="H98" s="33">
        <f>D98-E98</f>
        <v>-15</v>
      </c>
      <c r="I98" s="35">
        <f>IF(C98=0, "-", IF(G98/C98&lt;10, G98/C98, "&gt;999%"))</f>
        <v>-0.5757575757575758</v>
      </c>
      <c r="J98" s="36">
        <f>IF(E98=0, "-", IF(H98/E98&lt;10, H98/E98, "&gt;999%"))</f>
        <v>-0.44117647058823528</v>
      </c>
    </row>
    <row r="99" spans="1:10" x14ac:dyDescent="0.2">
      <c r="A99" s="143"/>
      <c r="B99" s="63"/>
      <c r="C99" s="64"/>
      <c r="D99" s="63"/>
      <c r="E99" s="64"/>
      <c r="F99" s="65"/>
      <c r="G99" s="63"/>
      <c r="H99" s="64"/>
      <c r="I99" s="79"/>
      <c r="J99" s="80"/>
    </row>
    <row r="100" spans="1:10" x14ac:dyDescent="0.2">
      <c r="A100" s="111" t="s">
        <v>58</v>
      </c>
      <c r="B100" s="55"/>
      <c r="C100" s="56"/>
      <c r="D100" s="55"/>
      <c r="E100" s="56"/>
      <c r="F100" s="57"/>
      <c r="G100" s="55"/>
      <c r="H100" s="56"/>
      <c r="I100" s="77"/>
      <c r="J100" s="78"/>
    </row>
    <row r="101" spans="1:10" x14ac:dyDescent="0.2">
      <c r="A101" s="117" t="s">
        <v>367</v>
      </c>
      <c r="B101" s="55">
        <v>4</v>
      </c>
      <c r="C101" s="56">
        <v>5</v>
      </c>
      <c r="D101" s="55">
        <v>39</v>
      </c>
      <c r="E101" s="56">
        <v>40</v>
      </c>
      <c r="F101" s="57"/>
      <c r="G101" s="55">
        <f>B101-C101</f>
        <v>-1</v>
      </c>
      <c r="H101" s="56">
        <f>D101-E101</f>
        <v>-1</v>
      </c>
      <c r="I101" s="77">
        <f>IF(C101=0, "-", IF(G101/C101&lt;10, G101/C101, "&gt;999%"))</f>
        <v>-0.2</v>
      </c>
      <c r="J101" s="78">
        <f>IF(E101=0, "-", IF(H101/E101&lt;10, H101/E101, "&gt;999%"))</f>
        <v>-2.5000000000000001E-2</v>
      </c>
    </row>
    <row r="102" spans="1:10" s="38" customFormat="1" x14ac:dyDescent="0.2">
      <c r="A102" s="142" t="s">
        <v>656</v>
      </c>
      <c r="B102" s="32">
        <v>4</v>
      </c>
      <c r="C102" s="33">
        <v>5</v>
      </c>
      <c r="D102" s="32">
        <v>39</v>
      </c>
      <c r="E102" s="33">
        <v>40</v>
      </c>
      <c r="F102" s="34"/>
      <c r="G102" s="32">
        <f>B102-C102</f>
        <v>-1</v>
      </c>
      <c r="H102" s="33">
        <f>D102-E102</f>
        <v>-1</v>
      </c>
      <c r="I102" s="35">
        <f>IF(C102=0, "-", IF(G102/C102&lt;10, G102/C102, "&gt;999%"))</f>
        <v>-0.2</v>
      </c>
      <c r="J102" s="36">
        <f>IF(E102=0, "-", IF(H102/E102&lt;10, H102/E102, "&gt;999%"))</f>
        <v>-2.5000000000000001E-2</v>
      </c>
    </row>
    <row r="103" spans="1:10" x14ac:dyDescent="0.2">
      <c r="A103" s="143"/>
      <c r="B103" s="63"/>
      <c r="C103" s="64"/>
      <c r="D103" s="63"/>
      <c r="E103" s="64"/>
      <c r="F103" s="65"/>
      <c r="G103" s="63"/>
      <c r="H103" s="64"/>
      <c r="I103" s="79"/>
      <c r="J103" s="80"/>
    </row>
    <row r="104" spans="1:10" x14ac:dyDescent="0.2">
      <c r="A104" s="111" t="s">
        <v>59</v>
      </c>
      <c r="B104" s="55"/>
      <c r="C104" s="56"/>
      <c r="D104" s="55"/>
      <c r="E104" s="56"/>
      <c r="F104" s="57"/>
      <c r="G104" s="55"/>
      <c r="H104" s="56"/>
      <c r="I104" s="77"/>
      <c r="J104" s="78"/>
    </row>
    <row r="105" spans="1:10" x14ac:dyDescent="0.2">
      <c r="A105" s="117" t="s">
        <v>327</v>
      </c>
      <c r="B105" s="55">
        <v>3</v>
      </c>
      <c r="C105" s="56">
        <v>5</v>
      </c>
      <c r="D105" s="55">
        <v>18</v>
      </c>
      <c r="E105" s="56">
        <v>14</v>
      </c>
      <c r="F105" s="57"/>
      <c r="G105" s="55">
        <f>B105-C105</f>
        <v>-2</v>
      </c>
      <c r="H105" s="56">
        <f>D105-E105</f>
        <v>4</v>
      </c>
      <c r="I105" s="77">
        <f>IF(C105=0, "-", IF(G105/C105&lt;10, G105/C105, "&gt;999%"))</f>
        <v>-0.4</v>
      </c>
      <c r="J105" s="78">
        <f>IF(E105=0, "-", IF(H105/E105&lt;10, H105/E105, "&gt;999%"))</f>
        <v>0.2857142857142857</v>
      </c>
    </row>
    <row r="106" spans="1:10" x14ac:dyDescent="0.2">
      <c r="A106" s="117" t="s">
        <v>173</v>
      </c>
      <c r="B106" s="55">
        <v>38</v>
      </c>
      <c r="C106" s="56">
        <v>30</v>
      </c>
      <c r="D106" s="55">
        <v>97</v>
      </c>
      <c r="E106" s="56">
        <v>174</v>
      </c>
      <c r="F106" s="57"/>
      <c r="G106" s="55">
        <f>B106-C106</f>
        <v>8</v>
      </c>
      <c r="H106" s="56">
        <f>D106-E106</f>
        <v>-77</v>
      </c>
      <c r="I106" s="77">
        <f>IF(C106=0, "-", IF(G106/C106&lt;10, G106/C106, "&gt;999%"))</f>
        <v>0.26666666666666666</v>
      </c>
      <c r="J106" s="78">
        <f>IF(E106=0, "-", IF(H106/E106&lt;10, H106/E106, "&gt;999%"))</f>
        <v>-0.44252873563218392</v>
      </c>
    </row>
    <row r="107" spans="1:10" x14ac:dyDescent="0.2">
      <c r="A107" s="117" t="s">
        <v>398</v>
      </c>
      <c r="B107" s="55">
        <v>1</v>
      </c>
      <c r="C107" s="56">
        <v>3</v>
      </c>
      <c r="D107" s="55">
        <v>5</v>
      </c>
      <c r="E107" s="56">
        <v>23</v>
      </c>
      <c r="F107" s="57"/>
      <c r="G107" s="55">
        <f>B107-C107</f>
        <v>-2</v>
      </c>
      <c r="H107" s="56">
        <f>D107-E107</f>
        <v>-18</v>
      </c>
      <c r="I107" s="77">
        <f>IF(C107=0, "-", IF(G107/C107&lt;10, G107/C107, "&gt;999%"))</f>
        <v>-0.66666666666666663</v>
      </c>
      <c r="J107" s="78">
        <f>IF(E107=0, "-", IF(H107/E107&lt;10, H107/E107, "&gt;999%"))</f>
        <v>-0.78260869565217395</v>
      </c>
    </row>
    <row r="108" spans="1:10" s="38" customFormat="1" x14ac:dyDescent="0.2">
      <c r="A108" s="142" t="s">
        <v>657</v>
      </c>
      <c r="B108" s="32">
        <v>42</v>
      </c>
      <c r="C108" s="33">
        <v>38</v>
      </c>
      <c r="D108" s="32">
        <v>120</v>
      </c>
      <c r="E108" s="33">
        <v>211</v>
      </c>
      <c r="F108" s="34"/>
      <c r="G108" s="32">
        <f>B108-C108</f>
        <v>4</v>
      </c>
      <c r="H108" s="33">
        <f>D108-E108</f>
        <v>-91</v>
      </c>
      <c r="I108" s="35">
        <f>IF(C108=0, "-", IF(G108/C108&lt;10, G108/C108, "&gt;999%"))</f>
        <v>0.10526315789473684</v>
      </c>
      <c r="J108" s="36">
        <f>IF(E108=0, "-", IF(H108/E108&lt;10, H108/E108, "&gt;999%"))</f>
        <v>-0.43127962085308058</v>
      </c>
    </row>
    <row r="109" spans="1:10" x14ac:dyDescent="0.2">
      <c r="A109" s="143"/>
      <c r="B109" s="63"/>
      <c r="C109" s="64"/>
      <c r="D109" s="63"/>
      <c r="E109" s="64"/>
      <c r="F109" s="65"/>
      <c r="G109" s="63"/>
      <c r="H109" s="64"/>
      <c r="I109" s="79"/>
      <c r="J109" s="80"/>
    </row>
    <row r="110" spans="1:10" x14ac:dyDescent="0.2">
      <c r="A110" s="111" t="s">
        <v>60</v>
      </c>
      <c r="B110" s="55"/>
      <c r="C110" s="56"/>
      <c r="D110" s="55"/>
      <c r="E110" s="56"/>
      <c r="F110" s="57"/>
      <c r="G110" s="55"/>
      <c r="H110" s="56"/>
      <c r="I110" s="77"/>
      <c r="J110" s="78"/>
    </row>
    <row r="111" spans="1:10" x14ac:dyDescent="0.2">
      <c r="A111" s="117" t="s">
        <v>552</v>
      </c>
      <c r="B111" s="55">
        <v>1</v>
      </c>
      <c r="C111" s="56">
        <v>3</v>
      </c>
      <c r="D111" s="55">
        <v>4</v>
      </c>
      <c r="E111" s="56">
        <v>8</v>
      </c>
      <c r="F111" s="57"/>
      <c r="G111" s="55">
        <f>B111-C111</f>
        <v>-2</v>
      </c>
      <c r="H111" s="56">
        <f>D111-E111</f>
        <v>-4</v>
      </c>
      <c r="I111" s="77">
        <f>IF(C111=0, "-", IF(G111/C111&lt;10, G111/C111, "&gt;999%"))</f>
        <v>-0.66666666666666663</v>
      </c>
      <c r="J111" s="78">
        <f>IF(E111=0, "-", IF(H111/E111&lt;10, H111/E111, "&gt;999%"))</f>
        <v>-0.5</v>
      </c>
    </row>
    <row r="112" spans="1:10" x14ac:dyDescent="0.2">
      <c r="A112" s="117" t="s">
        <v>602</v>
      </c>
      <c r="B112" s="55">
        <v>25</v>
      </c>
      <c r="C112" s="56">
        <v>31</v>
      </c>
      <c r="D112" s="55">
        <v>106</v>
      </c>
      <c r="E112" s="56">
        <v>112</v>
      </c>
      <c r="F112" s="57"/>
      <c r="G112" s="55">
        <f>B112-C112</f>
        <v>-6</v>
      </c>
      <c r="H112" s="56">
        <f>D112-E112</f>
        <v>-6</v>
      </c>
      <c r="I112" s="77">
        <f>IF(C112=0, "-", IF(G112/C112&lt;10, G112/C112, "&gt;999%"))</f>
        <v>-0.19354838709677419</v>
      </c>
      <c r="J112" s="78">
        <f>IF(E112=0, "-", IF(H112/E112&lt;10, H112/E112, "&gt;999%"))</f>
        <v>-5.3571428571428568E-2</v>
      </c>
    </row>
    <row r="113" spans="1:10" s="38" customFormat="1" x14ac:dyDescent="0.2">
      <c r="A113" s="142" t="s">
        <v>658</v>
      </c>
      <c r="B113" s="32">
        <v>26</v>
      </c>
      <c r="C113" s="33">
        <v>34</v>
      </c>
      <c r="D113" s="32">
        <v>110</v>
      </c>
      <c r="E113" s="33">
        <v>120</v>
      </c>
      <c r="F113" s="34"/>
      <c r="G113" s="32">
        <f>B113-C113</f>
        <v>-8</v>
      </c>
      <c r="H113" s="33">
        <f>D113-E113</f>
        <v>-10</v>
      </c>
      <c r="I113" s="35">
        <f>IF(C113=0, "-", IF(G113/C113&lt;10, G113/C113, "&gt;999%"))</f>
        <v>-0.23529411764705882</v>
      </c>
      <c r="J113" s="36">
        <f>IF(E113=0, "-", IF(H113/E113&lt;10, H113/E113, "&gt;999%"))</f>
        <v>-8.3333333333333329E-2</v>
      </c>
    </row>
    <row r="114" spans="1:10" x14ac:dyDescent="0.2">
      <c r="A114" s="143"/>
      <c r="B114" s="63"/>
      <c r="C114" s="64"/>
      <c r="D114" s="63"/>
      <c r="E114" s="64"/>
      <c r="F114" s="65"/>
      <c r="G114" s="63"/>
      <c r="H114" s="64"/>
      <c r="I114" s="79"/>
      <c r="J114" s="80"/>
    </row>
    <row r="115" spans="1:10" x14ac:dyDescent="0.2">
      <c r="A115" s="111" t="s">
        <v>61</v>
      </c>
      <c r="B115" s="55"/>
      <c r="C115" s="56"/>
      <c r="D115" s="55"/>
      <c r="E115" s="56"/>
      <c r="F115" s="57"/>
      <c r="G115" s="55"/>
      <c r="H115" s="56"/>
      <c r="I115" s="77"/>
      <c r="J115" s="78"/>
    </row>
    <row r="116" spans="1:10" x14ac:dyDescent="0.2">
      <c r="A116" s="117" t="s">
        <v>386</v>
      </c>
      <c r="B116" s="55">
        <v>1</v>
      </c>
      <c r="C116" s="56">
        <v>4</v>
      </c>
      <c r="D116" s="55">
        <v>11</v>
      </c>
      <c r="E116" s="56">
        <v>37</v>
      </c>
      <c r="F116" s="57"/>
      <c r="G116" s="55">
        <f t="shared" ref="G116:G128" si="12">B116-C116</f>
        <v>-3</v>
      </c>
      <c r="H116" s="56">
        <f t="shared" ref="H116:H128" si="13">D116-E116</f>
        <v>-26</v>
      </c>
      <c r="I116" s="77">
        <f t="shared" ref="I116:I128" si="14">IF(C116=0, "-", IF(G116/C116&lt;10, G116/C116, "&gt;999%"))</f>
        <v>-0.75</v>
      </c>
      <c r="J116" s="78">
        <f t="shared" ref="J116:J128" si="15">IF(E116=0, "-", IF(H116/E116&lt;10, H116/E116, "&gt;999%"))</f>
        <v>-0.70270270270270274</v>
      </c>
    </row>
    <row r="117" spans="1:10" x14ac:dyDescent="0.2">
      <c r="A117" s="117" t="s">
        <v>474</v>
      </c>
      <c r="B117" s="55">
        <v>25</v>
      </c>
      <c r="C117" s="56">
        <v>54</v>
      </c>
      <c r="D117" s="55">
        <v>115</v>
      </c>
      <c r="E117" s="56">
        <v>252</v>
      </c>
      <c r="F117" s="57"/>
      <c r="G117" s="55">
        <f t="shared" si="12"/>
        <v>-29</v>
      </c>
      <c r="H117" s="56">
        <f t="shared" si="13"/>
        <v>-137</v>
      </c>
      <c r="I117" s="77">
        <f t="shared" si="14"/>
        <v>-0.53703703703703709</v>
      </c>
      <c r="J117" s="78">
        <f t="shared" si="15"/>
        <v>-0.54365079365079361</v>
      </c>
    </row>
    <row r="118" spans="1:10" x14ac:dyDescent="0.2">
      <c r="A118" s="117" t="s">
        <v>434</v>
      </c>
      <c r="B118" s="55">
        <v>24</v>
      </c>
      <c r="C118" s="56">
        <v>82</v>
      </c>
      <c r="D118" s="55">
        <v>230</v>
      </c>
      <c r="E118" s="56">
        <v>444</v>
      </c>
      <c r="F118" s="57"/>
      <c r="G118" s="55">
        <f t="shared" si="12"/>
        <v>-58</v>
      </c>
      <c r="H118" s="56">
        <f t="shared" si="13"/>
        <v>-214</v>
      </c>
      <c r="I118" s="77">
        <f t="shared" si="14"/>
        <v>-0.70731707317073167</v>
      </c>
      <c r="J118" s="78">
        <f t="shared" si="15"/>
        <v>-0.481981981981982</v>
      </c>
    </row>
    <row r="119" spans="1:10" x14ac:dyDescent="0.2">
      <c r="A119" s="117" t="s">
        <v>475</v>
      </c>
      <c r="B119" s="55">
        <v>137</v>
      </c>
      <c r="C119" s="56">
        <v>137</v>
      </c>
      <c r="D119" s="55">
        <v>610</v>
      </c>
      <c r="E119" s="56">
        <v>586</v>
      </c>
      <c r="F119" s="57"/>
      <c r="G119" s="55">
        <f t="shared" si="12"/>
        <v>0</v>
      </c>
      <c r="H119" s="56">
        <f t="shared" si="13"/>
        <v>24</v>
      </c>
      <c r="I119" s="77">
        <f t="shared" si="14"/>
        <v>0</v>
      </c>
      <c r="J119" s="78">
        <f t="shared" si="15"/>
        <v>4.0955631399317405E-2</v>
      </c>
    </row>
    <row r="120" spans="1:10" x14ac:dyDescent="0.2">
      <c r="A120" s="117" t="s">
        <v>178</v>
      </c>
      <c r="B120" s="55">
        <v>17</v>
      </c>
      <c r="C120" s="56">
        <v>0</v>
      </c>
      <c r="D120" s="55">
        <v>24</v>
      </c>
      <c r="E120" s="56">
        <v>0</v>
      </c>
      <c r="F120" s="57"/>
      <c r="G120" s="55">
        <f t="shared" si="12"/>
        <v>17</v>
      </c>
      <c r="H120" s="56">
        <f t="shared" si="13"/>
        <v>24</v>
      </c>
      <c r="I120" s="77" t="str">
        <f t="shared" si="14"/>
        <v>-</v>
      </c>
      <c r="J120" s="78" t="str">
        <f t="shared" si="15"/>
        <v>-</v>
      </c>
    </row>
    <row r="121" spans="1:10" x14ac:dyDescent="0.2">
      <c r="A121" s="117" t="s">
        <v>204</v>
      </c>
      <c r="B121" s="55">
        <v>51</v>
      </c>
      <c r="C121" s="56">
        <v>77</v>
      </c>
      <c r="D121" s="55">
        <v>207</v>
      </c>
      <c r="E121" s="56">
        <v>512</v>
      </c>
      <c r="F121" s="57"/>
      <c r="G121" s="55">
        <f t="shared" si="12"/>
        <v>-26</v>
      </c>
      <c r="H121" s="56">
        <f t="shared" si="13"/>
        <v>-305</v>
      </c>
      <c r="I121" s="77">
        <f t="shared" si="14"/>
        <v>-0.33766233766233766</v>
      </c>
      <c r="J121" s="78">
        <f t="shared" si="15"/>
        <v>-0.595703125</v>
      </c>
    </row>
    <row r="122" spans="1:10" x14ac:dyDescent="0.2">
      <c r="A122" s="117" t="s">
        <v>241</v>
      </c>
      <c r="B122" s="55">
        <v>1</v>
      </c>
      <c r="C122" s="56">
        <v>28</v>
      </c>
      <c r="D122" s="55">
        <v>35</v>
      </c>
      <c r="E122" s="56">
        <v>134</v>
      </c>
      <c r="F122" s="57"/>
      <c r="G122" s="55">
        <f t="shared" si="12"/>
        <v>-27</v>
      </c>
      <c r="H122" s="56">
        <f t="shared" si="13"/>
        <v>-99</v>
      </c>
      <c r="I122" s="77">
        <f t="shared" si="14"/>
        <v>-0.9642857142857143</v>
      </c>
      <c r="J122" s="78">
        <f t="shared" si="15"/>
        <v>-0.73880597014925375</v>
      </c>
    </row>
    <row r="123" spans="1:10" x14ac:dyDescent="0.2">
      <c r="A123" s="117" t="s">
        <v>330</v>
      </c>
      <c r="B123" s="55">
        <v>129</v>
      </c>
      <c r="C123" s="56">
        <v>93</v>
      </c>
      <c r="D123" s="55">
        <v>435</v>
      </c>
      <c r="E123" s="56">
        <v>641</v>
      </c>
      <c r="F123" s="57"/>
      <c r="G123" s="55">
        <f t="shared" si="12"/>
        <v>36</v>
      </c>
      <c r="H123" s="56">
        <f t="shared" si="13"/>
        <v>-206</v>
      </c>
      <c r="I123" s="77">
        <f t="shared" si="14"/>
        <v>0.38709677419354838</v>
      </c>
      <c r="J123" s="78">
        <f t="shared" si="15"/>
        <v>-0.32137285491419659</v>
      </c>
    </row>
    <row r="124" spans="1:10" x14ac:dyDescent="0.2">
      <c r="A124" s="117" t="s">
        <v>568</v>
      </c>
      <c r="B124" s="55">
        <v>52</v>
      </c>
      <c r="C124" s="56">
        <v>107</v>
      </c>
      <c r="D124" s="55">
        <v>236</v>
      </c>
      <c r="E124" s="56">
        <v>528</v>
      </c>
      <c r="F124" s="57"/>
      <c r="G124" s="55">
        <f t="shared" si="12"/>
        <v>-55</v>
      </c>
      <c r="H124" s="56">
        <f t="shared" si="13"/>
        <v>-292</v>
      </c>
      <c r="I124" s="77">
        <f t="shared" si="14"/>
        <v>-0.51401869158878499</v>
      </c>
      <c r="J124" s="78">
        <f t="shared" si="15"/>
        <v>-0.55303030303030298</v>
      </c>
    </row>
    <row r="125" spans="1:10" x14ac:dyDescent="0.2">
      <c r="A125" s="117" t="s">
        <v>580</v>
      </c>
      <c r="B125" s="55">
        <v>1370</v>
      </c>
      <c r="C125" s="56">
        <v>1221</v>
      </c>
      <c r="D125" s="55">
        <v>4935</v>
      </c>
      <c r="E125" s="56">
        <v>5641</v>
      </c>
      <c r="F125" s="57"/>
      <c r="G125" s="55">
        <f t="shared" si="12"/>
        <v>149</v>
      </c>
      <c r="H125" s="56">
        <f t="shared" si="13"/>
        <v>-706</v>
      </c>
      <c r="I125" s="77">
        <f t="shared" si="14"/>
        <v>0.12203112203112203</v>
      </c>
      <c r="J125" s="78">
        <f t="shared" si="15"/>
        <v>-0.12515511434142881</v>
      </c>
    </row>
    <row r="126" spans="1:10" x14ac:dyDescent="0.2">
      <c r="A126" s="117" t="s">
        <v>557</v>
      </c>
      <c r="B126" s="55">
        <v>116</v>
      </c>
      <c r="C126" s="56">
        <v>64</v>
      </c>
      <c r="D126" s="55">
        <v>333</v>
      </c>
      <c r="E126" s="56">
        <v>278</v>
      </c>
      <c r="F126" s="57"/>
      <c r="G126" s="55">
        <f t="shared" si="12"/>
        <v>52</v>
      </c>
      <c r="H126" s="56">
        <f t="shared" si="13"/>
        <v>55</v>
      </c>
      <c r="I126" s="77">
        <f t="shared" si="14"/>
        <v>0.8125</v>
      </c>
      <c r="J126" s="78">
        <f t="shared" si="15"/>
        <v>0.19784172661870503</v>
      </c>
    </row>
    <row r="127" spans="1:10" x14ac:dyDescent="0.2">
      <c r="A127" s="117" t="s">
        <v>603</v>
      </c>
      <c r="B127" s="55">
        <v>53</v>
      </c>
      <c r="C127" s="56">
        <v>34</v>
      </c>
      <c r="D127" s="55">
        <v>188</v>
      </c>
      <c r="E127" s="56">
        <v>145</v>
      </c>
      <c r="F127" s="57"/>
      <c r="G127" s="55">
        <f t="shared" si="12"/>
        <v>19</v>
      </c>
      <c r="H127" s="56">
        <f t="shared" si="13"/>
        <v>43</v>
      </c>
      <c r="I127" s="77">
        <f t="shared" si="14"/>
        <v>0.55882352941176472</v>
      </c>
      <c r="J127" s="78">
        <f t="shared" si="15"/>
        <v>0.29655172413793102</v>
      </c>
    </row>
    <row r="128" spans="1:10" s="38" customFormat="1" x14ac:dyDescent="0.2">
      <c r="A128" s="142" t="s">
        <v>659</v>
      </c>
      <c r="B128" s="32">
        <v>1976</v>
      </c>
      <c r="C128" s="33">
        <v>1901</v>
      </c>
      <c r="D128" s="32">
        <v>7359</v>
      </c>
      <c r="E128" s="33">
        <v>9198</v>
      </c>
      <c r="F128" s="34"/>
      <c r="G128" s="32">
        <f t="shared" si="12"/>
        <v>75</v>
      </c>
      <c r="H128" s="33">
        <f t="shared" si="13"/>
        <v>-1839</v>
      </c>
      <c r="I128" s="35">
        <f t="shared" si="14"/>
        <v>3.945291951604419E-2</v>
      </c>
      <c r="J128" s="36">
        <f t="shared" si="15"/>
        <v>-0.1999347684279191</v>
      </c>
    </row>
    <row r="129" spans="1:10" x14ac:dyDescent="0.2">
      <c r="A129" s="143"/>
      <c r="B129" s="63"/>
      <c r="C129" s="64"/>
      <c r="D129" s="63"/>
      <c r="E129" s="64"/>
      <c r="F129" s="65"/>
      <c r="G129" s="63"/>
      <c r="H129" s="64"/>
      <c r="I129" s="79"/>
      <c r="J129" s="80"/>
    </row>
    <row r="130" spans="1:10" x14ac:dyDescent="0.2">
      <c r="A130" s="111" t="s">
        <v>103</v>
      </c>
      <c r="B130" s="55"/>
      <c r="C130" s="56"/>
      <c r="D130" s="55"/>
      <c r="E130" s="56"/>
      <c r="F130" s="57"/>
      <c r="G130" s="55"/>
      <c r="H130" s="56"/>
      <c r="I130" s="77"/>
      <c r="J130" s="78"/>
    </row>
    <row r="131" spans="1:10" x14ac:dyDescent="0.2">
      <c r="A131" s="117" t="s">
        <v>629</v>
      </c>
      <c r="B131" s="55">
        <v>5</v>
      </c>
      <c r="C131" s="56">
        <v>9</v>
      </c>
      <c r="D131" s="55">
        <v>33</v>
      </c>
      <c r="E131" s="56">
        <v>46</v>
      </c>
      <c r="F131" s="57"/>
      <c r="G131" s="55">
        <f>B131-C131</f>
        <v>-4</v>
      </c>
      <c r="H131" s="56">
        <f>D131-E131</f>
        <v>-13</v>
      </c>
      <c r="I131" s="77">
        <f>IF(C131=0, "-", IF(G131/C131&lt;10, G131/C131, "&gt;999%"))</f>
        <v>-0.44444444444444442</v>
      </c>
      <c r="J131" s="78">
        <f>IF(E131=0, "-", IF(H131/E131&lt;10, H131/E131, "&gt;999%"))</f>
        <v>-0.28260869565217389</v>
      </c>
    </row>
    <row r="132" spans="1:10" s="38" customFormat="1" x14ac:dyDescent="0.2">
      <c r="A132" s="142" t="s">
        <v>660</v>
      </c>
      <c r="B132" s="32">
        <v>5</v>
      </c>
      <c r="C132" s="33">
        <v>9</v>
      </c>
      <c r="D132" s="32">
        <v>33</v>
      </c>
      <c r="E132" s="33">
        <v>46</v>
      </c>
      <c r="F132" s="34"/>
      <c r="G132" s="32">
        <f>B132-C132</f>
        <v>-4</v>
      </c>
      <c r="H132" s="33">
        <f>D132-E132</f>
        <v>-13</v>
      </c>
      <c r="I132" s="35">
        <f>IF(C132=0, "-", IF(G132/C132&lt;10, G132/C132, "&gt;999%"))</f>
        <v>-0.44444444444444442</v>
      </c>
      <c r="J132" s="36">
        <f>IF(E132=0, "-", IF(H132/E132&lt;10, H132/E132, "&gt;999%"))</f>
        <v>-0.28260869565217389</v>
      </c>
    </row>
    <row r="133" spans="1:10" x14ac:dyDescent="0.2">
      <c r="A133" s="143"/>
      <c r="B133" s="63"/>
      <c r="C133" s="64"/>
      <c r="D133" s="63"/>
      <c r="E133" s="64"/>
      <c r="F133" s="65"/>
      <c r="G133" s="63"/>
      <c r="H133" s="64"/>
      <c r="I133" s="79"/>
      <c r="J133" s="80"/>
    </row>
    <row r="134" spans="1:10" x14ac:dyDescent="0.2">
      <c r="A134" s="111" t="s">
        <v>104</v>
      </c>
      <c r="B134" s="55"/>
      <c r="C134" s="56"/>
      <c r="D134" s="55"/>
      <c r="E134" s="56"/>
      <c r="F134" s="57"/>
      <c r="G134" s="55"/>
      <c r="H134" s="56"/>
      <c r="I134" s="77"/>
      <c r="J134" s="78"/>
    </row>
    <row r="135" spans="1:10" x14ac:dyDescent="0.2">
      <c r="A135" s="117" t="s">
        <v>604</v>
      </c>
      <c r="B135" s="55">
        <v>94</v>
      </c>
      <c r="C135" s="56">
        <v>69</v>
      </c>
      <c r="D135" s="55">
        <v>276</v>
      </c>
      <c r="E135" s="56">
        <v>324</v>
      </c>
      <c r="F135" s="57"/>
      <c r="G135" s="55">
        <f>B135-C135</f>
        <v>25</v>
      </c>
      <c r="H135" s="56">
        <f>D135-E135</f>
        <v>-48</v>
      </c>
      <c r="I135" s="77">
        <f>IF(C135=0, "-", IF(G135/C135&lt;10, G135/C135, "&gt;999%"))</f>
        <v>0.36231884057971014</v>
      </c>
      <c r="J135" s="78">
        <f>IF(E135=0, "-", IF(H135/E135&lt;10, H135/E135, "&gt;999%"))</f>
        <v>-0.14814814814814814</v>
      </c>
    </row>
    <row r="136" spans="1:10" x14ac:dyDescent="0.2">
      <c r="A136" s="117" t="s">
        <v>617</v>
      </c>
      <c r="B136" s="55">
        <v>52</v>
      </c>
      <c r="C136" s="56">
        <v>31</v>
      </c>
      <c r="D136" s="55">
        <v>176</v>
      </c>
      <c r="E136" s="56">
        <v>199</v>
      </c>
      <c r="F136" s="57"/>
      <c r="G136" s="55">
        <f>B136-C136</f>
        <v>21</v>
      </c>
      <c r="H136" s="56">
        <f>D136-E136</f>
        <v>-23</v>
      </c>
      <c r="I136" s="77">
        <f>IF(C136=0, "-", IF(G136/C136&lt;10, G136/C136, "&gt;999%"))</f>
        <v>0.67741935483870963</v>
      </c>
      <c r="J136" s="78">
        <f>IF(E136=0, "-", IF(H136/E136&lt;10, H136/E136, "&gt;999%"))</f>
        <v>-0.11557788944723618</v>
      </c>
    </row>
    <row r="137" spans="1:10" x14ac:dyDescent="0.2">
      <c r="A137" s="117" t="s">
        <v>630</v>
      </c>
      <c r="B137" s="55">
        <v>14</v>
      </c>
      <c r="C137" s="56">
        <v>11</v>
      </c>
      <c r="D137" s="55">
        <v>62</v>
      </c>
      <c r="E137" s="56">
        <v>67</v>
      </c>
      <c r="F137" s="57"/>
      <c r="G137" s="55">
        <f>B137-C137</f>
        <v>3</v>
      </c>
      <c r="H137" s="56">
        <f>D137-E137</f>
        <v>-5</v>
      </c>
      <c r="I137" s="77">
        <f>IF(C137=0, "-", IF(G137/C137&lt;10, G137/C137, "&gt;999%"))</f>
        <v>0.27272727272727271</v>
      </c>
      <c r="J137" s="78">
        <f>IF(E137=0, "-", IF(H137/E137&lt;10, H137/E137, "&gt;999%"))</f>
        <v>-7.4626865671641784E-2</v>
      </c>
    </row>
    <row r="138" spans="1:10" s="38" customFormat="1" x14ac:dyDescent="0.2">
      <c r="A138" s="142" t="s">
        <v>661</v>
      </c>
      <c r="B138" s="32">
        <v>160</v>
      </c>
      <c r="C138" s="33">
        <v>111</v>
      </c>
      <c r="D138" s="32">
        <v>514</v>
      </c>
      <c r="E138" s="33">
        <v>590</v>
      </c>
      <c r="F138" s="34"/>
      <c r="G138" s="32">
        <f>B138-C138</f>
        <v>49</v>
      </c>
      <c r="H138" s="33">
        <f>D138-E138</f>
        <v>-76</v>
      </c>
      <c r="I138" s="35">
        <f>IF(C138=0, "-", IF(G138/C138&lt;10, G138/C138, "&gt;999%"))</f>
        <v>0.44144144144144143</v>
      </c>
      <c r="J138" s="36">
        <f>IF(E138=0, "-", IF(H138/E138&lt;10, H138/E138, "&gt;999%"))</f>
        <v>-0.12881355932203389</v>
      </c>
    </row>
    <row r="139" spans="1:10" x14ac:dyDescent="0.2">
      <c r="A139" s="143"/>
      <c r="B139" s="63"/>
      <c r="C139" s="64"/>
      <c r="D139" s="63"/>
      <c r="E139" s="64"/>
      <c r="F139" s="65"/>
      <c r="G139" s="63"/>
      <c r="H139" s="64"/>
      <c r="I139" s="79"/>
      <c r="J139" s="80"/>
    </row>
    <row r="140" spans="1:10" x14ac:dyDescent="0.2">
      <c r="A140" s="111" t="s">
        <v>62</v>
      </c>
      <c r="B140" s="55"/>
      <c r="C140" s="56"/>
      <c r="D140" s="55"/>
      <c r="E140" s="56"/>
      <c r="F140" s="57"/>
      <c r="G140" s="55"/>
      <c r="H140" s="56"/>
      <c r="I140" s="77"/>
      <c r="J140" s="78"/>
    </row>
    <row r="141" spans="1:10" x14ac:dyDescent="0.2">
      <c r="A141" s="117" t="s">
        <v>261</v>
      </c>
      <c r="B141" s="55">
        <v>12</v>
      </c>
      <c r="C141" s="56">
        <v>0</v>
      </c>
      <c r="D141" s="55">
        <v>33</v>
      </c>
      <c r="E141" s="56">
        <v>20</v>
      </c>
      <c r="F141" s="57"/>
      <c r="G141" s="55">
        <f>B141-C141</f>
        <v>12</v>
      </c>
      <c r="H141" s="56">
        <f>D141-E141</f>
        <v>13</v>
      </c>
      <c r="I141" s="77" t="str">
        <f>IF(C141=0, "-", IF(G141/C141&lt;10, G141/C141, "&gt;999%"))</f>
        <v>-</v>
      </c>
      <c r="J141" s="78">
        <f>IF(E141=0, "-", IF(H141/E141&lt;10, H141/E141, "&gt;999%"))</f>
        <v>0.65</v>
      </c>
    </row>
    <row r="142" spans="1:10" x14ac:dyDescent="0.2">
      <c r="A142" s="117" t="s">
        <v>282</v>
      </c>
      <c r="B142" s="55">
        <v>2</v>
      </c>
      <c r="C142" s="56">
        <v>1</v>
      </c>
      <c r="D142" s="55">
        <v>10</v>
      </c>
      <c r="E142" s="56">
        <v>17</v>
      </c>
      <c r="F142" s="57"/>
      <c r="G142" s="55">
        <f>B142-C142</f>
        <v>1</v>
      </c>
      <c r="H142" s="56">
        <f>D142-E142</f>
        <v>-7</v>
      </c>
      <c r="I142" s="77">
        <f>IF(C142=0, "-", IF(G142/C142&lt;10, G142/C142, "&gt;999%"))</f>
        <v>1</v>
      </c>
      <c r="J142" s="78">
        <f>IF(E142=0, "-", IF(H142/E142&lt;10, H142/E142, "&gt;999%"))</f>
        <v>-0.41176470588235292</v>
      </c>
    </row>
    <row r="143" spans="1:10" s="38" customFormat="1" x14ac:dyDescent="0.2">
      <c r="A143" s="142" t="s">
        <v>662</v>
      </c>
      <c r="B143" s="32">
        <v>14</v>
      </c>
      <c r="C143" s="33">
        <v>1</v>
      </c>
      <c r="D143" s="32">
        <v>43</v>
      </c>
      <c r="E143" s="33">
        <v>37</v>
      </c>
      <c r="F143" s="34"/>
      <c r="G143" s="32">
        <f>B143-C143</f>
        <v>13</v>
      </c>
      <c r="H143" s="33">
        <f>D143-E143</f>
        <v>6</v>
      </c>
      <c r="I143" s="35" t="str">
        <f>IF(C143=0, "-", IF(G143/C143&lt;10, G143/C143, "&gt;999%"))</f>
        <v>&gt;999%</v>
      </c>
      <c r="J143" s="36">
        <f>IF(E143=0, "-", IF(H143/E143&lt;10, H143/E143, "&gt;999%"))</f>
        <v>0.16216216216216217</v>
      </c>
    </row>
    <row r="144" spans="1:10" x14ac:dyDescent="0.2">
      <c r="A144" s="143"/>
      <c r="B144" s="63"/>
      <c r="C144" s="64"/>
      <c r="D144" s="63"/>
      <c r="E144" s="64"/>
      <c r="F144" s="65"/>
      <c r="G144" s="63"/>
      <c r="H144" s="64"/>
      <c r="I144" s="79"/>
      <c r="J144" s="80"/>
    </row>
    <row r="145" spans="1:10" x14ac:dyDescent="0.2">
      <c r="A145" s="111" t="s">
        <v>63</v>
      </c>
      <c r="B145" s="55"/>
      <c r="C145" s="56"/>
      <c r="D145" s="55"/>
      <c r="E145" s="56"/>
      <c r="F145" s="57"/>
      <c r="G145" s="55"/>
      <c r="H145" s="56"/>
      <c r="I145" s="77"/>
      <c r="J145" s="78"/>
    </row>
    <row r="146" spans="1:10" x14ac:dyDescent="0.2">
      <c r="A146" s="117" t="s">
        <v>569</v>
      </c>
      <c r="B146" s="55">
        <v>55</v>
      </c>
      <c r="C146" s="56">
        <v>27</v>
      </c>
      <c r="D146" s="55">
        <v>184</v>
      </c>
      <c r="E146" s="56">
        <v>130</v>
      </c>
      <c r="F146" s="57"/>
      <c r="G146" s="55">
        <f>B146-C146</f>
        <v>28</v>
      </c>
      <c r="H146" s="56">
        <f>D146-E146</f>
        <v>54</v>
      </c>
      <c r="I146" s="77">
        <f>IF(C146=0, "-", IF(G146/C146&lt;10, G146/C146, "&gt;999%"))</f>
        <v>1.037037037037037</v>
      </c>
      <c r="J146" s="78">
        <f>IF(E146=0, "-", IF(H146/E146&lt;10, H146/E146, "&gt;999%"))</f>
        <v>0.41538461538461541</v>
      </c>
    </row>
    <row r="147" spans="1:10" x14ac:dyDescent="0.2">
      <c r="A147" s="117" t="s">
        <v>581</v>
      </c>
      <c r="B147" s="55">
        <v>36</v>
      </c>
      <c r="C147" s="56">
        <v>25</v>
      </c>
      <c r="D147" s="55">
        <v>114</v>
      </c>
      <c r="E147" s="56">
        <v>91</v>
      </c>
      <c r="F147" s="57"/>
      <c r="G147" s="55">
        <f>B147-C147</f>
        <v>11</v>
      </c>
      <c r="H147" s="56">
        <f>D147-E147</f>
        <v>23</v>
      </c>
      <c r="I147" s="77">
        <f>IF(C147=0, "-", IF(G147/C147&lt;10, G147/C147, "&gt;999%"))</f>
        <v>0.44</v>
      </c>
      <c r="J147" s="78">
        <f>IF(E147=0, "-", IF(H147/E147&lt;10, H147/E147, "&gt;999%"))</f>
        <v>0.25274725274725274</v>
      </c>
    </row>
    <row r="148" spans="1:10" s="38" customFormat="1" x14ac:dyDescent="0.2">
      <c r="A148" s="142" t="s">
        <v>663</v>
      </c>
      <c r="B148" s="32">
        <v>91</v>
      </c>
      <c r="C148" s="33">
        <v>52</v>
      </c>
      <c r="D148" s="32">
        <v>298</v>
      </c>
      <c r="E148" s="33">
        <v>221</v>
      </c>
      <c r="F148" s="34"/>
      <c r="G148" s="32">
        <f>B148-C148</f>
        <v>39</v>
      </c>
      <c r="H148" s="33">
        <f>D148-E148</f>
        <v>77</v>
      </c>
      <c r="I148" s="35">
        <f>IF(C148=0, "-", IF(G148/C148&lt;10, G148/C148, "&gt;999%"))</f>
        <v>0.75</v>
      </c>
      <c r="J148" s="36">
        <f>IF(E148=0, "-", IF(H148/E148&lt;10, H148/E148, "&gt;999%"))</f>
        <v>0.34841628959276016</v>
      </c>
    </row>
    <row r="149" spans="1:10" x14ac:dyDescent="0.2">
      <c r="A149" s="143"/>
      <c r="B149" s="63"/>
      <c r="C149" s="64"/>
      <c r="D149" s="63"/>
      <c r="E149" s="64"/>
      <c r="F149" s="65"/>
      <c r="G149" s="63"/>
      <c r="H149" s="64"/>
      <c r="I149" s="79"/>
      <c r="J149" s="80"/>
    </row>
    <row r="150" spans="1:10" x14ac:dyDescent="0.2">
      <c r="A150" s="111" t="s">
        <v>64</v>
      </c>
      <c r="B150" s="55"/>
      <c r="C150" s="56"/>
      <c r="D150" s="55"/>
      <c r="E150" s="56"/>
      <c r="F150" s="57"/>
      <c r="G150" s="55"/>
      <c r="H150" s="56"/>
      <c r="I150" s="77"/>
      <c r="J150" s="78"/>
    </row>
    <row r="151" spans="1:10" x14ac:dyDescent="0.2">
      <c r="A151" s="117" t="s">
        <v>399</v>
      </c>
      <c r="B151" s="55">
        <v>89</v>
      </c>
      <c r="C151" s="56">
        <v>37</v>
      </c>
      <c r="D151" s="55">
        <v>287</v>
      </c>
      <c r="E151" s="56">
        <v>117</v>
      </c>
      <c r="F151" s="57"/>
      <c r="G151" s="55">
        <f>B151-C151</f>
        <v>52</v>
      </c>
      <c r="H151" s="56">
        <f>D151-E151</f>
        <v>170</v>
      </c>
      <c r="I151" s="77">
        <f>IF(C151=0, "-", IF(G151/C151&lt;10, G151/C151, "&gt;999%"))</f>
        <v>1.4054054054054055</v>
      </c>
      <c r="J151" s="78">
        <f>IF(E151=0, "-", IF(H151/E151&lt;10, H151/E151, "&gt;999%"))</f>
        <v>1.4529914529914529</v>
      </c>
    </row>
    <row r="152" spans="1:10" x14ac:dyDescent="0.2">
      <c r="A152" s="117" t="s">
        <v>435</v>
      </c>
      <c r="B152" s="55">
        <v>41</v>
      </c>
      <c r="C152" s="56">
        <v>21</v>
      </c>
      <c r="D152" s="55">
        <v>116</v>
      </c>
      <c r="E152" s="56">
        <v>61</v>
      </c>
      <c r="F152" s="57"/>
      <c r="G152" s="55">
        <f>B152-C152</f>
        <v>20</v>
      </c>
      <c r="H152" s="56">
        <f>D152-E152</f>
        <v>55</v>
      </c>
      <c r="I152" s="77">
        <f>IF(C152=0, "-", IF(G152/C152&lt;10, G152/C152, "&gt;999%"))</f>
        <v>0.95238095238095233</v>
      </c>
      <c r="J152" s="78">
        <f>IF(E152=0, "-", IF(H152/E152&lt;10, H152/E152, "&gt;999%"))</f>
        <v>0.90163934426229508</v>
      </c>
    </row>
    <row r="153" spans="1:10" x14ac:dyDescent="0.2">
      <c r="A153" s="117" t="s">
        <v>476</v>
      </c>
      <c r="B153" s="55">
        <v>8</v>
      </c>
      <c r="C153" s="56">
        <v>14</v>
      </c>
      <c r="D153" s="55">
        <v>38</v>
      </c>
      <c r="E153" s="56">
        <v>39</v>
      </c>
      <c r="F153" s="57"/>
      <c r="G153" s="55">
        <f>B153-C153</f>
        <v>-6</v>
      </c>
      <c r="H153" s="56">
        <f>D153-E153</f>
        <v>-1</v>
      </c>
      <c r="I153" s="77">
        <f>IF(C153=0, "-", IF(G153/C153&lt;10, G153/C153, "&gt;999%"))</f>
        <v>-0.42857142857142855</v>
      </c>
      <c r="J153" s="78">
        <f>IF(E153=0, "-", IF(H153/E153&lt;10, H153/E153, "&gt;999%"))</f>
        <v>-2.564102564102564E-2</v>
      </c>
    </row>
    <row r="154" spans="1:10" s="38" customFormat="1" x14ac:dyDescent="0.2">
      <c r="A154" s="142" t="s">
        <v>664</v>
      </c>
      <c r="B154" s="32">
        <v>138</v>
      </c>
      <c r="C154" s="33">
        <v>72</v>
      </c>
      <c r="D154" s="32">
        <v>441</v>
      </c>
      <c r="E154" s="33">
        <v>217</v>
      </c>
      <c r="F154" s="34"/>
      <c r="G154" s="32">
        <f>B154-C154</f>
        <v>66</v>
      </c>
      <c r="H154" s="33">
        <f>D154-E154</f>
        <v>224</v>
      </c>
      <c r="I154" s="35">
        <f>IF(C154=0, "-", IF(G154/C154&lt;10, G154/C154, "&gt;999%"))</f>
        <v>0.91666666666666663</v>
      </c>
      <c r="J154" s="36">
        <f>IF(E154=0, "-", IF(H154/E154&lt;10, H154/E154, "&gt;999%"))</f>
        <v>1.032258064516129</v>
      </c>
    </row>
    <row r="155" spans="1:10" x14ac:dyDescent="0.2">
      <c r="A155" s="143"/>
      <c r="B155" s="63"/>
      <c r="C155" s="64"/>
      <c r="D155" s="63"/>
      <c r="E155" s="64"/>
      <c r="F155" s="65"/>
      <c r="G155" s="63"/>
      <c r="H155" s="64"/>
      <c r="I155" s="79"/>
      <c r="J155" s="80"/>
    </row>
    <row r="156" spans="1:10" x14ac:dyDescent="0.2">
      <c r="A156" s="111" t="s">
        <v>105</v>
      </c>
      <c r="B156" s="55"/>
      <c r="C156" s="56"/>
      <c r="D156" s="55"/>
      <c r="E156" s="56"/>
      <c r="F156" s="57"/>
      <c r="G156" s="55"/>
      <c r="H156" s="56"/>
      <c r="I156" s="77"/>
      <c r="J156" s="78"/>
    </row>
    <row r="157" spans="1:10" x14ac:dyDescent="0.2">
      <c r="A157" s="117" t="s">
        <v>631</v>
      </c>
      <c r="B157" s="55">
        <v>12</v>
      </c>
      <c r="C157" s="56">
        <v>15</v>
      </c>
      <c r="D157" s="55">
        <v>56</v>
      </c>
      <c r="E157" s="56">
        <v>74</v>
      </c>
      <c r="F157" s="57"/>
      <c r="G157" s="55">
        <f>B157-C157</f>
        <v>-3</v>
      </c>
      <c r="H157" s="56">
        <f>D157-E157</f>
        <v>-18</v>
      </c>
      <c r="I157" s="77">
        <f>IF(C157=0, "-", IF(G157/C157&lt;10, G157/C157, "&gt;999%"))</f>
        <v>-0.2</v>
      </c>
      <c r="J157" s="78">
        <f>IF(E157=0, "-", IF(H157/E157&lt;10, H157/E157, "&gt;999%"))</f>
        <v>-0.24324324324324326</v>
      </c>
    </row>
    <row r="158" spans="1:10" x14ac:dyDescent="0.2">
      <c r="A158" s="117" t="s">
        <v>605</v>
      </c>
      <c r="B158" s="55">
        <v>135</v>
      </c>
      <c r="C158" s="56">
        <v>93</v>
      </c>
      <c r="D158" s="55">
        <v>496</v>
      </c>
      <c r="E158" s="56">
        <v>524</v>
      </c>
      <c r="F158" s="57"/>
      <c r="G158" s="55">
        <f>B158-C158</f>
        <v>42</v>
      </c>
      <c r="H158" s="56">
        <f>D158-E158</f>
        <v>-28</v>
      </c>
      <c r="I158" s="77">
        <f>IF(C158=0, "-", IF(G158/C158&lt;10, G158/C158, "&gt;999%"))</f>
        <v>0.45161290322580644</v>
      </c>
      <c r="J158" s="78">
        <f>IF(E158=0, "-", IF(H158/E158&lt;10, H158/E158, "&gt;999%"))</f>
        <v>-5.3435114503816793E-2</v>
      </c>
    </row>
    <row r="159" spans="1:10" x14ac:dyDescent="0.2">
      <c r="A159" s="117" t="s">
        <v>618</v>
      </c>
      <c r="B159" s="55">
        <v>102</v>
      </c>
      <c r="C159" s="56">
        <v>79</v>
      </c>
      <c r="D159" s="55">
        <v>362</v>
      </c>
      <c r="E159" s="56">
        <v>389</v>
      </c>
      <c r="F159" s="57"/>
      <c r="G159" s="55">
        <f>B159-C159</f>
        <v>23</v>
      </c>
      <c r="H159" s="56">
        <f>D159-E159</f>
        <v>-27</v>
      </c>
      <c r="I159" s="77">
        <f>IF(C159=0, "-", IF(G159/C159&lt;10, G159/C159, "&gt;999%"))</f>
        <v>0.29113924050632911</v>
      </c>
      <c r="J159" s="78">
        <f>IF(E159=0, "-", IF(H159/E159&lt;10, H159/E159, "&gt;999%"))</f>
        <v>-6.9408740359897178E-2</v>
      </c>
    </row>
    <row r="160" spans="1:10" s="38" customFormat="1" x14ac:dyDescent="0.2">
      <c r="A160" s="142" t="s">
        <v>665</v>
      </c>
      <c r="B160" s="32">
        <v>249</v>
      </c>
      <c r="C160" s="33">
        <v>187</v>
      </c>
      <c r="D160" s="32">
        <v>914</v>
      </c>
      <c r="E160" s="33">
        <v>987</v>
      </c>
      <c r="F160" s="34"/>
      <c r="G160" s="32">
        <f>B160-C160</f>
        <v>62</v>
      </c>
      <c r="H160" s="33">
        <f>D160-E160</f>
        <v>-73</v>
      </c>
      <c r="I160" s="35">
        <f>IF(C160=0, "-", IF(G160/C160&lt;10, G160/C160, "&gt;999%"))</f>
        <v>0.33155080213903743</v>
      </c>
      <c r="J160" s="36">
        <f>IF(E160=0, "-", IF(H160/E160&lt;10, H160/E160, "&gt;999%"))</f>
        <v>-7.3961499493414393E-2</v>
      </c>
    </row>
    <row r="161" spans="1:10" x14ac:dyDescent="0.2">
      <c r="A161" s="143"/>
      <c r="B161" s="63"/>
      <c r="C161" s="64"/>
      <c r="D161" s="63"/>
      <c r="E161" s="64"/>
      <c r="F161" s="65"/>
      <c r="G161" s="63"/>
      <c r="H161" s="64"/>
      <c r="I161" s="79"/>
      <c r="J161" s="80"/>
    </row>
    <row r="162" spans="1:10" x14ac:dyDescent="0.2">
      <c r="A162" s="111" t="s">
        <v>65</v>
      </c>
      <c r="B162" s="55"/>
      <c r="C162" s="56"/>
      <c r="D162" s="55"/>
      <c r="E162" s="56"/>
      <c r="F162" s="57"/>
      <c r="G162" s="55"/>
      <c r="H162" s="56"/>
      <c r="I162" s="77"/>
      <c r="J162" s="78"/>
    </row>
    <row r="163" spans="1:10" x14ac:dyDescent="0.2">
      <c r="A163" s="117" t="s">
        <v>477</v>
      </c>
      <c r="B163" s="55">
        <v>52</v>
      </c>
      <c r="C163" s="56">
        <v>85</v>
      </c>
      <c r="D163" s="55">
        <v>280</v>
      </c>
      <c r="E163" s="56">
        <v>390</v>
      </c>
      <c r="F163" s="57"/>
      <c r="G163" s="55">
        <f t="shared" ref="G163:G174" si="16">B163-C163</f>
        <v>-33</v>
      </c>
      <c r="H163" s="56">
        <f t="shared" ref="H163:H174" si="17">D163-E163</f>
        <v>-110</v>
      </c>
      <c r="I163" s="77">
        <f t="shared" ref="I163:I174" si="18">IF(C163=0, "-", IF(G163/C163&lt;10, G163/C163, "&gt;999%"))</f>
        <v>-0.38823529411764707</v>
      </c>
      <c r="J163" s="78">
        <f t="shared" ref="J163:J174" si="19">IF(E163=0, "-", IF(H163/E163&lt;10, H163/E163, "&gt;999%"))</f>
        <v>-0.28205128205128205</v>
      </c>
    </row>
    <row r="164" spans="1:10" x14ac:dyDescent="0.2">
      <c r="A164" s="117" t="s">
        <v>205</v>
      </c>
      <c r="B164" s="55">
        <v>22</v>
      </c>
      <c r="C164" s="56">
        <v>61</v>
      </c>
      <c r="D164" s="55">
        <v>237</v>
      </c>
      <c r="E164" s="56">
        <v>682</v>
      </c>
      <c r="F164" s="57"/>
      <c r="G164" s="55">
        <f t="shared" si="16"/>
        <v>-39</v>
      </c>
      <c r="H164" s="56">
        <f t="shared" si="17"/>
        <v>-445</v>
      </c>
      <c r="I164" s="77">
        <f t="shared" si="18"/>
        <v>-0.63934426229508201</v>
      </c>
      <c r="J164" s="78">
        <f t="shared" si="19"/>
        <v>-0.65249266862170086</v>
      </c>
    </row>
    <row r="165" spans="1:10" x14ac:dyDescent="0.2">
      <c r="A165" s="117" t="s">
        <v>179</v>
      </c>
      <c r="B165" s="55">
        <v>0</v>
      </c>
      <c r="C165" s="56">
        <v>0</v>
      </c>
      <c r="D165" s="55">
        <v>0</v>
      </c>
      <c r="E165" s="56">
        <v>8</v>
      </c>
      <c r="F165" s="57"/>
      <c r="G165" s="55">
        <f t="shared" si="16"/>
        <v>0</v>
      </c>
      <c r="H165" s="56">
        <f t="shared" si="17"/>
        <v>-8</v>
      </c>
      <c r="I165" s="77" t="str">
        <f t="shared" si="18"/>
        <v>-</v>
      </c>
      <c r="J165" s="78">
        <f t="shared" si="19"/>
        <v>-1</v>
      </c>
    </row>
    <row r="166" spans="1:10" x14ac:dyDescent="0.2">
      <c r="A166" s="117" t="s">
        <v>478</v>
      </c>
      <c r="B166" s="55">
        <v>0</v>
      </c>
      <c r="C166" s="56">
        <v>0</v>
      </c>
      <c r="D166" s="55">
        <v>0</v>
      </c>
      <c r="E166" s="56">
        <v>12</v>
      </c>
      <c r="F166" s="57"/>
      <c r="G166" s="55">
        <f t="shared" si="16"/>
        <v>0</v>
      </c>
      <c r="H166" s="56">
        <f t="shared" si="17"/>
        <v>-12</v>
      </c>
      <c r="I166" s="77" t="str">
        <f t="shared" si="18"/>
        <v>-</v>
      </c>
      <c r="J166" s="78">
        <f t="shared" si="19"/>
        <v>-1</v>
      </c>
    </row>
    <row r="167" spans="1:10" x14ac:dyDescent="0.2">
      <c r="A167" s="117" t="s">
        <v>570</v>
      </c>
      <c r="B167" s="55">
        <v>34</v>
      </c>
      <c r="C167" s="56">
        <v>21</v>
      </c>
      <c r="D167" s="55">
        <v>200</v>
      </c>
      <c r="E167" s="56">
        <v>171</v>
      </c>
      <c r="F167" s="57"/>
      <c r="G167" s="55">
        <f t="shared" si="16"/>
        <v>13</v>
      </c>
      <c r="H167" s="56">
        <f t="shared" si="17"/>
        <v>29</v>
      </c>
      <c r="I167" s="77">
        <f t="shared" si="18"/>
        <v>0.61904761904761907</v>
      </c>
      <c r="J167" s="78">
        <f t="shared" si="19"/>
        <v>0.16959064327485379</v>
      </c>
    </row>
    <row r="168" spans="1:10" x14ac:dyDescent="0.2">
      <c r="A168" s="117" t="s">
        <v>582</v>
      </c>
      <c r="B168" s="55">
        <v>148</v>
      </c>
      <c r="C168" s="56">
        <v>637</v>
      </c>
      <c r="D168" s="55">
        <v>1452</v>
      </c>
      <c r="E168" s="56">
        <v>2317</v>
      </c>
      <c r="F168" s="57"/>
      <c r="G168" s="55">
        <f t="shared" si="16"/>
        <v>-489</v>
      </c>
      <c r="H168" s="56">
        <f t="shared" si="17"/>
        <v>-865</v>
      </c>
      <c r="I168" s="77">
        <f t="shared" si="18"/>
        <v>-0.76766091051805341</v>
      </c>
      <c r="J168" s="78">
        <f t="shared" si="19"/>
        <v>-0.37332757876564521</v>
      </c>
    </row>
    <row r="169" spans="1:10" x14ac:dyDescent="0.2">
      <c r="A169" s="117" t="s">
        <v>274</v>
      </c>
      <c r="B169" s="55">
        <v>4</v>
      </c>
      <c r="C169" s="56">
        <v>163</v>
      </c>
      <c r="D169" s="55">
        <v>102</v>
      </c>
      <c r="E169" s="56">
        <v>1002</v>
      </c>
      <c r="F169" s="57"/>
      <c r="G169" s="55">
        <f t="shared" si="16"/>
        <v>-159</v>
      </c>
      <c r="H169" s="56">
        <f t="shared" si="17"/>
        <v>-900</v>
      </c>
      <c r="I169" s="77">
        <f t="shared" si="18"/>
        <v>-0.97546012269938653</v>
      </c>
      <c r="J169" s="78">
        <f t="shared" si="19"/>
        <v>-0.89820359281437123</v>
      </c>
    </row>
    <row r="170" spans="1:10" x14ac:dyDescent="0.2">
      <c r="A170" s="117" t="s">
        <v>436</v>
      </c>
      <c r="B170" s="55">
        <v>61</v>
      </c>
      <c r="C170" s="56">
        <v>82</v>
      </c>
      <c r="D170" s="55">
        <v>377</v>
      </c>
      <c r="E170" s="56">
        <v>483</v>
      </c>
      <c r="F170" s="57"/>
      <c r="G170" s="55">
        <f t="shared" si="16"/>
        <v>-21</v>
      </c>
      <c r="H170" s="56">
        <f t="shared" si="17"/>
        <v>-106</v>
      </c>
      <c r="I170" s="77">
        <f t="shared" si="18"/>
        <v>-0.25609756097560976</v>
      </c>
      <c r="J170" s="78">
        <f t="shared" si="19"/>
        <v>-0.21946169772256729</v>
      </c>
    </row>
    <row r="171" spans="1:10" x14ac:dyDescent="0.2">
      <c r="A171" s="117" t="s">
        <v>479</v>
      </c>
      <c r="B171" s="55">
        <v>72</v>
      </c>
      <c r="C171" s="56">
        <v>62</v>
      </c>
      <c r="D171" s="55">
        <v>322</v>
      </c>
      <c r="E171" s="56">
        <v>333</v>
      </c>
      <c r="F171" s="57"/>
      <c r="G171" s="55">
        <f t="shared" si="16"/>
        <v>10</v>
      </c>
      <c r="H171" s="56">
        <f t="shared" si="17"/>
        <v>-11</v>
      </c>
      <c r="I171" s="77">
        <f t="shared" si="18"/>
        <v>0.16129032258064516</v>
      </c>
      <c r="J171" s="78">
        <f t="shared" si="19"/>
        <v>-3.3033033033033031E-2</v>
      </c>
    </row>
    <row r="172" spans="1:10" x14ac:dyDescent="0.2">
      <c r="A172" s="117" t="s">
        <v>387</v>
      </c>
      <c r="B172" s="55">
        <v>68</v>
      </c>
      <c r="C172" s="56">
        <v>155</v>
      </c>
      <c r="D172" s="55">
        <v>596</v>
      </c>
      <c r="E172" s="56">
        <v>674</v>
      </c>
      <c r="F172" s="57"/>
      <c r="G172" s="55">
        <f t="shared" si="16"/>
        <v>-87</v>
      </c>
      <c r="H172" s="56">
        <f t="shared" si="17"/>
        <v>-78</v>
      </c>
      <c r="I172" s="77">
        <f t="shared" si="18"/>
        <v>-0.56129032258064515</v>
      </c>
      <c r="J172" s="78">
        <f t="shared" si="19"/>
        <v>-0.11572700296735905</v>
      </c>
    </row>
    <row r="173" spans="1:10" x14ac:dyDescent="0.2">
      <c r="A173" s="117" t="s">
        <v>571</v>
      </c>
      <c r="B173" s="55">
        <v>0</v>
      </c>
      <c r="C173" s="56">
        <v>0</v>
      </c>
      <c r="D173" s="55">
        <v>0</v>
      </c>
      <c r="E173" s="56">
        <v>2</v>
      </c>
      <c r="F173" s="57"/>
      <c r="G173" s="55">
        <f t="shared" si="16"/>
        <v>0</v>
      </c>
      <c r="H173" s="56">
        <f t="shared" si="17"/>
        <v>-2</v>
      </c>
      <c r="I173" s="77" t="str">
        <f t="shared" si="18"/>
        <v>-</v>
      </c>
      <c r="J173" s="78">
        <f t="shared" si="19"/>
        <v>-1</v>
      </c>
    </row>
    <row r="174" spans="1:10" s="38" customFormat="1" x14ac:dyDescent="0.2">
      <c r="A174" s="142" t="s">
        <v>666</v>
      </c>
      <c r="B174" s="32">
        <v>461</v>
      </c>
      <c r="C174" s="33">
        <v>1266</v>
      </c>
      <c r="D174" s="32">
        <v>3566</v>
      </c>
      <c r="E174" s="33">
        <v>6074</v>
      </c>
      <c r="F174" s="34"/>
      <c r="G174" s="32">
        <f t="shared" si="16"/>
        <v>-805</v>
      </c>
      <c r="H174" s="33">
        <f t="shared" si="17"/>
        <v>-2508</v>
      </c>
      <c r="I174" s="35">
        <f t="shared" si="18"/>
        <v>-0.63586097946287523</v>
      </c>
      <c r="J174" s="36">
        <f t="shared" si="19"/>
        <v>-0.41290747448139614</v>
      </c>
    </row>
    <row r="175" spans="1:10" x14ac:dyDescent="0.2">
      <c r="A175" s="143"/>
      <c r="B175" s="63"/>
      <c r="C175" s="64"/>
      <c r="D175" s="63"/>
      <c r="E175" s="64"/>
      <c r="F175" s="65"/>
      <c r="G175" s="63"/>
      <c r="H175" s="64"/>
      <c r="I175" s="79"/>
      <c r="J175" s="80"/>
    </row>
    <row r="176" spans="1:10" x14ac:dyDescent="0.2">
      <c r="A176" s="111" t="s">
        <v>66</v>
      </c>
      <c r="B176" s="55"/>
      <c r="C176" s="56"/>
      <c r="D176" s="55"/>
      <c r="E176" s="56"/>
      <c r="F176" s="57"/>
      <c r="G176" s="55"/>
      <c r="H176" s="56"/>
      <c r="I176" s="77"/>
      <c r="J176" s="78"/>
    </row>
    <row r="177" spans="1:10" x14ac:dyDescent="0.2">
      <c r="A177" s="117" t="s">
        <v>242</v>
      </c>
      <c r="B177" s="55">
        <v>4</v>
      </c>
      <c r="C177" s="56">
        <v>4</v>
      </c>
      <c r="D177" s="55">
        <v>18</v>
      </c>
      <c r="E177" s="56">
        <v>15</v>
      </c>
      <c r="F177" s="57"/>
      <c r="G177" s="55">
        <f t="shared" ref="G177:G184" si="20">B177-C177</f>
        <v>0</v>
      </c>
      <c r="H177" s="56">
        <f t="shared" ref="H177:H184" si="21">D177-E177</f>
        <v>3</v>
      </c>
      <c r="I177" s="77">
        <f t="shared" ref="I177:I184" si="22">IF(C177=0, "-", IF(G177/C177&lt;10, G177/C177, "&gt;999%"))</f>
        <v>0</v>
      </c>
      <c r="J177" s="78">
        <f t="shared" ref="J177:J184" si="23">IF(E177=0, "-", IF(H177/E177&lt;10, H177/E177, "&gt;999%"))</f>
        <v>0.2</v>
      </c>
    </row>
    <row r="178" spans="1:10" x14ac:dyDescent="0.2">
      <c r="A178" s="117" t="s">
        <v>180</v>
      </c>
      <c r="B178" s="55">
        <v>14</v>
      </c>
      <c r="C178" s="56">
        <v>21</v>
      </c>
      <c r="D178" s="55">
        <v>48</v>
      </c>
      <c r="E178" s="56">
        <v>140</v>
      </c>
      <c r="F178" s="57"/>
      <c r="G178" s="55">
        <f t="shared" si="20"/>
        <v>-7</v>
      </c>
      <c r="H178" s="56">
        <f t="shared" si="21"/>
        <v>-92</v>
      </c>
      <c r="I178" s="77">
        <f t="shared" si="22"/>
        <v>-0.33333333333333331</v>
      </c>
      <c r="J178" s="78">
        <f t="shared" si="23"/>
        <v>-0.65714285714285714</v>
      </c>
    </row>
    <row r="179" spans="1:10" x14ac:dyDescent="0.2">
      <c r="A179" s="117" t="s">
        <v>206</v>
      </c>
      <c r="B179" s="55">
        <v>277</v>
      </c>
      <c r="C179" s="56">
        <v>487</v>
      </c>
      <c r="D179" s="55">
        <v>1312</v>
      </c>
      <c r="E179" s="56">
        <v>1912</v>
      </c>
      <c r="F179" s="57"/>
      <c r="G179" s="55">
        <f t="shared" si="20"/>
        <v>-210</v>
      </c>
      <c r="H179" s="56">
        <f t="shared" si="21"/>
        <v>-600</v>
      </c>
      <c r="I179" s="77">
        <f t="shared" si="22"/>
        <v>-0.43121149897330596</v>
      </c>
      <c r="J179" s="78">
        <f t="shared" si="23"/>
        <v>-0.31380753138075312</v>
      </c>
    </row>
    <row r="180" spans="1:10" x14ac:dyDescent="0.2">
      <c r="A180" s="117" t="s">
        <v>437</v>
      </c>
      <c r="B180" s="55">
        <v>440</v>
      </c>
      <c r="C180" s="56">
        <v>651</v>
      </c>
      <c r="D180" s="55">
        <v>1751</v>
      </c>
      <c r="E180" s="56">
        <v>2443</v>
      </c>
      <c r="F180" s="57"/>
      <c r="G180" s="55">
        <f t="shared" si="20"/>
        <v>-211</v>
      </c>
      <c r="H180" s="56">
        <f t="shared" si="21"/>
        <v>-692</v>
      </c>
      <c r="I180" s="77">
        <f t="shared" si="22"/>
        <v>-0.3241167434715822</v>
      </c>
      <c r="J180" s="78">
        <f t="shared" si="23"/>
        <v>-0.283258288988948</v>
      </c>
    </row>
    <row r="181" spans="1:10" x14ac:dyDescent="0.2">
      <c r="A181" s="117" t="s">
        <v>400</v>
      </c>
      <c r="B181" s="55">
        <v>282</v>
      </c>
      <c r="C181" s="56">
        <v>573</v>
      </c>
      <c r="D181" s="55">
        <v>1422</v>
      </c>
      <c r="E181" s="56">
        <v>2209</v>
      </c>
      <c r="F181" s="57"/>
      <c r="G181" s="55">
        <f t="shared" si="20"/>
        <v>-291</v>
      </c>
      <c r="H181" s="56">
        <f t="shared" si="21"/>
        <v>-787</v>
      </c>
      <c r="I181" s="77">
        <f t="shared" si="22"/>
        <v>-0.50785340314136129</v>
      </c>
      <c r="J181" s="78">
        <f t="shared" si="23"/>
        <v>-0.3562698053417836</v>
      </c>
    </row>
    <row r="182" spans="1:10" x14ac:dyDescent="0.2">
      <c r="A182" s="117" t="s">
        <v>181</v>
      </c>
      <c r="B182" s="55">
        <v>44</v>
      </c>
      <c r="C182" s="56">
        <v>262</v>
      </c>
      <c r="D182" s="55">
        <v>404</v>
      </c>
      <c r="E182" s="56">
        <v>1211</v>
      </c>
      <c r="F182" s="57"/>
      <c r="G182" s="55">
        <f t="shared" si="20"/>
        <v>-218</v>
      </c>
      <c r="H182" s="56">
        <f t="shared" si="21"/>
        <v>-807</v>
      </c>
      <c r="I182" s="77">
        <f t="shared" si="22"/>
        <v>-0.83206106870229013</v>
      </c>
      <c r="J182" s="78">
        <f t="shared" si="23"/>
        <v>-0.66639141205615193</v>
      </c>
    </row>
    <row r="183" spans="1:10" x14ac:dyDescent="0.2">
      <c r="A183" s="117" t="s">
        <v>309</v>
      </c>
      <c r="B183" s="55">
        <v>51</v>
      </c>
      <c r="C183" s="56">
        <v>74</v>
      </c>
      <c r="D183" s="55">
        <v>234</v>
      </c>
      <c r="E183" s="56">
        <v>349</v>
      </c>
      <c r="F183" s="57"/>
      <c r="G183" s="55">
        <f t="shared" si="20"/>
        <v>-23</v>
      </c>
      <c r="H183" s="56">
        <f t="shared" si="21"/>
        <v>-115</v>
      </c>
      <c r="I183" s="77">
        <f t="shared" si="22"/>
        <v>-0.3108108108108108</v>
      </c>
      <c r="J183" s="78">
        <f t="shared" si="23"/>
        <v>-0.32951289398280803</v>
      </c>
    </row>
    <row r="184" spans="1:10" s="38" customFormat="1" x14ac:dyDescent="0.2">
      <c r="A184" s="142" t="s">
        <v>667</v>
      </c>
      <c r="B184" s="32">
        <v>1112</v>
      </c>
      <c r="C184" s="33">
        <v>2072</v>
      </c>
      <c r="D184" s="32">
        <v>5189</v>
      </c>
      <c r="E184" s="33">
        <v>8279</v>
      </c>
      <c r="F184" s="34"/>
      <c r="G184" s="32">
        <f t="shared" si="20"/>
        <v>-960</v>
      </c>
      <c r="H184" s="33">
        <f t="shared" si="21"/>
        <v>-3090</v>
      </c>
      <c r="I184" s="35">
        <f t="shared" si="22"/>
        <v>-0.46332046332046334</v>
      </c>
      <c r="J184" s="36">
        <f t="shared" si="23"/>
        <v>-0.37323348230462616</v>
      </c>
    </row>
    <row r="185" spans="1:10" x14ac:dyDescent="0.2">
      <c r="A185" s="143"/>
      <c r="B185" s="63"/>
      <c r="C185" s="64"/>
      <c r="D185" s="63"/>
      <c r="E185" s="64"/>
      <c r="F185" s="65"/>
      <c r="G185" s="63"/>
      <c r="H185" s="64"/>
      <c r="I185" s="79"/>
      <c r="J185" s="80"/>
    </row>
    <row r="186" spans="1:10" x14ac:dyDescent="0.2">
      <c r="A186" s="111" t="s">
        <v>67</v>
      </c>
      <c r="B186" s="55"/>
      <c r="C186" s="56"/>
      <c r="D186" s="55"/>
      <c r="E186" s="56"/>
      <c r="F186" s="57"/>
      <c r="G186" s="55"/>
      <c r="H186" s="56"/>
      <c r="I186" s="77"/>
      <c r="J186" s="78"/>
    </row>
    <row r="187" spans="1:10" x14ac:dyDescent="0.2">
      <c r="A187" s="117" t="s">
        <v>182</v>
      </c>
      <c r="B187" s="55">
        <v>0</v>
      </c>
      <c r="C187" s="56">
        <v>382</v>
      </c>
      <c r="D187" s="55">
        <v>10</v>
      </c>
      <c r="E187" s="56">
        <v>2048</v>
      </c>
      <c r="F187" s="57"/>
      <c r="G187" s="55">
        <f t="shared" ref="G187:G200" si="24">B187-C187</f>
        <v>-382</v>
      </c>
      <c r="H187" s="56">
        <f t="shared" ref="H187:H200" si="25">D187-E187</f>
        <v>-2038</v>
      </c>
      <c r="I187" s="77">
        <f t="shared" ref="I187:I200" si="26">IF(C187=0, "-", IF(G187/C187&lt;10, G187/C187, "&gt;999%"))</f>
        <v>-1</v>
      </c>
      <c r="J187" s="78">
        <f t="shared" ref="J187:J200" si="27">IF(E187=0, "-", IF(H187/E187&lt;10, H187/E187, "&gt;999%"))</f>
        <v>-0.9951171875</v>
      </c>
    </row>
    <row r="188" spans="1:10" x14ac:dyDescent="0.2">
      <c r="A188" s="117" t="s">
        <v>207</v>
      </c>
      <c r="B188" s="55">
        <v>48</v>
      </c>
      <c r="C188" s="56">
        <v>101</v>
      </c>
      <c r="D188" s="55">
        <v>242</v>
      </c>
      <c r="E188" s="56">
        <v>446</v>
      </c>
      <c r="F188" s="57"/>
      <c r="G188" s="55">
        <f t="shared" si="24"/>
        <v>-53</v>
      </c>
      <c r="H188" s="56">
        <f t="shared" si="25"/>
        <v>-204</v>
      </c>
      <c r="I188" s="77">
        <f t="shared" si="26"/>
        <v>-0.52475247524752477</v>
      </c>
      <c r="J188" s="78">
        <f t="shared" si="27"/>
        <v>-0.45739910313901344</v>
      </c>
    </row>
    <row r="189" spans="1:10" x14ac:dyDescent="0.2">
      <c r="A189" s="117" t="s">
        <v>208</v>
      </c>
      <c r="B189" s="55">
        <v>970</v>
      </c>
      <c r="C189" s="56">
        <v>1120</v>
      </c>
      <c r="D189" s="55">
        <v>3786</v>
      </c>
      <c r="E189" s="56">
        <v>4998</v>
      </c>
      <c r="F189" s="57"/>
      <c r="G189" s="55">
        <f t="shared" si="24"/>
        <v>-150</v>
      </c>
      <c r="H189" s="56">
        <f t="shared" si="25"/>
        <v>-1212</v>
      </c>
      <c r="I189" s="77">
        <f t="shared" si="26"/>
        <v>-0.13392857142857142</v>
      </c>
      <c r="J189" s="78">
        <f t="shared" si="27"/>
        <v>-0.2424969987995198</v>
      </c>
    </row>
    <row r="190" spans="1:10" x14ac:dyDescent="0.2">
      <c r="A190" s="117" t="s">
        <v>243</v>
      </c>
      <c r="B190" s="55">
        <v>0</v>
      </c>
      <c r="C190" s="56">
        <v>0</v>
      </c>
      <c r="D190" s="55">
        <v>0</v>
      </c>
      <c r="E190" s="56">
        <v>2</v>
      </c>
      <c r="F190" s="57"/>
      <c r="G190" s="55">
        <f t="shared" si="24"/>
        <v>0</v>
      </c>
      <c r="H190" s="56">
        <f t="shared" si="25"/>
        <v>-2</v>
      </c>
      <c r="I190" s="77" t="str">
        <f t="shared" si="26"/>
        <v>-</v>
      </c>
      <c r="J190" s="78">
        <f t="shared" si="27"/>
        <v>-1</v>
      </c>
    </row>
    <row r="191" spans="1:10" x14ac:dyDescent="0.2">
      <c r="A191" s="117" t="s">
        <v>558</v>
      </c>
      <c r="B191" s="55">
        <v>183</v>
      </c>
      <c r="C191" s="56">
        <v>199</v>
      </c>
      <c r="D191" s="55">
        <v>613</v>
      </c>
      <c r="E191" s="56">
        <v>913</v>
      </c>
      <c r="F191" s="57"/>
      <c r="G191" s="55">
        <f t="shared" si="24"/>
        <v>-16</v>
      </c>
      <c r="H191" s="56">
        <f t="shared" si="25"/>
        <v>-300</v>
      </c>
      <c r="I191" s="77">
        <f t="shared" si="26"/>
        <v>-8.0402010050251257E-2</v>
      </c>
      <c r="J191" s="78">
        <f t="shared" si="27"/>
        <v>-0.32858707557502737</v>
      </c>
    </row>
    <row r="192" spans="1:10" x14ac:dyDescent="0.2">
      <c r="A192" s="117" t="s">
        <v>310</v>
      </c>
      <c r="B192" s="55">
        <v>20</v>
      </c>
      <c r="C192" s="56">
        <v>29</v>
      </c>
      <c r="D192" s="55">
        <v>108</v>
      </c>
      <c r="E192" s="56">
        <v>189</v>
      </c>
      <c r="F192" s="57"/>
      <c r="G192" s="55">
        <f t="shared" si="24"/>
        <v>-9</v>
      </c>
      <c r="H192" s="56">
        <f t="shared" si="25"/>
        <v>-81</v>
      </c>
      <c r="I192" s="77">
        <f t="shared" si="26"/>
        <v>-0.31034482758620691</v>
      </c>
      <c r="J192" s="78">
        <f t="shared" si="27"/>
        <v>-0.42857142857142855</v>
      </c>
    </row>
    <row r="193" spans="1:10" x14ac:dyDescent="0.2">
      <c r="A193" s="117" t="s">
        <v>209</v>
      </c>
      <c r="B193" s="55">
        <v>8</v>
      </c>
      <c r="C193" s="56">
        <v>5</v>
      </c>
      <c r="D193" s="55">
        <v>81</v>
      </c>
      <c r="E193" s="56">
        <v>69</v>
      </c>
      <c r="F193" s="57"/>
      <c r="G193" s="55">
        <f t="shared" si="24"/>
        <v>3</v>
      </c>
      <c r="H193" s="56">
        <f t="shared" si="25"/>
        <v>12</v>
      </c>
      <c r="I193" s="77">
        <f t="shared" si="26"/>
        <v>0.6</v>
      </c>
      <c r="J193" s="78">
        <f t="shared" si="27"/>
        <v>0.17391304347826086</v>
      </c>
    </row>
    <row r="194" spans="1:10" x14ac:dyDescent="0.2">
      <c r="A194" s="117" t="s">
        <v>401</v>
      </c>
      <c r="B194" s="55">
        <v>441</v>
      </c>
      <c r="C194" s="56">
        <v>385</v>
      </c>
      <c r="D194" s="55">
        <v>1637</v>
      </c>
      <c r="E194" s="56">
        <v>1855</v>
      </c>
      <c r="F194" s="57"/>
      <c r="G194" s="55">
        <f t="shared" si="24"/>
        <v>56</v>
      </c>
      <c r="H194" s="56">
        <f t="shared" si="25"/>
        <v>-218</v>
      </c>
      <c r="I194" s="77">
        <f t="shared" si="26"/>
        <v>0.14545454545454545</v>
      </c>
      <c r="J194" s="78">
        <f t="shared" si="27"/>
        <v>-0.11752021563342319</v>
      </c>
    </row>
    <row r="195" spans="1:10" x14ac:dyDescent="0.2">
      <c r="A195" s="117" t="s">
        <v>480</v>
      </c>
      <c r="B195" s="55">
        <v>177</v>
      </c>
      <c r="C195" s="56">
        <v>200</v>
      </c>
      <c r="D195" s="55">
        <v>812</v>
      </c>
      <c r="E195" s="56">
        <v>1133</v>
      </c>
      <c r="F195" s="57"/>
      <c r="G195" s="55">
        <f t="shared" si="24"/>
        <v>-23</v>
      </c>
      <c r="H195" s="56">
        <f t="shared" si="25"/>
        <v>-321</v>
      </c>
      <c r="I195" s="77">
        <f t="shared" si="26"/>
        <v>-0.115</v>
      </c>
      <c r="J195" s="78">
        <f t="shared" si="27"/>
        <v>-0.28331862312444839</v>
      </c>
    </row>
    <row r="196" spans="1:10" x14ac:dyDescent="0.2">
      <c r="A196" s="117" t="s">
        <v>244</v>
      </c>
      <c r="B196" s="55">
        <v>13</v>
      </c>
      <c r="C196" s="56">
        <v>27</v>
      </c>
      <c r="D196" s="55">
        <v>67</v>
      </c>
      <c r="E196" s="56">
        <v>237</v>
      </c>
      <c r="F196" s="57"/>
      <c r="G196" s="55">
        <f t="shared" si="24"/>
        <v>-14</v>
      </c>
      <c r="H196" s="56">
        <f t="shared" si="25"/>
        <v>-170</v>
      </c>
      <c r="I196" s="77">
        <f t="shared" si="26"/>
        <v>-0.51851851851851849</v>
      </c>
      <c r="J196" s="78">
        <f t="shared" si="27"/>
        <v>-0.71729957805907174</v>
      </c>
    </row>
    <row r="197" spans="1:10" x14ac:dyDescent="0.2">
      <c r="A197" s="117" t="s">
        <v>438</v>
      </c>
      <c r="B197" s="55">
        <v>669</v>
      </c>
      <c r="C197" s="56">
        <v>734</v>
      </c>
      <c r="D197" s="55">
        <v>2343</v>
      </c>
      <c r="E197" s="56">
        <v>2954</v>
      </c>
      <c r="F197" s="57"/>
      <c r="G197" s="55">
        <f t="shared" si="24"/>
        <v>-65</v>
      </c>
      <c r="H197" s="56">
        <f t="shared" si="25"/>
        <v>-611</v>
      </c>
      <c r="I197" s="77">
        <f t="shared" si="26"/>
        <v>-8.8555858310626706E-2</v>
      </c>
      <c r="J197" s="78">
        <f t="shared" si="27"/>
        <v>-0.20683818551117128</v>
      </c>
    </row>
    <row r="198" spans="1:10" x14ac:dyDescent="0.2">
      <c r="A198" s="117" t="s">
        <v>331</v>
      </c>
      <c r="B198" s="55">
        <v>22</v>
      </c>
      <c r="C198" s="56">
        <v>0</v>
      </c>
      <c r="D198" s="55">
        <v>86</v>
      </c>
      <c r="E198" s="56">
        <v>0</v>
      </c>
      <c r="F198" s="57"/>
      <c r="G198" s="55">
        <f t="shared" si="24"/>
        <v>22</v>
      </c>
      <c r="H198" s="56">
        <f t="shared" si="25"/>
        <v>86</v>
      </c>
      <c r="I198" s="77" t="str">
        <f t="shared" si="26"/>
        <v>-</v>
      </c>
      <c r="J198" s="78" t="str">
        <f t="shared" si="27"/>
        <v>-</v>
      </c>
    </row>
    <row r="199" spans="1:10" x14ac:dyDescent="0.2">
      <c r="A199" s="117" t="s">
        <v>388</v>
      </c>
      <c r="B199" s="55">
        <v>90</v>
      </c>
      <c r="C199" s="56">
        <v>0</v>
      </c>
      <c r="D199" s="55">
        <v>464</v>
      </c>
      <c r="E199" s="56">
        <v>0</v>
      </c>
      <c r="F199" s="57"/>
      <c r="G199" s="55">
        <f t="shared" si="24"/>
        <v>90</v>
      </c>
      <c r="H199" s="56">
        <f t="shared" si="25"/>
        <v>464</v>
      </c>
      <c r="I199" s="77" t="str">
        <f t="shared" si="26"/>
        <v>-</v>
      </c>
      <c r="J199" s="78" t="str">
        <f t="shared" si="27"/>
        <v>-</v>
      </c>
    </row>
    <row r="200" spans="1:10" s="38" customFormat="1" x14ac:dyDescent="0.2">
      <c r="A200" s="142" t="s">
        <v>668</v>
      </c>
      <c r="B200" s="32">
        <v>2641</v>
      </c>
      <c r="C200" s="33">
        <v>3182</v>
      </c>
      <c r="D200" s="32">
        <v>10249</v>
      </c>
      <c r="E200" s="33">
        <v>14844</v>
      </c>
      <c r="F200" s="34"/>
      <c r="G200" s="32">
        <f t="shared" si="24"/>
        <v>-541</v>
      </c>
      <c r="H200" s="33">
        <f t="shared" si="25"/>
        <v>-4595</v>
      </c>
      <c r="I200" s="35">
        <f t="shared" si="26"/>
        <v>-0.17001885606536768</v>
      </c>
      <c r="J200" s="36">
        <f t="shared" si="27"/>
        <v>-0.30955268121800056</v>
      </c>
    </row>
    <row r="201" spans="1:10" x14ac:dyDescent="0.2">
      <c r="A201" s="143"/>
      <c r="B201" s="63"/>
      <c r="C201" s="64"/>
      <c r="D201" s="63"/>
      <c r="E201" s="64"/>
      <c r="F201" s="65"/>
      <c r="G201" s="63"/>
      <c r="H201" s="64"/>
      <c r="I201" s="79"/>
      <c r="J201" s="80"/>
    </row>
    <row r="202" spans="1:10" x14ac:dyDescent="0.2">
      <c r="A202" s="111" t="s">
        <v>106</v>
      </c>
      <c r="B202" s="55"/>
      <c r="C202" s="56"/>
      <c r="D202" s="55"/>
      <c r="E202" s="56"/>
      <c r="F202" s="57"/>
      <c r="G202" s="55"/>
      <c r="H202" s="56"/>
      <c r="I202" s="77"/>
      <c r="J202" s="78"/>
    </row>
    <row r="203" spans="1:10" x14ac:dyDescent="0.2">
      <c r="A203" s="117" t="s">
        <v>606</v>
      </c>
      <c r="B203" s="55">
        <v>3</v>
      </c>
      <c r="C203" s="56">
        <v>1</v>
      </c>
      <c r="D203" s="55">
        <v>14</v>
      </c>
      <c r="E203" s="56">
        <v>21</v>
      </c>
      <c r="F203" s="57"/>
      <c r="G203" s="55">
        <f>B203-C203</f>
        <v>2</v>
      </c>
      <c r="H203" s="56">
        <f>D203-E203</f>
        <v>-7</v>
      </c>
      <c r="I203" s="77">
        <f>IF(C203=0, "-", IF(G203/C203&lt;10, G203/C203, "&gt;999%"))</f>
        <v>2</v>
      </c>
      <c r="J203" s="78">
        <f>IF(E203=0, "-", IF(H203/E203&lt;10, H203/E203, "&gt;999%"))</f>
        <v>-0.33333333333333331</v>
      </c>
    </row>
    <row r="204" spans="1:10" x14ac:dyDescent="0.2">
      <c r="A204" s="117" t="s">
        <v>607</v>
      </c>
      <c r="B204" s="55">
        <v>0</v>
      </c>
      <c r="C204" s="56">
        <v>1</v>
      </c>
      <c r="D204" s="55">
        <v>4</v>
      </c>
      <c r="E204" s="56">
        <v>2</v>
      </c>
      <c r="F204" s="57"/>
      <c r="G204" s="55">
        <f>B204-C204</f>
        <v>-1</v>
      </c>
      <c r="H204" s="56">
        <f>D204-E204</f>
        <v>2</v>
      </c>
      <c r="I204" s="77">
        <f>IF(C204=0, "-", IF(G204/C204&lt;10, G204/C204, "&gt;999%"))</f>
        <v>-1</v>
      </c>
      <c r="J204" s="78">
        <f>IF(E204=0, "-", IF(H204/E204&lt;10, H204/E204, "&gt;999%"))</f>
        <v>1</v>
      </c>
    </row>
    <row r="205" spans="1:10" s="38" customFormat="1" x14ac:dyDescent="0.2">
      <c r="A205" s="142" t="s">
        <v>669</v>
      </c>
      <c r="B205" s="32">
        <v>3</v>
      </c>
      <c r="C205" s="33">
        <v>2</v>
      </c>
      <c r="D205" s="32">
        <v>18</v>
      </c>
      <c r="E205" s="33">
        <v>23</v>
      </c>
      <c r="F205" s="34"/>
      <c r="G205" s="32">
        <f>B205-C205</f>
        <v>1</v>
      </c>
      <c r="H205" s="33">
        <f>D205-E205</f>
        <v>-5</v>
      </c>
      <c r="I205" s="35">
        <f>IF(C205=0, "-", IF(G205/C205&lt;10, G205/C205, "&gt;999%"))</f>
        <v>0.5</v>
      </c>
      <c r="J205" s="36">
        <f>IF(E205=0, "-", IF(H205/E205&lt;10, H205/E205, "&gt;999%"))</f>
        <v>-0.21739130434782608</v>
      </c>
    </row>
    <row r="206" spans="1:10" x14ac:dyDescent="0.2">
      <c r="A206" s="143"/>
      <c r="B206" s="63"/>
      <c r="C206" s="64"/>
      <c r="D206" s="63"/>
      <c r="E206" s="64"/>
      <c r="F206" s="65"/>
      <c r="G206" s="63"/>
      <c r="H206" s="64"/>
      <c r="I206" s="79"/>
      <c r="J206" s="80"/>
    </row>
    <row r="207" spans="1:10" x14ac:dyDescent="0.2">
      <c r="A207" s="111" t="s">
        <v>68</v>
      </c>
      <c r="B207" s="55"/>
      <c r="C207" s="56"/>
      <c r="D207" s="55"/>
      <c r="E207" s="56"/>
      <c r="F207" s="57"/>
      <c r="G207" s="55"/>
      <c r="H207" s="56"/>
      <c r="I207" s="77"/>
      <c r="J207" s="78"/>
    </row>
    <row r="208" spans="1:10" x14ac:dyDescent="0.2">
      <c r="A208" s="117" t="s">
        <v>424</v>
      </c>
      <c r="B208" s="55">
        <v>0</v>
      </c>
      <c r="C208" s="56">
        <v>2</v>
      </c>
      <c r="D208" s="55">
        <v>9</v>
      </c>
      <c r="E208" s="56">
        <v>33</v>
      </c>
      <c r="F208" s="57"/>
      <c r="G208" s="55">
        <f t="shared" ref="G208:G213" si="28">B208-C208</f>
        <v>-2</v>
      </c>
      <c r="H208" s="56">
        <f t="shared" ref="H208:H213" si="29">D208-E208</f>
        <v>-24</v>
      </c>
      <c r="I208" s="77">
        <f t="shared" ref="I208:I213" si="30">IF(C208=0, "-", IF(G208/C208&lt;10, G208/C208, "&gt;999%"))</f>
        <v>-1</v>
      </c>
      <c r="J208" s="78">
        <f t="shared" ref="J208:J213" si="31">IF(E208=0, "-", IF(H208/E208&lt;10, H208/E208, "&gt;999%"))</f>
        <v>-0.72727272727272729</v>
      </c>
    </row>
    <row r="209" spans="1:10" x14ac:dyDescent="0.2">
      <c r="A209" s="117" t="s">
        <v>262</v>
      </c>
      <c r="B209" s="55">
        <v>0</v>
      </c>
      <c r="C209" s="56">
        <v>8</v>
      </c>
      <c r="D209" s="55">
        <v>14</v>
      </c>
      <c r="E209" s="56">
        <v>21</v>
      </c>
      <c r="F209" s="57"/>
      <c r="G209" s="55">
        <f t="shared" si="28"/>
        <v>-8</v>
      </c>
      <c r="H209" s="56">
        <f t="shared" si="29"/>
        <v>-7</v>
      </c>
      <c r="I209" s="77">
        <f t="shared" si="30"/>
        <v>-1</v>
      </c>
      <c r="J209" s="78">
        <f t="shared" si="31"/>
        <v>-0.33333333333333331</v>
      </c>
    </row>
    <row r="210" spans="1:10" x14ac:dyDescent="0.2">
      <c r="A210" s="117" t="s">
        <v>345</v>
      </c>
      <c r="B210" s="55">
        <v>0</v>
      </c>
      <c r="C210" s="56">
        <v>5</v>
      </c>
      <c r="D210" s="55">
        <v>2</v>
      </c>
      <c r="E210" s="56">
        <v>25</v>
      </c>
      <c r="F210" s="57"/>
      <c r="G210" s="55">
        <f t="shared" si="28"/>
        <v>-5</v>
      </c>
      <c r="H210" s="56">
        <f t="shared" si="29"/>
        <v>-23</v>
      </c>
      <c r="I210" s="77">
        <f t="shared" si="30"/>
        <v>-1</v>
      </c>
      <c r="J210" s="78">
        <f t="shared" si="31"/>
        <v>-0.92</v>
      </c>
    </row>
    <row r="211" spans="1:10" x14ac:dyDescent="0.2">
      <c r="A211" s="117" t="s">
        <v>505</v>
      </c>
      <c r="B211" s="55">
        <v>0</v>
      </c>
      <c r="C211" s="56">
        <v>3</v>
      </c>
      <c r="D211" s="55">
        <v>1</v>
      </c>
      <c r="E211" s="56">
        <v>28</v>
      </c>
      <c r="F211" s="57"/>
      <c r="G211" s="55">
        <f t="shared" si="28"/>
        <v>-3</v>
      </c>
      <c r="H211" s="56">
        <f t="shared" si="29"/>
        <v>-27</v>
      </c>
      <c r="I211" s="77">
        <f t="shared" si="30"/>
        <v>-1</v>
      </c>
      <c r="J211" s="78">
        <f t="shared" si="31"/>
        <v>-0.9642857142857143</v>
      </c>
    </row>
    <row r="212" spans="1:10" x14ac:dyDescent="0.2">
      <c r="A212" s="117" t="s">
        <v>528</v>
      </c>
      <c r="B212" s="55">
        <v>0</v>
      </c>
      <c r="C212" s="56">
        <v>2</v>
      </c>
      <c r="D212" s="55">
        <v>0</v>
      </c>
      <c r="E212" s="56">
        <v>24</v>
      </c>
      <c r="F212" s="57"/>
      <c r="G212" s="55">
        <f t="shared" si="28"/>
        <v>-2</v>
      </c>
      <c r="H212" s="56">
        <f t="shared" si="29"/>
        <v>-24</v>
      </c>
      <c r="I212" s="77">
        <f t="shared" si="30"/>
        <v>-1</v>
      </c>
      <c r="J212" s="78">
        <f t="shared" si="31"/>
        <v>-1</v>
      </c>
    </row>
    <row r="213" spans="1:10" s="38" customFormat="1" x14ac:dyDescent="0.2">
      <c r="A213" s="142" t="s">
        <v>670</v>
      </c>
      <c r="B213" s="32">
        <v>0</v>
      </c>
      <c r="C213" s="33">
        <v>20</v>
      </c>
      <c r="D213" s="32">
        <v>26</v>
      </c>
      <c r="E213" s="33">
        <v>131</v>
      </c>
      <c r="F213" s="34"/>
      <c r="G213" s="32">
        <f t="shared" si="28"/>
        <v>-20</v>
      </c>
      <c r="H213" s="33">
        <f t="shared" si="29"/>
        <v>-105</v>
      </c>
      <c r="I213" s="35">
        <f t="shared" si="30"/>
        <v>-1</v>
      </c>
      <c r="J213" s="36">
        <f t="shared" si="31"/>
        <v>-0.80152671755725191</v>
      </c>
    </row>
    <row r="214" spans="1:10" x14ac:dyDescent="0.2">
      <c r="A214" s="143"/>
      <c r="B214" s="63"/>
      <c r="C214" s="64"/>
      <c r="D214" s="63"/>
      <c r="E214" s="64"/>
      <c r="F214" s="65"/>
      <c r="G214" s="63"/>
      <c r="H214" s="64"/>
      <c r="I214" s="79"/>
      <c r="J214" s="80"/>
    </row>
    <row r="215" spans="1:10" x14ac:dyDescent="0.2">
      <c r="A215" s="111" t="s">
        <v>107</v>
      </c>
      <c r="B215" s="55"/>
      <c r="C215" s="56"/>
      <c r="D215" s="55"/>
      <c r="E215" s="56"/>
      <c r="F215" s="57"/>
      <c r="G215" s="55"/>
      <c r="H215" s="56"/>
      <c r="I215" s="77"/>
      <c r="J215" s="78"/>
    </row>
    <row r="216" spans="1:10" x14ac:dyDescent="0.2">
      <c r="A216" s="117" t="s">
        <v>107</v>
      </c>
      <c r="B216" s="55">
        <v>2</v>
      </c>
      <c r="C216" s="56">
        <v>4</v>
      </c>
      <c r="D216" s="55">
        <v>3</v>
      </c>
      <c r="E216" s="56">
        <v>9</v>
      </c>
      <c r="F216" s="57"/>
      <c r="G216" s="55">
        <f>B216-C216</f>
        <v>-2</v>
      </c>
      <c r="H216" s="56">
        <f>D216-E216</f>
        <v>-6</v>
      </c>
      <c r="I216" s="77">
        <f>IF(C216=0, "-", IF(G216/C216&lt;10, G216/C216, "&gt;999%"))</f>
        <v>-0.5</v>
      </c>
      <c r="J216" s="78">
        <f>IF(E216=0, "-", IF(H216/E216&lt;10, H216/E216, "&gt;999%"))</f>
        <v>-0.66666666666666663</v>
      </c>
    </row>
    <row r="217" spans="1:10" s="38" customFormat="1" x14ac:dyDescent="0.2">
      <c r="A217" s="142" t="s">
        <v>671</v>
      </c>
      <c r="B217" s="32">
        <v>2</v>
      </c>
      <c r="C217" s="33">
        <v>4</v>
      </c>
      <c r="D217" s="32">
        <v>3</v>
      </c>
      <c r="E217" s="33">
        <v>9</v>
      </c>
      <c r="F217" s="34"/>
      <c r="G217" s="32">
        <f>B217-C217</f>
        <v>-2</v>
      </c>
      <c r="H217" s="33">
        <f>D217-E217</f>
        <v>-6</v>
      </c>
      <c r="I217" s="35">
        <f>IF(C217=0, "-", IF(G217/C217&lt;10, G217/C217, "&gt;999%"))</f>
        <v>-0.5</v>
      </c>
      <c r="J217" s="36">
        <f>IF(E217=0, "-", IF(H217/E217&lt;10, H217/E217, "&gt;999%"))</f>
        <v>-0.66666666666666663</v>
      </c>
    </row>
    <row r="218" spans="1:10" x14ac:dyDescent="0.2">
      <c r="A218" s="143"/>
      <c r="B218" s="63"/>
      <c r="C218" s="64"/>
      <c r="D218" s="63"/>
      <c r="E218" s="64"/>
      <c r="F218" s="65"/>
      <c r="G218" s="63"/>
      <c r="H218" s="64"/>
      <c r="I218" s="79"/>
      <c r="J218" s="80"/>
    </row>
    <row r="219" spans="1:10" x14ac:dyDescent="0.2">
      <c r="A219" s="111" t="s">
        <v>108</v>
      </c>
      <c r="B219" s="55"/>
      <c r="C219" s="56"/>
      <c r="D219" s="55"/>
      <c r="E219" s="56"/>
      <c r="F219" s="57"/>
      <c r="G219" s="55"/>
      <c r="H219" s="56"/>
      <c r="I219" s="77"/>
      <c r="J219" s="78"/>
    </row>
    <row r="220" spans="1:10" x14ac:dyDescent="0.2">
      <c r="A220" s="117" t="s">
        <v>632</v>
      </c>
      <c r="B220" s="55">
        <v>26</v>
      </c>
      <c r="C220" s="56">
        <v>44</v>
      </c>
      <c r="D220" s="55">
        <v>129</v>
      </c>
      <c r="E220" s="56">
        <v>213</v>
      </c>
      <c r="F220" s="57"/>
      <c r="G220" s="55">
        <f>B220-C220</f>
        <v>-18</v>
      </c>
      <c r="H220" s="56">
        <f>D220-E220</f>
        <v>-84</v>
      </c>
      <c r="I220" s="77">
        <f>IF(C220=0, "-", IF(G220/C220&lt;10, G220/C220, "&gt;999%"))</f>
        <v>-0.40909090909090912</v>
      </c>
      <c r="J220" s="78">
        <f>IF(E220=0, "-", IF(H220/E220&lt;10, H220/E220, "&gt;999%"))</f>
        <v>-0.39436619718309857</v>
      </c>
    </row>
    <row r="221" spans="1:10" x14ac:dyDescent="0.2">
      <c r="A221" s="117" t="s">
        <v>608</v>
      </c>
      <c r="B221" s="55">
        <v>231</v>
      </c>
      <c r="C221" s="56">
        <v>189</v>
      </c>
      <c r="D221" s="55">
        <v>693</v>
      </c>
      <c r="E221" s="56">
        <v>717</v>
      </c>
      <c r="F221" s="57"/>
      <c r="G221" s="55">
        <f>B221-C221</f>
        <v>42</v>
      </c>
      <c r="H221" s="56">
        <f>D221-E221</f>
        <v>-24</v>
      </c>
      <c r="I221" s="77">
        <f>IF(C221=0, "-", IF(G221/C221&lt;10, G221/C221, "&gt;999%"))</f>
        <v>0.22222222222222221</v>
      </c>
      <c r="J221" s="78">
        <f>IF(E221=0, "-", IF(H221/E221&lt;10, H221/E221, "&gt;999%"))</f>
        <v>-3.3472803347280332E-2</v>
      </c>
    </row>
    <row r="222" spans="1:10" x14ac:dyDescent="0.2">
      <c r="A222" s="117" t="s">
        <v>619</v>
      </c>
      <c r="B222" s="55">
        <v>101</v>
      </c>
      <c r="C222" s="56">
        <v>124</v>
      </c>
      <c r="D222" s="55">
        <v>401</v>
      </c>
      <c r="E222" s="56">
        <v>538</v>
      </c>
      <c r="F222" s="57"/>
      <c r="G222" s="55">
        <f>B222-C222</f>
        <v>-23</v>
      </c>
      <c r="H222" s="56">
        <f>D222-E222</f>
        <v>-137</v>
      </c>
      <c r="I222" s="77">
        <f>IF(C222=0, "-", IF(G222/C222&lt;10, G222/C222, "&gt;999%"))</f>
        <v>-0.18548387096774194</v>
      </c>
      <c r="J222" s="78">
        <f>IF(E222=0, "-", IF(H222/E222&lt;10, H222/E222, "&gt;999%"))</f>
        <v>-0.25464684014869887</v>
      </c>
    </row>
    <row r="223" spans="1:10" s="38" customFormat="1" x14ac:dyDescent="0.2">
      <c r="A223" s="142" t="s">
        <v>672</v>
      </c>
      <c r="B223" s="32">
        <v>358</v>
      </c>
      <c r="C223" s="33">
        <v>357</v>
      </c>
      <c r="D223" s="32">
        <v>1223</v>
      </c>
      <c r="E223" s="33">
        <v>1468</v>
      </c>
      <c r="F223" s="34"/>
      <c r="G223" s="32">
        <f>B223-C223</f>
        <v>1</v>
      </c>
      <c r="H223" s="33">
        <f>D223-E223</f>
        <v>-245</v>
      </c>
      <c r="I223" s="35">
        <f>IF(C223=0, "-", IF(G223/C223&lt;10, G223/C223, "&gt;999%"))</f>
        <v>2.8011204481792717E-3</v>
      </c>
      <c r="J223" s="36">
        <f>IF(E223=0, "-", IF(H223/E223&lt;10, H223/E223, "&gt;999%"))</f>
        <v>-0.16689373297002724</v>
      </c>
    </row>
    <row r="224" spans="1:10" x14ac:dyDescent="0.2">
      <c r="A224" s="143"/>
      <c r="B224" s="63"/>
      <c r="C224" s="64"/>
      <c r="D224" s="63"/>
      <c r="E224" s="64"/>
      <c r="F224" s="65"/>
      <c r="G224" s="63"/>
      <c r="H224" s="64"/>
      <c r="I224" s="79"/>
      <c r="J224" s="80"/>
    </row>
    <row r="225" spans="1:10" x14ac:dyDescent="0.2">
      <c r="A225" s="111" t="s">
        <v>69</v>
      </c>
      <c r="B225" s="55"/>
      <c r="C225" s="56"/>
      <c r="D225" s="55"/>
      <c r="E225" s="56"/>
      <c r="F225" s="57"/>
      <c r="G225" s="55"/>
      <c r="H225" s="56"/>
      <c r="I225" s="77"/>
      <c r="J225" s="78"/>
    </row>
    <row r="226" spans="1:10" x14ac:dyDescent="0.2">
      <c r="A226" s="117" t="s">
        <v>572</v>
      </c>
      <c r="B226" s="55">
        <v>160</v>
      </c>
      <c r="C226" s="56">
        <v>237</v>
      </c>
      <c r="D226" s="55">
        <v>670</v>
      </c>
      <c r="E226" s="56">
        <v>862</v>
      </c>
      <c r="F226" s="57"/>
      <c r="G226" s="55">
        <f>B226-C226</f>
        <v>-77</v>
      </c>
      <c r="H226" s="56">
        <f>D226-E226</f>
        <v>-192</v>
      </c>
      <c r="I226" s="77">
        <f>IF(C226=0, "-", IF(G226/C226&lt;10, G226/C226, "&gt;999%"))</f>
        <v>-0.32489451476793246</v>
      </c>
      <c r="J226" s="78">
        <f>IF(E226=0, "-", IF(H226/E226&lt;10, H226/E226, "&gt;999%"))</f>
        <v>-0.22273781902552203</v>
      </c>
    </row>
    <row r="227" spans="1:10" x14ac:dyDescent="0.2">
      <c r="A227" s="117" t="s">
        <v>583</v>
      </c>
      <c r="B227" s="55">
        <v>313</v>
      </c>
      <c r="C227" s="56">
        <v>372</v>
      </c>
      <c r="D227" s="55">
        <v>1342</v>
      </c>
      <c r="E227" s="56">
        <v>1650</v>
      </c>
      <c r="F227" s="57"/>
      <c r="G227" s="55">
        <f>B227-C227</f>
        <v>-59</v>
      </c>
      <c r="H227" s="56">
        <f>D227-E227</f>
        <v>-308</v>
      </c>
      <c r="I227" s="77">
        <f>IF(C227=0, "-", IF(G227/C227&lt;10, G227/C227, "&gt;999%"))</f>
        <v>-0.15860215053763441</v>
      </c>
      <c r="J227" s="78">
        <f>IF(E227=0, "-", IF(H227/E227&lt;10, H227/E227, "&gt;999%"))</f>
        <v>-0.18666666666666668</v>
      </c>
    </row>
    <row r="228" spans="1:10" x14ac:dyDescent="0.2">
      <c r="A228" s="117" t="s">
        <v>481</v>
      </c>
      <c r="B228" s="55">
        <v>224</v>
      </c>
      <c r="C228" s="56">
        <v>280</v>
      </c>
      <c r="D228" s="55">
        <v>887</v>
      </c>
      <c r="E228" s="56">
        <v>1214</v>
      </c>
      <c r="F228" s="57"/>
      <c r="G228" s="55">
        <f>B228-C228</f>
        <v>-56</v>
      </c>
      <c r="H228" s="56">
        <f>D228-E228</f>
        <v>-327</v>
      </c>
      <c r="I228" s="77">
        <f>IF(C228=0, "-", IF(G228/C228&lt;10, G228/C228, "&gt;999%"))</f>
        <v>-0.2</v>
      </c>
      <c r="J228" s="78">
        <f>IF(E228=0, "-", IF(H228/E228&lt;10, H228/E228, "&gt;999%"))</f>
        <v>-0.26935749588138386</v>
      </c>
    </row>
    <row r="229" spans="1:10" s="38" customFormat="1" x14ac:dyDescent="0.2">
      <c r="A229" s="142" t="s">
        <v>673</v>
      </c>
      <c r="B229" s="32">
        <v>697</v>
      </c>
      <c r="C229" s="33">
        <v>889</v>
      </c>
      <c r="D229" s="32">
        <v>2899</v>
      </c>
      <c r="E229" s="33">
        <v>3726</v>
      </c>
      <c r="F229" s="34"/>
      <c r="G229" s="32">
        <f>B229-C229</f>
        <v>-192</v>
      </c>
      <c r="H229" s="33">
        <f>D229-E229</f>
        <v>-827</v>
      </c>
      <c r="I229" s="35">
        <f>IF(C229=0, "-", IF(G229/C229&lt;10, G229/C229, "&gt;999%"))</f>
        <v>-0.21597300337457817</v>
      </c>
      <c r="J229" s="36">
        <f>IF(E229=0, "-", IF(H229/E229&lt;10, H229/E229, "&gt;999%"))</f>
        <v>-0.22195383789586687</v>
      </c>
    </row>
    <row r="230" spans="1:10" x14ac:dyDescent="0.2">
      <c r="A230" s="143"/>
      <c r="B230" s="63"/>
      <c r="C230" s="64"/>
      <c r="D230" s="63"/>
      <c r="E230" s="64"/>
      <c r="F230" s="65"/>
      <c r="G230" s="63"/>
      <c r="H230" s="64"/>
      <c r="I230" s="79"/>
      <c r="J230" s="80"/>
    </row>
    <row r="231" spans="1:10" x14ac:dyDescent="0.2">
      <c r="A231" s="111" t="s">
        <v>70</v>
      </c>
      <c r="B231" s="55"/>
      <c r="C231" s="56"/>
      <c r="D231" s="55"/>
      <c r="E231" s="56"/>
      <c r="F231" s="57"/>
      <c r="G231" s="55"/>
      <c r="H231" s="56"/>
      <c r="I231" s="77"/>
      <c r="J231" s="78"/>
    </row>
    <row r="232" spans="1:10" x14ac:dyDescent="0.2">
      <c r="A232" s="117" t="s">
        <v>543</v>
      </c>
      <c r="B232" s="55">
        <v>1</v>
      </c>
      <c r="C232" s="56">
        <v>0</v>
      </c>
      <c r="D232" s="55">
        <v>1</v>
      </c>
      <c r="E232" s="56">
        <v>0</v>
      </c>
      <c r="F232" s="57"/>
      <c r="G232" s="55">
        <f>B232-C232</f>
        <v>1</v>
      </c>
      <c r="H232" s="56">
        <f>D232-E232</f>
        <v>1</v>
      </c>
      <c r="I232" s="77" t="str">
        <f>IF(C232=0, "-", IF(G232/C232&lt;10, G232/C232, "&gt;999%"))</f>
        <v>-</v>
      </c>
      <c r="J232" s="78" t="str">
        <f>IF(E232=0, "-", IF(H232/E232&lt;10, H232/E232, "&gt;999%"))</f>
        <v>-</v>
      </c>
    </row>
    <row r="233" spans="1:10" s="38" customFormat="1" x14ac:dyDescent="0.2">
      <c r="A233" s="142" t="s">
        <v>674</v>
      </c>
      <c r="B233" s="32">
        <v>1</v>
      </c>
      <c r="C233" s="33">
        <v>0</v>
      </c>
      <c r="D233" s="32">
        <v>1</v>
      </c>
      <c r="E233" s="33">
        <v>0</v>
      </c>
      <c r="F233" s="34"/>
      <c r="G233" s="32">
        <f>B233-C233</f>
        <v>1</v>
      </c>
      <c r="H233" s="33">
        <f>D233-E233</f>
        <v>1</v>
      </c>
      <c r="I233" s="35" t="str">
        <f>IF(C233=0, "-", IF(G233/C233&lt;10, G233/C233, "&gt;999%"))</f>
        <v>-</v>
      </c>
      <c r="J233" s="36" t="str">
        <f>IF(E233=0, "-", IF(H233/E233&lt;10, H233/E233, "&gt;999%"))</f>
        <v>-</v>
      </c>
    </row>
    <row r="234" spans="1:10" x14ac:dyDescent="0.2">
      <c r="A234" s="143"/>
      <c r="B234" s="63"/>
      <c r="C234" s="64"/>
      <c r="D234" s="63"/>
      <c r="E234" s="64"/>
      <c r="F234" s="65"/>
      <c r="G234" s="63"/>
      <c r="H234" s="64"/>
      <c r="I234" s="79"/>
      <c r="J234" s="80"/>
    </row>
    <row r="235" spans="1:10" x14ac:dyDescent="0.2">
      <c r="A235" s="111" t="s">
        <v>109</v>
      </c>
      <c r="B235" s="55"/>
      <c r="C235" s="56"/>
      <c r="D235" s="55"/>
      <c r="E235" s="56"/>
      <c r="F235" s="57"/>
      <c r="G235" s="55"/>
      <c r="H235" s="56"/>
      <c r="I235" s="77"/>
      <c r="J235" s="78"/>
    </row>
    <row r="236" spans="1:10" x14ac:dyDescent="0.2">
      <c r="A236" s="117" t="s">
        <v>633</v>
      </c>
      <c r="B236" s="55">
        <v>4</v>
      </c>
      <c r="C236" s="56">
        <v>12</v>
      </c>
      <c r="D236" s="55">
        <v>44</v>
      </c>
      <c r="E236" s="56">
        <v>78</v>
      </c>
      <c r="F236" s="57"/>
      <c r="G236" s="55">
        <f>B236-C236</f>
        <v>-8</v>
      </c>
      <c r="H236" s="56">
        <f>D236-E236</f>
        <v>-34</v>
      </c>
      <c r="I236" s="77">
        <f>IF(C236=0, "-", IF(G236/C236&lt;10, G236/C236, "&gt;999%"))</f>
        <v>-0.66666666666666663</v>
      </c>
      <c r="J236" s="78">
        <f>IF(E236=0, "-", IF(H236/E236&lt;10, H236/E236, "&gt;999%"))</f>
        <v>-0.4358974358974359</v>
      </c>
    </row>
    <row r="237" spans="1:10" x14ac:dyDescent="0.2">
      <c r="A237" s="117" t="s">
        <v>620</v>
      </c>
      <c r="B237" s="55">
        <v>9</v>
      </c>
      <c r="C237" s="56">
        <v>3</v>
      </c>
      <c r="D237" s="55">
        <v>20</v>
      </c>
      <c r="E237" s="56">
        <v>25</v>
      </c>
      <c r="F237" s="57"/>
      <c r="G237" s="55">
        <f>B237-C237</f>
        <v>6</v>
      </c>
      <c r="H237" s="56">
        <f>D237-E237</f>
        <v>-5</v>
      </c>
      <c r="I237" s="77">
        <f>IF(C237=0, "-", IF(G237/C237&lt;10, G237/C237, "&gt;999%"))</f>
        <v>2</v>
      </c>
      <c r="J237" s="78">
        <f>IF(E237=0, "-", IF(H237/E237&lt;10, H237/E237, "&gt;999%"))</f>
        <v>-0.2</v>
      </c>
    </row>
    <row r="238" spans="1:10" x14ac:dyDescent="0.2">
      <c r="A238" s="117" t="s">
        <v>609</v>
      </c>
      <c r="B238" s="55">
        <v>41</v>
      </c>
      <c r="C238" s="56">
        <v>49</v>
      </c>
      <c r="D238" s="55">
        <v>124</v>
      </c>
      <c r="E238" s="56">
        <v>163</v>
      </c>
      <c r="F238" s="57"/>
      <c r="G238" s="55">
        <f>B238-C238</f>
        <v>-8</v>
      </c>
      <c r="H238" s="56">
        <f>D238-E238</f>
        <v>-39</v>
      </c>
      <c r="I238" s="77">
        <f>IF(C238=0, "-", IF(G238/C238&lt;10, G238/C238, "&gt;999%"))</f>
        <v>-0.16326530612244897</v>
      </c>
      <c r="J238" s="78">
        <f>IF(E238=0, "-", IF(H238/E238&lt;10, H238/E238, "&gt;999%"))</f>
        <v>-0.2392638036809816</v>
      </c>
    </row>
    <row r="239" spans="1:10" x14ac:dyDescent="0.2">
      <c r="A239" s="117" t="s">
        <v>610</v>
      </c>
      <c r="B239" s="55">
        <v>10</v>
      </c>
      <c r="C239" s="56">
        <v>4</v>
      </c>
      <c r="D239" s="55">
        <v>34</v>
      </c>
      <c r="E239" s="56">
        <v>28</v>
      </c>
      <c r="F239" s="57"/>
      <c r="G239" s="55">
        <f>B239-C239</f>
        <v>6</v>
      </c>
      <c r="H239" s="56">
        <f>D239-E239</f>
        <v>6</v>
      </c>
      <c r="I239" s="77">
        <f>IF(C239=0, "-", IF(G239/C239&lt;10, G239/C239, "&gt;999%"))</f>
        <v>1.5</v>
      </c>
      <c r="J239" s="78">
        <f>IF(E239=0, "-", IF(H239/E239&lt;10, H239/E239, "&gt;999%"))</f>
        <v>0.21428571428571427</v>
      </c>
    </row>
    <row r="240" spans="1:10" s="38" customFormat="1" x14ac:dyDescent="0.2">
      <c r="A240" s="142" t="s">
        <v>675</v>
      </c>
      <c r="B240" s="32">
        <v>64</v>
      </c>
      <c r="C240" s="33">
        <v>68</v>
      </c>
      <c r="D240" s="32">
        <v>222</v>
      </c>
      <c r="E240" s="33">
        <v>294</v>
      </c>
      <c r="F240" s="34"/>
      <c r="G240" s="32">
        <f>B240-C240</f>
        <v>-4</v>
      </c>
      <c r="H240" s="33">
        <f>D240-E240</f>
        <v>-72</v>
      </c>
      <c r="I240" s="35">
        <f>IF(C240=0, "-", IF(G240/C240&lt;10, G240/C240, "&gt;999%"))</f>
        <v>-5.8823529411764705E-2</v>
      </c>
      <c r="J240" s="36">
        <f>IF(E240=0, "-", IF(H240/E240&lt;10, H240/E240, "&gt;999%"))</f>
        <v>-0.24489795918367346</v>
      </c>
    </row>
    <row r="241" spans="1:10" x14ac:dyDescent="0.2">
      <c r="A241" s="143"/>
      <c r="B241" s="63"/>
      <c r="C241" s="64"/>
      <c r="D241" s="63"/>
      <c r="E241" s="64"/>
      <c r="F241" s="65"/>
      <c r="G241" s="63"/>
      <c r="H241" s="64"/>
      <c r="I241" s="79"/>
      <c r="J241" s="80"/>
    </row>
    <row r="242" spans="1:10" x14ac:dyDescent="0.2">
      <c r="A242" s="111" t="s">
        <v>71</v>
      </c>
      <c r="B242" s="55"/>
      <c r="C242" s="56"/>
      <c r="D242" s="55"/>
      <c r="E242" s="56"/>
      <c r="F242" s="57"/>
      <c r="G242" s="55"/>
      <c r="H242" s="56"/>
      <c r="I242" s="77"/>
      <c r="J242" s="78"/>
    </row>
    <row r="243" spans="1:10" x14ac:dyDescent="0.2">
      <c r="A243" s="117" t="s">
        <v>425</v>
      </c>
      <c r="B243" s="55">
        <v>52</v>
      </c>
      <c r="C243" s="56">
        <v>61</v>
      </c>
      <c r="D243" s="55">
        <v>166</v>
      </c>
      <c r="E243" s="56">
        <v>228</v>
      </c>
      <c r="F243" s="57"/>
      <c r="G243" s="55">
        <f t="shared" ref="G243:G250" si="32">B243-C243</f>
        <v>-9</v>
      </c>
      <c r="H243" s="56">
        <f t="shared" ref="H243:H250" si="33">D243-E243</f>
        <v>-62</v>
      </c>
      <c r="I243" s="77">
        <f t="shared" ref="I243:I250" si="34">IF(C243=0, "-", IF(G243/C243&lt;10, G243/C243, "&gt;999%"))</f>
        <v>-0.14754098360655737</v>
      </c>
      <c r="J243" s="78">
        <f t="shared" ref="J243:J250" si="35">IF(E243=0, "-", IF(H243/E243&lt;10, H243/E243, "&gt;999%"))</f>
        <v>-0.27192982456140352</v>
      </c>
    </row>
    <row r="244" spans="1:10" x14ac:dyDescent="0.2">
      <c r="A244" s="117" t="s">
        <v>506</v>
      </c>
      <c r="B244" s="55">
        <v>18</v>
      </c>
      <c r="C244" s="56">
        <v>19</v>
      </c>
      <c r="D244" s="55">
        <v>82</v>
      </c>
      <c r="E244" s="56">
        <v>129</v>
      </c>
      <c r="F244" s="57"/>
      <c r="G244" s="55">
        <f t="shared" si="32"/>
        <v>-1</v>
      </c>
      <c r="H244" s="56">
        <f t="shared" si="33"/>
        <v>-47</v>
      </c>
      <c r="I244" s="77">
        <f t="shared" si="34"/>
        <v>-5.2631578947368418E-2</v>
      </c>
      <c r="J244" s="78">
        <f t="shared" si="35"/>
        <v>-0.36434108527131781</v>
      </c>
    </row>
    <row r="245" spans="1:10" x14ac:dyDescent="0.2">
      <c r="A245" s="117" t="s">
        <v>346</v>
      </c>
      <c r="B245" s="55">
        <v>7</v>
      </c>
      <c r="C245" s="56">
        <v>2</v>
      </c>
      <c r="D245" s="55">
        <v>11</v>
      </c>
      <c r="E245" s="56">
        <v>49</v>
      </c>
      <c r="F245" s="57"/>
      <c r="G245" s="55">
        <f t="shared" si="32"/>
        <v>5</v>
      </c>
      <c r="H245" s="56">
        <f t="shared" si="33"/>
        <v>-38</v>
      </c>
      <c r="I245" s="77">
        <f t="shared" si="34"/>
        <v>2.5</v>
      </c>
      <c r="J245" s="78">
        <f t="shared" si="35"/>
        <v>-0.77551020408163263</v>
      </c>
    </row>
    <row r="246" spans="1:10" x14ac:dyDescent="0.2">
      <c r="A246" s="117" t="s">
        <v>507</v>
      </c>
      <c r="B246" s="55">
        <v>4</v>
      </c>
      <c r="C246" s="56">
        <v>8</v>
      </c>
      <c r="D246" s="55">
        <v>17</v>
      </c>
      <c r="E246" s="56">
        <v>31</v>
      </c>
      <c r="F246" s="57"/>
      <c r="G246" s="55">
        <f t="shared" si="32"/>
        <v>-4</v>
      </c>
      <c r="H246" s="56">
        <f t="shared" si="33"/>
        <v>-14</v>
      </c>
      <c r="I246" s="77">
        <f t="shared" si="34"/>
        <v>-0.5</v>
      </c>
      <c r="J246" s="78">
        <f t="shared" si="35"/>
        <v>-0.45161290322580644</v>
      </c>
    </row>
    <row r="247" spans="1:10" x14ac:dyDescent="0.2">
      <c r="A247" s="117" t="s">
        <v>263</v>
      </c>
      <c r="B247" s="55">
        <v>12</v>
      </c>
      <c r="C247" s="56">
        <v>15</v>
      </c>
      <c r="D247" s="55">
        <v>46</v>
      </c>
      <c r="E247" s="56">
        <v>85</v>
      </c>
      <c r="F247" s="57"/>
      <c r="G247" s="55">
        <f t="shared" si="32"/>
        <v>-3</v>
      </c>
      <c r="H247" s="56">
        <f t="shared" si="33"/>
        <v>-39</v>
      </c>
      <c r="I247" s="77">
        <f t="shared" si="34"/>
        <v>-0.2</v>
      </c>
      <c r="J247" s="78">
        <f t="shared" si="35"/>
        <v>-0.45882352941176469</v>
      </c>
    </row>
    <row r="248" spans="1:10" x14ac:dyDescent="0.2">
      <c r="A248" s="117" t="s">
        <v>283</v>
      </c>
      <c r="B248" s="55">
        <v>3</v>
      </c>
      <c r="C248" s="56">
        <v>1</v>
      </c>
      <c r="D248" s="55">
        <v>7</v>
      </c>
      <c r="E248" s="56">
        <v>14</v>
      </c>
      <c r="F248" s="57"/>
      <c r="G248" s="55">
        <f t="shared" si="32"/>
        <v>2</v>
      </c>
      <c r="H248" s="56">
        <f t="shared" si="33"/>
        <v>-7</v>
      </c>
      <c r="I248" s="77">
        <f t="shared" si="34"/>
        <v>2</v>
      </c>
      <c r="J248" s="78">
        <f t="shared" si="35"/>
        <v>-0.5</v>
      </c>
    </row>
    <row r="249" spans="1:10" x14ac:dyDescent="0.2">
      <c r="A249" s="117" t="s">
        <v>299</v>
      </c>
      <c r="B249" s="55">
        <v>2</v>
      </c>
      <c r="C249" s="56">
        <v>2</v>
      </c>
      <c r="D249" s="55">
        <v>5</v>
      </c>
      <c r="E249" s="56">
        <v>5</v>
      </c>
      <c r="F249" s="57"/>
      <c r="G249" s="55">
        <f t="shared" si="32"/>
        <v>0</v>
      </c>
      <c r="H249" s="56">
        <f t="shared" si="33"/>
        <v>0</v>
      </c>
      <c r="I249" s="77">
        <f t="shared" si="34"/>
        <v>0</v>
      </c>
      <c r="J249" s="78">
        <f t="shared" si="35"/>
        <v>0</v>
      </c>
    </row>
    <row r="250" spans="1:10" s="38" customFormat="1" x14ac:dyDescent="0.2">
      <c r="A250" s="142" t="s">
        <v>676</v>
      </c>
      <c r="B250" s="32">
        <v>98</v>
      </c>
      <c r="C250" s="33">
        <v>108</v>
      </c>
      <c r="D250" s="32">
        <v>334</v>
      </c>
      <c r="E250" s="33">
        <v>541</v>
      </c>
      <c r="F250" s="34"/>
      <c r="G250" s="32">
        <f t="shared" si="32"/>
        <v>-10</v>
      </c>
      <c r="H250" s="33">
        <f t="shared" si="33"/>
        <v>-207</v>
      </c>
      <c r="I250" s="35">
        <f t="shared" si="34"/>
        <v>-9.2592592592592587E-2</v>
      </c>
      <c r="J250" s="36">
        <f t="shared" si="35"/>
        <v>-0.38262476894639558</v>
      </c>
    </row>
    <row r="251" spans="1:10" x14ac:dyDescent="0.2">
      <c r="A251" s="143"/>
      <c r="B251" s="63"/>
      <c r="C251" s="64"/>
      <c r="D251" s="63"/>
      <c r="E251" s="64"/>
      <c r="F251" s="65"/>
      <c r="G251" s="63"/>
      <c r="H251" s="64"/>
      <c r="I251" s="79"/>
      <c r="J251" s="80"/>
    </row>
    <row r="252" spans="1:10" x14ac:dyDescent="0.2">
      <c r="A252" s="111" t="s">
        <v>72</v>
      </c>
      <c r="B252" s="55"/>
      <c r="C252" s="56"/>
      <c r="D252" s="55"/>
      <c r="E252" s="56"/>
      <c r="F252" s="57"/>
      <c r="G252" s="55"/>
      <c r="H252" s="56"/>
      <c r="I252" s="77"/>
      <c r="J252" s="78"/>
    </row>
    <row r="253" spans="1:10" x14ac:dyDescent="0.2">
      <c r="A253" s="117" t="s">
        <v>439</v>
      </c>
      <c r="B253" s="55">
        <v>18</v>
      </c>
      <c r="C253" s="56">
        <v>25</v>
      </c>
      <c r="D253" s="55">
        <v>62</v>
      </c>
      <c r="E253" s="56">
        <v>102</v>
      </c>
      <c r="F253" s="57"/>
      <c r="G253" s="55">
        <f t="shared" ref="G253:G259" si="36">B253-C253</f>
        <v>-7</v>
      </c>
      <c r="H253" s="56">
        <f t="shared" ref="H253:H259" si="37">D253-E253</f>
        <v>-40</v>
      </c>
      <c r="I253" s="77">
        <f t="shared" ref="I253:I259" si="38">IF(C253=0, "-", IF(G253/C253&lt;10, G253/C253, "&gt;999%"))</f>
        <v>-0.28000000000000003</v>
      </c>
      <c r="J253" s="78">
        <f t="shared" ref="J253:J259" si="39">IF(E253=0, "-", IF(H253/E253&lt;10, H253/E253, "&gt;999%"))</f>
        <v>-0.39215686274509803</v>
      </c>
    </row>
    <row r="254" spans="1:10" x14ac:dyDescent="0.2">
      <c r="A254" s="117" t="s">
        <v>402</v>
      </c>
      <c r="B254" s="55">
        <v>26</v>
      </c>
      <c r="C254" s="56">
        <v>21</v>
      </c>
      <c r="D254" s="55">
        <v>79</v>
      </c>
      <c r="E254" s="56">
        <v>112</v>
      </c>
      <c r="F254" s="57"/>
      <c r="G254" s="55">
        <f t="shared" si="36"/>
        <v>5</v>
      </c>
      <c r="H254" s="56">
        <f t="shared" si="37"/>
        <v>-33</v>
      </c>
      <c r="I254" s="77">
        <f t="shared" si="38"/>
        <v>0.23809523809523808</v>
      </c>
      <c r="J254" s="78">
        <f t="shared" si="39"/>
        <v>-0.29464285714285715</v>
      </c>
    </row>
    <row r="255" spans="1:10" x14ac:dyDescent="0.2">
      <c r="A255" s="117" t="s">
        <v>584</v>
      </c>
      <c r="B255" s="55">
        <v>30</v>
      </c>
      <c r="C255" s="56">
        <v>0</v>
      </c>
      <c r="D255" s="55">
        <v>49</v>
      </c>
      <c r="E255" s="56">
        <v>0</v>
      </c>
      <c r="F255" s="57"/>
      <c r="G255" s="55">
        <f t="shared" si="36"/>
        <v>30</v>
      </c>
      <c r="H255" s="56">
        <f t="shared" si="37"/>
        <v>49</v>
      </c>
      <c r="I255" s="77" t="str">
        <f t="shared" si="38"/>
        <v>-</v>
      </c>
      <c r="J255" s="78" t="str">
        <f t="shared" si="39"/>
        <v>-</v>
      </c>
    </row>
    <row r="256" spans="1:10" x14ac:dyDescent="0.2">
      <c r="A256" s="117" t="s">
        <v>482</v>
      </c>
      <c r="B256" s="55">
        <v>116</v>
      </c>
      <c r="C256" s="56">
        <v>117</v>
      </c>
      <c r="D256" s="55">
        <v>360</v>
      </c>
      <c r="E256" s="56">
        <v>468</v>
      </c>
      <c r="F256" s="57"/>
      <c r="G256" s="55">
        <f t="shared" si="36"/>
        <v>-1</v>
      </c>
      <c r="H256" s="56">
        <f t="shared" si="37"/>
        <v>-108</v>
      </c>
      <c r="I256" s="77">
        <f t="shared" si="38"/>
        <v>-8.5470085470085479E-3</v>
      </c>
      <c r="J256" s="78">
        <f t="shared" si="39"/>
        <v>-0.23076923076923078</v>
      </c>
    </row>
    <row r="257" spans="1:10" x14ac:dyDescent="0.2">
      <c r="A257" s="117" t="s">
        <v>403</v>
      </c>
      <c r="B257" s="55">
        <v>0</v>
      </c>
      <c r="C257" s="56">
        <v>2</v>
      </c>
      <c r="D257" s="55">
        <v>0</v>
      </c>
      <c r="E257" s="56">
        <v>14</v>
      </c>
      <c r="F257" s="57"/>
      <c r="G257" s="55">
        <f t="shared" si="36"/>
        <v>-2</v>
      </c>
      <c r="H257" s="56">
        <f t="shared" si="37"/>
        <v>-14</v>
      </c>
      <c r="I257" s="77">
        <f t="shared" si="38"/>
        <v>-1</v>
      </c>
      <c r="J257" s="78">
        <f t="shared" si="39"/>
        <v>-1</v>
      </c>
    </row>
    <row r="258" spans="1:10" x14ac:dyDescent="0.2">
      <c r="A258" s="117" t="s">
        <v>483</v>
      </c>
      <c r="B258" s="55">
        <v>39</v>
      </c>
      <c r="C258" s="56">
        <v>49</v>
      </c>
      <c r="D258" s="55">
        <v>181</v>
      </c>
      <c r="E258" s="56">
        <v>201</v>
      </c>
      <c r="F258" s="57"/>
      <c r="G258" s="55">
        <f t="shared" si="36"/>
        <v>-10</v>
      </c>
      <c r="H258" s="56">
        <f t="shared" si="37"/>
        <v>-20</v>
      </c>
      <c r="I258" s="77">
        <f t="shared" si="38"/>
        <v>-0.20408163265306123</v>
      </c>
      <c r="J258" s="78">
        <f t="shared" si="39"/>
        <v>-9.950248756218906E-2</v>
      </c>
    </row>
    <row r="259" spans="1:10" s="38" customFormat="1" x14ac:dyDescent="0.2">
      <c r="A259" s="142" t="s">
        <v>677</v>
      </c>
      <c r="B259" s="32">
        <v>229</v>
      </c>
      <c r="C259" s="33">
        <v>214</v>
      </c>
      <c r="D259" s="32">
        <v>731</v>
      </c>
      <c r="E259" s="33">
        <v>897</v>
      </c>
      <c r="F259" s="34"/>
      <c r="G259" s="32">
        <f t="shared" si="36"/>
        <v>15</v>
      </c>
      <c r="H259" s="33">
        <f t="shared" si="37"/>
        <v>-166</v>
      </c>
      <c r="I259" s="35">
        <f t="shared" si="38"/>
        <v>7.0093457943925228E-2</v>
      </c>
      <c r="J259" s="36">
        <f t="shared" si="39"/>
        <v>-0.18506131549609811</v>
      </c>
    </row>
    <row r="260" spans="1:10" x14ac:dyDescent="0.2">
      <c r="A260" s="143"/>
      <c r="B260" s="63"/>
      <c r="C260" s="64"/>
      <c r="D260" s="63"/>
      <c r="E260" s="64"/>
      <c r="F260" s="65"/>
      <c r="G260" s="63"/>
      <c r="H260" s="64"/>
      <c r="I260" s="79"/>
      <c r="J260" s="80"/>
    </row>
    <row r="261" spans="1:10" x14ac:dyDescent="0.2">
      <c r="A261" s="111" t="s">
        <v>110</v>
      </c>
      <c r="B261" s="55"/>
      <c r="C261" s="56"/>
      <c r="D261" s="55"/>
      <c r="E261" s="56"/>
      <c r="F261" s="57"/>
      <c r="G261" s="55"/>
      <c r="H261" s="56"/>
      <c r="I261" s="77"/>
      <c r="J261" s="78"/>
    </row>
    <row r="262" spans="1:10" x14ac:dyDescent="0.2">
      <c r="A262" s="117" t="s">
        <v>110</v>
      </c>
      <c r="B262" s="55">
        <v>43</v>
      </c>
      <c r="C262" s="56">
        <v>74</v>
      </c>
      <c r="D262" s="55">
        <v>202</v>
      </c>
      <c r="E262" s="56">
        <v>377</v>
      </c>
      <c r="F262" s="57"/>
      <c r="G262" s="55">
        <f>B262-C262</f>
        <v>-31</v>
      </c>
      <c r="H262" s="56">
        <f>D262-E262</f>
        <v>-175</v>
      </c>
      <c r="I262" s="77">
        <f>IF(C262=0, "-", IF(G262/C262&lt;10, G262/C262, "&gt;999%"))</f>
        <v>-0.41891891891891891</v>
      </c>
      <c r="J262" s="78">
        <f>IF(E262=0, "-", IF(H262/E262&lt;10, H262/E262, "&gt;999%"))</f>
        <v>-0.46419098143236076</v>
      </c>
    </row>
    <row r="263" spans="1:10" s="38" customFormat="1" x14ac:dyDescent="0.2">
      <c r="A263" s="142" t="s">
        <v>678</v>
      </c>
      <c r="B263" s="32">
        <v>43</v>
      </c>
      <c r="C263" s="33">
        <v>74</v>
      </c>
      <c r="D263" s="32">
        <v>202</v>
      </c>
      <c r="E263" s="33">
        <v>377</v>
      </c>
      <c r="F263" s="34"/>
      <c r="G263" s="32">
        <f>B263-C263</f>
        <v>-31</v>
      </c>
      <c r="H263" s="33">
        <f>D263-E263</f>
        <v>-175</v>
      </c>
      <c r="I263" s="35">
        <f>IF(C263=0, "-", IF(G263/C263&lt;10, G263/C263, "&gt;999%"))</f>
        <v>-0.41891891891891891</v>
      </c>
      <c r="J263" s="36">
        <f>IF(E263=0, "-", IF(H263/E263&lt;10, H263/E263, "&gt;999%"))</f>
        <v>-0.46419098143236076</v>
      </c>
    </row>
    <row r="264" spans="1:10" x14ac:dyDescent="0.2">
      <c r="A264" s="143"/>
      <c r="B264" s="63"/>
      <c r="C264" s="64"/>
      <c r="D264" s="63"/>
      <c r="E264" s="64"/>
      <c r="F264" s="65"/>
      <c r="G264" s="63"/>
      <c r="H264" s="64"/>
      <c r="I264" s="79"/>
      <c r="J264" s="80"/>
    </row>
    <row r="265" spans="1:10" x14ac:dyDescent="0.2">
      <c r="A265" s="111" t="s">
        <v>73</v>
      </c>
      <c r="B265" s="55"/>
      <c r="C265" s="56"/>
      <c r="D265" s="55"/>
      <c r="E265" s="56"/>
      <c r="F265" s="57"/>
      <c r="G265" s="55"/>
      <c r="H265" s="56"/>
      <c r="I265" s="77"/>
      <c r="J265" s="78"/>
    </row>
    <row r="266" spans="1:10" x14ac:dyDescent="0.2">
      <c r="A266" s="117" t="s">
        <v>311</v>
      </c>
      <c r="B266" s="55">
        <v>175</v>
      </c>
      <c r="C266" s="56">
        <v>260</v>
      </c>
      <c r="D266" s="55">
        <v>735</v>
      </c>
      <c r="E266" s="56">
        <v>1620</v>
      </c>
      <c r="F266" s="57"/>
      <c r="G266" s="55">
        <f t="shared" ref="G266:G277" si="40">B266-C266</f>
        <v>-85</v>
      </c>
      <c r="H266" s="56">
        <f t="shared" ref="H266:H277" si="41">D266-E266</f>
        <v>-885</v>
      </c>
      <c r="I266" s="77">
        <f t="shared" ref="I266:I277" si="42">IF(C266=0, "-", IF(G266/C266&lt;10, G266/C266, "&gt;999%"))</f>
        <v>-0.32692307692307693</v>
      </c>
      <c r="J266" s="78">
        <f t="shared" ref="J266:J277" si="43">IF(E266=0, "-", IF(H266/E266&lt;10, H266/E266, "&gt;999%"))</f>
        <v>-0.54629629629629628</v>
      </c>
    </row>
    <row r="267" spans="1:10" x14ac:dyDescent="0.2">
      <c r="A267" s="117" t="s">
        <v>210</v>
      </c>
      <c r="B267" s="55">
        <v>801</v>
      </c>
      <c r="C267" s="56">
        <v>979</v>
      </c>
      <c r="D267" s="55">
        <v>3355</v>
      </c>
      <c r="E267" s="56">
        <v>3787</v>
      </c>
      <c r="F267" s="57"/>
      <c r="G267" s="55">
        <f t="shared" si="40"/>
        <v>-178</v>
      </c>
      <c r="H267" s="56">
        <f t="shared" si="41"/>
        <v>-432</v>
      </c>
      <c r="I267" s="77">
        <f t="shared" si="42"/>
        <v>-0.18181818181818182</v>
      </c>
      <c r="J267" s="78">
        <f t="shared" si="43"/>
        <v>-0.11407446527594402</v>
      </c>
    </row>
    <row r="268" spans="1:10" x14ac:dyDescent="0.2">
      <c r="A268" s="117" t="s">
        <v>245</v>
      </c>
      <c r="B268" s="55">
        <v>3</v>
      </c>
      <c r="C268" s="56">
        <v>22</v>
      </c>
      <c r="D268" s="55">
        <v>75</v>
      </c>
      <c r="E268" s="56">
        <v>127</v>
      </c>
      <c r="F268" s="57"/>
      <c r="G268" s="55">
        <f t="shared" si="40"/>
        <v>-19</v>
      </c>
      <c r="H268" s="56">
        <f t="shared" si="41"/>
        <v>-52</v>
      </c>
      <c r="I268" s="77">
        <f t="shared" si="42"/>
        <v>-0.86363636363636365</v>
      </c>
      <c r="J268" s="78">
        <f t="shared" si="43"/>
        <v>-0.40944881889763779</v>
      </c>
    </row>
    <row r="269" spans="1:10" x14ac:dyDescent="0.2">
      <c r="A269" s="117" t="s">
        <v>174</v>
      </c>
      <c r="B269" s="55">
        <v>118</v>
      </c>
      <c r="C269" s="56">
        <v>266</v>
      </c>
      <c r="D269" s="55">
        <v>577</v>
      </c>
      <c r="E269" s="56">
        <v>1158</v>
      </c>
      <c r="F269" s="57"/>
      <c r="G269" s="55">
        <f t="shared" si="40"/>
        <v>-148</v>
      </c>
      <c r="H269" s="56">
        <f t="shared" si="41"/>
        <v>-581</v>
      </c>
      <c r="I269" s="77">
        <f t="shared" si="42"/>
        <v>-0.55639097744360899</v>
      </c>
      <c r="J269" s="78">
        <f t="shared" si="43"/>
        <v>-0.50172711571675299</v>
      </c>
    </row>
    <row r="270" spans="1:10" x14ac:dyDescent="0.2">
      <c r="A270" s="117" t="s">
        <v>183</v>
      </c>
      <c r="B270" s="55">
        <v>154</v>
      </c>
      <c r="C270" s="56">
        <v>235</v>
      </c>
      <c r="D270" s="55">
        <v>844</v>
      </c>
      <c r="E270" s="56">
        <v>1201</v>
      </c>
      <c r="F270" s="57"/>
      <c r="G270" s="55">
        <f t="shared" si="40"/>
        <v>-81</v>
      </c>
      <c r="H270" s="56">
        <f t="shared" si="41"/>
        <v>-357</v>
      </c>
      <c r="I270" s="77">
        <f t="shared" si="42"/>
        <v>-0.34468085106382979</v>
      </c>
      <c r="J270" s="78">
        <f t="shared" si="43"/>
        <v>-0.29725228975853457</v>
      </c>
    </row>
    <row r="271" spans="1:10" x14ac:dyDescent="0.2">
      <c r="A271" s="117" t="s">
        <v>312</v>
      </c>
      <c r="B271" s="55">
        <v>0</v>
      </c>
      <c r="C271" s="56">
        <v>0</v>
      </c>
      <c r="D271" s="55">
        <v>0</v>
      </c>
      <c r="E271" s="56">
        <v>2</v>
      </c>
      <c r="F271" s="57"/>
      <c r="G271" s="55">
        <f t="shared" si="40"/>
        <v>0</v>
      </c>
      <c r="H271" s="56">
        <f t="shared" si="41"/>
        <v>-2</v>
      </c>
      <c r="I271" s="77" t="str">
        <f t="shared" si="42"/>
        <v>-</v>
      </c>
      <c r="J271" s="78">
        <f t="shared" si="43"/>
        <v>-1</v>
      </c>
    </row>
    <row r="272" spans="1:10" x14ac:dyDescent="0.2">
      <c r="A272" s="117" t="s">
        <v>404</v>
      </c>
      <c r="B272" s="55">
        <v>225</v>
      </c>
      <c r="C272" s="56">
        <v>0</v>
      </c>
      <c r="D272" s="55">
        <v>1227</v>
      </c>
      <c r="E272" s="56">
        <v>0</v>
      </c>
      <c r="F272" s="57"/>
      <c r="G272" s="55">
        <f t="shared" si="40"/>
        <v>225</v>
      </c>
      <c r="H272" s="56">
        <f t="shared" si="41"/>
        <v>1227</v>
      </c>
      <c r="I272" s="77" t="str">
        <f t="shared" si="42"/>
        <v>-</v>
      </c>
      <c r="J272" s="78" t="str">
        <f t="shared" si="43"/>
        <v>-</v>
      </c>
    </row>
    <row r="273" spans="1:10" x14ac:dyDescent="0.2">
      <c r="A273" s="117" t="s">
        <v>484</v>
      </c>
      <c r="B273" s="55">
        <v>111</v>
      </c>
      <c r="C273" s="56">
        <v>163</v>
      </c>
      <c r="D273" s="55">
        <v>544</v>
      </c>
      <c r="E273" s="56">
        <v>793</v>
      </c>
      <c r="F273" s="57"/>
      <c r="G273" s="55">
        <f t="shared" si="40"/>
        <v>-52</v>
      </c>
      <c r="H273" s="56">
        <f t="shared" si="41"/>
        <v>-249</v>
      </c>
      <c r="I273" s="77">
        <f t="shared" si="42"/>
        <v>-0.31901840490797545</v>
      </c>
      <c r="J273" s="78">
        <f t="shared" si="43"/>
        <v>-0.31399747793190413</v>
      </c>
    </row>
    <row r="274" spans="1:10" x14ac:dyDescent="0.2">
      <c r="A274" s="117" t="s">
        <v>211</v>
      </c>
      <c r="B274" s="55">
        <v>0</v>
      </c>
      <c r="C274" s="56">
        <v>0</v>
      </c>
      <c r="D274" s="55">
        <v>0</v>
      </c>
      <c r="E274" s="56">
        <v>13</v>
      </c>
      <c r="F274" s="57"/>
      <c r="G274" s="55">
        <f t="shared" si="40"/>
        <v>0</v>
      </c>
      <c r="H274" s="56">
        <f t="shared" si="41"/>
        <v>-13</v>
      </c>
      <c r="I274" s="77" t="str">
        <f t="shared" si="42"/>
        <v>-</v>
      </c>
      <c r="J274" s="78">
        <f t="shared" si="43"/>
        <v>-1</v>
      </c>
    </row>
    <row r="275" spans="1:10" x14ac:dyDescent="0.2">
      <c r="A275" s="117" t="s">
        <v>440</v>
      </c>
      <c r="B275" s="55">
        <v>391</v>
      </c>
      <c r="C275" s="56">
        <v>545</v>
      </c>
      <c r="D275" s="55">
        <v>1546</v>
      </c>
      <c r="E275" s="56">
        <v>2272</v>
      </c>
      <c r="F275" s="57"/>
      <c r="G275" s="55">
        <f t="shared" si="40"/>
        <v>-154</v>
      </c>
      <c r="H275" s="56">
        <f t="shared" si="41"/>
        <v>-726</v>
      </c>
      <c r="I275" s="77">
        <f t="shared" si="42"/>
        <v>-0.28256880733944956</v>
      </c>
      <c r="J275" s="78">
        <f t="shared" si="43"/>
        <v>-0.31954225352112675</v>
      </c>
    </row>
    <row r="276" spans="1:10" x14ac:dyDescent="0.2">
      <c r="A276" s="117" t="s">
        <v>275</v>
      </c>
      <c r="B276" s="55">
        <v>79</v>
      </c>
      <c r="C276" s="56">
        <v>72</v>
      </c>
      <c r="D276" s="55">
        <v>287</v>
      </c>
      <c r="E276" s="56">
        <v>321</v>
      </c>
      <c r="F276" s="57"/>
      <c r="G276" s="55">
        <f t="shared" si="40"/>
        <v>7</v>
      </c>
      <c r="H276" s="56">
        <f t="shared" si="41"/>
        <v>-34</v>
      </c>
      <c r="I276" s="77">
        <f t="shared" si="42"/>
        <v>9.7222222222222224E-2</v>
      </c>
      <c r="J276" s="78">
        <f t="shared" si="43"/>
        <v>-0.1059190031152648</v>
      </c>
    </row>
    <row r="277" spans="1:10" s="38" customFormat="1" x14ac:dyDescent="0.2">
      <c r="A277" s="142" t="s">
        <v>679</v>
      </c>
      <c r="B277" s="32">
        <v>2057</v>
      </c>
      <c r="C277" s="33">
        <v>2542</v>
      </c>
      <c r="D277" s="32">
        <v>9190</v>
      </c>
      <c r="E277" s="33">
        <v>11294</v>
      </c>
      <c r="F277" s="34"/>
      <c r="G277" s="32">
        <f t="shared" si="40"/>
        <v>-485</v>
      </c>
      <c r="H277" s="33">
        <f t="shared" si="41"/>
        <v>-2104</v>
      </c>
      <c r="I277" s="35">
        <f t="shared" si="42"/>
        <v>-0.19079464988198269</v>
      </c>
      <c r="J277" s="36">
        <f t="shared" si="43"/>
        <v>-0.18629360722507526</v>
      </c>
    </row>
    <row r="278" spans="1:10" x14ac:dyDescent="0.2">
      <c r="A278" s="143"/>
      <c r="B278" s="63"/>
      <c r="C278" s="64"/>
      <c r="D278" s="63"/>
      <c r="E278" s="64"/>
      <c r="F278" s="65"/>
      <c r="G278" s="63"/>
      <c r="H278" s="64"/>
      <c r="I278" s="79"/>
      <c r="J278" s="80"/>
    </row>
    <row r="279" spans="1:10" x14ac:dyDescent="0.2">
      <c r="A279" s="111" t="s">
        <v>74</v>
      </c>
      <c r="B279" s="55"/>
      <c r="C279" s="56"/>
      <c r="D279" s="55"/>
      <c r="E279" s="56"/>
      <c r="F279" s="57"/>
      <c r="G279" s="55"/>
      <c r="H279" s="56"/>
      <c r="I279" s="77"/>
      <c r="J279" s="78"/>
    </row>
    <row r="280" spans="1:10" x14ac:dyDescent="0.2">
      <c r="A280" s="117" t="s">
        <v>368</v>
      </c>
      <c r="B280" s="55">
        <v>2</v>
      </c>
      <c r="C280" s="56">
        <v>5</v>
      </c>
      <c r="D280" s="55">
        <v>9</v>
      </c>
      <c r="E280" s="56">
        <v>9</v>
      </c>
      <c r="F280" s="57"/>
      <c r="G280" s="55">
        <f>B280-C280</f>
        <v>-3</v>
      </c>
      <c r="H280" s="56">
        <f>D280-E280</f>
        <v>0</v>
      </c>
      <c r="I280" s="77">
        <f>IF(C280=0, "-", IF(G280/C280&lt;10, G280/C280, "&gt;999%"))</f>
        <v>-0.6</v>
      </c>
      <c r="J280" s="78">
        <f>IF(E280=0, "-", IF(H280/E280&lt;10, H280/E280, "&gt;999%"))</f>
        <v>0</v>
      </c>
    </row>
    <row r="281" spans="1:10" x14ac:dyDescent="0.2">
      <c r="A281" s="117" t="s">
        <v>529</v>
      </c>
      <c r="B281" s="55">
        <v>0</v>
      </c>
      <c r="C281" s="56">
        <v>0</v>
      </c>
      <c r="D281" s="55">
        <v>6</v>
      </c>
      <c r="E281" s="56">
        <v>8</v>
      </c>
      <c r="F281" s="57"/>
      <c r="G281" s="55">
        <f>B281-C281</f>
        <v>0</v>
      </c>
      <c r="H281" s="56">
        <f>D281-E281</f>
        <v>-2</v>
      </c>
      <c r="I281" s="77" t="str">
        <f>IF(C281=0, "-", IF(G281/C281&lt;10, G281/C281, "&gt;999%"))</f>
        <v>-</v>
      </c>
      <c r="J281" s="78">
        <f>IF(E281=0, "-", IF(H281/E281&lt;10, H281/E281, "&gt;999%"))</f>
        <v>-0.25</v>
      </c>
    </row>
    <row r="282" spans="1:10" s="38" customFormat="1" x14ac:dyDescent="0.2">
      <c r="A282" s="142" t="s">
        <v>680</v>
      </c>
      <c r="B282" s="32">
        <v>2</v>
      </c>
      <c r="C282" s="33">
        <v>5</v>
      </c>
      <c r="D282" s="32">
        <v>15</v>
      </c>
      <c r="E282" s="33">
        <v>17</v>
      </c>
      <c r="F282" s="34"/>
      <c r="G282" s="32">
        <f>B282-C282</f>
        <v>-3</v>
      </c>
      <c r="H282" s="33">
        <f>D282-E282</f>
        <v>-2</v>
      </c>
      <c r="I282" s="35">
        <f>IF(C282=0, "-", IF(G282/C282&lt;10, G282/C282, "&gt;999%"))</f>
        <v>-0.6</v>
      </c>
      <c r="J282" s="36">
        <f>IF(E282=0, "-", IF(H282/E282&lt;10, H282/E282, "&gt;999%"))</f>
        <v>-0.11764705882352941</v>
      </c>
    </row>
    <row r="283" spans="1:10" x14ac:dyDescent="0.2">
      <c r="A283" s="143"/>
      <c r="B283" s="63"/>
      <c r="C283" s="64"/>
      <c r="D283" s="63"/>
      <c r="E283" s="64"/>
      <c r="F283" s="65"/>
      <c r="G283" s="63"/>
      <c r="H283" s="64"/>
      <c r="I283" s="79"/>
      <c r="J283" s="80"/>
    </row>
    <row r="284" spans="1:10" x14ac:dyDescent="0.2">
      <c r="A284" s="111" t="s">
        <v>75</v>
      </c>
      <c r="B284" s="55"/>
      <c r="C284" s="56"/>
      <c r="D284" s="55"/>
      <c r="E284" s="56"/>
      <c r="F284" s="57"/>
      <c r="G284" s="55"/>
      <c r="H284" s="56"/>
      <c r="I284" s="77"/>
      <c r="J284" s="78"/>
    </row>
    <row r="285" spans="1:10" x14ac:dyDescent="0.2">
      <c r="A285" s="117" t="s">
        <v>530</v>
      </c>
      <c r="B285" s="55">
        <v>62</v>
      </c>
      <c r="C285" s="56">
        <v>76</v>
      </c>
      <c r="D285" s="55">
        <v>208</v>
      </c>
      <c r="E285" s="56">
        <v>249</v>
      </c>
      <c r="F285" s="57"/>
      <c r="G285" s="55">
        <f t="shared" ref="G285:G291" si="44">B285-C285</f>
        <v>-14</v>
      </c>
      <c r="H285" s="56">
        <f t="shared" ref="H285:H291" si="45">D285-E285</f>
        <v>-41</v>
      </c>
      <c r="I285" s="77">
        <f t="shared" ref="I285:I291" si="46">IF(C285=0, "-", IF(G285/C285&lt;10, G285/C285, "&gt;999%"))</f>
        <v>-0.18421052631578946</v>
      </c>
      <c r="J285" s="78">
        <f t="shared" ref="J285:J291" si="47">IF(E285=0, "-", IF(H285/E285&lt;10, H285/E285, "&gt;999%"))</f>
        <v>-0.1646586345381526</v>
      </c>
    </row>
    <row r="286" spans="1:10" x14ac:dyDescent="0.2">
      <c r="A286" s="117" t="s">
        <v>462</v>
      </c>
      <c r="B286" s="55">
        <v>103</v>
      </c>
      <c r="C286" s="56">
        <v>121</v>
      </c>
      <c r="D286" s="55">
        <v>319</v>
      </c>
      <c r="E286" s="56">
        <v>544</v>
      </c>
      <c r="F286" s="57"/>
      <c r="G286" s="55">
        <f t="shared" si="44"/>
        <v>-18</v>
      </c>
      <c r="H286" s="56">
        <f t="shared" si="45"/>
        <v>-225</v>
      </c>
      <c r="I286" s="77">
        <f t="shared" si="46"/>
        <v>-0.1487603305785124</v>
      </c>
      <c r="J286" s="78">
        <f t="shared" si="47"/>
        <v>-0.41360294117647056</v>
      </c>
    </row>
    <row r="287" spans="1:10" x14ac:dyDescent="0.2">
      <c r="A287" s="117" t="s">
        <v>531</v>
      </c>
      <c r="B287" s="55">
        <v>10</v>
      </c>
      <c r="C287" s="56">
        <v>12</v>
      </c>
      <c r="D287" s="55">
        <v>46</v>
      </c>
      <c r="E287" s="56">
        <v>103</v>
      </c>
      <c r="F287" s="57"/>
      <c r="G287" s="55">
        <f t="shared" si="44"/>
        <v>-2</v>
      </c>
      <c r="H287" s="56">
        <f t="shared" si="45"/>
        <v>-57</v>
      </c>
      <c r="I287" s="77">
        <f t="shared" si="46"/>
        <v>-0.16666666666666666</v>
      </c>
      <c r="J287" s="78">
        <f t="shared" si="47"/>
        <v>-0.55339805825242716</v>
      </c>
    </row>
    <row r="288" spans="1:10" x14ac:dyDescent="0.2">
      <c r="A288" s="117" t="s">
        <v>463</v>
      </c>
      <c r="B288" s="55">
        <v>77</v>
      </c>
      <c r="C288" s="56">
        <v>110</v>
      </c>
      <c r="D288" s="55">
        <v>304</v>
      </c>
      <c r="E288" s="56">
        <v>363</v>
      </c>
      <c r="F288" s="57"/>
      <c r="G288" s="55">
        <f t="shared" si="44"/>
        <v>-33</v>
      </c>
      <c r="H288" s="56">
        <f t="shared" si="45"/>
        <v>-59</v>
      </c>
      <c r="I288" s="77">
        <f t="shared" si="46"/>
        <v>-0.3</v>
      </c>
      <c r="J288" s="78">
        <f t="shared" si="47"/>
        <v>-0.16253443526170799</v>
      </c>
    </row>
    <row r="289" spans="1:10" x14ac:dyDescent="0.2">
      <c r="A289" s="117" t="s">
        <v>508</v>
      </c>
      <c r="B289" s="55">
        <v>99</v>
      </c>
      <c r="C289" s="56">
        <v>111</v>
      </c>
      <c r="D289" s="55">
        <v>444</v>
      </c>
      <c r="E289" s="56">
        <v>587</v>
      </c>
      <c r="F289" s="57"/>
      <c r="G289" s="55">
        <f t="shared" si="44"/>
        <v>-12</v>
      </c>
      <c r="H289" s="56">
        <f t="shared" si="45"/>
        <v>-143</v>
      </c>
      <c r="I289" s="77">
        <f t="shared" si="46"/>
        <v>-0.10810810810810811</v>
      </c>
      <c r="J289" s="78">
        <f t="shared" si="47"/>
        <v>-0.24361158432708688</v>
      </c>
    </row>
    <row r="290" spans="1:10" x14ac:dyDescent="0.2">
      <c r="A290" s="117" t="s">
        <v>509</v>
      </c>
      <c r="B290" s="55">
        <v>43</v>
      </c>
      <c r="C290" s="56">
        <v>53</v>
      </c>
      <c r="D290" s="55">
        <v>121</v>
      </c>
      <c r="E290" s="56">
        <v>263</v>
      </c>
      <c r="F290" s="57"/>
      <c r="G290" s="55">
        <f t="shared" si="44"/>
        <v>-10</v>
      </c>
      <c r="H290" s="56">
        <f t="shared" si="45"/>
        <v>-142</v>
      </c>
      <c r="I290" s="77">
        <f t="shared" si="46"/>
        <v>-0.18867924528301888</v>
      </c>
      <c r="J290" s="78">
        <f t="shared" si="47"/>
        <v>-0.53992395437262353</v>
      </c>
    </row>
    <row r="291" spans="1:10" s="38" customFormat="1" x14ac:dyDescent="0.2">
      <c r="A291" s="142" t="s">
        <v>681</v>
      </c>
      <c r="B291" s="32">
        <v>394</v>
      </c>
      <c r="C291" s="33">
        <v>483</v>
      </c>
      <c r="D291" s="32">
        <v>1442</v>
      </c>
      <c r="E291" s="33">
        <v>2109</v>
      </c>
      <c r="F291" s="34"/>
      <c r="G291" s="32">
        <f t="shared" si="44"/>
        <v>-89</v>
      </c>
      <c r="H291" s="33">
        <f t="shared" si="45"/>
        <v>-667</v>
      </c>
      <c r="I291" s="35">
        <f t="shared" si="46"/>
        <v>-0.18426501035196688</v>
      </c>
      <c r="J291" s="36">
        <f t="shared" si="47"/>
        <v>-0.31626363205310576</v>
      </c>
    </row>
    <row r="292" spans="1:10" x14ac:dyDescent="0.2">
      <c r="A292" s="143"/>
      <c r="B292" s="63"/>
      <c r="C292" s="64"/>
      <c r="D292" s="63"/>
      <c r="E292" s="64"/>
      <c r="F292" s="65"/>
      <c r="G292" s="63"/>
      <c r="H292" s="64"/>
      <c r="I292" s="79"/>
      <c r="J292" s="80"/>
    </row>
    <row r="293" spans="1:10" x14ac:dyDescent="0.2">
      <c r="A293" s="111" t="s">
        <v>76</v>
      </c>
      <c r="B293" s="55"/>
      <c r="C293" s="56"/>
      <c r="D293" s="55"/>
      <c r="E293" s="56"/>
      <c r="F293" s="57"/>
      <c r="G293" s="55"/>
      <c r="H293" s="56"/>
      <c r="I293" s="77"/>
      <c r="J293" s="78"/>
    </row>
    <row r="294" spans="1:10" x14ac:dyDescent="0.2">
      <c r="A294" s="117" t="s">
        <v>485</v>
      </c>
      <c r="B294" s="55">
        <v>39</v>
      </c>
      <c r="C294" s="56">
        <v>5</v>
      </c>
      <c r="D294" s="55">
        <v>103</v>
      </c>
      <c r="E294" s="56">
        <v>53</v>
      </c>
      <c r="F294" s="57"/>
      <c r="G294" s="55">
        <f t="shared" ref="G294:G299" si="48">B294-C294</f>
        <v>34</v>
      </c>
      <c r="H294" s="56">
        <f t="shared" ref="H294:H299" si="49">D294-E294</f>
        <v>50</v>
      </c>
      <c r="I294" s="77">
        <f t="shared" ref="I294:I299" si="50">IF(C294=0, "-", IF(G294/C294&lt;10, G294/C294, "&gt;999%"))</f>
        <v>6.8</v>
      </c>
      <c r="J294" s="78">
        <f t="shared" ref="J294:J299" si="51">IF(E294=0, "-", IF(H294/E294&lt;10, H294/E294, "&gt;999%"))</f>
        <v>0.94339622641509435</v>
      </c>
    </row>
    <row r="295" spans="1:10" x14ac:dyDescent="0.2">
      <c r="A295" s="117" t="s">
        <v>559</v>
      </c>
      <c r="B295" s="55">
        <v>54</v>
      </c>
      <c r="C295" s="56">
        <v>65</v>
      </c>
      <c r="D295" s="55">
        <v>228</v>
      </c>
      <c r="E295" s="56">
        <v>273</v>
      </c>
      <c r="F295" s="57"/>
      <c r="G295" s="55">
        <f t="shared" si="48"/>
        <v>-11</v>
      </c>
      <c r="H295" s="56">
        <f t="shared" si="49"/>
        <v>-45</v>
      </c>
      <c r="I295" s="77">
        <f t="shared" si="50"/>
        <v>-0.16923076923076924</v>
      </c>
      <c r="J295" s="78">
        <f t="shared" si="51"/>
        <v>-0.16483516483516483</v>
      </c>
    </row>
    <row r="296" spans="1:10" x14ac:dyDescent="0.2">
      <c r="A296" s="117" t="s">
        <v>313</v>
      </c>
      <c r="B296" s="55">
        <v>35</v>
      </c>
      <c r="C296" s="56">
        <v>27</v>
      </c>
      <c r="D296" s="55">
        <v>158</v>
      </c>
      <c r="E296" s="56">
        <v>185</v>
      </c>
      <c r="F296" s="57"/>
      <c r="G296" s="55">
        <f t="shared" si="48"/>
        <v>8</v>
      </c>
      <c r="H296" s="56">
        <f t="shared" si="49"/>
        <v>-27</v>
      </c>
      <c r="I296" s="77">
        <f t="shared" si="50"/>
        <v>0.29629629629629628</v>
      </c>
      <c r="J296" s="78">
        <f t="shared" si="51"/>
        <v>-0.14594594594594595</v>
      </c>
    </row>
    <row r="297" spans="1:10" x14ac:dyDescent="0.2">
      <c r="A297" s="117" t="s">
        <v>585</v>
      </c>
      <c r="B297" s="55">
        <v>250</v>
      </c>
      <c r="C297" s="56">
        <v>165</v>
      </c>
      <c r="D297" s="55">
        <v>695</v>
      </c>
      <c r="E297" s="56">
        <v>635</v>
      </c>
      <c r="F297" s="57"/>
      <c r="G297" s="55">
        <f t="shared" si="48"/>
        <v>85</v>
      </c>
      <c r="H297" s="56">
        <f t="shared" si="49"/>
        <v>60</v>
      </c>
      <c r="I297" s="77">
        <f t="shared" si="50"/>
        <v>0.51515151515151514</v>
      </c>
      <c r="J297" s="78">
        <f t="shared" si="51"/>
        <v>9.4488188976377951E-2</v>
      </c>
    </row>
    <row r="298" spans="1:10" x14ac:dyDescent="0.2">
      <c r="A298" s="117" t="s">
        <v>560</v>
      </c>
      <c r="B298" s="55">
        <v>34</v>
      </c>
      <c r="C298" s="56">
        <v>26</v>
      </c>
      <c r="D298" s="55">
        <v>92</v>
      </c>
      <c r="E298" s="56">
        <v>117</v>
      </c>
      <c r="F298" s="57"/>
      <c r="G298" s="55">
        <f t="shared" si="48"/>
        <v>8</v>
      </c>
      <c r="H298" s="56">
        <f t="shared" si="49"/>
        <v>-25</v>
      </c>
      <c r="I298" s="77">
        <f t="shared" si="50"/>
        <v>0.30769230769230771</v>
      </c>
      <c r="J298" s="78">
        <f t="shared" si="51"/>
        <v>-0.21367521367521367</v>
      </c>
    </row>
    <row r="299" spans="1:10" s="38" customFormat="1" x14ac:dyDescent="0.2">
      <c r="A299" s="142" t="s">
        <v>682</v>
      </c>
      <c r="B299" s="32">
        <v>412</v>
      </c>
      <c r="C299" s="33">
        <v>288</v>
      </c>
      <c r="D299" s="32">
        <v>1276</v>
      </c>
      <c r="E299" s="33">
        <v>1263</v>
      </c>
      <c r="F299" s="34"/>
      <c r="G299" s="32">
        <f t="shared" si="48"/>
        <v>124</v>
      </c>
      <c r="H299" s="33">
        <f t="shared" si="49"/>
        <v>13</v>
      </c>
      <c r="I299" s="35">
        <f t="shared" si="50"/>
        <v>0.43055555555555558</v>
      </c>
      <c r="J299" s="36">
        <f t="shared" si="51"/>
        <v>1.0292953285827395E-2</v>
      </c>
    </row>
    <row r="300" spans="1:10" x14ac:dyDescent="0.2">
      <c r="A300" s="143"/>
      <c r="B300" s="63"/>
      <c r="C300" s="64"/>
      <c r="D300" s="63"/>
      <c r="E300" s="64"/>
      <c r="F300" s="65"/>
      <c r="G300" s="63"/>
      <c r="H300" s="64"/>
      <c r="I300" s="79"/>
      <c r="J300" s="80"/>
    </row>
    <row r="301" spans="1:10" x14ac:dyDescent="0.2">
      <c r="A301" s="111" t="s">
        <v>77</v>
      </c>
      <c r="B301" s="55"/>
      <c r="C301" s="56"/>
      <c r="D301" s="55"/>
      <c r="E301" s="56"/>
      <c r="F301" s="57"/>
      <c r="G301" s="55"/>
      <c r="H301" s="56"/>
      <c r="I301" s="77"/>
      <c r="J301" s="78"/>
    </row>
    <row r="302" spans="1:10" x14ac:dyDescent="0.2">
      <c r="A302" s="117" t="s">
        <v>233</v>
      </c>
      <c r="B302" s="55">
        <v>5</v>
      </c>
      <c r="C302" s="56">
        <v>1</v>
      </c>
      <c r="D302" s="55">
        <v>30</v>
      </c>
      <c r="E302" s="56">
        <v>43</v>
      </c>
      <c r="F302" s="57"/>
      <c r="G302" s="55">
        <f t="shared" ref="G302:G313" si="52">B302-C302</f>
        <v>4</v>
      </c>
      <c r="H302" s="56">
        <f t="shared" ref="H302:H313" si="53">D302-E302</f>
        <v>-13</v>
      </c>
      <c r="I302" s="77">
        <f t="shared" ref="I302:I313" si="54">IF(C302=0, "-", IF(G302/C302&lt;10, G302/C302, "&gt;999%"))</f>
        <v>4</v>
      </c>
      <c r="J302" s="78">
        <f t="shared" ref="J302:J313" si="55">IF(E302=0, "-", IF(H302/E302&lt;10, H302/E302, "&gt;999%"))</f>
        <v>-0.30232558139534882</v>
      </c>
    </row>
    <row r="303" spans="1:10" x14ac:dyDescent="0.2">
      <c r="A303" s="117" t="s">
        <v>264</v>
      </c>
      <c r="B303" s="55">
        <v>23</v>
      </c>
      <c r="C303" s="56">
        <v>24</v>
      </c>
      <c r="D303" s="55">
        <v>113</v>
      </c>
      <c r="E303" s="56">
        <v>118</v>
      </c>
      <c r="F303" s="57"/>
      <c r="G303" s="55">
        <f t="shared" si="52"/>
        <v>-1</v>
      </c>
      <c r="H303" s="56">
        <f t="shared" si="53"/>
        <v>-5</v>
      </c>
      <c r="I303" s="77">
        <f t="shared" si="54"/>
        <v>-4.1666666666666664E-2</v>
      </c>
      <c r="J303" s="78">
        <f t="shared" si="55"/>
        <v>-4.2372881355932202E-2</v>
      </c>
    </row>
    <row r="304" spans="1:10" x14ac:dyDescent="0.2">
      <c r="A304" s="117" t="s">
        <v>284</v>
      </c>
      <c r="B304" s="55">
        <v>0</v>
      </c>
      <c r="C304" s="56">
        <v>0</v>
      </c>
      <c r="D304" s="55">
        <v>6</v>
      </c>
      <c r="E304" s="56">
        <v>6</v>
      </c>
      <c r="F304" s="57"/>
      <c r="G304" s="55">
        <f t="shared" si="52"/>
        <v>0</v>
      </c>
      <c r="H304" s="56">
        <f t="shared" si="53"/>
        <v>0</v>
      </c>
      <c r="I304" s="77" t="str">
        <f t="shared" si="54"/>
        <v>-</v>
      </c>
      <c r="J304" s="78">
        <f t="shared" si="55"/>
        <v>0</v>
      </c>
    </row>
    <row r="305" spans="1:10" x14ac:dyDescent="0.2">
      <c r="A305" s="117" t="s">
        <v>265</v>
      </c>
      <c r="B305" s="55">
        <v>37</v>
      </c>
      <c r="C305" s="56">
        <v>50</v>
      </c>
      <c r="D305" s="55">
        <v>126</v>
      </c>
      <c r="E305" s="56">
        <v>211</v>
      </c>
      <c r="F305" s="57"/>
      <c r="G305" s="55">
        <f t="shared" si="52"/>
        <v>-13</v>
      </c>
      <c r="H305" s="56">
        <f t="shared" si="53"/>
        <v>-85</v>
      </c>
      <c r="I305" s="77">
        <f t="shared" si="54"/>
        <v>-0.26</v>
      </c>
      <c r="J305" s="78">
        <f t="shared" si="55"/>
        <v>-0.40284360189573459</v>
      </c>
    </row>
    <row r="306" spans="1:10" x14ac:dyDescent="0.2">
      <c r="A306" s="117" t="s">
        <v>347</v>
      </c>
      <c r="B306" s="55">
        <v>1</v>
      </c>
      <c r="C306" s="56">
        <v>0</v>
      </c>
      <c r="D306" s="55">
        <v>4</v>
      </c>
      <c r="E306" s="56">
        <v>1</v>
      </c>
      <c r="F306" s="57"/>
      <c r="G306" s="55">
        <f t="shared" si="52"/>
        <v>1</v>
      </c>
      <c r="H306" s="56">
        <f t="shared" si="53"/>
        <v>3</v>
      </c>
      <c r="I306" s="77" t="str">
        <f t="shared" si="54"/>
        <v>-</v>
      </c>
      <c r="J306" s="78">
        <f t="shared" si="55"/>
        <v>3</v>
      </c>
    </row>
    <row r="307" spans="1:10" x14ac:dyDescent="0.2">
      <c r="A307" s="117" t="s">
        <v>300</v>
      </c>
      <c r="B307" s="55">
        <v>1</v>
      </c>
      <c r="C307" s="56">
        <v>0</v>
      </c>
      <c r="D307" s="55">
        <v>5</v>
      </c>
      <c r="E307" s="56">
        <v>10</v>
      </c>
      <c r="F307" s="57"/>
      <c r="G307" s="55">
        <f t="shared" si="52"/>
        <v>1</v>
      </c>
      <c r="H307" s="56">
        <f t="shared" si="53"/>
        <v>-5</v>
      </c>
      <c r="I307" s="77" t="str">
        <f t="shared" si="54"/>
        <v>-</v>
      </c>
      <c r="J307" s="78">
        <f t="shared" si="55"/>
        <v>-0.5</v>
      </c>
    </row>
    <row r="308" spans="1:10" x14ac:dyDescent="0.2">
      <c r="A308" s="117" t="s">
        <v>532</v>
      </c>
      <c r="B308" s="55">
        <v>14</v>
      </c>
      <c r="C308" s="56">
        <v>11</v>
      </c>
      <c r="D308" s="55">
        <v>68</v>
      </c>
      <c r="E308" s="56">
        <v>67</v>
      </c>
      <c r="F308" s="57"/>
      <c r="G308" s="55">
        <f t="shared" si="52"/>
        <v>3</v>
      </c>
      <c r="H308" s="56">
        <f t="shared" si="53"/>
        <v>1</v>
      </c>
      <c r="I308" s="77">
        <f t="shared" si="54"/>
        <v>0.27272727272727271</v>
      </c>
      <c r="J308" s="78">
        <f t="shared" si="55"/>
        <v>1.4925373134328358E-2</v>
      </c>
    </row>
    <row r="309" spans="1:10" x14ac:dyDescent="0.2">
      <c r="A309" s="117" t="s">
        <v>464</v>
      </c>
      <c r="B309" s="55">
        <v>307</v>
      </c>
      <c r="C309" s="56">
        <v>93</v>
      </c>
      <c r="D309" s="55">
        <v>783</v>
      </c>
      <c r="E309" s="56">
        <v>646</v>
      </c>
      <c r="F309" s="57"/>
      <c r="G309" s="55">
        <f t="shared" si="52"/>
        <v>214</v>
      </c>
      <c r="H309" s="56">
        <f t="shared" si="53"/>
        <v>137</v>
      </c>
      <c r="I309" s="77">
        <f t="shared" si="54"/>
        <v>2.3010752688172045</v>
      </c>
      <c r="J309" s="78">
        <f t="shared" si="55"/>
        <v>0.21207430340557276</v>
      </c>
    </row>
    <row r="310" spans="1:10" x14ac:dyDescent="0.2">
      <c r="A310" s="117" t="s">
        <v>348</v>
      </c>
      <c r="B310" s="55">
        <v>10</v>
      </c>
      <c r="C310" s="56">
        <v>10</v>
      </c>
      <c r="D310" s="55">
        <v>46</v>
      </c>
      <c r="E310" s="56">
        <v>48</v>
      </c>
      <c r="F310" s="57"/>
      <c r="G310" s="55">
        <f t="shared" si="52"/>
        <v>0</v>
      </c>
      <c r="H310" s="56">
        <f t="shared" si="53"/>
        <v>-2</v>
      </c>
      <c r="I310" s="77">
        <f t="shared" si="54"/>
        <v>0</v>
      </c>
      <c r="J310" s="78">
        <f t="shared" si="55"/>
        <v>-4.1666666666666664E-2</v>
      </c>
    </row>
    <row r="311" spans="1:10" x14ac:dyDescent="0.2">
      <c r="A311" s="117" t="s">
        <v>510</v>
      </c>
      <c r="B311" s="55">
        <v>166</v>
      </c>
      <c r="C311" s="56">
        <v>117</v>
      </c>
      <c r="D311" s="55">
        <v>462</v>
      </c>
      <c r="E311" s="56">
        <v>416</v>
      </c>
      <c r="F311" s="57"/>
      <c r="G311" s="55">
        <f t="shared" si="52"/>
        <v>49</v>
      </c>
      <c r="H311" s="56">
        <f t="shared" si="53"/>
        <v>46</v>
      </c>
      <c r="I311" s="77">
        <f t="shared" si="54"/>
        <v>0.41880341880341881</v>
      </c>
      <c r="J311" s="78">
        <f t="shared" si="55"/>
        <v>0.11057692307692307</v>
      </c>
    </row>
    <row r="312" spans="1:10" x14ac:dyDescent="0.2">
      <c r="A312" s="117" t="s">
        <v>426</v>
      </c>
      <c r="B312" s="55">
        <v>121</v>
      </c>
      <c r="C312" s="56">
        <v>93</v>
      </c>
      <c r="D312" s="55">
        <v>346</v>
      </c>
      <c r="E312" s="56">
        <v>412</v>
      </c>
      <c r="F312" s="57"/>
      <c r="G312" s="55">
        <f t="shared" si="52"/>
        <v>28</v>
      </c>
      <c r="H312" s="56">
        <f t="shared" si="53"/>
        <v>-66</v>
      </c>
      <c r="I312" s="77">
        <f t="shared" si="54"/>
        <v>0.30107526881720431</v>
      </c>
      <c r="J312" s="78">
        <f t="shared" si="55"/>
        <v>-0.16019417475728157</v>
      </c>
    </row>
    <row r="313" spans="1:10" s="38" customFormat="1" x14ac:dyDescent="0.2">
      <c r="A313" s="142" t="s">
        <v>683</v>
      </c>
      <c r="B313" s="32">
        <v>685</v>
      </c>
      <c r="C313" s="33">
        <v>399</v>
      </c>
      <c r="D313" s="32">
        <v>1989</v>
      </c>
      <c r="E313" s="33">
        <v>1978</v>
      </c>
      <c r="F313" s="34"/>
      <c r="G313" s="32">
        <f t="shared" si="52"/>
        <v>286</v>
      </c>
      <c r="H313" s="33">
        <f t="shared" si="53"/>
        <v>11</v>
      </c>
      <c r="I313" s="35">
        <f t="shared" si="54"/>
        <v>0.71679197994987465</v>
      </c>
      <c r="J313" s="36">
        <f t="shared" si="55"/>
        <v>5.561172901921132E-3</v>
      </c>
    </row>
    <row r="314" spans="1:10" x14ac:dyDescent="0.2">
      <c r="A314" s="143"/>
      <c r="B314" s="63"/>
      <c r="C314" s="64"/>
      <c r="D314" s="63"/>
      <c r="E314" s="64"/>
      <c r="F314" s="65"/>
      <c r="G314" s="63"/>
      <c r="H314" s="64"/>
      <c r="I314" s="79"/>
      <c r="J314" s="80"/>
    </row>
    <row r="315" spans="1:10" x14ac:dyDescent="0.2">
      <c r="A315" s="111" t="s">
        <v>78</v>
      </c>
      <c r="B315" s="55"/>
      <c r="C315" s="56"/>
      <c r="D315" s="55"/>
      <c r="E315" s="56"/>
      <c r="F315" s="57"/>
      <c r="G315" s="55"/>
      <c r="H315" s="56"/>
      <c r="I315" s="77"/>
      <c r="J315" s="78"/>
    </row>
    <row r="316" spans="1:10" x14ac:dyDescent="0.2">
      <c r="A316" s="117" t="s">
        <v>349</v>
      </c>
      <c r="B316" s="55">
        <v>0</v>
      </c>
      <c r="C316" s="56">
        <v>0</v>
      </c>
      <c r="D316" s="55">
        <v>4</v>
      </c>
      <c r="E316" s="56">
        <v>1</v>
      </c>
      <c r="F316" s="57"/>
      <c r="G316" s="55">
        <f>B316-C316</f>
        <v>0</v>
      </c>
      <c r="H316" s="56">
        <f>D316-E316</f>
        <v>3</v>
      </c>
      <c r="I316" s="77" t="str">
        <f>IF(C316=0, "-", IF(G316/C316&lt;10, G316/C316, "&gt;999%"))</f>
        <v>-</v>
      </c>
      <c r="J316" s="78">
        <f>IF(E316=0, "-", IF(H316/E316&lt;10, H316/E316, "&gt;999%"))</f>
        <v>3</v>
      </c>
    </row>
    <row r="317" spans="1:10" x14ac:dyDescent="0.2">
      <c r="A317" s="117" t="s">
        <v>350</v>
      </c>
      <c r="B317" s="55">
        <v>1</v>
      </c>
      <c r="C317" s="56">
        <v>1</v>
      </c>
      <c r="D317" s="55">
        <v>1</v>
      </c>
      <c r="E317" s="56">
        <v>4</v>
      </c>
      <c r="F317" s="57"/>
      <c r="G317" s="55">
        <f>B317-C317</f>
        <v>0</v>
      </c>
      <c r="H317" s="56">
        <f>D317-E317</f>
        <v>-3</v>
      </c>
      <c r="I317" s="77">
        <f>IF(C317=0, "-", IF(G317/C317&lt;10, G317/C317, "&gt;999%"))</f>
        <v>0</v>
      </c>
      <c r="J317" s="78">
        <f>IF(E317=0, "-", IF(H317/E317&lt;10, H317/E317, "&gt;999%"))</f>
        <v>-0.75</v>
      </c>
    </row>
    <row r="318" spans="1:10" x14ac:dyDescent="0.2">
      <c r="A318" s="117" t="s">
        <v>351</v>
      </c>
      <c r="B318" s="55">
        <v>4</v>
      </c>
      <c r="C318" s="56">
        <v>0</v>
      </c>
      <c r="D318" s="55">
        <v>8</v>
      </c>
      <c r="E318" s="56">
        <v>12</v>
      </c>
      <c r="F318" s="57"/>
      <c r="G318" s="55">
        <f>B318-C318</f>
        <v>4</v>
      </c>
      <c r="H318" s="56">
        <f>D318-E318</f>
        <v>-4</v>
      </c>
      <c r="I318" s="77" t="str">
        <f>IF(C318=0, "-", IF(G318/C318&lt;10, G318/C318, "&gt;999%"))</f>
        <v>-</v>
      </c>
      <c r="J318" s="78">
        <f>IF(E318=0, "-", IF(H318/E318&lt;10, H318/E318, "&gt;999%"))</f>
        <v>-0.33333333333333331</v>
      </c>
    </row>
    <row r="319" spans="1:10" s="38" customFormat="1" x14ac:dyDescent="0.2">
      <c r="A319" s="142" t="s">
        <v>684</v>
      </c>
      <c r="B319" s="32">
        <v>5</v>
      </c>
      <c r="C319" s="33">
        <v>1</v>
      </c>
      <c r="D319" s="32">
        <v>13</v>
      </c>
      <c r="E319" s="33">
        <v>17</v>
      </c>
      <c r="F319" s="34"/>
      <c r="G319" s="32">
        <f>B319-C319</f>
        <v>4</v>
      </c>
      <c r="H319" s="33">
        <f>D319-E319</f>
        <v>-4</v>
      </c>
      <c r="I319" s="35">
        <f>IF(C319=0, "-", IF(G319/C319&lt;10, G319/C319, "&gt;999%"))</f>
        <v>4</v>
      </c>
      <c r="J319" s="36">
        <f>IF(E319=0, "-", IF(H319/E319&lt;10, H319/E319, "&gt;999%"))</f>
        <v>-0.23529411764705882</v>
      </c>
    </row>
    <row r="320" spans="1:10" x14ac:dyDescent="0.2">
      <c r="A320" s="143"/>
      <c r="B320" s="63"/>
      <c r="C320" s="64"/>
      <c r="D320" s="63"/>
      <c r="E320" s="64"/>
      <c r="F320" s="65"/>
      <c r="G320" s="63"/>
      <c r="H320" s="64"/>
      <c r="I320" s="79"/>
      <c r="J320" s="80"/>
    </row>
    <row r="321" spans="1:10" x14ac:dyDescent="0.2">
      <c r="A321" s="111" t="s">
        <v>111</v>
      </c>
      <c r="B321" s="55"/>
      <c r="C321" s="56"/>
      <c r="D321" s="55"/>
      <c r="E321" s="56"/>
      <c r="F321" s="57"/>
      <c r="G321" s="55"/>
      <c r="H321" s="56"/>
      <c r="I321" s="77"/>
      <c r="J321" s="78"/>
    </row>
    <row r="322" spans="1:10" x14ac:dyDescent="0.2">
      <c r="A322" s="117" t="s">
        <v>634</v>
      </c>
      <c r="B322" s="55">
        <v>26</v>
      </c>
      <c r="C322" s="56">
        <v>35</v>
      </c>
      <c r="D322" s="55">
        <v>88</v>
      </c>
      <c r="E322" s="56">
        <v>132</v>
      </c>
      <c r="F322" s="57"/>
      <c r="G322" s="55">
        <f>B322-C322</f>
        <v>-9</v>
      </c>
      <c r="H322" s="56">
        <f>D322-E322</f>
        <v>-44</v>
      </c>
      <c r="I322" s="77">
        <f>IF(C322=0, "-", IF(G322/C322&lt;10, G322/C322, "&gt;999%"))</f>
        <v>-0.25714285714285712</v>
      </c>
      <c r="J322" s="78">
        <f>IF(E322=0, "-", IF(H322/E322&lt;10, H322/E322, "&gt;999%"))</f>
        <v>-0.33333333333333331</v>
      </c>
    </row>
    <row r="323" spans="1:10" s="38" customFormat="1" x14ac:dyDescent="0.2">
      <c r="A323" s="142" t="s">
        <v>685</v>
      </c>
      <c r="B323" s="32">
        <v>26</v>
      </c>
      <c r="C323" s="33">
        <v>35</v>
      </c>
      <c r="D323" s="32">
        <v>88</v>
      </c>
      <c r="E323" s="33">
        <v>132</v>
      </c>
      <c r="F323" s="34"/>
      <c r="G323" s="32">
        <f>B323-C323</f>
        <v>-9</v>
      </c>
      <c r="H323" s="33">
        <f>D323-E323</f>
        <v>-44</v>
      </c>
      <c r="I323" s="35">
        <f>IF(C323=0, "-", IF(G323/C323&lt;10, G323/C323, "&gt;999%"))</f>
        <v>-0.25714285714285712</v>
      </c>
      <c r="J323" s="36">
        <f>IF(E323=0, "-", IF(H323/E323&lt;10, H323/E323, "&gt;999%"))</f>
        <v>-0.33333333333333331</v>
      </c>
    </row>
    <row r="324" spans="1:10" x14ac:dyDescent="0.2">
      <c r="A324" s="143"/>
      <c r="B324" s="63"/>
      <c r="C324" s="64"/>
      <c r="D324" s="63"/>
      <c r="E324" s="64"/>
      <c r="F324" s="65"/>
      <c r="G324" s="63"/>
      <c r="H324" s="64"/>
      <c r="I324" s="79"/>
      <c r="J324" s="80"/>
    </row>
    <row r="325" spans="1:10" x14ac:dyDescent="0.2">
      <c r="A325" s="111" t="s">
        <v>112</v>
      </c>
      <c r="B325" s="55"/>
      <c r="C325" s="56"/>
      <c r="D325" s="55"/>
      <c r="E325" s="56"/>
      <c r="F325" s="57"/>
      <c r="G325" s="55"/>
      <c r="H325" s="56"/>
      <c r="I325" s="77"/>
      <c r="J325" s="78"/>
    </row>
    <row r="326" spans="1:10" x14ac:dyDescent="0.2">
      <c r="A326" s="117" t="s">
        <v>635</v>
      </c>
      <c r="B326" s="55">
        <v>1</v>
      </c>
      <c r="C326" s="56">
        <v>1</v>
      </c>
      <c r="D326" s="55">
        <v>4</v>
      </c>
      <c r="E326" s="56">
        <v>18</v>
      </c>
      <c r="F326" s="57"/>
      <c r="G326" s="55">
        <f>B326-C326</f>
        <v>0</v>
      </c>
      <c r="H326" s="56">
        <f>D326-E326</f>
        <v>-14</v>
      </c>
      <c r="I326" s="77">
        <f>IF(C326=0, "-", IF(G326/C326&lt;10, G326/C326, "&gt;999%"))</f>
        <v>0</v>
      </c>
      <c r="J326" s="78">
        <f>IF(E326=0, "-", IF(H326/E326&lt;10, H326/E326, "&gt;999%"))</f>
        <v>-0.77777777777777779</v>
      </c>
    </row>
    <row r="327" spans="1:10" x14ac:dyDescent="0.2">
      <c r="A327" s="117" t="s">
        <v>621</v>
      </c>
      <c r="B327" s="55">
        <v>0</v>
      </c>
      <c r="C327" s="56">
        <v>1</v>
      </c>
      <c r="D327" s="55">
        <v>2</v>
      </c>
      <c r="E327" s="56">
        <v>10</v>
      </c>
      <c r="F327" s="57"/>
      <c r="G327" s="55">
        <f>B327-C327</f>
        <v>-1</v>
      </c>
      <c r="H327" s="56">
        <f>D327-E327</f>
        <v>-8</v>
      </c>
      <c r="I327" s="77">
        <f>IF(C327=0, "-", IF(G327/C327&lt;10, G327/C327, "&gt;999%"))</f>
        <v>-1</v>
      </c>
      <c r="J327" s="78">
        <f>IF(E327=0, "-", IF(H327/E327&lt;10, H327/E327, "&gt;999%"))</f>
        <v>-0.8</v>
      </c>
    </row>
    <row r="328" spans="1:10" s="38" customFormat="1" x14ac:dyDescent="0.2">
      <c r="A328" s="142" t="s">
        <v>686</v>
      </c>
      <c r="B328" s="32">
        <v>1</v>
      </c>
      <c r="C328" s="33">
        <v>2</v>
      </c>
      <c r="D328" s="32">
        <v>6</v>
      </c>
      <c r="E328" s="33">
        <v>28</v>
      </c>
      <c r="F328" s="34"/>
      <c r="G328" s="32">
        <f>B328-C328</f>
        <v>-1</v>
      </c>
      <c r="H328" s="33">
        <f>D328-E328</f>
        <v>-22</v>
      </c>
      <c r="I328" s="35">
        <f>IF(C328=0, "-", IF(G328/C328&lt;10, G328/C328, "&gt;999%"))</f>
        <v>-0.5</v>
      </c>
      <c r="J328" s="36">
        <f>IF(E328=0, "-", IF(H328/E328&lt;10, H328/E328, "&gt;999%"))</f>
        <v>-0.7857142857142857</v>
      </c>
    </row>
    <row r="329" spans="1:10" x14ac:dyDescent="0.2">
      <c r="A329" s="143"/>
      <c r="B329" s="63"/>
      <c r="C329" s="64"/>
      <c r="D329" s="63"/>
      <c r="E329" s="64"/>
      <c r="F329" s="65"/>
      <c r="G329" s="63"/>
      <c r="H329" s="64"/>
      <c r="I329" s="79"/>
      <c r="J329" s="80"/>
    </row>
    <row r="330" spans="1:10" x14ac:dyDescent="0.2">
      <c r="A330" s="111" t="s">
        <v>79</v>
      </c>
      <c r="B330" s="55"/>
      <c r="C330" s="56"/>
      <c r="D330" s="55"/>
      <c r="E330" s="56"/>
      <c r="F330" s="57"/>
      <c r="G330" s="55"/>
      <c r="H330" s="56"/>
      <c r="I330" s="77"/>
      <c r="J330" s="78"/>
    </row>
    <row r="331" spans="1:10" x14ac:dyDescent="0.2">
      <c r="A331" s="117" t="s">
        <v>369</v>
      </c>
      <c r="B331" s="55">
        <v>3</v>
      </c>
      <c r="C331" s="56">
        <v>1</v>
      </c>
      <c r="D331" s="55">
        <v>12</v>
      </c>
      <c r="E331" s="56">
        <v>3</v>
      </c>
      <c r="F331" s="57"/>
      <c r="G331" s="55">
        <f>B331-C331</f>
        <v>2</v>
      </c>
      <c r="H331" s="56">
        <f>D331-E331</f>
        <v>9</v>
      </c>
      <c r="I331" s="77">
        <f>IF(C331=0, "-", IF(G331/C331&lt;10, G331/C331, "&gt;999%"))</f>
        <v>2</v>
      </c>
      <c r="J331" s="78">
        <f>IF(E331=0, "-", IF(H331/E331&lt;10, H331/E331, "&gt;999%"))</f>
        <v>3</v>
      </c>
    </row>
    <row r="332" spans="1:10" x14ac:dyDescent="0.2">
      <c r="A332" s="117" t="s">
        <v>285</v>
      </c>
      <c r="B332" s="55">
        <v>5</v>
      </c>
      <c r="C332" s="56">
        <v>16</v>
      </c>
      <c r="D332" s="55">
        <v>23</v>
      </c>
      <c r="E332" s="56">
        <v>40</v>
      </c>
      <c r="F332" s="57"/>
      <c r="G332" s="55">
        <f>B332-C332</f>
        <v>-11</v>
      </c>
      <c r="H332" s="56">
        <f>D332-E332</f>
        <v>-17</v>
      </c>
      <c r="I332" s="77">
        <f>IF(C332=0, "-", IF(G332/C332&lt;10, G332/C332, "&gt;999%"))</f>
        <v>-0.6875</v>
      </c>
      <c r="J332" s="78">
        <f>IF(E332=0, "-", IF(H332/E332&lt;10, H332/E332, "&gt;999%"))</f>
        <v>-0.42499999999999999</v>
      </c>
    </row>
    <row r="333" spans="1:10" x14ac:dyDescent="0.2">
      <c r="A333" s="117" t="s">
        <v>511</v>
      </c>
      <c r="B333" s="55">
        <v>21</v>
      </c>
      <c r="C333" s="56">
        <v>14</v>
      </c>
      <c r="D333" s="55">
        <v>67</v>
      </c>
      <c r="E333" s="56">
        <v>78</v>
      </c>
      <c r="F333" s="57"/>
      <c r="G333" s="55">
        <f>B333-C333</f>
        <v>7</v>
      </c>
      <c r="H333" s="56">
        <f>D333-E333</f>
        <v>-11</v>
      </c>
      <c r="I333" s="77">
        <f>IF(C333=0, "-", IF(G333/C333&lt;10, G333/C333, "&gt;999%"))</f>
        <v>0.5</v>
      </c>
      <c r="J333" s="78">
        <f>IF(E333=0, "-", IF(H333/E333&lt;10, H333/E333, "&gt;999%"))</f>
        <v>-0.14102564102564102</v>
      </c>
    </row>
    <row r="334" spans="1:10" x14ac:dyDescent="0.2">
      <c r="A334" s="117" t="s">
        <v>301</v>
      </c>
      <c r="B334" s="55">
        <v>0</v>
      </c>
      <c r="C334" s="56">
        <v>3</v>
      </c>
      <c r="D334" s="55">
        <v>0</v>
      </c>
      <c r="E334" s="56">
        <v>6</v>
      </c>
      <c r="F334" s="57"/>
      <c r="G334" s="55">
        <f>B334-C334</f>
        <v>-3</v>
      </c>
      <c r="H334" s="56">
        <f>D334-E334</f>
        <v>-6</v>
      </c>
      <c r="I334" s="77">
        <f>IF(C334=0, "-", IF(G334/C334&lt;10, G334/C334, "&gt;999%"))</f>
        <v>-1</v>
      </c>
      <c r="J334" s="78">
        <f>IF(E334=0, "-", IF(H334/E334&lt;10, H334/E334, "&gt;999%"))</f>
        <v>-1</v>
      </c>
    </row>
    <row r="335" spans="1:10" s="38" customFormat="1" x14ac:dyDescent="0.2">
      <c r="A335" s="142" t="s">
        <v>687</v>
      </c>
      <c r="B335" s="32">
        <v>29</v>
      </c>
      <c r="C335" s="33">
        <v>34</v>
      </c>
      <c r="D335" s="32">
        <v>102</v>
      </c>
      <c r="E335" s="33">
        <v>127</v>
      </c>
      <c r="F335" s="34"/>
      <c r="G335" s="32">
        <f>B335-C335</f>
        <v>-5</v>
      </c>
      <c r="H335" s="33">
        <f>D335-E335</f>
        <v>-25</v>
      </c>
      <c r="I335" s="35">
        <f>IF(C335=0, "-", IF(G335/C335&lt;10, G335/C335, "&gt;999%"))</f>
        <v>-0.14705882352941177</v>
      </c>
      <c r="J335" s="36">
        <f>IF(E335=0, "-", IF(H335/E335&lt;10, H335/E335, "&gt;999%"))</f>
        <v>-0.19685039370078741</v>
      </c>
    </row>
    <row r="336" spans="1:10" x14ac:dyDescent="0.2">
      <c r="A336" s="143"/>
      <c r="B336" s="63"/>
      <c r="C336" s="64"/>
      <c r="D336" s="63"/>
      <c r="E336" s="64"/>
      <c r="F336" s="65"/>
      <c r="G336" s="63"/>
      <c r="H336" s="64"/>
      <c r="I336" s="79"/>
      <c r="J336" s="80"/>
    </row>
    <row r="337" spans="1:10" x14ac:dyDescent="0.2">
      <c r="A337" s="111" t="s">
        <v>80</v>
      </c>
      <c r="B337" s="55"/>
      <c r="C337" s="56"/>
      <c r="D337" s="55"/>
      <c r="E337" s="56"/>
      <c r="F337" s="57"/>
      <c r="G337" s="55"/>
      <c r="H337" s="56"/>
      <c r="I337" s="77"/>
      <c r="J337" s="78"/>
    </row>
    <row r="338" spans="1:10" x14ac:dyDescent="0.2">
      <c r="A338" s="117" t="s">
        <v>573</v>
      </c>
      <c r="B338" s="55">
        <v>156</v>
      </c>
      <c r="C338" s="56">
        <v>179</v>
      </c>
      <c r="D338" s="55">
        <v>508</v>
      </c>
      <c r="E338" s="56">
        <v>797</v>
      </c>
      <c r="F338" s="57"/>
      <c r="G338" s="55">
        <f t="shared" ref="G338:G349" si="56">B338-C338</f>
        <v>-23</v>
      </c>
      <c r="H338" s="56">
        <f t="shared" ref="H338:H349" si="57">D338-E338</f>
        <v>-289</v>
      </c>
      <c r="I338" s="77">
        <f t="shared" ref="I338:I349" si="58">IF(C338=0, "-", IF(G338/C338&lt;10, G338/C338, "&gt;999%"))</f>
        <v>-0.12849162011173185</v>
      </c>
      <c r="J338" s="78">
        <f t="shared" ref="J338:J349" si="59">IF(E338=0, "-", IF(H338/E338&lt;10, H338/E338, "&gt;999%"))</f>
        <v>-0.36260978670012545</v>
      </c>
    </row>
    <row r="339" spans="1:10" x14ac:dyDescent="0.2">
      <c r="A339" s="117" t="s">
        <v>586</v>
      </c>
      <c r="B339" s="55">
        <v>357</v>
      </c>
      <c r="C339" s="56">
        <v>297</v>
      </c>
      <c r="D339" s="55">
        <v>1081</v>
      </c>
      <c r="E339" s="56">
        <v>1345</v>
      </c>
      <c r="F339" s="57"/>
      <c r="G339" s="55">
        <f t="shared" si="56"/>
        <v>60</v>
      </c>
      <c r="H339" s="56">
        <f t="shared" si="57"/>
        <v>-264</v>
      </c>
      <c r="I339" s="77">
        <f t="shared" si="58"/>
        <v>0.20202020202020202</v>
      </c>
      <c r="J339" s="78">
        <f t="shared" si="59"/>
        <v>-0.19628252788104089</v>
      </c>
    </row>
    <row r="340" spans="1:10" x14ac:dyDescent="0.2">
      <c r="A340" s="117" t="s">
        <v>389</v>
      </c>
      <c r="B340" s="55">
        <v>363</v>
      </c>
      <c r="C340" s="56">
        <v>526</v>
      </c>
      <c r="D340" s="55">
        <v>1867</v>
      </c>
      <c r="E340" s="56">
        <v>2448</v>
      </c>
      <c r="F340" s="57"/>
      <c r="G340" s="55">
        <f t="shared" si="56"/>
        <v>-163</v>
      </c>
      <c r="H340" s="56">
        <f t="shared" si="57"/>
        <v>-581</v>
      </c>
      <c r="I340" s="77">
        <f t="shared" si="58"/>
        <v>-0.30988593155893535</v>
      </c>
      <c r="J340" s="78">
        <f t="shared" si="59"/>
        <v>-0.23733660130718953</v>
      </c>
    </row>
    <row r="341" spans="1:10" x14ac:dyDescent="0.2">
      <c r="A341" s="117" t="s">
        <v>405</v>
      </c>
      <c r="B341" s="55">
        <v>245</v>
      </c>
      <c r="C341" s="56">
        <v>0</v>
      </c>
      <c r="D341" s="55">
        <v>1024</v>
      </c>
      <c r="E341" s="56">
        <v>0</v>
      </c>
      <c r="F341" s="57"/>
      <c r="G341" s="55">
        <f t="shared" si="56"/>
        <v>245</v>
      </c>
      <c r="H341" s="56">
        <f t="shared" si="57"/>
        <v>1024</v>
      </c>
      <c r="I341" s="77" t="str">
        <f t="shared" si="58"/>
        <v>-</v>
      </c>
      <c r="J341" s="78" t="str">
        <f t="shared" si="59"/>
        <v>-</v>
      </c>
    </row>
    <row r="342" spans="1:10" x14ac:dyDescent="0.2">
      <c r="A342" s="117" t="s">
        <v>441</v>
      </c>
      <c r="B342" s="55">
        <v>768</v>
      </c>
      <c r="C342" s="56">
        <v>876</v>
      </c>
      <c r="D342" s="55">
        <v>3015</v>
      </c>
      <c r="E342" s="56">
        <v>4359</v>
      </c>
      <c r="F342" s="57"/>
      <c r="G342" s="55">
        <f t="shared" si="56"/>
        <v>-108</v>
      </c>
      <c r="H342" s="56">
        <f t="shared" si="57"/>
        <v>-1344</v>
      </c>
      <c r="I342" s="77">
        <f t="shared" si="58"/>
        <v>-0.12328767123287671</v>
      </c>
      <c r="J342" s="78">
        <f t="shared" si="59"/>
        <v>-0.30832759807295251</v>
      </c>
    </row>
    <row r="343" spans="1:10" x14ac:dyDescent="0.2">
      <c r="A343" s="117" t="s">
        <v>486</v>
      </c>
      <c r="B343" s="55">
        <v>52</v>
      </c>
      <c r="C343" s="56">
        <v>92</v>
      </c>
      <c r="D343" s="55">
        <v>331</v>
      </c>
      <c r="E343" s="56">
        <v>450</v>
      </c>
      <c r="F343" s="57"/>
      <c r="G343" s="55">
        <f t="shared" si="56"/>
        <v>-40</v>
      </c>
      <c r="H343" s="56">
        <f t="shared" si="57"/>
        <v>-119</v>
      </c>
      <c r="I343" s="77">
        <f t="shared" si="58"/>
        <v>-0.43478260869565216</v>
      </c>
      <c r="J343" s="78">
        <f t="shared" si="59"/>
        <v>-0.26444444444444443</v>
      </c>
    </row>
    <row r="344" spans="1:10" x14ac:dyDescent="0.2">
      <c r="A344" s="117" t="s">
        <v>487</v>
      </c>
      <c r="B344" s="55">
        <v>250</v>
      </c>
      <c r="C344" s="56">
        <v>302</v>
      </c>
      <c r="D344" s="55">
        <v>957</v>
      </c>
      <c r="E344" s="56">
        <v>1332</v>
      </c>
      <c r="F344" s="57"/>
      <c r="G344" s="55">
        <f t="shared" si="56"/>
        <v>-52</v>
      </c>
      <c r="H344" s="56">
        <f t="shared" si="57"/>
        <v>-375</v>
      </c>
      <c r="I344" s="77">
        <f t="shared" si="58"/>
        <v>-0.17218543046357615</v>
      </c>
      <c r="J344" s="78">
        <f t="shared" si="59"/>
        <v>-0.28153153153153154</v>
      </c>
    </row>
    <row r="345" spans="1:10" x14ac:dyDescent="0.2">
      <c r="A345" s="117" t="s">
        <v>332</v>
      </c>
      <c r="B345" s="55">
        <v>9</v>
      </c>
      <c r="C345" s="56">
        <v>13</v>
      </c>
      <c r="D345" s="55">
        <v>58</v>
      </c>
      <c r="E345" s="56">
        <v>87</v>
      </c>
      <c r="F345" s="57"/>
      <c r="G345" s="55">
        <f t="shared" si="56"/>
        <v>-4</v>
      </c>
      <c r="H345" s="56">
        <f t="shared" si="57"/>
        <v>-29</v>
      </c>
      <c r="I345" s="77">
        <f t="shared" si="58"/>
        <v>-0.30769230769230771</v>
      </c>
      <c r="J345" s="78">
        <f t="shared" si="59"/>
        <v>-0.33333333333333331</v>
      </c>
    </row>
    <row r="346" spans="1:10" x14ac:dyDescent="0.2">
      <c r="A346" s="117" t="s">
        <v>184</v>
      </c>
      <c r="B346" s="55">
        <v>67</v>
      </c>
      <c r="C346" s="56">
        <v>281</v>
      </c>
      <c r="D346" s="55">
        <v>445</v>
      </c>
      <c r="E346" s="56">
        <v>1752</v>
      </c>
      <c r="F346" s="57"/>
      <c r="G346" s="55">
        <f t="shared" si="56"/>
        <v>-214</v>
      </c>
      <c r="H346" s="56">
        <f t="shared" si="57"/>
        <v>-1307</v>
      </c>
      <c r="I346" s="77">
        <f t="shared" si="58"/>
        <v>-0.76156583629893237</v>
      </c>
      <c r="J346" s="78">
        <f t="shared" si="59"/>
        <v>-0.74600456621004563</v>
      </c>
    </row>
    <row r="347" spans="1:10" x14ac:dyDescent="0.2">
      <c r="A347" s="117" t="s">
        <v>212</v>
      </c>
      <c r="B347" s="55">
        <v>559</v>
      </c>
      <c r="C347" s="56">
        <v>853</v>
      </c>
      <c r="D347" s="55">
        <v>2275</v>
      </c>
      <c r="E347" s="56">
        <v>5343</v>
      </c>
      <c r="F347" s="57"/>
      <c r="G347" s="55">
        <f t="shared" si="56"/>
        <v>-294</v>
      </c>
      <c r="H347" s="56">
        <f t="shared" si="57"/>
        <v>-3068</v>
      </c>
      <c r="I347" s="77">
        <f t="shared" si="58"/>
        <v>-0.34466588511137164</v>
      </c>
      <c r="J347" s="78">
        <f t="shared" si="59"/>
        <v>-0.57420924574209242</v>
      </c>
    </row>
    <row r="348" spans="1:10" x14ac:dyDescent="0.2">
      <c r="A348" s="117" t="s">
        <v>246</v>
      </c>
      <c r="B348" s="55">
        <v>46</v>
      </c>
      <c r="C348" s="56">
        <v>83</v>
      </c>
      <c r="D348" s="55">
        <v>240</v>
      </c>
      <c r="E348" s="56">
        <v>433</v>
      </c>
      <c r="F348" s="57"/>
      <c r="G348" s="55">
        <f t="shared" si="56"/>
        <v>-37</v>
      </c>
      <c r="H348" s="56">
        <f t="shared" si="57"/>
        <v>-193</v>
      </c>
      <c r="I348" s="77">
        <f t="shared" si="58"/>
        <v>-0.44578313253012047</v>
      </c>
      <c r="J348" s="78">
        <f t="shared" si="59"/>
        <v>-0.44572748267898382</v>
      </c>
    </row>
    <row r="349" spans="1:10" s="38" customFormat="1" x14ac:dyDescent="0.2">
      <c r="A349" s="142" t="s">
        <v>688</v>
      </c>
      <c r="B349" s="32">
        <v>2872</v>
      </c>
      <c r="C349" s="33">
        <v>3502</v>
      </c>
      <c r="D349" s="32">
        <v>11801</v>
      </c>
      <c r="E349" s="33">
        <v>18346</v>
      </c>
      <c r="F349" s="34"/>
      <c r="G349" s="32">
        <f t="shared" si="56"/>
        <v>-630</v>
      </c>
      <c r="H349" s="33">
        <f t="shared" si="57"/>
        <v>-6545</v>
      </c>
      <c r="I349" s="35">
        <f t="shared" si="58"/>
        <v>-0.17989720159908623</v>
      </c>
      <c r="J349" s="36">
        <f t="shared" si="59"/>
        <v>-0.35675351575275266</v>
      </c>
    </row>
    <row r="350" spans="1:10" x14ac:dyDescent="0.2">
      <c r="A350" s="143"/>
      <c r="B350" s="63"/>
      <c r="C350" s="64"/>
      <c r="D350" s="63"/>
      <c r="E350" s="64"/>
      <c r="F350" s="65"/>
      <c r="G350" s="63"/>
      <c r="H350" s="64"/>
      <c r="I350" s="79"/>
      <c r="J350" s="80"/>
    </row>
    <row r="351" spans="1:10" x14ac:dyDescent="0.2">
      <c r="A351" s="111" t="s">
        <v>81</v>
      </c>
      <c r="B351" s="55"/>
      <c r="C351" s="56"/>
      <c r="D351" s="55"/>
      <c r="E351" s="56"/>
      <c r="F351" s="57"/>
      <c r="G351" s="55"/>
      <c r="H351" s="56"/>
      <c r="I351" s="77"/>
      <c r="J351" s="78"/>
    </row>
    <row r="352" spans="1:10" x14ac:dyDescent="0.2">
      <c r="A352" s="117" t="s">
        <v>370</v>
      </c>
      <c r="B352" s="55">
        <v>3</v>
      </c>
      <c r="C352" s="56">
        <v>5</v>
      </c>
      <c r="D352" s="55">
        <v>14</v>
      </c>
      <c r="E352" s="56">
        <v>23</v>
      </c>
      <c r="F352" s="57"/>
      <c r="G352" s="55">
        <f>B352-C352</f>
        <v>-2</v>
      </c>
      <c r="H352" s="56">
        <f>D352-E352</f>
        <v>-9</v>
      </c>
      <c r="I352" s="77">
        <f>IF(C352=0, "-", IF(G352/C352&lt;10, G352/C352, "&gt;999%"))</f>
        <v>-0.4</v>
      </c>
      <c r="J352" s="78">
        <f>IF(E352=0, "-", IF(H352/E352&lt;10, H352/E352, "&gt;999%"))</f>
        <v>-0.39130434782608697</v>
      </c>
    </row>
    <row r="353" spans="1:10" s="38" customFormat="1" x14ac:dyDescent="0.2">
      <c r="A353" s="142" t="s">
        <v>689</v>
      </c>
      <c r="B353" s="32">
        <v>3</v>
      </c>
      <c r="C353" s="33">
        <v>5</v>
      </c>
      <c r="D353" s="32">
        <v>14</v>
      </c>
      <c r="E353" s="33">
        <v>23</v>
      </c>
      <c r="F353" s="34"/>
      <c r="G353" s="32">
        <f>B353-C353</f>
        <v>-2</v>
      </c>
      <c r="H353" s="33">
        <f>D353-E353</f>
        <v>-9</v>
      </c>
      <c r="I353" s="35">
        <f>IF(C353=0, "-", IF(G353/C353&lt;10, G353/C353, "&gt;999%"))</f>
        <v>-0.4</v>
      </c>
      <c r="J353" s="36">
        <f>IF(E353=0, "-", IF(H353/E353&lt;10, H353/E353, "&gt;999%"))</f>
        <v>-0.39130434782608697</v>
      </c>
    </row>
    <row r="354" spans="1:10" x14ac:dyDescent="0.2">
      <c r="A354" s="143"/>
      <c r="B354" s="63"/>
      <c r="C354" s="64"/>
      <c r="D354" s="63"/>
      <c r="E354" s="64"/>
      <c r="F354" s="65"/>
      <c r="G354" s="63"/>
      <c r="H354" s="64"/>
      <c r="I354" s="79"/>
      <c r="J354" s="80"/>
    </row>
    <row r="355" spans="1:10" x14ac:dyDescent="0.2">
      <c r="A355" s="111" t="s">
        <v>82</v>
      </c>
      <c r="B355" s="55"/>
      <c r="C355" s="56"/>
      <c r="D355" s="55"/>
      <c r="E355" s="56"/>
      <c r="F355" s="57"/>
      <c r="G355" s="55"/>
      <c r="H355" s="56"/>
      <c r="I355" s="77"/>
      <c r="J355" s="78"/>
    </row>
    <row r="356" spans="1:10" x14ac:dyDescent="0.2">
      <c r="A356" s="117" t="s">
        <v>302</v>
      </c>
      <c r="B356" s="55">
        <v>3</v>
      </c>
      <c r="C356" s="56">
        <v>5</v>
      </c>
      <c r="D356" s="55">
        <v>9</v>
      </c>
      <c r="E356" s="56">
        <v>7</v>
      </c>
      <c r="F356" s="57"/>
      <c r="G356" s="55">
        <f t="shared" ref="G356:G381" si="60">B356-C356</f>
        <v>-2</v>
      </c>
      <c r="H356" s="56">
        <f t="shared" ref="H356:H381" si="61">D356-E356</f>
        <v>2</v>
      </c>
      <c r="I356" s="77">
        <f t="shared" ref="I356:I381" si="62">IF(C356=0, "-", IF(G356/C356&lt;10, G356/C356, "&gt;999%"))</f>
        <v>-0.4</v>
      </c>
      <c r="J356" s="78">
        <f t="shared" ref="J356:J381" si="63">IF(E356=0, "-", IF(H356/E356&lt;10, H356/E356, "&gt;999%"))</f>
        <v>0.2857142857142857</v>
      </c>
    </row>
    <row r="357" spans="1:10" x14ac:dyDescent="0.2">
      <c r="A357" s="117" t="s">
        <v>371</v>
      </c>
      <c r="B357" s="55">
        <v>1</v>
      </c>
      <c r="C357" s="56">
        <v>10</v>
      </c>
      <c r="D357" s="55">
        <v>3</v>
      </c>
      <c r="E357" s="56">
        <v>23</v>
      </c>
      <c r="F357" s="57"/>
      <c r="G357" s="55">
        <f t="shared" si="60"/>
        <v>-9</v>
      </c>
      <c r="H357" s="56">
        <f t="shared" si="61"/>
        <v>-20</v>
      </c>
      <c r="I357" s="77">
        <f t="shared" si="62"/>
        <v>-0.9</v>
      </c>
      <c r="J357" s="78">
        <f t="shared" si="63"/>
        <v>-0.86956521739130432</v>
      </c>
    </row>
    <row r="358" spans="1:10" x14ac:dyDescent="0.2">
      <c r="A358" s="117" t="s">
        <v>234</v>
      </c>
      <c r="B358" s="55">
        <v>278</v>
      </c>
      <c r="C358" s="56">
        <v>223</v>
      </c>
      <c r="D358" s="55">
        <v>1183</v>
      </c>
      <c r="E358" s="56">
        <v>941</v>
      </c>
      <c r="F358" s="57"/>
      <c r="G358" s="55">
        <f t="shared" si="60"/>
        <v>55</v>
      </c>
      <c r="H358" s="56">
        <f t="shared" si="61"/>
        <v>242</v>
      </c>
      <c r="I358" s="77">
        <f t="shared" si="62"/>
        <v>0.24663677130044842</v>
      </c>
      <c r="J358" s="78">
        <f t="shared" si="63"/>
        <v>0.25717321997874604</v>
      </c>
    </row>
    <row r="359" spans="1:10" x14ac:dyDescent="0.2">
      <c r="A359" s="117" t="s">
        <v>235</v>
      </c>
      <c r="B359" s="55">
        <v>29</v>
      </c>
      <c r="C359" s="56">
        <v>58</v>
      </c>
      <c r="D359" s="55">
        <v>75</v>
      </c>
      <c r="E359" s="56">
        <v>128</v>
      </c>
      <c r="F359" s="57"/>
      <c r="G359" s="55">
        <f t="shared" si="60"/>
        <v>-29</v>
      </c>
      <c r="H359" s="56">
        <f t="shared" si="61"/>
        <v>-53</v>
      </c>
      <c r="I359" s="77">
        <f t="shared" si="62"/>
        <v>-0.5</v>
      </c>
      <c r="J359" s="78">
        <f t="shared" si="63"/>
        <v>-0.4140625</v>
      </c>
    </row>
    <row r="360" spans="1:10" x14ac:dyDescent="0.2">
      <c r="A360" s="117" t="s">
        <v>266</v>
      </c>
      <c r="B360" s="55">
        <v>136</v>
      </c>
      <c r="C360" s="56">
        <v>201</v>
      </c>
      <c r="D360" s="55">
        <v>435</v>
      </c>
      <c r="E360" s="56">
        <v>1250</v>
      </c>
      <c r="F360" s="57"/>
      <c r="G360" s="55">
        <f t="shared" si="60"/>
        <v>-65</v>
      </c>
      <c r="H360" s="56">
        <f t="shared" si="61"/>
        <v>-815</v>
      </c>
      <c r="I360" s="77">
        <f t="shared" si="62"/>
        <v>-0.32338308457711445</v>
      </c>
      <c r="J360" s="78">
        <f t="shared" si="63"/>
        <v>-0.65200000000000002</v>
      </c>
    </row>
    <row r="361" spans="1:10" x14ac:dyDescent="0.2">
      <c r="A361" s="117" t="s">
        <v>352</v>
      </c>
      <c r="B361" s="55">
        <v>65</v>
      </c>
      <c r="C361" s="56">
        <v>79</v>
      </c>
      <c r="D361" s="55">
        <v>231</v>
      </c>
      <c r="E361" s="56">
        <v>440</v>
      </c>
      <c r="F361" s="57"/>
      <c r="G361" s="55">
        <f t="shared" si="60"/>
        <v>-14</v>
      </c>
      <c r="H361" s="56">
        <f t="shared" si="61"/>
        <v>-209</v>
      </c>
      <c r="I361" s="77">
        <f t="shared" si="62"/>
        <v>-0.17721518987341772</v>
      </c>
      <c r="J361" s="78">
        <f t="shared" si="63"/>
        <v>-0.47499999999999998</v>
      </c>
    </row>
    <row r="362" spans="1:10" x14ac:dyDescent="0.2">
      <c r="A362" s="117" t="s">
        <v>267</v>
      </c>
      <c r="B362" s="55">
        <v>111</v>
      </c>
      <c r="C362" s="56">
        <v>38</v>
      </c>
      <c r="D362" s="55">
        <v>326</v>
      </c>
      <c r="E362" s="56">
        <v>222</v>
      </c>
      <c r="F362" s="57"/>
      <c r="G362" s="55">
        <f t="shared" si="60"/>
        <v>73</v>
      </c>
      <c r="H362" s="56">
        <f t="shared" si="61"/>
        <v>104</v>
      </c>
      <c r="I362" s="77">
        <f t="shared" si="62"/>
        <v>1.9210526315789473</v>
      </c>
      <c r="J362" s="78">
        <f t="shared" si="63"/>
        <v>0.46846846846846846</v>
      </c>
    </row>
    <row r="363" spans="1:10" x14ac:dyDescent="0.2">
      <c r="A363" s="117" t="s">
        <v>286</v>
      </c>
      <c r="B363" s="55">
        <v>1</v>
      </c>
      <c r="C363" s="56">
        <v>3</v>
      </c>
      <c r="D363" s="55">
        <v>15</v>
      </c>
      <c r="E363" s="56">
        <v>36</v>
      </c>
      <c r="F363" s="57"/>
      <c r="G363" s="55">
        <f t="shared" si="60"/>
        <v>-2</v>
      </c>
      <c r="H363" s="56">
        <f t="shared" si="61"/>
        <v>-21</v>
      </c>
      <c r="I363" s="77">
        <f t="shared" si="62"/>
        <v>-0.66666666666666663</v>
      </c>
      <c r="J363" s="78">
        <f t="shared" si="63"/>
        <v>-0.58333333333333337</v>
      </c>
    </row>
    <row r="364" spans="1:10" x14ac:dyDescent="0.2">
      <c r="A364" s="117" t="s">
        <v>287</v>
      </c>
      <c r="B364" s="55">
        <v>39</v>
      </c>
      <c r="C364" s="56">
        <v>41</v>
      </c>
      <c r="D364" s="55">
        <v>106</v>
      </c>
      <c r="E364" s="56">
        <v>200</v>
      </c>
      <c r="F364" s="57"/>
      <c r="G364" s="55">
        <f t="shared" si="60"/>
        <v>-2</v>
      </c>
      <c r="H364" s="56">
        <f t="shared" si="61"/>
        <v>-94</v>
      </c>
      <c r="I364" s="77">
        <f t="shared" si="62"/>
        <v>-4.878048780487805E-2</v>
      </c>
      <c r="J364" s="78">
        <f t="shared" si="63"/>
        <v>-0.47</v>
      </c>
    </row>
    <row r="365" spans="1:10" x14ac:dyDescent="0.2">
      <c r="A365" s="117" t="s">
        <v>353</v>
      </c>
      <c r="B365" s="55">
        <v>15</v>
      </c>
      <c r="C365" s="56">
        <v>14</v>
      </c>
      <c r="D365" s="55">
        <v>47</v>
      </c>
      <c r="E365" s="56">
        <v>105</v>
      </c>
      <c r="F365" s="57"/>
      <c r="G365" s="55">
        <f t="shared" si="60"/>
        <v>1</v>
      </c>
      <c r="H365" s="56">
        <f t="shared" si="61"/>
        <v>-58</v>
      </c>
      <c r="I365" s="77">
        <f t="shared" si="62"/>
        <v>7.1428571428571425E-2</v>
      </c>
      <c r="J365" s="78">
        <f t="shared" si="63"/>
        <v>-0.55238095238095242</v>
      </c>
    </row>
    <row r="366" spans="1:10" x14ac:dyDescent="0.2">
      <c r="A366" s="117" t="s">
        <v>465</v>
      </c>
      <c r="B366" s="55">
        <v>6</v>
      </c>
      <c r="C366" s="56">
        <v>0</v>
      </c>
      <c r="D366" s="55">
        <v>15</v>
      </c>
      <c r="E366" s="56">
        <v>0</v>
      </c>
      <c r="F366" s="57"/>
      <c r="G366" s="55">
        <f t="shared" si="60"/>
        <v>6</v>
      </c>
      <c r="H366" s="56">
        <f t="shared" si="61"/>
        <v>15</v>
      </c>
      <c r="I366" s="77" t="str">
        <f t="shared" si="62"/>
        <v>-</v>
      </c>
      <c r="J366" s="78" t="str">
        <f t="shared" si="63"/>
        <v>-</v>
      </c>
    </row>
    <row r="367" spans="1:10" x14ac:dyDescent="0.2">
      <c r="A367" s="117" t="s">
        <v>533</v>
      </c>
      <c r="B367" s="55">
        <v>11</v>
      </c>
      <c r="C367" s="56">
        <v>12</v>
      </c>
      <c r="D367" s="55">
        <v>36</v>
      </c>
      <c r="E367" s="56">
        <v>73</v>
      </c>
      <c r="F367" s="57"/>
      <c r="G367" s="55">
        <f t="shared" si="60"/>
        <v>-1</v>
      </c>
      <c r="H367" s="56">
        <f t="shared" si="61"/>
        <v>-37</v>
      </c>
      <c r="I367" s="77">
        <f t="shared" si="62"/>
        <v>-8.3333333333333329E-2</v>
      </c>
      <c r="J367" s="78">
        <f t="shared" si="63"/>
        <v>-0.50684931506849318</v>
      </c>
    </row>
    <row r="368" spans="1:10" x14ac:dyDescent="0.2">
      <c r="A368" s="117" t="s">
        <v>427</v>
      </c>
      <c r="B368" s="55">
        <v>104</v>
      </c>
      <c r="C368" s="56">
        <v>86</v>
      </c>
      <c r="D368" s="55">
        <v>377</v>
      </c>
      <c r="E368" s="56">
        <v>457</v>
      </c>
      <c r="F368" s="57"/>
      <c r="G368" s="55">
        <f t="shared" si="60"/>
        <v>18</v>
      </c>
      <c r="H368" s="56">
        <f t="shared" si="61"/>
        <v>-80</v>
      </c>
      <c r="I368" s="77">
        <f t="shared" si="62"/>
        <v>0.20930232558139536</v>
      </c>
      <c r="J368" s="78">
        <f t="shared" si="63"/>
        <v>-0.17505470459518599</v>
      </c>
    </row>
    <row r="369" spans="1:10" x14ac:dyDescent="0.2">
      <c r="A369" s="117" t="s">
        <v>466</v>
      </c>
      <c r="B369" s="55">
        <v>76</v>
      </c>
      <c r="C369" s="56">
        <v>0</v>
      </c>
      <c r="D369" s="55">
        <v>76</v>
      </c>
      <c r="E369" s="56">
        <v>0</v>
      </c>
      <c r="F369" s="57"/>
      <c r="G369" s="55">
        <f t="shared" si="60"/>
        <v>76</v>
      </c>
      <c r="H369" s="56">
        <f t="shared" si="61"/>
        <v>76</v>
      </c>
      <c r="I369" s="77" t="str">
        <f t="shared" si="62"/>
        <v>-</v>
      </c>
      <c r="J369" s="78" t="str">
        <f t="shared" si="63"/>
        <v>-</v>
      </c>
    </row>
    <row r="370" spans="1:10" x14ac:dyDescent="0.2">
      <c r="A370" s="117" t="s">
        <v>467</v>
      </c>
      <c r="B370" s="55">
        <v>233</v>
      </c>
      <c r="C370" s="56">
        <v>253</v>
      </c>
      <c r="D370" s="55">
        <v>772</v>
      </c>
      <c r="E370" s="56">
        <v>990</v>
      </c>
      <c r="F370" s="57"/>
      <c r="G370" s="55">
        <f t="shared" si="60"/>
        <v>-20</v>
      </c>
      <c r="H370" s="56">
        <f t="shared" si="61"/>
        <v>-218</v>
      </c>
      <c r="I370" s="77">
        <f t="shared" si="62"/>
        <v>-7.9051383399209488E-2</v>
      </c>
      <c r="J370" s="78">
        <f t="shared" si="63"/>
        <v>-0.2202020202020202</v>
      </c>
    </row>
    <row r="371" spans="1:10" x14ac:dyDescent="0.2">
      <c r="A371" s="117" t="s">
        <v>468</v>
      </c>
      <c r="B371" s="55">
        <v>58</v>
      </c>
      <c r="C371" s="56">
        <v>19</v>
      </c>
      <c r="D371" s="55">
        <v>241</v>
      </c>
      <c r="E371" s="56">
        <v>207</v>
      </c>
      <c r="F371" s="57"/>
      <c r="G371" s="55">
        <f t="shared" si="60"/>
        <v>39</v>
      </c>
      <c r="H371" s="56">
        <f t="shared" si="61"/>
        <v>34</v>
      </c>
      <c r="I371" s="77">
        <f t="shared" si="62"/>
        <v>2.0526315789473686</v>
      </c>
      <c r="J371" s="78">
        <f t="shared" si="63"/>
        <v>0.16425120772946861</v>
      </c>
    </row>
    <row r="372" spans="1:10" x14ac:dyDescent="0.2">
      <c r="A372" s="117" t="s">
        <v>512</v>
      </c>
      <c r="B372" s="55">
        <v>125</v>
      </c>
      <c r="C372" s="56">
        <v>50</v>
      </c>
      <c r="D372" s="55">
        <v>513</v>
      </c>
      <c r="E372" s="56">
        <v>103</v>
      </c>
      <c r="F372" s="57"/>
      <c r="G372" s="55">
        <f t="shared" si="60"/>
        <v>75</v>
      </c>
      <c r="H372" s="56">
        <f t="shared" si="61"/>
        <v>410</v>
      </c>
      <c r="I372" s="77">
        <f t="shared" si="62"/>
        <v>1.5</v>
      </c>
      <c r="J372" s="78">
        <f t="shared" si="63"/>
        <v>3.9805825242718447</v>
      </c>
    </row>
    <row r="373" spans="1:10" x14ac:dyDescent="0.2">
      <c r="A373" s="117" t="s">
        <v>513</v>
      </c>
      <c r="B373" s="55">
        <v>2</v>
      </c>
      <c r="C373" s="56">
        <v>10</v>
      </c>
      <c r="D373" s="55">
        <v>12</v>
      </c>
      <c r="E373" s="56">
        <v>74</v>
      </c>
      <c r="F373" s="57"/>
      <c r="G373" s="55">
        <f t="shared" si="60"/>
        <v>-8</v>
      </c>
      <c r="H373" s="56">
        <f t="shared" si="61"/>
        <v>-62</v>
      </c>
      <c r="I373" s="77">
        <f t="shared" si="62"/>
        <v>-0.8</v>
      </c>
      <c r="J373" s="78">
        <f t="shared" si="63"/>
        <v>-0.83783783783783783</v>
      </c>
    </row>
    <row r="374" spans="1:10" x14ac:dyDescent="0.2">
      <c r="A374" s="117" t="s">
        <v>534</v>
      </c>
      <c r="B374" s="55">
        <v>56</v>
      </c>
      <c r="C374" s="56">
        <v>0</v>
      </c>
      <c r="D374" s="55">
        <v>191</v>
      </c>
      <c r="E374" s="56">
        <v>41</v>
      </c>
      <c r="F374" s="57"/>
      <c r="G374" s="55">
        <f t="shared" si="60"/>
        <v>56</v>
      </c>
      <c r="H374" s="56">
        <f t="shared" si="61"/>
        <v>150</v>
      </c>
      <c r="I374" s="77" t="str">
        <f t="shared" si="62"/>
        <v>-</v>
      </c>
      <c r="J374" s="78">
        <f t="shared" si="63"/>
        <v>3.6585365853658538</v>
      </c>
    </row>
    <row r="375" spans="1:10" x14ac:dyDescent="0.2">
      <c r="A375" s="117" t="s">
        <v>535</v>
      </c>
      <c r="B375" s="55">
        <v>0</v>
      </c>
      <c r="C375" s="56">
        <v>1</v>
      </c>
      <c r="D375" s="55">
        <v>0</v>
      </c>
      <c r="E375" s="56">
        <v>15</v>
      </c>
      <c r="F375" s="57"/>
      <c r="G375" s="55">
        <f t="shared" si="60"/>
        <v>-1</v>
      </c>
      <c r="H375" s="56">
        <f t="shared" si="61"/>
        <v>-15</v>
      </c>
      <c r="I375" s="77">
        <f t="shared" si="62"/>
        <v>-1</v>
      </c>
      <c r="J375" s="78">
        <f t="shared" si="63"/>
        <v>-1</v>
      </c>
    </row>
    <row r="376" spans="1:10" x14ac:dyDescent="0.2">
      <c r="A376" s="117" t="s">
        <v>587</v>
      </c>
      <c r="B376" s="55">
        <v>0</v>
      </c>
      <c r="C376" s="56">
        <v>0</v>
      </c>
      <c r="D376" s="55">
        <v>1</v>
      </c>
      <c r="E376" s="56">
        <v>2</v>
      </c>
      <c r="F376" s="57"/>
      <c r="G376" s="55">
        <f t="shared" si="60"/>
        <v>0</v>
      </c>
      <c r="H376" s="56">
        <f t="shared" si="61"/>
        <v>-1</v>
      </c>
      <c r="I376" s="77" t="str">
        <f t="shared" si="62"/>
        <v>-</v>
      </c>
      <c r="J376" s="78">
        <f t="shared" si="63"/>
        <v>-0.5</v>
      </c>
    </row>
    <row r="377" spans="1:10" x14ac:dyDescent="0.2">
      <c r="A377" s="117" t="s">
        <v>303</v>
      </c>
      <c r="B377" s="55">
        <v>6</v>
      </c>
      <c r="C377" s="56">
        <v>9</v>
      </c>
      <c r="D377" s="55">
        <v>20</v>
      </c>
      <c r="E377" s="56">
        <v>37</v>
      </c>
      <c r="F377" s="57"/>
      <c r="G377" s="55">
        <f t="shared" si="60"/>
        <v>-3</v>
      </c>
      <c r="H377" s="56">
        <f t="shared" si="61"/>
        <v>-17</v>
      </c>
      <c r="I377" s="77">
        <f t="shared" si="62"/>
        <v>-0.33333333333333331</v>
      </c>
      <c r="J377" s="78">
        <f t="shared" si="63"/>
        <v>-0.45945945945945948</v>
      </c>
    </row>
    <row r="378" spans="1:10" x14ac:dyDescent="0.2">
      <c r="A378" s="117" t="s">
        <v>372</v>
      </c>
      <c r="B378" s="55">
        <v>2</v>
      </c>
      <c r="C378" s="56">
        <v>0</v>
      </c>
      <c r="D378" s="55">
        <v>5</v>
      </c>
      <c r="E378" s="56">
        <v>14</v>
      </c>
      <c r="F378" s="57"/>
      <c r="G378" s="55">
        <f t="shared" si="60"/>
        <v>2</v>
      </c>
      <c r="H378" s="56">
        <f t="shared" si="61"/>
        <v>-9</v>
      </c>
      <c r="I378" s="77" t="str">
        <f t="shared" si="62"/>
        <v>-</v>
      </c>
      <c r="J378" s="78">
        <f t="shared" si="63"/>
        <v>-0.6428571428571429</v>
      </c>
    </row>
    <row r="379" spans="1:10" x14ac:dyDescent="0.2">
      <c r="A379" s="117" t="s">
        <v>354</v>
      </c>
      <c r="B379" s="55">
        <v>0</v>
      </c>
      <c r="C379" s="56">
        <v>8</v>
      </c>
      <c r="D379" s="55">
        <v>3</v>
      </c>
      <c r="E379" s="56">
        <v>28</v>
      </c>
      <c r="F379" s="57"/>
      <c r="G379" s="55">
        <f t="shared" si="60"/>
        <v>-8</v>
      </c>
      <c r="H379" s="56">
        <f t="shared" si="61"/>
        <v>-25</v>
      </c>
      <c r="I379" s="77">
        <f t="shared" si="62"/>
        <v>-1</v>
      </c>
      <c r="J379" s="78">
        <f t="shared" si="63"/>
        <v>-0.8928571428571429</v>
      </c>
    </row>
    <row r="380" spans="1:10" x14ac:dyDescent="0.2">
      <c r="A380" s="117" t="s">
        <v>373</v>
      </c>
      <c r="B380" s="55">
        <v>0</v>
      </c>
      <c r="C380" s="56">
        <v>0</v>
      </c>
      <c r="D380" s="55">
        <v>0</v>
      </c>
      <c r="E380" s="56">
        <v>7</v>
      </c>
      <c r="F380" s="57"/>
      <c r="G380" s="55">
        <f t="shared" si="60"/>
        <v>0</v>
      </c>
      <c r="H380" s="56">
        <f t="shared" si="61"/>
        <v>-7</v>
      </c>
      <c r="I380" s="77" t="str">
        <f t="shared" si="62"/>
        <v>-</v>
      </c>
      <c r="J380" s="78">
        <f t="shared" si="63"/>
        <v>-1</v>
      </c>
    </row>
    <row r="381" spans="1:10" s="38" customFormat="1" x14ac:dyDescent="0.2">
      <c r="A381" s="142" t="s">
        <v>690</v>
      </c>
      <c r="B381" s="32">
        <v>1357</v>
      </c>
      <c r="C381" s="33">
        <v>1120</v>
      </c>
      <c r="D381" s="32">
        <v>4692</v>
      </c>
      <c r="E381" s="33">
        <v>5400</v>
      </c>
      <c r="F381" s="34"/>
      <c r="G381" s="32">
        <f t="shared" si="60"/>
        <v>237</v>
      </c>
      <c r="H381" s="33">
        <f t="shared" si="61"/>
        <v>-708</v>
      </c>
      <c r="I381" s="35">
        <f t="shared" si="62"/>
        <v>0.21160714285714285</v>
      </c>
      <c r="J381" s="36">
        <f t="shared" si="63"/>
        <v>-0.13111111111111112</v>
      </c>
    </row>
    <row r="382" spans="1:10" x14ac:dyDescent="0.2">
      <c r="A382" s="143"/>
      <c r="B382" s="63"/>
      <c r="C382" s="64"/>
      <c r="D382" s="63"/>
      <c r="E382" s="64"/>
      <c r="F382" s="65"/>
      <c r="G382" s="63"/>
      <c r="H382" s="64"/>
      <c r="I382" s="79"/>
      <c r="J382" s="80"/>
    </row>
    <row r="383" spans="1:10" x14ac:dyDescent="0.2">
      <c r="A383" s="111" t="s">
        <v>113</v>
      </c>
      <c r="B383" s="55"/>
      <c r="C383" s="56"/>
      <c r="D383" s="55"/>
      <c r="E383" s="56"/>
      <c r="F383" s="57"/>
      <c r="G383" s="55"/>
      <c r="H383" s="56"/>
      <c r="I383" s="77"/>
      <c r="J383" s="78"/>
    </row>
    <row r="384" spans="1:10" x14ac:dyDescent="0.2">
      <c r="A384" s="117" t="s">
        <v>636</v>
      </c>
      <c r="B384" s="55">
        <v>61</v>
      </c>
      <c r="C384" s="56">
        <v>47</v>
      </c>
      <c r="D384" s="55">
        <v>127</v>
      </c>
      <c r="E384" s="56">
        <v>132</v>
      </c>
      <c r="F384" s="57"/>
      <c r="G384" s="55">
        <f>B384-C384</f>
        <v>14</v>
      </c>
      <c r="H384" s="56">
        <f>D384-E384</f>
        <v>-5</v>
      </c>
      <c r="I384" s="77">
        <f>IF(C384=0, "-", IF(G384/C384&lt;10, G384/C384, "&gt;999%"))</f>
        <v>0.2978723404255319</v>
      </c>
      <c r="J384" s="78">
        <f>IF(E384=0, "-", IF(H384/E384&lt;10, H384/E384, "&gt;999%"))</f>
        <v>-3.787878787878788E-2</v>
      </c>
    </row>
    <row r="385" spans="1:10" x14ac:dyDescent="0.2">
      <c r="A385" s="117" t="s">
        <v>622</v>
      </c>
      <c r="B385" s="55">
        <v>1</v>
      </c>
      <c r="C385" s="56">
        <v>1</v>
      </c>
      <c r="D385" s="55">
        <v>8</v>
      </c>
      <c r="E385" s="56">
        <v>5</v>
      </c>
      <c r="F385" s="57"/>
      <c r="G385" s="55">
        <f>B385-C385</f>
        <v>0</v>
      </c>
      <c r="H385" s="56">
        <f>D385-E385</f>
        <v>3</v>
      </c>
      <c r="I385" s="77">
        <f>IF(C385=0, "-", IF(G385/C385&lt;10, G385/C385, "&gt;999%"))</f>
        <v>0</v>
      </c>
      <c r="J385" s="78">
        <f>IF(E385=0, "-", IF(H385/E385&lt;10, H385/E385, "&gt;999%"))</f>
        <v>0.6</v>
      </c>
    </row>
    <row r="386" spans="1:10" s="38" customFormat="1" x14ac:dyDescent="0.2">
      <c r="A386" s="142" t="s">
        <v>691</v>
      </c>
      <c r="B386" s="32">
        <v>62</v>
      </c>
      <c r="C386" s="33">
        <v>48</v>
      </c>
      <c r="D386" s="32">
        <v>135</v>
      </c>
      <c r="E386" s="33">
        <v>137</v>
      </c>
      <c r="F386" s="34"/>
      <c r="G386" s="32">
        <f>B386-C386</f>
        <v>14</v>
      </c>
      <c r="H386" s="33">
        <f>D386-E386</f>
        <v>-2</v>
      </c>
      <c r="I386" s="35">
        <f>IF(C386=0, "-", IF(G386/C386&lt;10, G386/C386, "&gt;999%"))</f>
        <v>0.29166666666666669</v>
      </c>
      <c r="J386" s="36">
        <f>IF(E386=0, "-", IF(H386/E386&lt;10, H386/E386, "&gt;999%"))</f>
        <v>-1.4598540145985401E-2</v>
      </c>
    </row>
    <row r="387" spans="1:10" x14ac:dyDescent="0.2">
      <c r="A387" s="143"/>
      <c r="B387" s="63"/>
      <c r="C387" s="64"/>
      <c r="D387" s="63"/>
      <c r="E387" s="64"/>
      <c r="F387" s="65"/>
      <c r="G387" s="63"/>
      <c r="H387" s="64"/>
      <c r="I387" s="79"/>
      <c r="J387" s="80"/>
    </row>
    <row r="388" spans="1:10" x14ac:dyDescent="0.2">
      <c r="A388" s="111" t="s">
        <v>83</v>
      </c>
      <c r="B388" s="55"/>
      <c r="C388" s="56"/>
      <c r="D388" s="55"/>
      <c r="E388" s="56"/>
      <c r="F388" s="57"/>
      <c r="G388" s="55"/>
      <c r="H388" s="56"/>
      <c r="I388" s="77"/>
      <c r="J388" s="78"/>
    </row>
    <row r="389" spans="1:10" x14ac:dyDescent="0.2">
      <c r="A389" s="117" t="s">
        <v>320</v>
      </c>
      <c r="B389" s="55">
        <v>2</v>
      </c>
      <c r="C389" s="56">
        <v>0</v>
      </c>
      <c r="D389" s="55">
        <v>3</v>
      </c>
      <c r="E389" s="56">
        <v>6</v>
      </c>
      <c r="F389" s="57"/>
      <c r="G389" s="55">
        <f t="shared" ref="G389:G397" si="64">B389-C389</f>
        <v>2</v>
      </c>
      <c r="H389" s="56">
        <f t="shared" ref="H389:H397" si="65">D389-E389</f>
        <v>-3</v>
      </c>
      <c r="I389" s="77" t="str">
        <f t="shared" ref="I389:I397" si="66">IF(C389=0, "-", IF(G389/C389&lt;10, G389/C389, "&gt;999%"))</f>
        <v>-</v>
      </c>
      <c r="J389" s="78">
        <f t="shared" ref="J389:J397" si="67">IF(E389=0, "-", IF(H389/E389&lt;10, H389/E389, "&gt;999%"))</f>
        <v>-0.5</v>
      </c>
    </row>
    <row r="390" spans="1:10" x14ac:dyDescent="0.2">
      <c r="A390" s="117" t="s">
        <v>611</v>
      </c>
      <c r="B390" s="55">
        <v>113</v>
      </c>
      <c r="C390" s="56">
        <v>167</v>
      </c>
      <c r="D390" s="55">
        <v>382</v>
      </c>
      <c r="E390" s="56">
        <v>544</v>
      </c>
      <c r="F390" s="57"/>
      <c r="G390" s="55">
        <f t="shared" si="64"/>
        <v>-54</v>
      </c>
      <c r="H390" s="56">
        <f t="shared" si="65"/>
        <v>-162</v>
      </c>
      <c r="I390" s="77">
        <f t="shared" si="66"/>
        <v>-0.32335329341317365</v>
      </c>
      <c r="J390" s="78">
        <f t="shared" si="67"/>
        <v>-0.29779411764705882</v>
      </c>
    </row>
    <row r="391" spans="1:10" x14ac:dyDescent="0.2">
      <c r="A391" s="117" t="s">
        <v>544</v>
      </c>
      <c r="B391" s="55">
        <v>5</v>
      </c>
      <c r="C391" s="56">
        <v>0</v>
      </c>
      <c r="D391" s="55">
        <v>21</v>
      </c>
      <c r="E391" s="56">
        <v>5</v>
      </c>
      <c r="F391" s="57"/>
      <c r="G391" s="55">
        <f t="shared" si="64"/>
        <v>5</v>
      </c>
      <c r="H391" s="56">
        <f t="shared" si="65"/>
        <v>16</v>
      </c>
      <c r="I391" s="77" t="str">
        <f t="shared" si="66"/>
        <v>-</v>
      </c>
      <c r="J391" s="78">
        <f t="shared" si="67"/>
        <v>3.2</v>
      </c>
    </row>
    <row r="392" spans="1:10" x14ac:dyDescent="0.2">
      <c r="A392" s="117" t="s">
        <v>321</v>
      </c>
      <c r="B392" s="55">
        <v>5</v>
      </c>
      <c r="C392" s="56">
        <v>0</v>
      </c>
      <c r="D392" s="55">
        <v>26</v>
      </c>
      <c r="E392" s="56">
        <v>23</v>
      </c>
      <c r="F392" s="57"/>
      <c r="G392" s="55">
        <f t="shared" si="64"/>
        <v>5</v>
      </c>
      <c r="H392" s="56">
        <f t="shared" si="65"/>
        <v>3</v>
      </c>
      <c r="I392" s="77" t="str">
        <f t="shared" si="66"/>
        <v>-</v>
      </c>
      <c r="J392" s="78">
        <f t="shared" si="67"/>
        <v>0.13043478260869565</v>
      </c>
    </row>
    <row r="393" spans="1:10" x14ac:dyDescent="0.2">
      <c r="A393" s="117" t="s">
        <v>322</v>
      </c>
      <c r="B393" s="55">
        <v>24</v>
      </c>
      <c r="C393" s="56">
        <v>0</v>
      </c>
      <c r="D393" s="55">
        <v>83</v>
      </c>
      <c r="E393" s="56">
        <v>53</v>
      </c>
      <c r="F393" s="57"/>
      <c r="G393" s="55">
        <f t="shared" si="64"/>
        <v>24</v>
      </c>
      <c r="H393" s="56">
        <f t="shared" si="65"/>
        <v>30</v>
      </c>
      <c r="I393" s="77" t="str">
        <f t="shared" si="66"/>
        <v>-</v>
      </c>
      <c r="J393" s="78">
        <f t="shared" si="67"/>
        <v>0.56603773584905659</v>
      </c>
    </row>
    <row r="394" spans="1:10" x14ac:dyDescent="0.2">
      <c r="A394" s="117" t="s">
        <v>561</v>
      </c>
      <c r="B394" s="55">
        <v>47</v>
      </c>
      <c r="C394" s="56">
        <v>2</v>
      </c>
      <c r="D394" s="55">
        <v>159</v>
      </c>
      <c r="E394" s="56">
        <v>61</v>
      </c>
      <c r="F394" s="57"/>
      <c r="G394" s="55">
        <f t="shared" si="64"/>
        <v>45</v>
      </c>
      <c r="H394" s="56">
        <f t="shared" si="65"/>
        <v>98</v>
      </c>
      <c r="I394" s="77" t="str">
        <f t="shared" si="66"/>
        <v>&gt;999%</v>
      </c>
      <c r="J394" s="78">
        <f t="shared" si="67"/>
        <v>1.6065573770491803</v>
      </c>
    </row>
    <row r="395" spans="1:10" x14ac:dyDescent="0.2">
      <c r="A395" s="117" t="s">
        <v>574</v>
      </c>
      <c r="B395" s="55">
        <v>4</v>
      </c>
      <c r="C395" s="56">
        <v>2</v>
      </c>
      <c r="D395" s="55">
        <v>15</v>
      </c>
      <c r="E395" s="56">
        <v>6</v>
      </c>
      <c r="F395" s="57"/>
      <c r="G395" s="55">
        <f t="shared" si="64"/>
        <v>2</v>
      </c>
      <c r="H395" s="56">
        <f t="shared" si="65"/>
        <v>9</v>
      </c>
      <c r="I395" s="77">
        <f t="shared" si="66"/>
        <v>1</v>
      </c>
      <c r="J395" s="78">
        <f t="shared" si="67"/>
        <v>1.5</v>
      </c>
    </row>
    <row r="396" spans="1:10" x14ac:dyDescent="0.2">
      <c r="A396" s="117" t="s">
        <v>588</v>
      </c>
      <c r="B396" s="55">
        <v>102</v>
      </c>
      <c r="C396" s="56">
        <v>62</v>
      </c>
      <c r="D396" s="55">
        <v>293</v>
      </c>
      <c r="E396" s="56">
        <v>268</v>
      </c>
      <c r="F396" s="57"/>
      <c r="G396" s="55">
        <f t="shared" si="64"/>
        <v>40</v>
      </c>
      <c r="H396" s="56">
        <f t="shared" si="65"/>
        <v>25</v>
      </c>
      <c r="I396" s="77">
        <f t="shared" si="66"/>
        <v>0.64516129032258063</v>
      </c>
      <c r="J396" s="78">
        <f t="shared" si="67"/>
        <v>9.3283582089552244E-2</v>
      </c>
    </row>
    <row r="397" spans="1:10" s="38" customFormat="1" x14ac:dyDescent="0.2">
      <c r="A397" s="142" t="s">
        <v>692</v>
      </c>
      <c r="B397" s="32">
        <v>302</v>
      </c>
      <c r="C397" s="33">
        <v>233</v>
      </c>
      <c r="D397" s="32">
        <v>982</v>
      </c>
      <c r="E397" s="33">
        <v>966</v>
      </c>
      <c r="F397" s="34"/>
      <c r="G397" s="32">
        <f t="shared" si="64"/>
        <v>69</v>
      </c>
      <c r="H397" s="33">
        <f t="shared" si="65"/>
        <v>16</v>
      </c>
      <c r="I397" s="35">
        <f t="shared" si="66"/>
        <v>0.29613733905579398</v>
      </c>
      <c r="J397" s="36">
        <f t="shared" si="67"/>
        <v>1.6563146997929608E-2</v>
      </c>
    </row>
    <row r="398" spans="1:10" x14ac:dyDescent="0.2">
      <c r="A398" s="143"/>
      <c r="B398" s="63"/>
      <c r="C398" s="64"/>
      <c r="D398" s="63"/>
      <c r="E398" s="64"/>
      <c r="F398" s="65"/>
      <c r="G398" s="63"/>
      <c r="H398" s="64"/>
      <c r="I398" s="79"/>
      <c r="J398" s="80"/>
    </row>
    <row r="399" spans="1:10" x14ac:dyDescent="0.2">
      <c r="A399" s="111" t="s">
        <v>84</v>
      </c>
      <c r="B399" s="55"/>
      <c r="C399" s="56"/>
      <c r="D399" s="55"/>
      <c r="E399" s="56"/>
      <c r="F399" s="57"/>
      <c r="G399" s="55"/>
      <c r="H399" s="56"/>
      <c r="I399" s="77"/>
      <c r="J399" s="78"/>
    </row>
    <row r="400" spans="1:10" x14ac:dyDescent="0.2">
      <c r="A400" s="117" t="s">
        <v>442</v>
      </c>
      <c r="B400" s="55">
        <v>0</v>
      </c>
      <c r="C400" s="56">
        <v>20</v>
      </c>
      <c r="D400" s="55">
        <v>1</v>
      </c>
      <c r="E400" s="56">
        <v>65</v>
      </c>
      <c r="F400" s="57"/>
      <c r="G400" s="55">
        <f t="shared" ref="G400:G405" si="68">B400-C400</f>
        <v>-20</v>
      </c>
      <c r="H400" s="56">
        <f t="shared" ref="H400:H405" si="69">D400-E400</f>
        <v>-64</v>
      </c>
      <c r="I400" s="77">
        <f t="shared" ref="I400:I405" si="70">IF(C400=0, "-", IF(G400/C400&lt;10, G400/C400, "&gt;999%"))</f>
        <v>-1</v>
      </c>
      <c r="J400" s="78">
        <f t="shared" ref="J400:J405" si="71">IF(E400=0, "-", IF(H400/E400&lt;10, H400/E400, "&gt;999%"))</f>
        <v>-0.98461538461538467</v>
      </c>
    </row>
    <row r="401" spans="1:10" x14ac:dyDescent="0.2">
      <c r="A401" s="117" t="s">
        <v>443</v>
      </c>
      <c r="B401" s="55">
        <v>101</v>
      </c>
      <c r="C401" s="56">
        <v>0</v>
      </c>
      <c r="D401" s="55">
        <v>419</v>
      </c>
      <c r="E401" s="56">
        <v>0</v>
      </c>
      <c r="F401" s="57"/>
      <c r="G401" s="55">
        <f t="shared" si="68"/>
        <v>101</v>
      </c>
      <c r="H401" s="56">
        <f t="shared" si="69"/>
        <v>419</v>
      </c>
      <c r="I401" s="77" t="str">
        <f t="shared" si="70"/>
        <v>-</v>
      </c>
      <c r="J401" s="78" t="str">
        <f t="shared" si="71"/>
        <v>-</v>
      </c>
    </row>
    <row r="402" spans="1:10" x14ac:dyDescent="0.2">
      <c r="A402" s="117" t="s">
        <v>185</v>
      </c>
      <c r="B402" s="55">
        <v>221</v>
      </c>
      <c r="C402" s="56">
        <v>182</v>
      </c>
      <c r="D402" s="55">
        <v>1000</v>
      </c>
      <c r="E402" s="56">
        <v>547</v>
      </c>
      <c r="F402" s="57"/>
      <c r="G402" s="55">
        <f t="shared" si="68"/>
        <v>39</v>
      </c>
      <c r="H402" s="56">
        <f t="shared" si="69"/>
        <v>453</v>
      </c>
      <c r="I402" s="77">
        <f t="shared" si="70"/>
        <v>0.21428571428571427</v>
      </c>
      <c r="J402" s="78">
        <f t="shared" si="71"/>
        <v>0.82815356489945158</v>
      </c>
    </row>
    <row r="403" spans="1:10" x14ac:dyDescent="0.2">
      <c r="A403" s="117" t="s">
        <v>213</v>
      </c>
      <c r="B403" s="55">
        <v>0</v>
      </c>
      <c r="C403" s="56">
        <v>0</v>
      </c>
      <c r="D403" s="55">
        <v>0</v>
      </c>
      <c r="E403" s="56">
        <v>17</v>
      </c>
      <c r="F403" s="57"/>
      <c r="G403" s="55">
        <f t="shared" si="68"/>
        <v>0</v>
      </c>
      <c r="H403" s="56">
        <f t="shared" si="69"/>
        <v>-17</v>
      </c>
      <c r="I403" s="77" t="str">
        <f t="shared" si="70"/>
        <v>-</v>
      </c>
      <c r="J403" s="78">
        <f t="shared" si="71"/>
        <v>-1</v>
      </c>
    </row>
    <row r="404" spans="1:10" x14ac:dyDescent="0.2">
      <c r="A404" s="117" t="s">
        <v>406</v>
      </c>
      <c r="B404" s="55">
        <v>132</v>
      </c>
      <c r="C404" s="56">
        <v>149</v>
      </c>
      <c r="D404" s="55">
        <v>626</v>
      </c>
      <c r="E404" s="56">
        <v>453</v>
      </c>
      <c r="F404" s="57"/>
      <c r="G404" s="55">
        <f t="shared" si="68"/>
        <v>-17</v>
      </c>
      <c r="H404" s="56">
        <f t="shared" si="69"/>
        <v>173</v>
      </c>
      <c r="I404" s="77">
        <f t="shared" si="70"/>
        <v>-0.11409395973154363</v>
      </c>
      <c r="J404" s="78">
        <f t="shared" si="71"/>
        <v>0.38189845474613687</v>
      </c>
    </row>
    <row r="405" spans="1:10" s="38" customFormat="1" x14ac:dyDescent="0.2">
      <c r="A405" s="142" t="s">
        <v>693</v>
      </c>
      <c r="B405" s="32">
        <v>454</v>
      </c>
      <c r="C405" s="33">
        <v>351</v>
      </c>
      <c r="D405" s="32">
        <v>2046</v>
      </c>
      <c r="E405" s="33">
        <v>1082</v>
      </c>
      <c r="F405" s="34"/>
      <c r="G405" s="32">
        <f t="shared" si="68"/>
        <v>103</v>
      </c>
      <c r="H405" s="33">
        <f t="shared" si="69"/>
        <v>964</v>
      </c>
      <c r="I405" s="35">
        <f t="shared" si="70"/>
        <v>0.29344729344729342</v>
      </c>
      <c r="J405" s="36">
        <f t="shared" si="71"/>
        <v>0.89094269870609977</v>
      </c>
    </row>
    <row r="406" spans="1:10" x14ac:dyDescent="0.2">
      <c r="A406" s="143"/>
      <c r="B406" s="63"/>
      <c r="C406" s="64"/>
      <c r="D406" s="63"/>
      <c r="E406" s="64"/>
      <c r="F406" s="65"/>
      <c r="G406" s="63"/>
      <c r="H406" s="64"/>
      <c r="I406" s="79"/>
      <c r="J406" s="80"/>
    </row>
    <row r="407" spans="1:10" x14ac:dyDescent="0.2">
      <c r="A407" s="111" t="s">
        <v>85</v>
      </c>
      <c r="B407" s="55"/>
      <c r="C407" s="56"/>
      <c r="D407" s="55"/>
      <c r="E407" s="56"/>
      <c r="F407" s="57"/>
      <c r="G407" s="55"/>
      <c r="H407" s="56"/>
      <c r="I407" s="77"/>
      <c r="J407" s="78"/>
    </row>
    <row r="408" spans="1:10" x14ac:dyDescent="0.2">
      <c r="A408" s="117" t="s">
        <v>333</v>
      </c>
      <c r="B408" s="55">
        <v>8</v>
      </c>
      <c r="C408" s="56">
        <v>8</v>
      </c>
      <c r="D408" s="55">
        <v>41</v>
      </c>
      <c r="E408" s="56">
        <v>55</v>
      </c>
      <c r="F408" s="57"/>
      <c r="G408" s="55">
        <f>B408-C408</f>
        <v>0</v>
      </c>
      <c r="H408" s="56">
        <f>D408-E408</f>
        <v>-14</v>
      </c>
      <c r="I408" s="77">
        <f>IF(C408=0, "-", IF(G408/C408&lt;10, G408/C408, "&gt;999%"))</f>
        <v>0</v>
      </c>
      <c r="J408" s="78">
        <f>IF(E408=0, "-", IF(H408/E408&lt;10, H408/E408, "&gt;999%"))</f>
        <v>-0.25454545454545452</v>
      </c>
    </row>
    <row r="409" spans="1:10" x14ac:dyDescent="0.2">
      <c r="A409" s="117" t="s">
        <v>236</v>
      </c>
      <c r="B409" s="55">
        <v>22</v>
      </c>
      <c r="C409" s="56">
        <v>10</v>
      </c>
      <c r="D409" s="55">
        <v>63</v>
      </c>
      <c r="E409" s="56">
        <v>37</v>
      </c>
      <c r="F409" s="57"/>
      <c r="G409" s="55">
        <f>B409-C409</f>
        <v>12</v>
      </c>
      <c r="H409" s="56">
        <f>D409-E409</f>
        <v>26</v>
      </c>
      <c r="I409" s="77">
        <f>IF(C409=0, "-", IF(G409/C409&lt;10, G409/C409, "&gt;999%"))</f>
        <v>1.2</v>
      </c>
      <c r="J409" s="78">
        <f>IF(E409=0, "-", IF(H409/E409&lt;10, H409/E409, "&gt;999%"))</f>
        <v>0.70270270270270274</v>
      </c>
    </row>
    <row r="410" spans="1:10" x14ac:dyDescent="0.2">
      <c r="A410" s="117" t="s">
        <v>428</v>
      </c>
      <c r="B410" s="55">
        <v>51</v>
      </c>
      <c r="C410" s="56">
        <v>38</v>
      </c>
      <c r="D410" s="55">
        <v>164</v>
      </c>
      <c r="E410" s="56">
        <v>164</v>
      </c>
      <c r="F410" s="57"/>
      <c r="G410" s="55">
        <f>B410-C410</f>
        <v>13</v>
      </c>
      <c r="H410" s="56">
        <f>D410-E410</f>
        <v>0</v>
      </c>
      <c r="I410" s="77">
        <f>IF(C410=0, "-", IF(G410/C410&lt;10, G410/C410, "&gt;999%"))</f>
        <v>0.34210526315789475</v>
      </c>
      <c r="J410" s="78">
        <f>IF(E410=0, "-", IF(H410/E410&lt;10, H410/E410, "&gt;999%"))</f>
        <v>0</v>
      </c>
    </row>
    <row r="411" spans="1:10" x14ac:dyDescent="0.2">
      <c r="A411" s="117" t="s">
        <v>197</v>
      </c>
      <c r="B411" s="55">
        <v>93</v>
      </c>
      <c r="C411" s="56">
        <v>60</v>
      </c>
      <c r="D411" s="55">
        <v>269</v>
      </c>
      <c r="E411" s="56">
        <v>316</v>
      </c>
      <c r="F411" s="57"/>
      <c r="G411" s="55">
        <f>B411-C411</f>
        <v>33</v>
      </c>
      <c r="H411" s="56">
        <f>D411-E411</f>
        <v>-47</v>
      </c>
      <c r="I411" s="77">
        <f>IF(C411=0, "-", IF(G411/C411&lt;10, G411/C411, "&gt;999%"))</f>
        <v>0.55000000000000004</v>
      </c>
      <c r="J411" s="78">
        <f>IF(E411=0, "-", IF(H411/E411&lt;10, H411/E411, "&gt;999%"))</f>
        <v>-0.14873417721518986</v>
      </c>
    </row>
    <row r="412" spans="1:10" s="38" customFormat="1" x14ac:dyDescent="0.2">
      <c r="A412" s="142" t="s">
        <v>694</v>
      </c>
      <c r="B412" s="32">
        <v>174</v>
      </c>
      <c r="C412" s="33">
        <v>116</v>
      </c>
      <c r="D412" s="32">
        <v>537</v>
      </c>
      <c r="E412" s="33">
        <v>572</v>
      </c>
      <c r="F412" s="34"/>
      <c r="G412" s="32">
        <f>B412-C412</f>
        <v>58</v>
      </c>
      <c r="H412" s="33">
        <f>D412-E412</f>
        <v>-35</v>
      </c>
      <c r="I412" s="35">
        <f>IF(C412=0, "-", IF(G412/C412&lt;10, G412/C412, "&gt;999%"))</f>
        <v>0.5</v>
      </c>
      <c r="J412" s="36">
        <f>IF(E412=0, "-", IF(H412/E412&lt;10, H412/E412, "&gt;999%"))</f>
        <v>-6.1188811188811192E-2</v>
      </c>
    </row>
    <row r="413" spans="1:10" x14ac:dyDescent="0.2">
      <c r="A413" s="143"/>
      <c r="B413" s="63"/>
      <c r="C413" s="64"/>
      <c r="D413" s="63"/>
      <c r="E413" s="64"/>
      <c r="F413" s="65"/>
      <c r="G413" s="63"/>
      <c r="H413" s="64"/>
      <c r="I413" s="79"/>
      <c r="J413" s="80"/>
    </row>
    <row r="414" spans="1:10" x14ac:dyDescent="0.2">
      <c r="A414" s="111" t="s">
        <v>86</v>
      </c>
      <c r="B414" s="55"/>
      <c r="C414" s="56"/>
      <c r="D414" s="55"/>
      <c r="E414" s="56"/>
      <c r="F414" s="57"/>
      <c r="G414" s="55"/>
      <c r="H414" s="56"/>
      <c r="I414" s="77"/>
      <c r="J414" s="78"/>
    </row>
    <row r="415" spans="1:10" x14ac:dyDescent="0.2">
      <c r="A415" s="117" t="s">
        <v>407</v>
      </c>
      <c r="B415" s="55">
        <v>416</v>
      </c>
      <c r="C415" s="56">
        <v>629</v>
      </c>
      <c r="D415" s="55">
        <v>2004</v>
      </c>
      <c r="E415" s="56">
        <v>3120</v>
      </c>
      <c r="F415" s="57"/>
      <c r="G415" s="55">
        <f t="shared" ref="G415:G425" si="72">B415-C415</f>
        <v>-213</v>
      </c>
      <c r="H415" s="56">
        <f t="shared" ref="H415:H425" si="73">D415-E415</f>
        <v>-1116</v>
      </c>
      <c r="I415" s="77">
        <f t="shared" ref="I415:I425" si="74">IF(C415=0, "-", IF(G415/C415&lt;10, G415/C415, "&gt;999%"))</f>
        <v>-0.33863275039745627</v>
      </c>
      <c r="J415" s="78">
        <f t="shared" ref="J415:J425" si="75">IF(E415=0, "-", IF(H415/E415&lt;10, H415/E415, "&gt;999%"))</f>
        <v>-0.3576923076923077</v>
      </c>
    </row>
    <row r="416" spans="1:10" x14ac:dyDescent="0.2">
      <c r="A416" s="117" t="s">
        <v>408</v>
      </c>
      <c r="B416" s="55">
        <v>131</v>
      </c>
      <c r="C416" s="56">
        <v>178</v>
      </c>
      <c r="D416" s="55">
        <v>550</v>
      </c>
      <c r="E416" s="56">
        <v>964</v>
      </c>
      <c r="F416" s="57"/>
      <c r="G416" s="55">
        <f t="shared" si="72"/>
        <v>-47</v>
      </c>
      <c r="H416" s="56">
        <f t="shared" si="73"/>
        <v>-414</v>
      </c>
      <c r="I416" s="77">
        <f t="shared" si="74"/>
        <v>-0.2640449438202247</v>
      </c>
      <c r="J416" s="78">
        <f t="shared" si="75"/>
        <v>-0.42946058091286304</v>
      </c>
    </row>
    <row r="417" spans="1:10" x14ac:dyDescent="0.2">
      <c r="A417" s="117" t="s">
        <v>562</v>
      </c>
      <c r="B417" s="55">
        <v>39</v>
      </c>
      <c r="C417" s="56">
        <v>0</v>
      </c>
      <c r="D417" s="55">
        <v>39</v>
      </c>
      <c r="E417" s="56">
        <v>0</v>
      </c>
      <c r="F417" s="57"/>
      <c r="G417" s="55">
        <f t="shared" si="72"/>
        <v>39</v>
      </c>
      <c r="H417" s="56">
        <f t="shared" si="73"/>
        <v>39</v>
      </c>
      <c r="I417" s="77" t="str">
        <f t="shared" si="74"/>
        <v>-</v>
      </c>
      <c r="J417" s="78" t="str">
        <f t="shared" si="75"/>
        <v>-</v>
      </c>
    </row>
    <row r="418" spans="1:10" x14ac:dyDescent="0.2">
      <c r="A418" s="117" t="s">
        <v>214</v>
      </c>
      <c r="B418" s="55">
        <v>0</v>
      </c>
      <c r="C418" s="56">
        <v>36</v>
      </c>
      <c r="D418" s="55">
        <v>0</v>
      </c>
      <c r="E418" s="56">
        <v>806</v>
      </c>
      <c r="F418" s="57"/>
      <c r="G418" s="55">
        <f t="shared" si="72"/>
        <v>-36</v>
      </c>
      <c r="H418" s="56">
        <f t="shared" si="73"/>
        <v>-806</v>
      </c>
      <c r="I418" s="77">
        <f t="shared" si="74"/>
        <v>-1</v>
      </c>
      <c r="J418" s="78">
        <f t="shared" si="75"/>
        <v>-1</v>
      </c>
    </row>
    <row r="419" spans="1:10" x14ac:dyDescent="0.2">
      <c r="A419" s="117" t="s">
        <v>175</v>
      </c>
      <c r="B419" s="55">
        <v>26</v>
      </c>
      <c r="C419" s="56">
        <v>13</v>
      </c>
      <c r="D419" s="55">
        <v>78</v>
      </c>
      <c r="E419" s="56">
        <v>91</v>
      </c>
      <c r="F419" s="57"/>
      <c r="G419" s="55">
        <f t="shared" si="72"/>
        <v>13</v>
      </c>
      <c r="H419" s="56">
        <f t="shared" si="73"/>
        <v>-13</v>
      </c>
      <c r="I419" s="77">
        <f t="shared" si="74"/>
        <v>1</v>
      </c>
      <c r="J419" s="78">
        <f t="shared" si="75"/>
        <v>-0.14285714285714285</v>
      </c>
    </row>
    <row r="420" spans="1:10" x14ac:dyDescent="0.2">
      <c r="A420" s="117" t="s">
        <v>444</v>
      </c>
      <c r="B420" s="55">
        <v>373</v>
      </c>
      <c r="C420" s="56">
        <v>565</v>
      </c>
      <c r="D420" s="55">
        <v>1661</v>
      </c>
      <c r="E420" s="56">
        <v>2315</v>
      </c>
      <c r="F420" s="57"/>
      <c r="G420" s="55">
        <f t="shared" si="72"/>
        <v>-192</v>
      </c>
      <c r="H420" s="56">
        <f t="shared" si="73"/>
        <v>-654</v>
      </c>
      <c r="I420" s="77">
        <f t="shared" si="74"/>
        <v>-0.33982300884955752</v>
      </c>
      <c r="J420" s="78">
        <f t="shared" si="75"/>
        <v>-0.28250539956803455</v>
      </c>
    </row>
    <row r="421" spans="1:10" x14ac:dyDescent="0.2">
      <c r="A421" s="117" t="s">
        <v>488</v>
      </c>
      <c r="B421" s="55">
        <v>127</v>
      </c>
      <c r="C421" s="56">
        <v>30</v>
      </c>
      <c r="D421" s="55">
        <v>274</v>
      </c>
      <c r="E421" s="56">
        <v>275</v>
      </c>
      <c r="F421" s="57"/>
      <c r="G421" s="55">
        <f t="shared" si="72"/>
        <v>97</v>
      </c>
      <c r="H421" s="56">
        <f t="shared" si="73"/>
        <v>-1</v>
      </c>
      <c r="I421" s="77">
        <f t="shared" si="74"/>
        <v>3.2333333333333334</v>
      </c>
      <c r="J421" s="78">
        <f t="shared" si="75"/>
        <v>-3.6363636363636364E-3</v>
      </c>
    </row>
    <row r="422" spans="1:10" x14ac:dyDescent="0.2">
      <c r="A422" s="117" t="s">
        <v>489</v>
      </c>
      <c r="B422" s="55">
        <v>171</v>
      </c>
      <c r="C422" s="56">
        <v>179</v>
      </c>
      <c r="D422" s="55">
        <v>727</v>
      </c>
      <c r="E422" s="56">
        <v>716</v>
      </c>
      <c r="F422" s="57"/>
      <c r="G422" s="55">
        <f t="shared" si="72"/>
        <v>-8</v>
      </c>
      <c r="H422" s="56">
        <f t="shared" si="73"/>
        <v>11</v>
      </c>
      <c r="I422" s="77">
        <f t="shared" si="74"/>
        <v>-4.4692737430167599E-2</v>
      </c>
      <c r="J422" s="78">
        <f t="shared" si="75"/>
        <v>1.5363128491620111E-2</v>
      </c>
    </row>
    <row r="423" spans="1:10" x14ac:dyDescent="0.2">
      <c r="A423" s="117" t="s">
        <v>575</v>
      </c>
      <c r="B423" s="55">
        <v>123</v>
      </c>
      <c r="C423" s="56">
        <v>61</v>
      </c>
      <c r="D423" s="55">
        <v>389</v>
      </c>
      <c r="E423" s="56">
        <v>369</v>
      </c>
      <c r="F423" s="57"/>
      <c r="G423" s="55">
        <f t="shared" si="72"/>
        <v>62</v>
      </c>
      <c r="H423" s="56">
        <f t="shared" si="73"/>
        <v>20</v>
      </c>
      <c r="I423" s="77">
        <f t="shared" si="74"/>
        <v>1.0163934426229508</v>
      </c>
      <c r="J423" s="78">
        <f t="shared" si="75"/>
        <v>5.4200542005420058E-2</v>
      </c>
    </row>
    <row r="424" spans="1:10" x14ac:dyDescent="0.2">
      <c r="A424" s="117" t="s">
        <v>589</v>
      </c>
      <c r="B424" s="55">
        <v>653</v>
      </c>
      <c r="C424" s="56">
        <v>796</v>
      </c>
      <c r="D424" s="55">
        <v>2442</v>
      </c>
      <c r="E424" s="56">
        <v>3369</v>
      </c>
      <c r="F424" s="57"/>
      <c r="G424" s="55">
        <f t="shared" si="72"/>
        <v>-143</v>
      </c>
      <c r="H424" s="56">
        <f t="shared" si="73"/>
        <v>-927</v>
      </c>
      <c r="I424" s="77">
        <f t="shared" si="74"/>
        <v>-0.17964824120603015</v>
      </c>
      <c r="J424" s="78">
        <f t="shared" si="75"/>
        <v>-0.27515583259127335</v>
      </c>
    </row>
    <row r="425" spans="1:10" s="38" customFormat="1" x14ac:dyDescent="0.2">
      <c r="A425" s="142" t="s">
        <v>695</v>
      </c>
      <c r="B425" s="32">
        <v>2059</v>
      </c>
      <c r="C425" s="33">
        <v>2487</v>
      </c>
      <c r="D425" s="32">
        <v>8164</v>
      </c>
      <c r="E425" s="33">
        <v>12025</v>
      </c>
      <c r="F425" s="34"/>
      <c r="G425" s="32">
        <f t="shared" si="72"/>
        <v>-428</v>
      </c>
      <c r="H425" s="33">
        <f t="shared" si="73"/>
        <v>-3861</v>
      </c>
      <c r="I425" s="35">
        <f t="shared" si="74"/>
        <v>-0.17209489344591877</v>
      </c>
      <c r="J425" s="36">
        <f t="shared" si="75"/>
        <v>-0.32108108108108108</v>
      </c>
    </row>
    <row r="426" spans="1:10" x14ac:dyDescent="0.2">
      <c r="A426" s="143"/>
      <c r="B426" s="63"/>
      <c r="C426" s="64"/>
      <c r="D426" s="63"/>
      <c r="E426" s="64"/>
      <c r="F426" s="65"/>
      <c r="G426" s="63"/>
      <c r="H426" s="64"/>
      <c r="I426" s="79"/>
      <c r="J426" s="80"/>
    </row>
    <row r="427" spans="1:10" x14ac:dyDescent="0.2">
      <c r="A427" s="111" t="s">
        <v>87</v>
      </c>
      <c r="B427" s="55"/>
      <c r="C427" s="56"/>
      <c r="D427" s="55"/>
      <c r="E427" s="56"/>
      <c r="F427" s="57"/>
      <c r="G427" s="55"/>
      <c r="H427" s="56"/>
      <c r="I427" s="77"/>
      <c r="J427" s="78"/>
    </row>
    <row r="428" spans="1:10" x14ac:dyDescent="0.2">
      <c r="A428" s="117" t="s">
        <v>374</v>
      </c>
      <c r="B428" s="55">
        <v>0</v>
      </c>
      <c r="C428" s="56">
        <v>0</v>
      </c>
      <c r="D428" s="55">
        <v>0</v>
      </c>
      <c r="E428" s="56">
        <v>2</v>
      </c>
      <c r="F428" s="57"/>
      <c r="G428" s="55">
        <f>B428-C428</f>
        <v>0</v>
      </c>
      <c r="H428" s="56">
        <f>D428-E428</f>
        <v>-2</v>
      </c>
      <c r="I428" s="77" t="str">
        <f>IF(C428=0, "-", IF(G428/C428&lt;10, G428/C428, "&gt;999%"))</f>
        <v>-</v>
      </c>
      <c r="J428" s="78">
        <f>IF(E428=0, "-", IF(H428/E428&lt;10, H428/E428, "&gt;999%"))</f>
        <v>-1</v>
      </c>
    </row>
    <row r="429" spans="1:10" x14ac:dyDescent="0.2">
      <c r="A429" s="117" t="s">
        <v>355</v>
      </c>
      <c r="B429" s="55">
        <v>0</v>
      </c>
      <c r="C429" s="56">
        <v>0</v>
      </c>
      <c r="D429" s="55">
        <v>2</v>
      </c>
      <c r="E429" s="56">
        <v>1</v>
      </c>
      <c r="F429" s="57"/>
      <c r="G429" s="55">
        <f>B429-C429</f>
        <v>0</v>
      </c>
      <c r="H429" s="56">
        <f>D429-E429</f>
        <v>1</v>
      </c>
      <c r="I429" s="77" t="str">
        <f>IF(C429=0, "-", IF(G429/C429&lt;10, G429/C429, "&gt;999%"))</f>
        <v>-</v>
      </c>
      <c r="J429" s="78">
        <f>IF(E429=0, "-", IF(H429/E429&lt;10, H429/E429, "&gt;999%"))</f>
        <v>1</v>
      </c>
    </row>
    <row r="430" spans="1:10" s="38" customFormat="1" x14ac:dyDescent="0.2">
      <c r="A430" s="142" t="s">
        <v>696</v>
      </c>
      <c r="B430" s="32">
        <v>0</v>
      </c>
      <c r="C430" s="33">
        <v>0</v>
      </c>
      <c r="D430" s="32">
        <v>2</v>
      </c>
      <c r="E430" s="33">
        <v>3</v>
      </c>
      <c r="F430" s="34"/>
      <c r="G430" s="32">
        <f>B430-C430</f>
        <v>0</v>
      </c>
      <c r="H430" s="33">
        <f>D430-E430</f>
        <v>-1</v>
      </c>
      <c r="I430" s="35" t="str">
        <f>IF(C430=0, "-", IF(G430/C430&lt;10, G430/C430, "&gt;999%"))</f>
        <v>-</v>
      </c>
      <c r="J430" s="36">
        <f>IF(E430=0, "-", IF(H430/E430&lt;10, H430/E430, "&gt;999%"))</f>
        <v>-0.33333333333333331</v>
      </c>
    </row>
    <row r="431" spans="1:10" x14ac:dyDescent="0.2">
      <c r="A431" s="143"/>
      <c r="B431" s="63"/>
      <c r="C431" s="64"/>
      <c r="D431" s="63"/>
      <c r="E431" s="64"/>
      <c r="F431" s="65"/>
      <c r="G431" s="63"/>
      <c r="H431" s="64"/>
      <c r="I431" s="79"/>
      <c r="J431" s="80"/>
    </row>
    <row r="432" spans="1:10" x14ac:dyDescent="0.2">
      <c r="A432" s="111" t="s">
        <v>88</v>
      </c>
      <c r="B432" s="55"/>
      <c r="C432" s="56"/>
      <c r="D432" s="55"/>
      <c r="E432" s="56"/>
      <c r="F432" s="57"/>
      <c r="G432" s="55"/>
      <c r="H432" s="56"/>
      <c r="I432" s="77"/>
      <c r="J432" s="78"/>
    </row>
    <row r="433" spans="1:10" x14ac:dyDescent="0.2">
      <c r="A433" s="117" t="s">
        <v>334</v>
      </c>
      <c r="B433" s="55">
        <v>6</v>
      </c>
      <c r="C433" s="56">
        <v>9</v>
      </c>
      <c r="D433" s="55">
        <v>15</v>
      </c>
      <c r="E433" s="56">
        <v>34</v>
      </c>
      <c r="F433" s="57"/>
      <c r="G433" s="55">
        <f t="shared" ref="G433:G443" si="76">B433-C433</f>
        <v>-3</v>
      </c>
      <c r="H433" s="56">
        <f t="shared" ref="H433:H443" si="77">D433-E433</f>
        <v>-19</v>
      </c>
      <c r="I433" s="77">
        <f t="shared" ref="I433:I443" si="78">IF(C433=0, "-", IF(G433/C433&lt;10, G433/C433, "&gt;999%"))</f>
        <v>-0.33333333333333331</v>
      </c>
      <c r="J433" s="78">
        <f t="shared" ref="J433:J443" si="79">IF(E433=0, "-", IF(H433/E433&lt;10, H433/E433, "&gt;999%"))</f>
        <v>-0.55882352941176472</v>
      </c>
    </row>
    <row r="434" spans="1:10" x14ac:dyDescent="0.2">
      <c r="A434" s="117" t="s">
        <v>375</v>
      </c>
      <c r="B434" s="55">
        <v>0</v>
      </c>
      <c r="C434" s="56">
        <v>0</v>
      </c>
      <c r="D434" s="55">
        <v>6</v>
      </c>
      <c r="E434" s="56">
        <v>7</v>
      </c>
      <c r="F434" s="57"/>
      <c r="G434" s="55">
        <f t="shared" si="76"/>
        <v>0</v>
      </c>
      <c r="H434" s="56">
        <f t="shared" si="77"/>
        <v>-1</v>
      </c>
      <c r="I434" s="77" t="str">
        <f t="shared" si="78"/>
        <v>-</v>
      </c>
      <c r="J434" s="78">
        <f t="shared" si="79"/>
        <v>-0.14285714285714285</v>
      </c>
    </row>
    <row r="435" spans="1:10" x14ac:dyDescent="0.2">
      <c r="A435" s="117" t="s">
        <v>390</v>
      </c>
      <c r="B435" s="55">
        <v>41</v>
      </c>
      <c r="C435" s="56">
        <v>15</v>
      </c>
      <c r="D435" s="55">
        <v>57</v>
      </c>
      <c r="E435" s="56">
        <v>54</v>
      </c>
      <c r="F435" s="57"/>
      <c r="G435" s="55">
        <f t="shared" si="76"/>
        <v>26</v>
      </c>
      <c r="H435" s="56">
        <f t="shared" si="77"/>
        <v>3</v>
      </c>
      <c r="I435" s="77">
        <f t="shared" si="78"/>
        <v>1.7333333333333334</v>
      </c>
      <c r="J435" s="78">
        <f t="shared" si="79"/>
        <v>5.5555555555555552E-2</v>
      </c>
    </row>
    <row r="436" spans="1:10" x14ac:dyDescent="0.2">
      <c r="A436" s="117" t="s">
        <v>237</v>
      </c>
      <c r="B436" s="55">
        <v>8</v>
      </c>
      <c r="C436" s="56">
        <v>0</v>
      </c>
      <c r="D436" s="55">
        <v>30</v>
      </c>
      <c r="E436" s="56">
        <v>0</v>
      </c>
      <c r="F436" s="57"/>
      <c r="G436" s="55">
        <f t="shared" si="76"/>
        <v>8</v>
      </c>
      <c r="H436" s="56">
        <f t="shared" si="77"/>
        <v>30</v>
      </c>
      <c r="I436" s="77" t="str">
        <f t="shared" si="78"/>
        <v>-</v>
      </c>
      <c r="J436" s="78" t="str">
        <f t="shared" si="79"/>
        <v>-</v>
      </c>
    </row>
    <row r="437" spans="1:10" x14ac:dyDescent="0.2">
      <c r="A437" s="117" t="s">
        <v>576</v>
      </c>
      <c r="B437" s="55">
        <v>72</v>
      </c>
      <c r="C437" s="56">
        <v>78</v>
      </c>
      <c r="D437" s="55">
        <v>304</v>
      </c>
      <c r="E437" s="56">
        <v>425</v>
      </c>
      <c r="F437" s="57"/>
      <c r="G437" s="55">
        <f t="shared" si="76"/>
        <v>-6</v>
      </c>
      <c r="H437" s="56">
        <f t="shared" si="77"/>
        <v>-121</v>
      </c>
      <c r="I437" s="77">
        <f t="shared" si="78"/>
        <v>-7.6923076923076927E-2</v>
      </c>
      <c r="J437" s="78">
        <f t="shared" si="79"/>
        <v>-0.2847058823529412</v>
      </c>
    </row>
    <row r="438" spans="1:10" x14ac:dyDescent="0.2">
      <c r="A438" s="117" t="s">
        <v>590</v>
      </c>
      <c r="B438" s="55">
        <v>352</v>
      </c>
      <c r="C438" s="56">
        <v>301</v>
      </c>
      <c r="D438" s="55">
        <v>1235</v>
      </c>
      <c r="E438" s="56">
        <v>1460</v>
      </c>
      <c r="F438" s="57"/>
      <c r="G438" s="55">
        <f t="shared" si="76"/>
        <v>51</v>
      </c>
      <c r="H438" s="56">
        <f t="shared" si="77"/>
        <v>-225</v>
      </c>
      <c r="I438" s="77">
        <f t="shared" si="78"/>
        <v>0.16943521594684385</v>
      </c>
      <c r="J438" s="78">
        <f t="shared" si="79"/>
        <v>-0.1541095890410959</v>
      </c>
    </row>
    <row r="439" spans="1:10" x14ac:dyDescent="0.2">
      <c r="A439" s="117" t="s">
        <v>490</v>
      </c>
      <c r="B439" s="55">
        <v>36</v>
      </c>
      <c r="C439" s="56">
        <v>90</v>
      </c>
      <c r="D439" s="55">
        <v>172</v>
      </c>
      <c r="E439" s="56">
        <v>353</v>
      </c>
      <c r="F439" s="57"/>
      <c r="G439" s="55">
        <f t="shared" si="76"/>
        <v>-54</v>
      </c>
      <c r="H439" s="56">
        <f t="shared" si="77"/>
        <v>-181</v>
      </c>
      <c r="I439" s="77">
        <f t="shared" si="78"/>
        <v>-0.6</v>
      </c>
      <c r="J439" s="78">
        <f t="shared" si="79"/>
        <v>-0.5127478753541076</v>
      </c>
    </row>
    <row r="440" spans="1:10" x14ac:dyDescent="0.2">
      <c r="A440" s="117" t="s">
        <v>521</v>
      </c>
      <c r="B440" s="55">
        <v>52</v>
      </c>
      <c r="C440" s="56">
        <v>60</v>
      </c>
      <c r="D440" s="55">
        <v>270</v>
      </c>
      <c r="E440" s="56">
        <v>258</v>
      </c>
      <c r="F440" s="57"/>
      <c r="G440" s="55">
        <f t="shared" si="76"/>
        <v>-8</v>
      </c>
      <c r="H440" s="56">
        <f t="shared" si="77"/>
        <v>12</v>
      </c>
      <c r="I440" s="77">
        <f t="shared" si="78"/>
        <v>-0.13333333333333333</v>
      </c>
      <c r="J440" s="78">
        <f t="shared" si="79"/>
        <v>4.6511627906976744E-2</v>
      </c>
    </row>
    <row r="441" spans="1:10" x14ac:dyDescent="0.2">
      <c r="A441" s="117" t="s">
        <v>409</v>
      </c>
      <c r="B441" s="55">
        <v>241</v>
      </c>
      <c r="C441" s="56">
        <v>351</v>
      </c>
      <c r="D441" s="55">
        <v>1095</v>
      </c>
      <c r="E441" s="56">
        <v>1833</v>
      </c>
      <c r="F441" s="57"/>
      <c r="G441" s="55">
        <f t="shared" si="76"/>
        <v>-110</v>
      </c>
      <c r="H441" s="56">
        <f t="shared" si="77"/>
        <v>-738</v>
      </c>
      <c r="I441" s="77">
        <f t="shared" si="78"/>
        <v>-0.31339031339031337</v>
      </c>
      <c r="J441" s="78">
        <f t="shared" si="79"/>
        <v>-0.40261865793780688</v>
      </c>
    </row>
    <row r="442" spans="1:10" x14ac:dyDescent="0.2">
      <c r="A442" s="117" t="s">
        <v>445</v>
      </c>
      <c r="B442" s="55">
        <v>304</v>
      </c>
      <c r="C442" s="56">
        <v>411</v>
      </c>
      <c r="D442" s="55">
        <v>2138</v>
      </c>
      <c r="E442" s="56">
        <v>2497</v>
      </c>
      <c r="F442" s="57"/>
      <c r="G442" s="55">
        <f t="shared" si="76"/>
        <v>-107</v>
      </c>
      <c r="H442" s="56">
        <f t="shared" si="77"/>
        <v>-359</v>
      </c>
      <c r="I442" s="77">
        <f t="shared" si="78"/>
        <v>-0.26034063260340634</v>
      </c>
      <c r="J442" s="78">
        <f t="shared" si="79"/>
        <v>-0.14377252703243892</v>
      </c>
    </row>
    <row r="443" spans="1:10" s="38" customFormat="1" x14ac:dyDescent="0.2">
      <c r="A443" s="142" t="s">
        <v>697</v>
      </c>
      <c r="B443" s="32">
        <v>1112</v>
      </c>
      <c r="C443" s="33">
        <v>1315</v>
      </c>
      <c r="D443" s="32">
        <v>5322</v>
      </c>
      <c r="E443" s="33">
        <v>6921</v>
      </c>
      <c r="F443" s="34"/>
      <c r="G443" s="32">
        <f t="shared" si="76"/>
        <v>-203</v>
      </c>
      <c r="H443" s="33">
        <f t="shared" si="77"/>
        <v>-1599</v>
      </c>
      <c r="I443" s="35">
        <f t="shared" si="78"/>
        <v>-0.1543726235741445</v>
      </c>
      <c r="J443" s="36">
        <f t="shared" si="79"/>
        <v>-0.23103597745990465</v>
      </c>
    </row>
    <row r="444" spans="1:10" x14ac:dyDescent="0.2">
      <c r="A444" s="143"/>
      <c r="B444" s="63"/>
      <c r="C444" s="64"/>
      <c r="D444" s="63"/>
      <c r="E444" s="64"/>
      <c r="F444" s="65"/>
      <c r="G444" s="63"/>
      <c r="H444" s="64"/>
      <c r="I444" s="79"/>
      <c r="J444" s="80"/>
    </row>
    <row r="445" spans="1:10" x14ac:dyDescent="0.2">
      <c r="A445" s="111" t="s">
        <v>89</v>
      </c>
      <c r="B445" s="55"/>
      <c r="C445" s="56"/>
      <c r="D445" s="55"/>
      <c r="E445" s="56"/>
      <c r="F445" s="57"/>
      <c r="G445" s="55"/>
      <c r="H445" s="56"/>
      <c r="I445" s="77"/>
      <c r="J445" s="78"/>
    </row>
    <row r="446" spans="1:10" x14ac:dyDescent="0.2">
      <c r="A446" s="117" t="s">
        <v>410</v>
      </c>
      <c r="B446" s="55">
        <v>4</v>
      </c>
      <c r="C446" s="56">
        <v>13</v>
      </c>
      <c r="D446" s="55">
        <v>57</v>
      </c>
      <c r="E446" s="56">
        <v>32</v>
      </c>
      <c r="F446" s="57"/>
      <c r="G446" s="55">
        <f t="shared" ref="G446:G454" si="80">B446-C446</f>
        <v>-9</v>
      </c>
      <c r="H446" s="56">
        <f t="shared" ref="H446:H454" si="81">D446-E446</f>
        <v>25</v>
      </c>
      <c r="I446" s="77">
        <f t="shared" ref="I446:I454" si="82">IF(C446=0, "-", IF(G446/C446&lt;10, G446/C446, "&gt;999%"))</f>
        <v>-0.69230769230769229</v>
      </c>
      <c r="J446" s="78">
        <f t="shared" ref="J446:J454" si="83">IF(E446=0, "-", IF(H446/E446&lt;10, H446/E446, "&gt;999%"))</f>
        <v>0.78125</v>
      </c>
    </row>
    <row r="447" spans="1:10" x14ac:dyDescent="0.2">
      <c r="A447" s="117" t="s">
        <v>198</v>
      </c>
      <c r="B447" s="55">
        <v>0</v>
      </c>
      <c r="C447" s="56">
        <v>5</v>
      </c>
      <c r="D447" s="55">
        <v>0</v>
      </c>
      <c r="E447" s="56">
        <v>14</v>
      </c>
      <c r="F447" s="57"/>
      <c r="G447" s="55">
        <f t="shared" si="80"/>
        <v>-5</v>
      </c>
      <c r="H447" s="56">
        <f t="shared" si="81"/>
        <v>-14</v>
      </c>
      <c r="I447" s="77">
        <f t="shared" si="82"/>
        <v>-1</v>
      </c>
      <c r="J447" s="78">
        <f t="shared" si="83"/>
        <v>-1</v>
      </c>
    </row>
    <row r="448" spans="1:10" x14ac:dyDescent="0.2">
      <c r="A448" s="117" t="s">
        <v>446</v>
      </c>
      <c r="B448" s="55">
        <v>47</v>
      </c>
      <c r="C448" s="56">
        <v>63</v>
      </c>
      <c r="D448" s="55">
        <v>142</v>
      </c>
      <c r="E448" s="56">
        <v>164</v>
      </c>
      <c r="F448" s="57"/>
      <c r="G448" s="55">
        <f t="shared" si="80"/>
        <v>-16</v>
      </c>
      <c r="H448" s="56">
        <f t="shared" si="81"/>
        <v>-22</v>
      </c>
      <c r="I448" s="77">
        <f t="shared" si="82"/>
        <v>-0.25396825396825395</v>
      </c>
      <c r="J448" s="78">
        <f t="shared" si="83"/>
        <v>-0.13414634146341464</v>
      </c>
    </row>
    <row r="449" spans="1:10" x14ac:dyDescent="0.2">
      <c r="A449" s="117" t="s">
        <v>215</v>
      </c>
      <c r="B449" s="55">
        <v>13</v>
      </c>
      <c r="C449" s="56">
        <v>27</v>
      </c>
      <c r="D449" s="55">
        <v>42</v>
      </c>
      <c r="E449" s="56">
        <v>66</v>
      </c>
      <c r="F449" s="57"/>
      <c r="G449" s="55">
        <f t="shared" si="80"/>
        <v>-14</v>
      </c>
      <c r="H449" s="56">
        <f t="shared" si="81"/>
        <v>-24</v>
      </c>
      <c r="I449" s="77">
        <f t="shared" si="82"/>
        <v>-0.51851851851851849</v>
      </c>
      <c r="J449" s="78">
        <f t="shared" si="83"/>
        <v>-0.36363636363636365</v>
      </c>
    </row>
    <row r="450" spans="1:10" x14ac:dyDescent="0.2">
      <c r="A450" s="117" t="s">
        <v>447</v>
      </c>
      <c r="B450" s="55">
        <v>12</v>
      </c>
      <c r="C450" s="56">
        <v>28</v>
      </c>
      <c r="D450" s="55">
        <v>53</v>
      </c>
      <c r="E450" s="56">
        <v>77</v>
      </c>
      <c r="F450" s="57"/>
      <c r="G450" s="55">
        <f t="shared" si="80"/>
        <v>-16</v>
      </c>
      <c r="H450" s="56">
        <f t="shared" si="81"/>
        <v>-24</v>
      </c>
      <c r="I450" s="77">
        <f t="shared" si="82"/>
        <v>-0.5714285714285714</v>
      </c>
      <c r="J450" s="78">
        <f t="shared" si="83"/>
        <v>-0.31168831168831168</v>
      </c>
    </row>
    <row r="451" spans="1:10" x14ac:dyDescent="0.2">
      <c r="A451" s="117" t="s">
        <v>247</v>
      </c>
      <c r="B451" s="55">
        <v>12</v>
      </c>
      <c r="C451" s="56">
        <v>0</v>
      </c>
      <c r="D451" s="55">
        <v>39</v>
      </c>
      <c r="E451" s="56">
        <v>0</v>
      </c>
      <c r="F451" s="57"/>
      <c r="G451" s="55">
        <f t="shared" si="80"/>
        <v>12</v>
      </c>
      <c r="H451" s="56">
        <f t="shared" si="81"/>
        <v>39</v>
      </c>
      <c r="I451" s="77" t="str">
        <f t="shared" si="82"/>
        <v>-</v>
      </c>
      <c r="J451" s="78" t="str">
        <f t="shared" si="83"/>
        <v>-</v>
      </c>
    </row>
    <row r="452" spans="1:10" x14ac:dyDescent="0.2">
      <c r="A452" s="117" t="s">
        <v>563</v>
      </c>
      <c r="B452" s="55">
        <v>27</v>
      </c>
      <c r="C452" s="56">
        <v>2</v>
      </c>
      <c r="D452" s="55">
        <v>65</v>
      </c>
      <c r="E452" s="56">
        <v>25</v>
      </c>
      <c r="F452" s="57"/>
      <c r="G452" s="55">
        <f t="shared" si="80"/>
        <v>25</v>
      </c>
      <c r="H452" s="56">
        <f t="shared" si="81"/>
        <v>40</v>
      </c>
      <c r="I452" s="77" t="str">
        <f t="shared" si="82"/>
        <v>&gt;999%</v>
      </c>
      <c r="J452" s="78">
        <f t="shared" si="83"/>
        <v>1.6</v>
      </c>
    </row>
    <row r="453" spans="1:10" x14ac:dyDescent="0.2">
      <c r="A453" s="117" t="s">
        <v>553</v>
      </c>
      <c r="B453" s="55">
        <v>10</v>
      </c>
      <c r="C453" s="56">
        <v>0</v>
      </c>
      <c r="D453" s="55">
        <v>28</v>
      </c>
      <c r="E453" s="56">
        <v>0</v>
      </c>
      <c r="F453" s="57"/>
      <c r="G453" s="55">
        <f t="shared" si="80"/>
        <v>10</v>
      </c>
      <c r="H453" s="56">
        <f t="shared" si="81"/>
        <v>28</v>
      </c>
      <c r="I453" s="77" t="str">
        <f t="shared" si="82"/>
        <v>-</v>
      </c>
      <c r="J453" s="78" t="str">
        <f t="shared" si="83"/>
        <v>-</v>
      </c>
    </row>
    <row r="454" spans="1:10" s="38" customFormat="1" x14ac:dyDescent="0.2">
      <c r="A454" s="142" t="s">
        <v>698</v>
      </c>
      <c r="B454" s="32">
        <v>125</v>
      </c>
      <c r="C454" s="33">
        <v>138</v>
      </c>
      <c r="D454" s="32">
        <v>426</v>
      </c>
      <c r="E454" s="33">
        <v>378</v>
      </c>
      <c r="F454" s="34"/>
      <c r="G454" s="32">
        <f t="shared" si="80"/>
        <v>-13</v>
      </c>
      <c r="H454" s="33">
        <f t="shared" si="81"/>
        <v>48</v>
      </c>
      <c r="I454" s="35">
        <f t="shared" si="82"/>
        <v>-9.420289855072464E-2</v>
      </c>
      <c r="J454" s="36">
        <f t="shared" si="83"/>
        <v>0.12698412698412698</v>
      </c>
    </row>
    <row r="455" spans="1:10" x14ac:dyDescent="0.2">
      <c r="A455" s="143"/>
      <c r="B455" s="63"/>
      <c r="C455" s="64"/>
      <c r="D455" s="63"/>
      <c r="E455" s="64"/>
      <c r="F455" s="65"/>
      <c r="G455" s="63"/>
      <c r="H455" s="64"/>
      <c r="I455" s="79"/>
      <c r="J455" s="80"/>
    </row>
    <row r="456" spans="1:10" x14ac:dyDescent="0.2">
      <c r="A456" s="111" t="s">
        <v>90</v>
      </c>
      <c r="B456" s="55"/>
      <c r="C456" s="56"/>
      <c r="D456" s="55"/>
      <c r="E456" s="56"/>
      <c r="F456" s="57"/>
      <c r="G456" s="55"/>
      <c r="H456" s="56"/>
      <c r="I456" s="77"/>
      <c r="J456" s="78"/>
    </row>
    <row r="457" spans="1:10" x14ac:dyDescent="0.2">
      <c r="A457" s="117" t="s">
        <v>376</v>
      </c>
      <c r="B457" s="55">
        <v>15</v>
      </c>
      <c r="C457" s="56">
        <v>26</v>
      </c>
      <c r="D457" s="55">
        <v>89</v>
      </c>
      <c r="E457" s="56">
        <v>110</v>
      </c>
      <c r="F457" s="57"/>
      <c r="G457" s="55">
        <f t="shared" ref="G457:G463" si="84">B457-C457</f>
        <v>-11</v>
      </c>
      <c r="H457" s="56">
        <f t="shared" ref="H457:H463" si="85">D457-E457</f>
        <v>-21</v>
      </c>
      <c r="I457" s="77">
        <f t="shared" ref="I457:I463" si="86">IF(C457=0, "-", IF(G457/C457&lt;10, G457/C457, "&gt;999%"))</f>
        <v>-0.42307692307692307</v>
      </c>
      <c r="J457" s="78">
        <f t="shared" ref="J457:J463" si="87">IF(E457=0, "-", IF(H457/E457&lt;10, H457/E457, "&gt;999%"))</f>
        <v>-0.19090909090909092</v>
      </c>
    </row>
    <row r="458" spans="1:10" x14ac:dyDescent="0.2">
      <c r="A458" s="117" t="s">
        <v>356</v>
      </c>
      <c r="B458" s="55">
        <v>4</v>
      </c>
      <c r="C458" s="56">
        <v>3</v>
      </c>
      <c r="D458" s="55">
        <v>14</v>
      </c>
      <c r="E458" s="56">
        <v>19</v>
      </c>
      <c r="F458" s="57"/>
      <c r="G458" s="55">
        <f t="shared" si="84"/>
        <v>1</v>
      </c>
      <c r="H458" s="56">
        <f t="shared" si="85"/>
        <v>-5</v>
      </c>
      <c r="I458" s="77">
        <f t="shared" si="86"/>
        <v>0.33333333333333331</v>
      </c>
      <c r="J458" s="78">
        <f t="shared" si="87"/>
        <v>-0.26315789473684209</v>
      </c>
    </row>
    <row r="459" spans="1:10" x14ac:dyDescent="0.2">
      <c r="A459" s="117" t="s">
        <v>514</v>
      </c>
      <c r="B459" s="55">
        <v>56</v>
      </c>
      <c r="C459" s="56">
        <v>38</v>
      </c>
      <c r="D459" s="55">
        <v>239</v>
      </c>
      <c r="E459" s="56">
        <v>275</v>
      </c>
      <c r="F459" s="57"/>
      <c r="G459" s="55">
        <f t="shared" si="84"/>
        <v>18</v>
      </c>
      <c r="H459" s="56">
        <f t="shared" si="85"/>
        <v>-36</v>
      </c>
      <c r="I459" s="77">
        <f t="shared" si="86"/>
        <v>0.47368421052631576</v>
      </c>
      <c r="J459" s="78">
        <f t="shared" si="87"/>
        <v>-0.13090909090909092</v>
      </c>
    </row>
    <row r="460" spans="1:10" x14ac:dyDescent="0.2">
      <c r="A460" s="117" t="s">
        <v>357</v>
      </c>
      <c r="B460" s="55">
        <v>8</v>
      </c>
      <c r="C460" s="56">
        <v>4</v>
      </c>
      <c r="D460" s="55">
        <v>35</v>
      </c>
      <c r="E460" s="56">
        <v>20</v>
      </c>
      <c r="F460" s="57"/>
      <c r="G460" s="55">
        <f t="shared" si="84"/>
        <v>4</v>
      </c>
      <c r="H460" s="56">
        <f t="shared" si="85"/>
        <v>15</v>
      </c>
      <c r="I460" s="77">
        <f t="shared" si="86"/>
        <v>1</v>
      </c>
      <c r="J460" s="78">
        <f t="shared" si="87"/>
        <v>0.75</v>
      </c>
    </row>
    <row r="461" spans="1:10" x14ac:dyDescent="0.2">
      <c r="A461" s="117" t="s">
        <v>469</v>
      </c>
      <c r="B461" s="55">
        <v>113</v>
      </c>
      <c r="C461" s="56">
        <v>94</v>
      </c>
      <c r="D461" s="55">
        <v>418</v>
      </c>
      <c r="E461" s="56">
        <v>383</v>
      </c>
      <c r="F461" s="57"/>
      <c r="G461" s="55">
        <f t="shared" si="84"/>
        <v>19</v>
      </c>
      <c r="H461" s="56">
        <f t="shared" si="85"/>
        <v>35</v>
      </c>
      <c r="I461" s="77">
        <f t="shared" si="86"/>
        <v>0.20212765957446807</v>
      </c>
      <c r="J461" s="78">
        <f t="shared" si="87"/>
        <v>9.1383812010443863E-2</v>
      </c>
    </row>
    <row r="462" spans="1:10" x14ac:dyDescent="0.2">
      <c r="A462" s="117" t="s">
        <v>304</v>
      </c>
      <c r="B462" s="55">
        <v>0</v>
      </c>
      <c r="C462" s="56">
        <v>1</v>
      </c>
      <c r="D462" s="55">
        <v>2</v>
      </c>
      <c r="E462" s="56">
        <v>9</v>
      </c>
      <c r="F462" s="57"/>
      <c r="G462" s="55">
        <f t="shared" si="84"/>
        <v>-1</v>
      </c>
      <c r="H462" s="56">
        <f t="shared" si="85"/>
        <v>-7</v>
      </c>
      <c r="I462" s="77">
        <f t="shared" si="86"/>
        <v>-1</v>
      </c>
      <c r="J462" s="78">
        <f t="shared" si="87"/>
        <v>-0.77777777777777779</v>
      </c>
    </row>
    <row r="463" spans="1:10" s="38" customFormat="1" x14ac:dyDescent="0.2">
      <c r="A463" s="142" t="s">
        <v>699</v>
      </c>
      <c r="B463" s="32">
        <v>196</v>
      </c>
      <c r="C463" s="33">
        <v>166</v>
      </c>
      <c r="D463" s="32">
        <v>797</v>
      </c>
      <c r="E463" s="33">
        <v>816</v>
      </c>
      <c r="F463" s="34"/>
      <c r="G463" s="32">
        <f t="shared" si="84"/>
        <v>30</v>
      </c>
      <c r="H463" s="33">
        <f t="shared" si="85"/>
        <v>-19</v>
      </c>
      <c r="I463" s="35">
        <f t="shared" si="86"/>
        <v>0.18072289156626506</v>
      </c>
      <c r="J463" s="36">
        <f t="shared" si="87"/>
        <v>-2.3284313725490197E-2</v>
      </c>
    </row>
    <row r="464" spans="1:10" x14ac:dyDescent="0.2">
      <c r="A464" s="143"/>
      <c r="B464" s="63"/>
      <c r="C464" s="64"/>
      <c r="D464" s="63"/>
      <c r="E464" s="64"/>
      <c r="F464" s="65"/>
      <c r="G464" s="63"/>
      <c r="H464" s="64"/>
      <c r="I464" s="79"/>
      <c r="J464" s="80"/>
    </row>
    <row r="465" spans="1:10" x14ac:dyDescent="0.2">
      <c r="A465" s="111" t="s">
        <v>91</v>
      </c>
      <c r="B465" s="55"/>
      <c r="C465" s="56"/>
      <c r="D465" s="55"/>
      <c r="E465" s="56"/>
      <c r="F465" s="57"/>
      <c r="G465" s="55"/>
      <c r="H465" s="56"/>
      <c r="I465" s="77"/>
      <c r="J465" s="78"/>
    </row>
    <row r="466" spans="1:10" x14ac:dyDescent="0.2">
      <c r="A466" s="117" t="s">
        <v>591</v>
      </c>
      <c r="B466" s="55">
        <v>73</v>
      </c>
      <c r="C466" s="56">
        <v>24</v>
      </c>
      <c r="D466" s="55">
        <v>230</v>
      </c>
      <c r="E466" s="56">
        <v>123</v>
      </c>
      <c r="F466" s="57"/>
      <c r="G466" s="55">
        <f>B466-C466</f>
        <v>49</v>
      </c>
      <c r="H466" s="56">
        <f>D466-E466</f>
        <v>107</v>
      </c>
      <c r="I466" s="77">
        <f>IF(C466=0, "-", IF(G466/C466&lt;10, G466/C466, "&gt;999%"))</f>
        <v>2.0416666666666665</v>
      </c>
      <c r="J466" s="78">
        <f>IF(E466=0, "-", IF(H466/E466&lt;10, H466/E466, "&gt;999%"))</f>
        <v>0.86991869918699183</v>
      </c>
    </row>
    <row r="467" spans="1:10" x14ac:dyDescent="0.2">
      <c r="A467" s="117" t="s">
        <v>592</v>
      </c>
      <c r="B467" s="55">
        <v>70</v>
      </c>
      <c r="C467" s="56">
        <v>57</v>
      </c>
      <c r="D467" s="55">
        <v>244</v>
      </c>
      <c r="E467" s="56">
        <v>193</v>
      </c>
      <c r="F467" s="57"/>
      <c r="G467" s="55">
        <f>B467-C467</f>
        <v>13</v>
      </c>
      <c r="H467" s="56">
        <f>D467-E467</f>
        <v>51</v>
      </c>
      <c r="I467" s="77">
        <f>IF(C467=0, "-", IF(G467/C467&lt;10, G467/C467, "&gt;999%"))</f>
        <v>0.22807017543859648</v>
      </c>
      <c r="J467" s="78">
        <f>IF(E467=0, "-", IF(H467/E467&lt;10, H467/E467, "&gt;999%"))</f>
        <v>0.26424870466321243</v>
      </c>
    </row>
    <row r="468" spans="1:10" x14ac:dyDescent="0.2">
      <c r="A468" s="117" t="s">
        <v>593</v>
      </c>
      <c r="B468" s="55">
        <v>1</v>
      </c>
      <c r="C468" s="56">
        <v>6</v>
      </c>
      <c r="D468" s="55">
        <v>8</v>
      </c>
      <c r="E468" s="56">
        <v>48</v>
      </c>
      <c r="F468" s="57"/>
      <c r="G468" s="55">
        <f>B468-C468</f>
        <v>-5</v>
      </c>
      <c r="H468" s="56">
        <f>D468-E468</f>
        <v>-40</v>
      </c>
      <c r="I468" s="77">
        <f>IF(C468=0, "-", IF(G468/C468&lt;10, G468/C468, "&gt;999%"))</f>
        <v>-0.83333333333333337</v>
      </c>
      <c r="J468" s="78">
        <f>IF(E468=0, "-", IF(H468/E468&lt;10, H468/E468, "&gt;999%"))</f>
        <v>-0.83333333333333337</v>
      </c>
    </row>
    <row r="469" spans="1:10" s="38" customFormat="1" x14ac:dyDescent="0.2">
      <c r="A469" s="142" t="s">
        <v>700</v>
      </c>
      <c r="B469" s="32">
        <v>144</v>
      </c>
      <c r="C469" s="33">
        <v>87</v>
      </c>
      <c r="D469" s="32">
        <v>482</v>
      </c>
      <c r="E469" s="33">
        <v>364</v>
      </c>
      <c r="F469" s="34"/>
      <c r="G469" s="32">
        <f>B469-C469</f>
        <v>57</v>
      </c>
      <c r="H469" s="33">
        <f>D469-E469</f>
        <v>118</v>
      </c>
      <c r="I469" s="35">
        <f>IF(C469=0, "-", IF(G469/C469&lt;10, G469/C469, "&gt;999%"))</f>
        <v>0.65517241379310343</v>
      </c>
      <c r="J469" s="36">
        <f>IF(E469=0, "-", IF(H469/E469&lt;10, H469/E469, "&gt;999%"))</f>
        <v>0.32417582417582419</v>
      </c>
    </row>
    <row r="470" spans="1:10" x14ac:dyDescent="0.2">
      <c r="A470" s="143"/>
      <c r="B470" s="63"/>
      <c r="C470" s="64"/>
      <c r="D470" s="63"/>
      <c r="E470" s="64"/>
      <c r="F470" s="65"/>
      <c r="G470" s="63"/>
      <c r="H470" s="64"/>
      <c r="I470" s="79"/>
      <c r="J470" s="80"/>
    </row>
    <row r="471" spans="1:10" x14ac:dyDescent="0.2">
      <c r="A471" s="111" t="s">
        <v>92</v>
      </c>
      <c r="B471" s="55"/>
      <c r="C471" s="56"/>
      <c r="D471" s="55"/>
      <c r="E471" s="56"/>
      <c r="F471" s="57"/>
      <c r="G471" s="55"/>
      <c r="H471" s="56"/>
      <c r="I471" s="77"/>
      <c r="J471" s="78"/>
    </row>
    <row r="472" spans="1:10" x14ac:dyDescent="0.2">
      <c r="A472" s="117" t="s">
        <v>391</v>
      </c>
      <c r="B472" s="55">
        <v>0</v>
      </c>
      <c r="C472" s="56">
        <v>11</v>
      </c>
      <c r="D472" s="55">
        <v>9</v>
      </c>
      <c r="E472" s="56">
        <v>57</v>
      </c>
      <c r="F472" s="57"/>
      <c r="G472" s="55">
        <f t="shared" ref="G472:G482" si="88">B472-C472</f>
        <v>-11</v>
      </c>
      <c r="H472" s="56">
        <f t="shared" ref="H472:H482" si="89">D472-E472</f>
        <v>-48</v>
      </c>
      <c r="I472" s="77">
        <f t="shared" ref="I472:I482" si="90">IF(C472=0, "-", IF(G472/C472&lt;10, G472/C472, "&gt;999%"))</f>
        <v>-1</v>
      </c>
      <c r="J472" s="78">
        <f t="shared" ref="J472:J482" si="91">IF(E472=0, "-", IF(H472/E472&lt;10, H472/E472, "&gt;999%"))</f>
        <v>-0.84210526315789469</v>
      </c>
    </row>
    <row r="473" spans="1:10" x14ac:dyDescent="0.2">
      <c r="A473" s="117" t="s">
        <v>186</v>
      </c>
      <c r="B473" s="55">
        <v>0</v>
      </c>
      <c r="C473" s="56">
        <v>35</v>
      </c>
      <c r="D473" s="55">
        <v>4</v>
      </c>
      <c r="E473" s="56">
        <v>117</v>
      </c>
      <c r="F473" s="57"/>
      <c r="G473" s="55">
        <f t="shared" si="88"/>
        <v>-35</v>
      </c>
      <c r="H473" s="56">
        <f t="shared" si="89"/>
        <v>-113</v>
      </c>
      <c r="I473" s="77">
        <f t="shared" si="90"/>
        <v>-1</v>
      </c>
      <c r="J473" s="78">
        <f t="shared" si="91"/>
        <v>-0.96581196581196582</v>
      </c>
    </row>
    <row r="474" spans="1:10" x14ac:dyDescent="0.2">
      <c r="A474" s="117" t="s">
        <v>411</v>
      </c>
      <c r="B474" s="55">
        <v>10</v>
      </c>
      <c r="C474" s="56">
        <v>0</v>
      </c>
      <c r="D474" s="55">
        <v>31</v>
      </c>
      <c r="E474" s="56">
        <v>0</v>
      </c>
      <c r="F474" s="57"/>
      <c r="G474" s="55">
        <f t="shared" si="88"/>
        <v>10</v>
      </c>
      <c r="H474" s="56">
        <f t="shared" si="89"/>
        <v>31</v>
      </c>
      <c r="I474" s="77" t="str">
        <f t="shared" si="90"/>
        <v>-</v>
      </c>
      <c r="J474" s="78" t="str">
        <f t="shared" si="91"/>
        <v>-</v>
      </c>
    </row>
    <row r="475" spans="1:10" x14ac:dyDescent="0.2">
      <c r="A475" s="117" t="s">
        <v>554</v>
      </c>
      <c r="B475" s="55">
        <v>34</v>
      </c>
      <c r="C475" s="56">
        <v>27</v>
      </c>
      <c r="D475" s="55">
        <v>70</v>
      </c>
      <c r="E475" s="56">
        <v>106</v>
      </c>
      <c r="F475" s="57"/>
      <c r="G475" s="55">
        <f t="shared" si="88"/>
        <v>7</v>
      </c>
      <c r="H475" s="56">
        <f t="shared" si="89"/>
        <v>-36</v>
      </c>
      <c r="I475" s="77">
        <f t="shared" si="90"/>
        <v>0.25925925925925924</v>
      </c>
      <c r="J475" s="78">
        <f t="shared" si="91"/>
        <v>-0.33962264150943394</v>
      </c>
    </row>
    <row r="476" spans="1:10" x14ac:dyDescent="0.2">
      <c r="A476" s="117" t="s">
        <v>448</v>
      </c>
      <c r="B476" s="55">
        <v>51</v>
      </c>
      <c r="C476" s="56">
        <v>46</v>
      </c>
      <c r="D476" s="55">
        <v>127</v>
      </c>
      <c r="E476" s="56">
        <v>275</v>
      </c>
      <c r="F476" s="57"/>
      <c r="G476" s="55">
        <f t="shared" si="88"/>
        <v>5</v>
      </c>
      <c r="H476" s="56">
        <f t="shared" si="89"/>
        <v>-148</v>
      </c>
      <c r="I476" s="77">
        <f t="shared" si="90"/>
        <v>0.10869565217391304</v>
      </c>
      <c r="J476" s="78">
        <f t="shared" si="91"/>
        <v>-0.53818181818181821</v>
      </c>
    </row>
    <row r="477" spans="1:10" x14ac:dyDescent="0.2">
      <c r="A477" s="117" t="s">
        <v>612</v>
      </c>
      <c r="B477" s="55">
        <v>55</v>
      </c>
      <c r="C477" s="56">
        <v>38</v>
      </c>
      <c r="D477" s="55">
        <v>132</v>
      </c>
      <c r="E477" s="56">
        <v>167</v>
      </c>
      <c r="F477" s="57"/>
      <c r="G477" s="55">
        <f t="shared" si="88"/>
        <v>17</v>
      </c>
      <c r="H477" s="56">
        <f t="shared" si="89"/>
        <v>-35</v>
      </c>
      <c r="I477" s="77">
        <f t="shared" si="90"/>
        <v>0.44736842105263158</v>
      </c>
      <c r="J477" s="78">
        <f t="shared" si="91"/>
        <v>-0.20958083832335328</v>
      </c>
    </row>
    <row r="478" spans="1:10" x14ac:dyDescent="0.2">
      <c r="A478" s="117" t="s">
        <v>545</v>
      </c>
      <c r="B478" s="55">
        <v>0</v>
      </c>
      <c r="C478" s="56">
        <v>5</v>
      </c>
      <c r="D478" s="55">
        <v>11</v>
      </c>
      <c r="E478" s="56">
        <v>8</v>
      </c>
      <c r="F478" s="57"/>
      <c r="G478" s="55">
        <f t="shared" si="88"/>
        <v>-5</v>
      </c>
      <c r="H478" s="56">
        <f t="shared" si="89"/>
        <v>3</v>
      </c>
      <c r="I478" s="77">
        <f t="shared" si="90"/>
        <v>-1</v>
      </c>
      <c r="J478" s="78">
        <f t="shared" si="91"/>
        <v>0.375</v>
      </c>
    </row>
    <row r="479" spans="1:10" x14ac:dyDescent="0.2">
      <c r="A479" s="117" t="s">
        <v>216</v>
      </c>
      <c r="B479" s="55">
        <v>3</v>
      </c>
      <c r="C479" s="56">
        <v>16</v>
      </c>
      <c r="D479" s="55">
        <v>20</v>
      </c>
      <c r="E479" s="56">
        <v>80</v>
      </c>
      <c r="F479" s="57"/>
      <c r="G479" s="55">
        <f t="shared" si="88"/>
        <v>-13</v>
      </c>
      <c r="H479" s="56">
        <f t="shared" si="89"/>
        <v>-60</v>
      </c>
      <c r="I479" s="77">
        <f t="shared" si="90"/>
        <v>-0.8125</v>
      </c>
      <c r="J479" s="78">
        <f t="shared" si="91"/>
        <v>-0.75</v>
      </c>
    </row>
    <row r="480" spans="1:10" x14ac:dyDescent="0.2">
      <c r="A480" s="117" t="s">
        <v>564</v>
      </c>
      <c r="B480" s="55">
        <v>57</v>
      </c>
      <c r="C480" s="56">
        <v>75</v>
      </c>
      <c r="D480" s="55">
        <v>178</v>
      </c>
      <c r="E480" s="56">
        <v>272</v>
      </c>
      <c r="F480" s="57"/>
      <c r="G480" s="55">
        <f t="shared" si="88"/>
        <v>-18</v>
      </c>
      <c r="H480" s="56">
        <f t="shared" si="89"/>
        <v>-94</v>
      </c>
      <c r="I480" s="77">
        <f t="shared" si="90"/>
        <v>-0.24</v>
      </c>
      <c r="J480" s="78">
        <f t="shared" si="91"/>
        <v>-0.34558823529411764</v>
      </c>
    </row>
    <row r="481" spans="1:10" x14ac:dyDescent="0.2">
      <c r="A481" s="117" t="s">
        <v>199</v>
      </c>
      <c r="B481" s="55">
        <v>0</v>
      </c>
      <c r="C481" s="56">
        <v>0</v>
      </c>
      <c r="D481" s="55">
        <v>1</v>
      </c>
      <c r="E481" s="56">
        <v>0</v>
      </c>
      <c r="F481" s="57"/>
      <c r="G481" s="55">
        <f t="shared" si="88"/>
        <v>0</v>
      </c>
      <c r="H481" s="56">
        <f t="shared" si="89"/>
        <v>1</v>
      </c>
      <c r="I481" s="77" t="str">
        <f t="shared" si="90"/>
        <v>-</v>
      </c>
      <c r="J481" s="78" t="str">
        <f t="shared" si="91"/>
        <v>-</v>
      </c>
    </row>
    <row r="482" spans="1:10" s="38" customFormat="1" x14ac:dyDescent="0.2">
      <c r="A482" s="142" t="s">
        <v>701</v>
      </c>
      <c r="B482" s="32">
        <v>210</v>
      </c>
      <c r="C482" s="33">
        <v>253</v>
      </c>
      <c r="D482" s="32">
        <v>583</v>
      </c>
      <c r="E482" s="33">
        <v>1082</v>
      </c>
      <c r="F482" s="34"/>
      <c r="G482" s="32">
        <f t="shared" si="88"/>
        <v>-43</v>
      </c>
      <c r="H482" s="33">
        <f t="shared" si="89"/>
        <v>-499</v>
      </c>
      <c r="I482" s="35">
        <f t="shared" si="90"/>
        <v>-0.16996047430830039</v>
      </c>
      <c r="J482" s="36">
        <f t="shared" si="91"/>
        <v>-0.4611829944547135</v>
      </c>
    </row>
    <row r="483" spans="1:10" x14ac:dyDescent="0.2">
      <c r="A483" s="143"/>
      <c r="B483" s="63"/>
      <c r="C483" s="64"/>
      <c r="D483" s="63"/>
      <c r="E483" s="64"/>
      <c r="F483" s="65"/>
      <c r="G483" s="63"/>
      <c r="H483" s="64"/>
      <c r="I483" s="79"/>
      <c r="J483" s="80"/>
    </row>
    <row r="484" spans="1:10" x14ac:dyDescent="0.2">
      <c r="A484" s="111" t="s">
        <v>93</v>
      </c>
      <c r="B484" s="55"/>
      <c r="C484" s="56"/>
      <c r="D484" s="55"/>
      <c r="E484" s="56"/>
      <c r="F484" s="57"/>
      <c r="G484" s="55"/>
      <c r="H484" s="56"/>
      <c r="I484" s="77"/>
      <c r="J484" s="78"/>
    </row>
    <row r="485" spans="1:10" x14ac:dyDescent="0.2">
      <c r="A485" s="117" t="s">
        <v>377</v>
      </c>
      <c r="B485" s="55">
        <v>1</v>
      </c>
      <c r="C485" s="56">
        <v>1</v>
      </c>
      <c r="D485" s="55">
        <v>3</v>
      </c>
      <c r="E485" s="56">
        <v>4</v>
      </c>
      <c r="F485" s="57"/>
      <c r="G485" s="55">
        <f>B485-C485</f>
        <v>0</v>
      </c>
      <c r="H485" s="56">
        <f>D485-E485</f>
        <v>-1</v>
      </c>
      <c r="I485" s="77">
        <f>IF(C485=0, "-", IF(G485/C485&lt;10, G485/C485, "&gt;999%"))</f>
        <v>0</v>
      </c>
      <c r="J485" s="78">
        <f>IF(E485=0, "-", IF(H485/E485&lt;10, H485/E485, "&gt;999%"))</f>
        <v>-0.25</v>
      </c>
    </row>
    <row r="486" spans="1:10" x14ac:dyDescent="0.2">
      <c r="A486" s="117" t="s">
        <v>536</v>
      </c>
      <c r="B486" s="55">
        <v>2</v>
      </c>
      <c r="C486" s="56">
        <v>0</v>
      </c>
      <c r="D486" s="55">
        <v>3</v>
      </c>
      <c r="E486" s="56">
        <v>3</v>
      </c>
      <c r="F486" s="57"/>
      <c r="G486" s="55">
        <f>B486-C486</f>
        <v>2</v>
      </c>
      <c r="H486" s="56">
        <f>D486-E486</f>
        <v>0</v>
      </c>
      <c r="I486" s="77" t="str">
        <f>IF(C486=0, "-", IF(G486/C486&lt;10, G486/C486, "&gt;999%"))</f>
        <v>-</v>
      </c>
      <c r="J486" s="78">
        <f>IF(E486=0, "-", IF(H486/E486&lt;10, H486/E486, "&gt;999%"))</f>
        <v>0</v>
      </c>
    </row>
    <row r="487" spans="1:10" x14ac:dyDescent="0.2">
      <c r="A487" s="117" t="s">
        <v>305</v>
      </c>
      <c r="B487" s="55">
        <v>0</v>
      </c>
      <c r="C487" s="56">
        <v>1</v>
      </c>
      <c r="D487" s="55">
        <v>0</v>
      </c>
      <c r="E487" s="56">
        <v>4</v>
      </c>
      <c r="F487" s="57"/>
      <c r="G487" s="55">
        <f>B487-C487</f>
        <v>-1</v>
      </c>
      <c r="H487" s="56">
        <f>D487-E487</f>
        <v>-4</v>
      </c>
      <c r="I487" s="77">
        <f>IF(C487=0, "-", IF(G487/C487&lt;10, G487/C487, "&gt;999%"))</f>
        <v>-1</v>
      </c>
      <c r="J487" s="78">
        <f>IF(E487=0, "-", IF(H487/E487&lt;10, H487/E487, "&gt;999%"))</f>
        <v>-1</v>
      </c>
    </row>
    <row r="488" spans="1:10" s="38" customFormat="1" x14ac:dyDescent="0.2">
      <c r="A488" s="142" t="s">
        <v>702</v>
      </c>
      <c r="B488" s="32">
        <v>3</v>
      </c>
      <c r="C488" s="33">
        <v>2</v>
      </c>
      <c r="D488" s="32">
        <v>6</v>
      </c>
      <c r="E488" s="33">
        <v>11</v>
      </c>
      <c r="F488" s="34"/>
      <c r="G488" s="32">
        <f>B488-C488</f>
        <v>1</v>
      </c>
      <c r="H488" s="33">
        <f>D488-E488</f>
        <v>-5</v>
      </c>
      <c r="I488" s="35">
        <f>IF(C488=0, "-", IF(G488/C488&lt;10, G488/C488, "&gt;999%"))</f>
        <v>0.5</v>
      </c>
      <c r="J488" s="36">
        <f>IF(E488=0, "-", IF(H488/E488&lt;10, H488/E488, "&gt;999%"))</f>
        <v>-0.45454545454545453</v>
      </c>
    </row>
    <row r="489" spans="1:10" x14ac:dyDescent="0.2">
      <c r="A489" s="143"/>
      <c r="B489" s="63"/>
      <c r="C489" s="64"/>
      <c r="D489" s="63"/>
      <c r="E489" s="64"/>
      <c r="F489" s="65"/>
      <c r="G489" s="63"/>
      <c r="H489" s="64"/>
      <c r="I489" s="79"/>
      <c r="J489" s="80"/>
    </row>
    <row r="490" spans="1:10" x14ac:dyDescent="0.2">
      <c r="A490" s="111" t="s">
        <v>114</v>
      </c>
      <c r="B490" s="55"/>
      <c r="C490" s="56"/>
      <c r="D490" s="55"/>
      <c r="E490" s="56"/>
      <c r="F490" s="57"/>
      <c r="G490" s="55"/>
      <c r="H490" s="56"/>
      <c r="I490" s="77"/>
      <c r="J490" s="78"/>
    </row>
    <row r="491" spans="1:10" x14ac:dyDescent="0.2">
      <c r="A491" s="117" t="s">
        <v>637</v>
      </c>
      <c r="B491" s="55">
        <v>24</v>
      </c>
      <c r="C491" s="56">
        <v>23</v>
      </c>
      <c r="D491" s="55">
        <v>115</v>
      </c>
      <c r="E491" s="56">
        <v>151</v>
      </c>
      <c r="F491" s="57"/>
      <c r="G491" s="55">
        <f>B491-C491</f>
        <v>1</v>
      </c>
      <c r="H491" s="56">
        <f>D491-E491</f>
        <v>-36</v>
      </c>
      <c r="I491" s="77">
        <f>IF(C491=0, "-", IF(G491/C491&lt;10, G491/C491, "&gt;999%"))</f>
        <v>4.3478260869565216E-2</v>
      </c>
      <c r="J491" s="78">
        <f>IF(E491=0, "-", IF(H491/E491&lt;10, H491/E491, "&gt;999%"))</f>
        <v>-0.23841059602649006</v>
      </c>
    </row>
    <row r="492" spans="1:10" s="38" customFormat="1" x14ac:dyDescent="0.2">
      <c r="A492" s="142" t="s">
        <v>703</v>
      </c>
      <c r="B492" s="32">
        <v>24</v>
      </c>
      <c r="C492" s="33">
        <v>23</v>
      </c>
      <c r="D492" s="32">
        <v>115</v>
      </c>
      <c r="E492" s="33">
        <v>151</v>
      </c>
      <c r="F492" s="34"/>
      <c r="G492" s="32">
        <f>B492-C492</f>
        <v>1</v>
      </c>
      <c r="H492" s="33">
        <f>D492-E492</f>
        <v>-36</v>
      </c>
      <c r="I492" s="35">
        <f>IF(C492=0, "-", IF(G492/C492&lt;10, G492/C492, "&gt;999%"))</f>
        <v>4.3478260869565216E-2</v>
      </c>
      <c r="J492" s="36">
        <f>IF(E492=0, "-", IF(H492/E492&lt;10, H492/E492, "&gt;999%"))</f>
        <v>-0.23841059602649006</v>
      </c>
    </row>
    <row r="493" spans="1:10" x14ac:dyDescent="0.2">
      <c r="A493" s="143"/>
      <c r="B493" s="63"/>
      <c r="C493" s="64"/>
      <c r="D493" s="63"/>
      <c r="E493" s="64"/>
      <c r="F493" s="65"/>
      <c r="G493" s="63"/>
      <c r="H493" s="64"/>
      <c r="I493" s="79"/>
      <c r="J493" s="80"/>
    </row>
    <row r="494" spans="1:10" x14ac:dyDescent="0.2">
      <c r="A494" s="111" t="s">
        <v>94</v>
      </c>
      <c r="B494" s="55"/>
      <c r="C494" s="56"/>
      <c r="D494" s="55"/>
      <c r="E494" s="56"/>
      <c r="F494" s="57"/>
      <c r="G494" s="55"/>
      <c r="H494" s="56"/>
      <c r="I494" s="77"/>
      <c r="J494" s="78"/>
    </row>
    <row r="495" spans="1:10" x14ac:dyDescent="0.2">
      <c r="A495" s="117" t="s">
        <v>187</v>
      </c>
      <c r="B495" s="55">
        <v>31</v>
      </c>
      <c r="C495" s="56">
        <v>32</v>
      </c>
      <c r="D495" s="55">
        <v>133</v>
      </c>
      <c r="E495" s="56">
        <v>146</v>
      </c>
      <c r="F495" s="57"/>
      <c r="G495" s="55">
        <f t="shared" ref="G495:G502" si="92">B495-C495</f>
        <v>-1</v>
      </c>
      <c r="H495" s="56">
        <f t="shared" ref="H495:H502" si="93">D495-E495</f>
        <v>-13</v>
      </c>
      <c r="I495" s="77">
        <f t="shared" ref="I495:I502" si="94">IF(C495=0, "-", IF(G495/C495&lt;10, G495/C495, "&gt;999%"))</f>
        <v>-3.125E-2</v>
      </c>
      <c r="J495" s="78">
        <f t="shared" ref="J495:J502" si="95">IF(E495=0, "-", IF(H495/E495&lt;10, H495/E495, "&gt;999%"))</f>
        <v>-8.9041095890410954E-2</v>
      </c>
    </row>
    <row r="496" spans="1:10" x14ac:dyDescent="0.2">
      <c r="A496" s="117" t="s">
        <v>449</v>
      </c>
      <c r="B496" s="55">
        <v>62</v>
      </c>
      <c r="C496" s="56">
        <v>51</v>
      </c>
      <c r="D496" s="55">
        <v>232</v>
      </c>
      <c r="E496" s="56">
        <v>209</v>
      </c>
      <c r="F496" s="57"/>
      <c r="G496" s="55">
        <f t="shared" si="92"/>
        <v>11</v>
      </c>
      <c r="H496" s="56">
        <f t="shared" si="93"/>
        <v>23</v>
      </c>
      <c r="I496" s="77">
        <f t="shared" si="94"/>
        <v>0.21568627450980393</v>
      </c>
      <c r="J496" s="78">
        <f t="shared" si="95"/>
        <v>0.11004784688995216</v>
      </c>
    </row>
    <row r="497" spans="1:10" x14ac:dyDescent="0.2">
      <c r="A497" s="117" t="s">
        <v>491</v>
      </c>
      <c r="B497" s="55">
        <v>89</v>
      </c>
      <c r="C497" s="56">
        <v>97</v>
      </c>
      <c r="D497" s="55">
        <v>341</v>
      </c>
      <c r="E497" s="56">
        <v>368</v>
      </c>
      <c r="F497" s="57"/>
      <c r="G497" s="55">
        <f t="shared" si="92"/>
        <v>-8</v>
      </c>
      <c r="H497" s="56">
        <f t="shared" si="93"/>
        <v>-27</v>
      </c>
      <c r="I497" s="77">
        <f t="shared" si="94"/>
        <v>-8.247422680412371E-2</v>
      </c>
      <c r="J497" s="78">
        <f t="shared" si="95"/>
        <v>-7.3369565217391311E-2</v>
      </c>
    </row>
    <row r="498" spans="1:10" x14ac:dyDescent="0.2">
      <c r="A498" s="117" t="s">
        <v>248</v>
      </c>
      <c r="B498" s="55">
        <v>42</v>
      </c>
      <c r="C498" s="56">
        <v>95</v>
      </c>
      <c r="D498" s="55">
        <v>259</v>
      </c>
      <c r="E498" s="56">
        <v>313</v>
      </c>
      <c r="F498" s="57"/>
      <c r="G498" s="55">
        <f t="shared" si="92"/>
        <v>-53</v>
      </c>
      <c r="H498" s="56">
        <f t="shared" si="93"/>
        <v>-54</v>
      </c>
      <c r="I498" s="77">
        <f t="shared" si="94"/>
        <v>-0.55789473684210522</v>
      </c>
      <c r="J498" s="78">
        <f t="shared" si="95"/>
        <v>-0.17252396166134185</v>
      </c>
    </row>
    <row r="499" spans="1:10" x14ac:dyDescent="0.2">
      <c r="A499" s="117" t="s">
        <v>217</v>
      </c>
      <c r="B499" s="55">
        <v>1</v>
      </c>
      <c r="C499" s="56">
        <v>3</v>
      </c>
      <c r="D499" s="55">
        <v>42</v>
      </c>
      <c r="E499" s="56">
        <v>68</v>
      </c>
      <c r="F499" s="57"/>
      <c r="G499" s="55">
        <f t="shared" si="92"/>
        <v>-2</v>
      </c>
      <c r="H499" s="56">
        <f t="shared" si="93"/>
        <v>-26</v>
      </c>
      <c r="I499" s="77">
        <f t="shared" si="94"/>
        <v>-0.66666666666666663</v>
      </c>
      <c r="J499" s="78">
        <f t="shared" si="95"/>
        <v>-0.38235294117647056</v>
      </c>
    </row>
    <row r="500" spans="1:10" x14ac:dyDescent="0.2">
      <c r="A500" s="117" t="s">
        <v>218</v>
      </c>
      <c r="B500" s="55">
        <v>16</v>
      </c>
      <c r="C500" s="56">
        <v>0</v>
      </c>
      <c r="D500" s="55">
        <v>16</v>
      </c>
      <c r="E500" s="56">
        <v>0</v>
      </c>
      <c r="F500" s="57"/>
      <c r="G500" s="55">
        <f t="shared" si="92"/>
        <v>16</v>
      </c>
      <c r="H500" s="56">
        <f t="shared" si="93"/>
        <v>16</v>
      </c>
      <c r="I500" s="77" t="str">
        <f t="shared" si="94"/>
        <v>-</v>
      </c>
      <c r="J500" s="78" t="str">
        <f t="shared" si="95"/>
        <v>-</v>
      </c>
    </row>
    <row r="501" spans="1:10" x14ac:dyDescent="0.2">
      <c r="A501" s="117" t="s">
        <v>276</v>
      </c>
      <c r="B501" s="55">
        <v>9</v>
      </c>
      <c r="C501" s="56">
        <v>34</v>
      </c>
      <c r="D501" s="55">
        <v>37</v>
      </c>
      <c r="E501" s="56">
        <v>229</v>
      </c>
      <c r="F501" s="57"/>
      <c r="G501" s="55">
        <f t="shared" si="92"/>
        <v>-25</v>
      </c>
      <c r="H501" s="56">
        <f t="shared" si="93"/>
        <v>-192</v>
      </c>
      <c r="I501" s="77">
        <f t="shared" si="94"/>
        <v>-0.73529411764705888</v>
      </c>
      <c r="J501" s="78">
        <f t="shared" si="95"/>
        <v>-0.83842794759825323</v>
      </c>
    </row>
    <row r="502" spans="1:10" s="38" customFormat="1" x14ac:dyDescent="0.2">
      <c r="A502" s="142" t="s">
        <v>704</v>
      </c>
      <c r="B502" s="32">
        <v>250</v>
      </c>
      <c r="C502" s="33">
        <v>312</v>
      </c>
      <c r="D502" s="32">
        <v>1060</v>
      </c>
      <c r="E502" s="33">
        <v>1333</v>
      </c>
      <c r="F502" s="34"/>
      <c r="G502" s="32">
        <f t="shared" si="92"/>
        <v>-62</v>
      </c>
      <c r="H502" s="33">
        <f t="shared" si="93"/>
        <v>-273</v>
      </c>
      <c r="I502" s="35">
        <f t="shared" si="94"/>
        <v>-0.19871794871794871</v>
      </c>
      <c r="J502" s="36">
        <f t="shared" si="95"/>
        <v>-0.20480120030007501</v>
      </c>
    </row>
    <row r="503" spans="1:10" x14ac:dyDescent="0.2">
      <c r="A503" s="143"/>
      <c r="B503" s="63"/>
      <c r="C503" s="64"/>
      <c r="D503" s="63"/>
      <c r="E503" s="64"/>
      <c r="F503" s="65"/>
      <c r="G503" s="63"/>
      <c r="H503" s="64"/>
      <c r="I503" s="79"/>
      <c r="J503" s="80"/>
    </row>
    <row r="504" spans="1:10" x14ac:dyDescent="0.2">
      <c r="A504" s="111" t="s">
        <v>95</v>
      </c>
      <c r="B504" s="55"/>
      <c r="C504" s="56"/>
      <c r="D504" s="55"/>
      <c r="E504" s="56"/>
      <c r="F504" s="57"/>
      <c r="G504" s="55"/>
      <c r="H504" s="56"/>
      <c r="I504" s="77"/>
      <c r="J504" s="78"/>
    </row>
    <row r="505" spans="1:10" x14ac:dyDescent="0.2">
      <c r="A505" s="117" t="s">
        <v>450</v>
      </c>
      <c r="B505" s="55">
        <v>4</v>
      </c>
      <c r="C505" s="56">
        <v>0</v>
      </c>
      <c r="D505" s="55">
        <v>13</v>
      </c>
      <c r="E505" s="56">
        <v>0</v>
      </c>
      <c r="F505" s="57"/>
      <c r="G505" s="55">
        <f t="shared" ref="G505:G510" si="96">B505-C505</f>
        <v>4</v>
      </c>
      <c r="H505" s="56">
        <f t="shared" ref="H505:H510" si="97">D505-E505</f>
        <v>13</v>
      </c>
      <c r="I505" s="77" t="str">
        <f t="shared" ref="I505:I510" si="98">IF(C505=0, "-", IF(G505/C505&lt;10, G505/C505, "&gt;999%"))</f>
        <v>-</v>
      </c>
      <c r="J505" s="78" t="str">
        <f t="shared" ref="J505:J510" si="99">IF(E505=0, "-", IF(H505/E505&lt;10, H505/E505, "&gt;999%"))</f>
        <v>-</v>
      </c>
    </row>
    <row r="506" spans="1:10" x14ac:dyDescent="0.2">
      <c r="A506" s="117" t="s">
        <v>594</v>
      </c>
      <c r="B506" s="55">
        <v>35</v>
      </c>
      <c r="C506" s="56">
        <v>0</v>
      </c>
      <c r="D506" s="55">
        <v>97</v>
      </c>
      <c r="E506" s="56">
        <v>0</v>
      </c>
      <c r="F506" s="57"/>
      <c r="G506" s="55">
        <f t="shared" si="96"/>
        <v>35</v>
      </c>
      <c r="H506" s="56">
        <f t="shared" si="97"/>
        <v>97</v>
      </c>
      <c r="I506" s="77" t="str">
        <f t="shared" si="98"/>
        <v>-</v>
      </c>
      <c r="J506" s="78" t="str">
        <f t="shared" si="99"/>
        <v>-</v>
      </c>
    </row>
    <row r="507" spans="1:10" x14ac:dyDescent="0.2">
      <c r="A507" s="117" t="s">
        <v>492</v>
      </c>
      <c r="B507" s="55">
        <v>6</v>
      </c>
      <c r="C507" s="56">
        <v>0</v>
      </c>
      <c r="D507" s="55">
        <v>23</v>
      </c>
      <c r="E507" s="56">
        <v>0</v>
      </c>
      <c r="F507" s="57"/>
      <c r="G507" s="55">
        <f t="shared" si="96"/>
        <v>6</v>
      </c>
      <c r="H507" s="56">
        <f t="shared" si="97"/>
        <v>23</v>
      </c>
      <c r="I507" s="77" t="str">
        <f t="shared" si="98"/>
        <v>-</v>
      </c>
      <c r="J507" s="78" t="str">
        <f t="shared" si="99"/>
        <v>-</v>
      </c>
    </row>
    <row r="508" spans="1:10" x14ac:dyDescent="0.2">
      <c r="A508" s="117" t="s">
        <v>392</v>
      </c>
      <c r="B508" s="55">
        <v>4</v>
      </c>
      <c r="C508" s="56">
        <v>0</v>
      </c>
      <c r="D508" s="55">
        <v>23</v>
      </c>
      <c r="E508" s="56">
        <v>0</v>
      </c>
      <c r="F508" s="57"/>
      <c r="G508" s="55">
        <f t="shared" si="96"/>
        <v>4</v>
      </c>
      <c r="H508" s="56">
        <f t="shared" si="97"/>
        <v>23</v>
      </c>
      <c r="I508" s="77" t="str">
        <f t="shared" si="98"/>
        <v>-</v>
      </c>
      <c r="J508" s="78" t="str">
        <f t="shared" si="99"/>
        <v>-</v>
      </c>
    </row>
    <row r="509" spans="1:10" x14ac:dyDescent="0.2">
      <c r="A509" s="117" t="s">
        <v>412</v>
      </c>
      <c r="B509" s="55">
        <v>1</v>
      </c>
      <c r="C509" s="56">
        <v>0</v>
      </c>
      <c r="D509" s="55">
        <v>7</v>
      </c>
      <c r="E509" s="56">
        <v>0</v>
      </c>
      <c r="F509" s="57"/>
      <c r="G509" s="55">
        <f t="shared" si="96"/>
        <v>1</v>
      </c>
      <c r="H509" s="56">
        <f t="shared" si="97"/>
        <v>7</v>
      </c>
      <c r="I509" s="77" t="str">
        <f t="shared" si="98"/>
        <v>-</v>
      </c>
      <c r="J509" s="78" t="str">
        <f t="shared" si="99"/>
        <v>-</v>
      </c>
    </row>
    <row r="510" spans="1:10" s="38" customFormat="1" x14ac:dyDescent="0.2">
      <c r="A510" s="142" t="s">
        <v>705</v>
      </c>
      <c r="B510" s="32">
        <v>50</v>
      </c>
      <c r="C510" s="33">
        <v>0</v>
      </c>
      <c r="D510" s="32">
        <v>163</v>
      </c>
      <c r="E510" s="33">
        <v>0</v>
      </c>
      <c r="F510" s="34"/>
      <c r="G510" s="32">
        <f t="shared" si="96"/>
        <v>50</v>
      </c>
      <c r="H510" s="33">
        <f t="shared" si="97"/>
        <v>163</v>
      </c>
      <c r="I510" s="35" t="str">
        <f t="shared" si="98"/>
        <v>-</v>
      </c>
      <c r="J510" s="36" t="str">
        <f t="shared" si="99"/>
        <v>-</v>
      </c>
    </row>
    <row r="511" spans="1:10" x14ac:dyDescent="0.2">
      <c r="A511" s="143"/>
      <c r="B511" s="63"/>
      <c r="C511" s="64"/>
      <c r="D511" s="63"/>
      <c r="E511" s="64"/>
      <c r="F511" s="65"/>
      <c r="G511" s="63"/>
      <c r="H511" s="64"/>
      <c r="I511" s="79"/>
      <c r="J511" s="80"/>
    </row>
    <row r="512" spans="1:10" x14ac:dyDescent="0.2">
      <c r="A512" s="111" t="s">
        <v>96</v>
      </c>
      <c r="B512" s="55"/>
      <c r="C512" s="56"/>
      <c r="D512" s="55"/>
      <c r="E512" s="56"/>
      <c r="F512" s="57"/>
      <c r="G512" s="55"/>
      <c r="H512" s="56"/>
      <c r="I512" s="77"/>
      <c r="J512" s="78"/>
    </row>
    <row r="513" spans="1:10" x14ac:dyDescent="0.2">
      <c r="A513" s="117" t="s">
        <v>335</v>
      </c>
      <c r="B513" s="55">
        <v>15</v>
      </c>
      <c r="C513" s="56">
        <v>10</v>
      </c>
      <c r="D513" s="55">
        <v>73</v>
      </c>
      <c r="E513" s="56">
        <v>72</v>
      </c>
      <c r="F513" s="57"/>
      <c r="G513" s="55">
        <f t="shared" ref="G513:G521" si="100">B513-C513</f>
        <v>5</v>
      </c>
      <c r="H513" s="56">
        <f t="shared" ref="H513:H521" si="101">D513-E513</f>
        <v>1</v>
      </c>
      <c r="I513" s="77">
        <f t="shared" ref="I513:I521" si="102">IF(C513=0, "-", IF(G513/C513&lt;10, G513/C513, "&gt;999%"))</f>
        <v>0.5</v>
      </c>
      <c r="J513" s="78">
        <f t="shared" ref="J513:J521" si="103">IF(E513=0, "-", IF(H513/E513&lt;10, H513/E513, "&gt;999%"))</f>
        <v>1.3888888888888888E-2</v>
      </c>
    </row>
    <row r="514" spans="1:10" x14ac:dyDescent="0.2">
      <c r="A514" s="117" t="s">
        <v>451</v>
      </c>
      <c r="B514" s="55">
        <v>525</v>
      </c>
      <c r="C514" s="56">
        <v>674</v>
      </c>
      <c r="D514" s="55">
        <v>2067</v>
      </c>
      <c r="E514" s="56">
        <v>2733</v>
      </c>
      <c r="F514" s="57"/>
      <c r="G514" s="55">
        <f t="shared" si="100"/>
        <v>-149</v>
      </c>
      <c r="H514" s="56">
        <f t="shared" si="101"/>
        <v>-666</v>
      </c>
      <c r="I514" s="77">
        <f t="shared" si="102"/>
        <v>-0.22106824925816024</v>
      </c>
      <c r="J514" s="78">
        <f t="shared" si="103"/>
        <v>-0.24368825466520308</v>
      </c>
    </row>
    <row r="515" spans="1:10" x14ac:dyDescent="0.2">
      <c r="A515" s="117" t="s">
        <v>219</v>
      </c>
      <c r="B515" s="55">
        <v>131</v>
      </c>
      <c r="C515" s="56">
        <v>256</v>
      </c>
      <c r="D515" s="55">
        <v>605</v>
      </c>
      <c r="E515" s="56">
        <v>890</v>
      </c>
      <c r="F515" s="57"/>
      <c r="G515" s="55">
        <f t="shared" si="100"/>
        <v>-125</v>
      </c>
      <c r="H515" s="56">
        <f t="shared" si="101"/>
        <v>-285</v>
      </c>
      <c r="I515" s="77">
        <f t="shared" si="102"/>
        <v>-0.48828125</v>
      </c>
      <c r="J515" s="78">
        <f t="shared" si="103"/>
        <v>-0.3202247191011236</v>
      </c>
    </row>
    <row r="516" spans="1:10" x14ac:dyDescent="0.2">
      <c r="A516" s="117" t="s">
        <v>249</v>
      </c>
      <c r="B516" s="55">
        <v>4</v>
      </c>
      <c r="C516" s="56">
        <v>9</v>
      </c>
      <c r="D516" s="55">
        <v>64</v>
      </c>
      <c r="E516" s="56">
        <v>45</v>
      </c>
      <c r="F516" s="57"/>
      <c r="G516" s="55">
        <f t="shared" si="100"/>
        <v>-5</v>
      </c>
      <c r="H516" s="56">
        <f t="shared" si="101"/>
        <v>19</v>
      </c>
      <c r="I516" s="77">
        <f t="shared" si="102"/>
        <v>-0.55555555555555558</v>
      </c>
      <c r="J516" s="78">
        <f t="shared" si="103"/>
        <v>0.42222222222222222</v>
      </c>
    </row>
    <row r="517" spans="1:10" x14ac:dyDescent="0.2">
      <c r="A517" s="117" t="s">
        <v>250</v>
      </c>
      <c r="B517" s="55">
        <v>50</v>
      </c>
      <c r="C517" s="56">
        <v>32</v>
      </c>
      <c r="D517" s="55">
        <v>149</v>
      </c>
      <c r="E517" s="56">
        <v>213</v>
      </c>
      <c r="F517" s="57"/>
      <c r="G517" s="55">
        <f t="shared" si="100"/>
        <v>18</v>
      </c>
      <c r="H517" s="56">
        <f t="shared" si="101"/>
        <v>-64</v>
      </c>
      <c r="I517" s="77">
        <f t="shared" si="102"/>
        <v>0.5625</v>
      </c>
      <c r="J517" s="78">
        <f t="shared" si="103"/>
        <v>-0.30046948356807512</v>
      </c>
    </row>
    <row r="518" spans="1:10" x14ac:dyDescent="0.2">
      <c r="A518" s="117" t="s">
        <v>493</v>
      </c>
      <c r="B518" s="55">
        <v>194</v>
      </c>
      <c r="C518" s="56">
        <v>227</v>
      </c>
      <c r="D518" s="55">
        <v>812</v>
      </c>
      <c r="E518" s="56">
        <v>1484</v>
      </c>
      <c r="F518" s="57"/>
      <c r="G518" s="55">
        <f t="shared" si="100"/>
        <v>-33</v>
      </c>
      <c r="H518" s="56">
        <f t="shared" si="101"/>
        <v>-672</v>
      </c>
      <c r="I518" s="77">
        <f t="shared" si="102"/>
        <v>-0.14537444933920704</v>
      </c>
      <c r="J518" s="78">
        <f t="shared" si="103"/>
        <v>-0.45283018867924529</v>
      </c>
    </row>
    <row r="519" spans="1:10" x14ac:dyDescent="0.2">
      <c r="A519" s="117" t="s">
        <v>220</v>
      </c>
      <c r="B519" s="55">
        <v>20</v>
      </c>
      <c r="C519" s="56">
        <v>48</v>
      </c>
      <c r="D519" s="55">
        <v>204</v>
      </c>
      <c r="E519" s="56">
        <v>240</v>
      </c>
      <c r="F519" s="57"/>
      <c r="G519" s="55">
        <f t="shared" si="100"/>
        <v>-28</v>
      </c>
      <c r="H519" s="56">
        <f t="shared" si="101"/>
        <v>-36</v>
      </c>
      <c r="I519" s="77">
        <f t="shared" si="102"/>
        <v>-0.58333333333333337</v>
      </c>
      <c r="J519" s="78">
        <f t="shared" si="103"/>
        <v>-0.15</v>
      </c>
    </row>
    <row r="520" spans="1:10" x14ac:dyDescent="0.2">
      <c r="A520" s="117" t="s">
        <v>413</v>
      </c>
      <c r="B520" s="55">
        <v>419</v>
      </c>
      <c r="C520" s="56">
        <v>461</v>
      </c>
      <c r="D520" s="55">
        <v>1540</v>
      </c>
      <c r="E520" s="56">
        <v>2022</v>
      </c>
      <c r="F520" s="57"/>
      <c r="G520" s="55">
        <f t="shared" si="100"/>
        <v>-42</v>
      </c>
      <c r="H520" s="56">
        <f t="shared" si="101"/>
        <v>-482</v>
      </c>
      <c r="I520" s="77">
        <f t="shared" si="102"/>
        <v>-9.1106290672451198E-2</v>
      </c>
      <c r="J520" s="78">
        <f t="shared" si="103"/>
        <v>-0.23837784371909002</v>
      </c>
    </row>
    <row r="521" spans="1:10" s="38" customFormat="1" x14ac:dyDescent="0.2">
      <c r="A521" s="142" t="s">
        <v>706</v>
      </c>
      <c r="B521" s="32">
        <v>1358</v>
      </c>
      <c r="C521" s="33">
        <v>1717</v>
      </c>
      <c r="D521" s="32">
        <v>5514</v>
      </c>
      <c r="E521" s="33">
        <v>7699</v>
      </c>
      <c r="F521" s="34"/>
      <c r="G521" s="32">
        <f t="shared" si="100"/>
        <v>-359</v>
      </c>
      <c r="H521" s="33">
        <f t="shared" si="101"/>
        <v>-2185</v>
      </c>
      <c r="I521" s="35">
        <f t="shared" si="102"/>
        <v>-0.20908561444379731</v>
      </c>
      <c r="J521" s="36">
        <f t="shared" si="103"/>
        <v>-0.28380309131055981</v>
      </c>
    </row>
    <row r="522" spans="1:10" x14ac:dyDescent="0.2">
      <c r="A522" s="143"/>
      <c r="B522" s="63"/>
      <c r="C522" s="64"/>
      <c r="D522" s="63"/>
      <c r="E522" s="64"/>
      <c r="F522" s="65"/>
      <c r="G522" s="63"/>
      <c r="H522" s="64"/>
      <c r="I522" s="79"/>
      <c r="J522" s="80"/>
    </row>
    <row r="523" spans="1:10" x14ac:dyDescent="0.2">
      <c r="A523" s="111" t="s">
        <v>97</v>
      </c>
      <c r="B523" s="55"/>
      <c r="C523" s="56"/>
      <c r="D523" s="55"/>
      <c r="E523" s="56"/>
      <c r="F523" s="57"/>
      <c r="G523" s="55"/>
      <c r="H523" s="56"/>
      <c r="I523" s="77"/>
      <c r="J523" s="78"/>
    </row>
    <row r="524" spans="1:10" x14ac:dyDescent="0.2">
      <c r="A524" s="117" t="s">
        <v>188</v>
      </c>
      <c r="B524" s="55">
        <v>123</v>
      </c>
      <c r="C524" s="56">
        <v>40</v>
      </c>
      <c r="D524" s="55">
        <v>490</v>
      </c>
      <c r="E524" s="56">
        <v>183</v>
      </c>
      <c r="F524" s="57"/>
      <c r="G524" s="55">
        <f t="shared" ref="G524:G531" si="104">B524-C524</f>
        <v>83</v>
      </c>
      <c r="H524" s="56">
        <f t="shared" ref="H524:H531" si="105">D524-E524</f>
        <v>307</v>
      </c>
      <c r="I524" s="77">
        <f t="shared" ref="I524:I531" si="106">IF(C524=0, "-", IF(G524/C524&lt;10, G524/C524, "&gt;999%"))</f>
        <v>2.0750000000000002</v>
      </c>
      <c r="J524" s="78">
        <f t="shared" ref="J524:J531" si="107">IF(E524=0, "-", IF(H524/E524&lt;10, H524/E524, "&gt;999%"))</f>
        <v>1.6775956284153006</v>
      </c>
    </row>
    <row r="525" spans="1:10" x14ac:dyDescent="0.2">
      <c r="A525" s="117" t="s">
        <v>452</v>
      </c>
      <c r="B525" s="55">
        <v>0</v>
      </c>
      <c r="C525" s="56">
        <v>1</v>
      </c>
      <c r="D525" s="55">
        <v>0</v>
      </c>
      <c r="E525" s="56">
        <v>66</v>
      </c>
      <c r="F525" s="57"/>
      <c r="G525" s="55">
        <f t="shared" si="104"/>
        <v>-1</v>
      </c>
      <c r="H525" s="56">
        <f t="shared" si="105"/>
        <v>-66</v>
      </c>
      <c r="I525" s="77">
        <f t="shared" si="106"/>
        <v>-1</v>
      </c>
      <c r="J525" s="78">
        <f t="shared" si="107"/>
        <v>-1</v>
      </c>
    </row>
    <row r="526" spans="1:10" x14ac:dyDescent="0.2">
      <c r="A526" s="117" t="s">
        <v>393</v>
      </c>
      <c r="B526" s="55">
        <v>12</v>
      </c>
      <c r="C526" s="56">
        <v>54</v>
      </c>
      <c r="D526" s="55">
        <v>49</v>
      </c>
      <c r="E526" s="56">
        <v>264</v>
      </c>
      <c r="F526" s="57"/>
      <c r="G526" s="55">
        <f t="shared" si="104"/>
        <v>-42</v>
      </c>
      <c r="H526" s="56">
        <f t="shared" si="105"/>
        <v>-215</v>
      </c>
      <c r="I526" s="77">
        <f t="shared" si="106"/>
        <v>-0.77777777777777779</v>
      </c>
      <c r="J526" s="78">
        <f t="shared" si="107"/>
        <v>-0.81439393939393945</v>
      </c>
    </row>
    <row r="527" spans="1:10" x14ac:dyDescent="0.2">
      <c r="A527" s="117" t="s">
        <v>394</v>
      </c>
      <c r="B527" s="55">
        <v>27</v>
      </c>
      <c r="C527" s="56">
        <v>40</v>
      </c>
      <c r="D527" s="55">
        <v>206</v>
      </c>
      <c r="E527" s="56">
        <v>216</v>
      </c>
      <c r="F527" s="57"/>
      <c r="G527" s="55">
        <f t="shared" si="104"/>
        <v>-13</v>
      </c>
      <c r="H527" s="56">
        <f t="shared" si="105"/>
        <v>-10</v>
      </c>
      <c r="I527" s="77">
        <f t="shared" si="106"/>
        <v>-0.32500000000000001</v>
      </c>
      <c r="J527" s="78">
        <f t="shared" si="107"/>
        <v>-4.6296296296296294E-2</v>
      </c>
    </row>
    <row r="528" spans="1:10" x14ac:dyDescent="0.2">
      <c r="A528" s="117" t="s">
        <v>414</v>
      </c>
      <c r="B528" s="55">
        <v>22</v>
      </c>
      <c r="C528" s="56">
        <v>25</v>
      </c>
      <c r="D528" s="55">
        <v>67</v>
      </c>
      <c r="E528" s="56">
        <v>76</v>
      </c>
      <c r="F528" s="57"/>
      <c r="G528" s="55">
        <f t="shared" si="104"/>
        <v>-3</v>
      </c>
      <c r="H528" s="56">
        <f t="shared" si="105"/>
        <v>-9</v>
      </c>
      <c r="I528" s="77">
        <f t="shared" si="106"/>
        <v>-0.12</v>
      </c>
      <c r="J528" s="78">
        <f t="shared" si="107"/>
        <v>-0.11842105263157894</v>
      </c>
    </row>
    <row r="529" spans="1:10" x14ac:dyDescent="0.2">
      <c r="A529" s="117" t="s">
        <v>189</v>
      </c>
      <c r="B529" s="55">
        <v>158</v>
      </c>
      <c r="C529" s="56">
        <v>270</v>
      </c>
      <c r="D529" s="55">
        <v>667</v>
      </c>
      <c r="E529" s="56">
        <v>1263</v>
      </c>
      <c r="F529" s="57"/>
      <c r="G529" s="55">
        <f t="shared" si="104"/>
        <v>-112</v>
      </c>
      <c r="H529" s="56">
        <f t="shared" si="105"/>
        <v>-596</v>
      </c>
      <c r="I529" s="77">
        <f t="shared" si="106"/>
        <v>-0.4148148148148148</v>
      </c>
      <c r="J529" s="78">
        <f t="shared" si="107"/>
        <v>-0.47189231987331748</v>
      </c>
    </row>
    <row r="530" spans="1:10" x14ac:dyDescent="0.2">
      <c r="A530" s="117" t="s">
        <v>415</v>
      </c>
      <c r="B530" s="55">
        <v>159</v>
      </c>
      <c r="C530" s="56">
        <v>238</v>
      </c>
      <c r="D530" s="55">
        <v>702</v>
      </c>
      <c r="E530" s="56">
        <v>911</v>
      </c>
      <c r="F530" s="57"/>
      <c r="G530" s="55">
        <f t="shared" si="104"/>
        <v>-79</v>
      </c>
      <c r="H530" s="56">
        <f t="shared" si="105"/>
        <v>-209</v>
      </c>
      <c r="I530" s="77">
        <f t="shared" si="106"/>
        <v>-0.33193277310924368</v>
      </c>
      <c r="J530" s="78">
        <f t="shared" si="107"/>
        <v>-0.22941822173435786</v>
      </c>
    </row>
    <row r="531" spans="1:10" s="38" customFormat="1" x14ac:dyDescent="0.2">
      <c r="A531" s="142" t="s">
        <v>707</v>
      </c>
      <c r="B531" s="32">
        <v>501</v>
      </c>
      <c r="C531" s="33">
        <v>668</v>
      </c>
      <c r="D531" s="32">
        <v>2181</v>
      </c>
      <c r="E531" s="33">
        <v>2979</v>
      </c>
      <c r="F531" s="34"/>
      <c r="G531" s="32">
        <f t="shared" si="104"/>
        <v>-167</v>
      </c>
      <c r="H531" s="33">
        <f t="shared" si="105"/>
        <v>-798</v>
      </c>
      <c r="I531" s="35">
        <f t="shared" si="106"/>
        <v>-0.25</v>
      </c>
      <c r="J531" s="36">
        <f t="shared" si="107"/>
        <v>-0.26787512588116819</v>
      </c>
    </row>
    <row r="532" spans="1:10" x14ac:dyDescent="0.2">
      <c r="A532" s="143"/>
      <c r="B532" s="63"/>
      <c r="C532" s="64"/>
      <c r="D532" s="63"/>
      <c r="E532" s="64"/>
      <c r="F532" s="65"/>
      <c r="G532" s="63"/>
      <c r="H532" s="64"/>
      <c r="I532" s="79"/>
      <c r="J532" s="80"/>
    </row>
    <row r="533" spans="1:10" x14ac:dyDescent="0.2">
      <c r="A533" s="111" t="s">
        <v>98</v>
      </c>
      <c r="B533" s="55"/>
      <c r="C533" s="56"/>
      <c r="D533" s="55"/>
      <c r="E533" s="56"/>
      <c r="F533" s="57"/>
      <c r="G533" s="55"/>
      <c r="H533" s="56"/>
      <c r="I533" s="77"/>
      <c r="J533" s="78"/>
    </row>
    <row r="534" spans="1:10" x14ac:dyDescent="0.2">
      <c r="A534" s="117" t="s">
        <v>336</v>
      </c>
      <c r="B534" s="55">
        <v>14</v>
      </c>
      <c r="C534" s="56">
        <v>25</v>
      </c>
      <c r="D534" s="55">
        <v>65</v>
      </c>
      <c r="E534" s="56">
        <v>119</v>
      </c>
      <c r="F534" s="57"/>
      <c r="G534" s="55">
        <f t="shared" ref="G534:G556" si="108">B534-C534</f>
        <v>-11</v>
      </c>
      <c r="H534" s="56">
        <f t="shared" ref="H534:H556" si="109">D534-E534</f>
        <v>-54</v>
      </c>
      <c r="I534" s="77">
        <f t="shared" ref="I534:I556" si="110">IF(C534=0, "-", IF(G534/C534&lt;10, G534/C534, "&gt;999%"))</f>
        <v>-0.44</v>
      </c>
      <c r="J534" s="78">
        <f t="shared" ref="J534:J556" si="111">IF(E534=0, "-", IF(H534/E534&lt;10, H534/E534, "&gt;999%"))</f>
        <v>-0.45378151260504201</v>
      </c>
    </row>
    <row r="535" spans="1:10" x14ac:dyDescent="0.2">
      <c r="A535" s="117" t="s">
        <v>251</v>
      </c>
      <c r="B535" s="55">
        <v>352</v>
      </c>
      <c r="C535" s="56">
        <v>425</v>
      </c>
      <c r="D535" s="55">
        <v>2133</v>
      </c>
      <c r="E535" s="56">
        <v>2521</v>
      </c>
      <c r="F535" s="57"/>
      <c r="G535" s="55">
        <f t="shared" si="108"/>
        <v>-73</v>
      </c>
      <c r="H535" s="56">
        <f t="shared" si="109"/>
        <v>-388</v>
      </c>
      <c r="I535" s="77">
        <f t="shared" si="110"/>
        <v>-0.17176470588235293</v>
      </c>
      <c r="J535" s="78">
        <f t="shared" si="111"/>
        <v>-0.15390717969059897</v>
      </c>
    </row>
    <row r="536" spans="1:10" x14ac:dyDescent="0.2">
      <c r="A536" s="117" t="s">
        <v>416</v>
      </c>
      <c r="B536" s="55">
        <v>415</v>
      </c>
      <c r="C536" s="56">
        <v>330</v>
      </c>
      <c r="D536" s="55">
        <v>1667</v>
      </c>
      <c r="E536" s="56">
        <v>1693</v>
      </c>
      <c r="F536" s="57"/>
      <c r="G536" s="55">
        <f t="shared" si="108"/>
        <v>85</v>
      </c>
      <c r="H536" s="56">
        <f t="shared" si="109"/>
        <v>-26</v>
      </c>
      <c r="I536" s="77">
        <f t="shared" si="110"/>
        <v>0.25757575757575757</v>
      </c>
      <c r="J536" s="78">
        <f t="shared" si="111"/>
        <v>-1.535735380980508E-2</v>
      </c>
    </row>
    <row r="537" spans="1:10" x14ac:dyDescent="0.2">
      <c r="A537" s="117" t="s">
        <v>549</v>
      </c>
      <c r="B537" s="55">
        <v>8</v>
      </c>
      <c r="C537" s="56">
        <v>6</v>
      </c>
      <c r="D537" s="55">
        <v>37</v>
      </c>
      <c r="E537" s="56">
        <v>41</v>
      </c>
      <c r="F537" s="57"/>
      <c r="G537" s="55">
        <f t="shared" si="108"/>
        <v>2</v>
      </c>
      <c r="H537" s="56">
        <f t="shared" si="109"/>
        <v>-4</v>
      </c>
      <c r="I537" s="77">
        <f t="shared" si="110"/>
        <v>0.33333333333333331</v>
      </c>
      <c r="J537" s="78">
        <f t="shared" si="111"/>
        <v>-9.7560975609756101E-2</v>
      </c>
    </row>
    <row r="538" spans="1:10" x14ac:dyDescent="0.2">
      <c r="A538" s="117" t="s">
        <v>221</v>
      </c>
      <c r="B538" s="55">
        <v>1188</v>
      </c>
      <c r="C538" s="56">
        <v>1086</v>
      </c>
      <c r="D538" s="55">
        <v>5146</v>
      </c>
      <c r="E538" s="56">
        <v>5599</v>
      </c>
      <c r="F538" s="57"/>
      <c r="G538" s="55">
        <f t="shared" si="108"/>
        <v>102</v>
      </c>
      <c r="H538" s="56">
        <f t="shared" si="109"/>
        <v>-453</v>
      </c>
      <c r="I538" s="77">
        <f t="shared" si="110"/>
        <v>9.3922651933701654E-2</v>
      </c>
      <c r="J538" s="78">
        <f t="shared" si="111"/>
        <v>-8.0907304875870695E-2</v>
      </c>
    </row>
    <row r="539" spans="1:10" x14ac:dyDescent="0.2">
      <c r="A539" s="117" t="s">
        <v>494</v>
      </c>
      <c r="B539" s="55">
        <v>117</v>
      </c>
      <c r="C539" s="56">
        <v>89</v>
      </c>
      <c r="D539" s="55">
        <v>421</v>
      </c>
      <c r="E539" s="56">
        <v>554</v>
      </c>
      <c r="F539" s="57"/>
      <c r="G539" s="55">
        <f t="shared" si="108"/>
        <v>28</v>
      </c>
      <c r="H539" s="56">
        <f t="shared" si="109"/>
        <v>-133</v>
      </c>
      <c r="I539" s="77">
        <f t="shared" si="110"/>
        <v>0.3146067415730337</v>
      </c>
      <c r="J539" s="78">
        <f t="shared" si="111"/>
        <v>-0.24007220216606498</v>
      </c>
    </row>
    <row r="540" spans="1:10" x14ac:dyDescent="0.2">
      <c r="A540" s="117" t="s">
        <v>323</v>
      </c>
      <c r="B540" s="55">
        <v>9</v>
      </c>
      <c r="C540" s="56">
        <v>0</v>
      </c>
      <c r="D540" s="55">
        <v>45</v>
      </c>
      <c r="E540" s="56">
        <v>0</v>
      </c>
      <c r="F540" s="57"/>
      <c r="G540" s="55">
        <f t="shared" si="108"/>
        <v>9</v>
      </c>
      <c r="H540" s="56">
        <f t="shared" si="109"/>
        <v>45</v>
      </c>
      <c r="I540" s="77" t="str">
        <f t="shared" si="110"/>
        <v>-</v>
      </c>
      <c r="J540" s="78" t="str">
        <f t="shared" si="111"/>
        <v>-</v>
      </c>
    </row>
    <row r="541" spans="1:10" x14ac:dyDescent="0.2">
      <c r="A541" s="117" t="s">
        <v>546</v>
      </c>
      <c r="B541" s="55">
        <v>54</v>
      </c>
      <c r="C541" s="56">
        <v>84</v>
      </c>
      <c r="D541" s="55">
        <v>304</v>
      </c>
      <c r="E541" s="56">
        <v>265</v>
      </c>
      <c r="F541" s="57"/>
      <c r="G541" s="55">
        <f t="shared" si="108"/>
        <v>-30</v>
      </c>
      <c r="H541" s="56">
        <f t="shared" si="109"/>
        <v>39</v>
      </c>
      <c r="I541" s="77">
        <f t="shared" si="110"/>
        <v>-0.35714285714285715</v>
      </c>
      <c r="J541" s="78">
        <f t="shared" si="111"/>
        <v>0.14716981132075471</v>
      </c>
    </row>
    <row r="542" spans="1:10" x14ac:dyDescent="0.2">
      <c r="A542" s="117" t="s">
        <v>565</v>
      </c>
      <c r="B542" s="55">
        <v>328</v>
      </c>
      <c r="C542" s="56">
        <v>312</v>
      </c>
      <c r="D542" s="55">
        <v>1242</v>
      </c>
      <c r="E542" s="56">
        <v>1014</v>
      </c>
      <c r="F542" s="57"/>
      <c r="G542" s="55">
        <f t="shared" si="108"/>
        <v>16</v>
      </c>
      <c r="H542" s="56">
        <f t="shared" si="109"/>
        <v>228</v>
      </c>
      <c r="I542" s="77">
        <f t="shared" si="110"/>
        <v>5.128205128205128E-2</v>
      </c>
      <c r="J542" s="78">
        <f t="shared" si="111"/>
        <v>0.22485207100591717</v>
      </c>
    </row>
    <row r="543" spans="1:10" x14ac:dyDescent="0.2">
      <c r="A543" s="117" t="s">
        <v>577</v>
      </c>
      <c r="B543" s="55">
        <v>528</v>
      </c>
      <c r="C543" s="56">
        <v>520</v>
      </c>
      <c r="D543" s="55">
        <v>1744</v>
      </c>
      <c r="E543" s="56">
        <v>2323</v>
      </c>
      <c r="F543" s="57"/>
      <c r="G543" s="55">
        <f t="shared" si="108"/>
        <v>8</v>
      </c>
      <c r="H543" s="56">
        <f t="shared" si="109"/>
        <v>-579</v>
      </c>
      <c r="I543" s="77">
        <f t="shared" si="110"/>
        <v>1.5384615384615385E-2</v>
      </c>
      <c r="J543" s="78">
        <f t="shared" si="111"/>
        <v>-0.24924666379681445</v>
      </c>
    </row>
    <row r="544" spans="1:10" x14ac:dyDescent="0.2">
      <c r="A544" s="117" t="s">
        <v>595</v>
      </c>
      <c r="B544" s="55">
        <v>1375</v>
      </c>
      <c r="C544" s="56">
        <v>1084</v>
      </c>
      <c r="D544" s="55">
        <v>4804</v>
      </c>
      <c r="E544" s="56">
        <v>5506</v>
      </c>
      <c r="F544" s="57"/>
      <c r="G544" s="55">
        <f t="shared" si="108"/>
        <v>291</v>
      </c>
      <c r="H544" s="56">
        <f t="shared" si="109"/>
        <v>-702</v>
      </c>
      <c r="I544" s="77">
        <f t="shared" si="110"/>
        <v>0.26845018450184505</v>
      </c>
      <c r="J544" s="78">
        <f t="shared" si="111"/>
        <v>-0.12749727569923719</v>
      </c>
    </row>
    <row r="545" spans="1:10" x14ac:dyDescent="0.2">
      <c r="A545" s="117" t="s">
        <v>495</v>
      </c>
      <c r="B545" s="55">
        <v>455</v>
      </c>
      <c r="C545" s="56">
        <v>359</v>
      </c>
      <c r="D545" s="55">
        <v>1614</v>
      </c>
      <c r="E545" s="56">
        <v>1917</v>
      </c>
      <c r="F545" s="57"/>
      <c r="G545" s="55">
        <f t="shared" si="108"/>
        <v>96</v>
      </c>
      <c r="H545" s="56">
        <f t="shared" si="109"/>
        <v>-303</v>
      </c>
      <c r="I545" s="77">
        <f t="shared" si="110"/>
        <v>0.26740947075208915</v>
      </c>
      <c r="J545" s="78">
        <f t="shared" si="111"/>
        <v>-0.15805946791862285</v>
      </c>
    </row>
    <row r="546" spans="1:10" x14ac:dyDescent="0.2">
      <c r="A546" s="117" t="s">
        <v>596</v>
      </c>
      <c r="B546" s="55">
        <v>276</v>
      </c>
      <c r="C546" s="56">
        <v>235</v>
      </c>
      <c r="D546" s="55">
        <v>1180</v>
      </c>
      <c r="E546" s="56">
        <v>1096</v>
      </c>
      <c r="F546" s="57"/>
      <c r="G546" s="55">
        <f t="shared" si="108"/>
        <v>41</v>
      </c>
      <c r="H546" s="56">
        <f t="shared" si="109"/>
        <v>84</v>
      </c>
      <c r="I546" s="77">
        <f t="shared" si="110"/>
        <v>0.17446808510638298</v>
      </c>
      <c r="J546" s="78">
        <f t="shared" si="111"/>
        <v>7.6642335766423361E-2</v>
      </c>
    </row>
    <row r="547" spans="1:10" x14ac:dyDescent="0.2">
      <c r="A547" s="117" t="s">
        <v>522</v>
      </c>
      <c r="B547" s="55">
        <v>368</v>
      </c>
      <c r="C547" s="56">
        <v>344</v>
      </c>
      <c r="D547" s="55">
        <v>1795</v>
      </c>
      <c r="E547" s="56">
        <v>1803</v>
      </c>
      <c r="F547" s="57"/>
      <c r="G547" s="55">
        <f t="shared" si="108"/>
        <v>24</v>
      </c>
      <c r="H547" s="56">
        <f t="shared" si="109"/>
        <v>-8</v>
      </c>
      <c r="I547" s="77">
        <f t="shared" si="110"/>
        <v>6.9767441860465115E-2</v>
      </c>
      <c r="J547" s="78">
        <f t="shared" si="111"/>
        <v>-4.4370493621741546E-3</v>
      </c>
    </row>
    <row r="548" spans="1:10" x14ac:dyDescent="0.2">
      <c r="A548" s="117" t="s">
        <v>496</v>
      </c>
      <c r="B548" s="55">
        <v>564</v>
      </c>
      <c r="C548" s="56">
        <v>532</v>
      </c>
      <c r="D548" s="55">
        <v>2059</v>
      </c>
      <c r="E548" s="56">
        <v>2428</v>
      </c>
      <c r="F548" s="57"/>
      <c r="G548" s="55">
        <f t="shared" si="108"/>
        <v>32</v>
      </c>
      <c r="H548" s="56">
        <f t="shared" si="109"/>
        <v>-369</v>
      </c>
      <c r="I548" s="77">
        <f t="shared" si="110"/>
        <v>6.0150375939849621E-2</v>
      </c>
      <c r="J548" s="78">
        <f t="shared" si="111"/>
        <v>-0.15197693574958815</v>
      </c>
    </row>
    <row r="549" spans="1:10" x14ac:dyDescent="0.2">
      <c r="A549" s="117" t="s">
        <v>222</v>
      </c>
      <c r="B549" s="55">
        <v>6</v>
      </c>
      <c r="C549" s="56">
        <v>6</v>
      </c>
      <c r="D549" s="55">
        <v>23</v>
      </c>
      <c r="E549" s="56">
        <v>30</v>
      </c>
      <c r="F549" s="57"/>
      <c r="G549" s="55">
        <f t="shared" si="108"/>
        <v>0</v>
      </c>
      <c r="H549" s="56">
        <f t="shared" si="109"/>
        <v>-7</v>
      </c>
      <c r="I549" s="77">
        <f t="shared" si="110"/>
        <v>0</v>
      </c>
      <c r="J549" s="78">
        <f t="shared" si="111"/>
        <v>-0.23333333333333334</v>
      </c>
    </row>
    <row r="550" spans="1:10" x14ac:dyDescent="0.2">
      <c r="A550" s="117" t="s">
        <v>190</v>
      </c>
      <c r="B550" s="55">
        <v>2</v>
      </c>
      <c r="C550" s="56">
        <v>8</v>
      </c>
      <c r="D550" s="55">
        <v>8</v>
      </c>
      <c r="E550" s="56">
        <v>82</v>
      </c>
      <c r="F550" s="57"/>
      <c r="G550" s="55">
        <f t="shared" si="108"/>
        <v>-6</v>
      </c>
      <c r="H550" s="56">
        <f t="shared" si="109"/>
        <v>-74</v>
      </c>
      <c r="I550" s="77">
        <f t="shared" si="110"/>
        <v>-0.75</v>
      </c>
      <c r="J550" s="78">
        <f t="shared" si="111"/>
        <v>-0.90243902439024393</v>
      </c>
    </row>
    <row r="551" spans="1:10" x14ac:dyDescent="0.2">
      <c r="A551" s="117" t="s">
        <v>223</v>
      </c>
      <c r="B551" s="55">
        <v>4</v>
      </c>
      <c r="C551" s="56">
        <v>4</v>
      </c>
      <c r="D551" s="55">
        <v>50</v>
      </c>
      <c r="E551" s="56">
        <v>57</v>
      </c>
      <c r="F551" s="57"/>
      <c r="G551" s="55">
        <f t="shared" si="108"/>
        <v>0</v>
      </c>
      <c r="H551" s="56">
        <f t="shared" si="109"/>
        <v>-7</v>
      </c>
      <c r="I551" s="77">
        <f t="shared" si="110"/>
        <v>0</v>
      </c>
      <c r="J551" s="78">
        <f t="shared" si="111"/>
        <v>-0.12280701754385964</v>
      </c>
    </row>
    <row r="552" spans="1:10" x14ac:dyDescent="0.2">
      <c r="A552" s="117" t="s">
        <v>453</v>
      </c>
      <c r="B552" s="55">
        <v>870</v>
      </c>
      <c r="C552" s="56">
        <v>840</v>
      </c>
      <c r="D552" s="55">
        <v>5044</v>
      </c>
      <c r="E552" s="56">
        <v>3931</v>
      </c>
      <c r="F552" s="57"/>
      <c r="G552" s="55">
        <f t="shared" si="108"/>
        <v>30</v>
      </c>
      <c r="H552" s="56">
        <f t="shared" si="109"/>
        <v>1113</v>
      </c>
      <c r="I552" s="77">
        <f t="shared" si="110"/>
        <v>3.5714285714285712E-2</v>
      </c>
      <c r="J552" s="78">
        <f t="shared" si="111"/>
        <v>0.2831340625794963</v>
      </c>
    </row>
    <row r="553" spans="1:10" x14ac:dyDescent="0.2">
      <c r="A553" s="117" t="s">
        <v>358</v>
      </c>
      <c r="B553" s="55">
        <v>5</v>
      </c>
      <c r="C553" s="56">
        <v>0</v>
      </c>
      <c r="D553" s="55">
        <v>31</v>
      </c>
      <c r="E553" s="56">
        <v>0</v>
      </c>
      <c r="F553" s="57"/>
      <c r="G553" s="55">
        <f t="shared" si="108"/>
        <v>5</v>
      </c>
      <c r="H553" s="56">
        <f t="shared" si="109"/>
        <v>31</v>
      </c>
      <c r="I553" s="77" t="str">
        <f t="shared" si="110"/>
        <v>-</v>
      </c>
      <c r="J553" s="78" t="str">
        <f t="shared" si="111"/>
        <v>-</v>
      </c>
    </row>
    <row r="554" spans="1:10" x14ac:dyDescent="0.2">
      <c r="A554" s="117" t="s">
        <v>314</v>
      </c>
      <c r="B554" s="55">
        <v>8</v>
      </c>
      <c r="C554" s="56">
        <v>9</v>
      </c>
      <c r="D554" s="55">
        <v>27</v>
      </c>
      <c r="E554" s="56">
        <v>85</v>
      </c>
      <c r="F554" s="57"/>
      <c r="G554" s="55">
        <f t="shared" si="108"/>
        <v>-1</v>
      </c>
      <c r="H554" s="56">
        <f t="shared" si="109"/>
        <v>-58</v>
      </c>
      <c r="I554" s="77">
        <f t="shared" si="110"/>
        <v>-0.1111111111111111</v>
      </c>
      <c r="J554" s="78">
        <f t="shared" si="111"/>
        <v>-0.68235294117647061</v>
      </c>
    </row>
    <row r="555" spans="1:10" x14ac:dyDescent="0.2">
      <c r="A555" s="117" t="s">
        <v>191</v>
      </c>
      <c r="B555" s="55">
        <v>12</v>
      </c>
      <c r="C555" s="56">
        <v>330</v>
      </c>
      <c r="D555" s="55">
        <v>1236</v>
      </c>
      <c r="E555" s="56">
        <v>1747</v>
      </c>
      <c r="F555" s="57"/>
      <c r="G555" s="55">
        <f t="shared" si="108"/>
        <v>-318</v>
      </c>
      <c r="H555" s="56">
        <f t="shared" si="109"/>
        <v>-511</v>
      </c>
      <c r="I555" s="77">
        <f t="shared" si="110"/>
        <v>-0.96363636363636362</v>
      </c>
      <c r="J555" s="78">
        <f t="shared" si="111"/>
        <v>-0.29250143102461362</v>
      </c>
    </row>
    <row r="556" spans="1:10" s="38" customFormat="1" x14ac:dyDescent="0.2">
      <c r="A556" s="142" t="s">
        <v>708</v>
      </c>
      <c r="B556" s="32">
        <v>6958</v>
      </c>
      <c r="C556" s="33">
        <v>6628</v>
      </c>
      <c r="D556" s="32">
        <v>30675</v>
      </c>
      <c r="E556" s="33">
        <v>32811</v>
      </c>
      <c r="F556" s="34"/>
      <c r="G556" s="32">
        <f t="shared" si="108"/>
        <v>330</v>
      </c>
      <c r="H556" s="33">
        <f t="shared" si="109"/>
        <v>-2136</v>
      </c>
      <c r="I556" s="35">
        <f t="shared" si="110"/>
        <v>4.9788774894387447E-2</v>
      </c>
      <c r="J556" s="36">
        <f t="shared" si="111"/>
        <v>-6.5100118862576578E-2</v>
      </c>
    </row>
    <row r="557" spans="1:10" x14ac:dyDescent="0.2">
      <c r="A557" s="143"/>
      <c r="B557" s="63"/>
      <c r="C557" s="64"/>
      <c r="D557" s="63"/>
      <c r="E557" s="64"/>
      <c r="F557" s="65"/>
      <c r="G557" s="63"/>
      <c r="H557" s="64"/>
      <c r="I557" s="79"/>
      <c r="J557" s="80"/>
    </row>
    <row r="558" spans="1:10" x14ac:dyDescent="0.2">
      <c r="A558" s="111" t="s">
        <v>115</v>
      </c>
      <c r="B558" s="55"/>
      <c r="C558" s="56"/>
      <c r="D558" s="55"/>
      <c r="E558" s="56"/>
      <c r="F558" s="57"/>
      <c r="G558" s="55"/>
      <c r="H558" s="56"/>
      <c r="I558" s="77"/>
      <c r="J558" s="78"/>
    </row>
    <row r="559" spans="1:10" x14ac:dyDescent="0.2">
      <c r="A559" s="117" t="s">
        <v>638</v>
      </c>
      <c r="B559" s="55">
        <v>16</v>
      </c>
      <c r="C559" s="56">
        <v>10</v>
      </c>
      <c r="D559" s="55">
        <v>45</v>
      </c>
      <c r="E559" s="56">
        <v>38</v>
      </c>
      <c r="F559" s="57"/>
      <c r="G559" s="55">
        <f>B559-C559</f>
        <v>6</v>
      </c>
      <c r="H559" s="56">
        <f>D559-E559</f>
        <v>7</v>
      </c>
      <c r="I559" s="77">
        <f>IF(C559=0, "-", IF(G559/C559&lt;10, G559/C559, "&gt;999%"))</f>
        <v>0.6</v>
      </c>
      <c r="J559" s="78">
        <f>IF(E559=0, "-", IF(H559/E559&lt;10, H559/E559, "&gt;999%"))</f>
        <v>0.18421052631578946</v>
      </c>
    </row>
    <row r="560" spans="1:10" x14ac:dyDescent="0.2">
      <c r="A560" s="117" t="s">
        <v>623</v>
      </c>
      <c r="B560" s="55">
        <v>7</v>
      </c>
      <c r="C560" s="56">
        <v>10</v>
      </c>
      <c r="D560" s="55">
        <v>9</v>
      </c>
      <c r="E560" s="56">
        <v>41</v>
      </c>
      <c r="F560" s="57"/>
      <c r="G560" s="55">
        <f>B560-C560</f>
        <v>-3</v>
      </c>
      <c r="H560" s="56">
        <f>D560-E560</f>
        <v>-32</v>
      </c>
      <c r="I560" s="77">
        <f>IF(C560=0, "-", IF(G560/C560&lt;10, G560/C560, "&gt;999%"))</f>
        <v>-0.3</v>
      </c>
      <c r="J560" s="78">
        <f>IF(E560=0, "-", IF(H560/E560&lt;10, H560/E560, "&gt;999%"))</f>
        <v>-0.78048780487804881</v>
      </c>
    </row>
    <row r="561" spans="1:10" s="38" customFormat="1" x14ac:dyDescent="0.2">
      <c r="A561" s="142" t="s">
        <v>709</v>
      </c>
      <c r="B561" s="32">
        <v>23</v>
      </c>
      <c r="C561" s="33">
        <v>20</v>
      </c>
      <c r="D561" s="32">
        <v>54</v>
      </c>
      <c r="E561" s="33">
        <v>79</v>
      </c>
      <c r="F561" s="34"/>
      <c r="G561" s="32">
        <f>B561-C561</f>
        <v>3</v>
      </c>
      <c r="H561" s="33">
        <f>D561-E561</f>
        <v>-25</v>
      </c>
      <c r="I561" s="35">
        <f>IF(C561=0, "-", IF(G561/C561&lt;10, G561/C561, "&gt;999%"))</f>
        <v>0.15</v>
      </c>
      <c r="J561" s="36">
        <f>IF(E561=0, "-", IF(H561/E561&lt;10, H561/E561, "&gt;999%"))</f>
        <v>-0.31645569620253167</v>
      </c>
    </row>
    <row r="562" spans="1:10" x14ac:dyDescent="0.2">
      <c r="A562" s="143"/>
      <c r="B562" s="63"/>
      <c r="C562" s="64"/>
      <c r="D562" s="63"/>
      <c r="E562" s="64"/>
      <c r="F562" s="65"/>
      <c r="G562" s="63"/>
      <c r="H562" s="64"/>
      <c r="I562" s="79"/>
      <c r="J562" s="80"/>
    </row>
    <row r="563" spans="1:10" x14ac:dyDescent="0.2">
      <c r="A563" s="111" t="s">
        <v>99</v>
      </c>
      <c r="B563" s="55"/>
      <c r="C563" s="56"/>
      <c r="D563" s="55"/>
      <c r="E563" s="56"/>
      <c r="F563" s="57"/>
      <c r="G563" s="55"/>
      <c r="H563" s="56"/>
      <c r="I563" s="77"/>
      <c r="J563" s="78"/>
    </row>
    <row r="564" spans="1:10" x14ac:dyDescent="0.2">
      <c r="A564" s="117" t="s">
        <v>578</v>
      </c>
      <c r="B564" s="55">
        <v>0</v>
      </c>
      <c r="C564" s="56">
        <v>2</v>
      </c>
      <c r="D564" s="55">
        <v>0</v>
      </c>
      <c r="E564" s="56">
        <v>8</v>
      </c>
      <c r="F564" s="57"/>
      <c r="G564" s="55">
        <f t="shared" ref="G564:G585" si="112">B564-C564</f>
        <v>-2</v>
      </c>
      <c r="H564" s="56">
        <f t="shared" ref="H564:H585" si="113">D564-E564</f>
        <v>-8</v>
      </c>
      <c r="I564" s="77">
        <f t="shared" ref="I564:I585" si="114">IF(C564=0, "-", IF(G564/C564&lt;10, G564/C564, "&gt;999%"))</f>
        <v>-1</v>
      </c>
      <c r="J564" s="78">
        <f t="shared" ref="J564:J585" si="115">IF(E564=0, "-", IF(H564/E564&lt;10, H564/E564, "&gt;999%"))</f>
        <v>-1</v>
      </c>
    </row>
    <row r="565" spans="1:10" x14ac:dyDescent="0.2">
      <c r="A565" s="117" t="s">
        <v>597</v>
      </c>
      <c r="B565" s="55">
        <v>374</v>
      </c>
      <c r="C565" s="56">
        <v>377</v>
      </c>
      <c r="D565" s="55">
        <v>1214</v>
      </c>
      <c r="E565" s="56">
        <v>1521</v>
      </c>
      <c r="F565" s="57"/>
      <c r="G565" s="55">
        <f t="shared" si="112"/>
        <v>-3</v>
      </c>
      <c r="H565" s="56">
        <f t="shared" si="113"/>
        <v>-307</v>
      </c>
      <c r="I565" s="77">
        <f t="shared" si="114"/>
        <v>-7.9575596816976128E-3</v>
      </c>
      <c r="J565" s="78">
        <f t="shared" si="115"/>
        <v>-0.20184089414858647</v>
      </c>
    </row>
    <row r="566" spans="1:10" x14ac:dyDescent="0.2">
      <c r="A566" s="117" t="s">
        <v>268</v>
      </c>
      <c r="B566" s="55">
        <v>0</v>
      </c>
      <c r="C566" s="56">
        <v>31</v>
      </c>
      <c r="D566" s="55">
        <v>7</v>
      </c>
      <c r="E566" s="56">
        <v>108</v>
      </c>
      <c r="F566" s="57"/>
      <c r="G566" s="55">
        <f t="shared" si="112"/>
        <v>-31</v>
      </c>
      <c r="H566" s="56">
        <f t="shared" si="113"/>
        <v>-101</v>
      </c>
      <c r="I566" s="77">
        <f t="shared" si="114"/>
        <v>-1</v>
      </c>
      <c r="J566" s="78">
        <f t="shared" si="115"/>
        <v>-0.93518518518518523</v>
      </c>
    </row>
    <row r="567" spans="1:10" x14ac:dyDescent="0.2">
      <c r="A567" s="117" t="s">
        <v>315</v>
      </c>
      <c r="B567" s="55">
        <v>16</v>
      </c>
      <c r="C567" s="56">
        <v>13</v>
      </c>
      <c r="D567" s="55">
        <v>44</v>
      </c>
      <c r="E567" s="56">
        <v>54</v>
      </c>
      <c r="F567" s="57"/>
      <c r="G567" s="55">
        <f t="shared" si="112"/>
        <v>3</v>
      </c>
      <c r="H567" s="56">
        <f t="shared" si="113"/>
        <v>-10</v>
      </c>
      <c r="I567" s="77">
        <f t="shared" si="114"/>
        <v>0.23076923076923078</v>
      </c>
      <c r="J567" s="78">
        <f t="shared" si="115"/>
        <v>-0.18518518518518517</v>
      </c>
    </row>
    <row r="568" spans="1:10" x14ac:dyDescent="0.2">
      <c r="A568" s="117" t="s">
        <v>555</v>
      </c>
      <c r="B568" s="55">
        <v>90</v>
      </c>
      <c r="C568" s="56">
        <v>121</v>
      </c>
      <c r="D568" s="55">
        <v>305</v>
      </c>
      <c r="E568" s="56">
        <v>395</v>
      </c>
      <c r="F568" s="57"/>
      <c r="G568" s="55">
        <f t="shared" si="112"/>
        <v>-31</v>
      </c>
      <c r="H568" s="56">
        <f t="shared" si="113"/>
        <v>-90</v>
      </c>
      <c r="I568" s="77">
        <f t="shared" si="114"/>
        <v>-0.256198347107438</v>
      </c>
      <c r="J568" s="78">
        <f t="shared" si="115"/>
        <v>-0.22784810126582278</v>
      </c>
    </row>
    <row r="569" spans="1:10" x14ac:dyDescent="0.2">
      <c r="A569" s="117" t="s">
        <v>316</v>
      </c>
      <c r="B569" s="55">
        <v>0</v>
      </c>
      <c r="C569" s="56">
        <v>4</v>
      </c>
      <c r="D569" s="55">
        <v>1</v>
      </c>
      <c r="E569" s="56">
        <v>30</v>
      </c>
      <c r="F569" s="57"/>
      <c r="G569" s="55">
        <f t="shared" si="112"/>
        <v>-4</v>
      </c>
      <c r="H569" s="56">
        <f t="shared" si="113"/>
        <v>-29</v>
      </c>
      <c r="I569" s="77">
        <f t="shared" si="114"/>
        <v>-1</v>
      </c>
      <c r="J569" s="78">
        <f t="shared" si="115"/>
        <v>-0.96666666666666667</v>
      </c>
    </row>
    <row r="570" spans="1:10" x14ac:dyDescent="0.2">
      <c r="A570" s="117" t="s">
        <v>613</v>
      </c>
      <c r="B570" s="55">
        <v>68</v>
      </c>
      <c r="C570" s="56">
        <v>34</v>
      </c>
      <c r="D570" s="55">
        <v>163</v>
      </c>
      <c r="E570" s="56">
        <v>158</v>
      </c>
      <c r="F570" s="57"/>
      <c r="G570" s="55">
        <f t="shared" si="112"/>
        <v>34</v>
      </c>
      <c r="H570" s="56">
        <f t="shared" si="113"/>
        <v>5</v>
      </c>
      <c r="I570" s="77">
        <f t="shared" si="114"/>
        <v>1</v>
      </c>
      <c r="J570" s="78">
        <f t="shared" si="115"/>
        <v>3.1645569620253167E-2</v>
      </c>
    </row>
    <row r="571" spans="1:10" x14ac:dyDescent="0.2">
      <c r="A571" s="117" t="s">
        <v>547</v>
      </c>
      <c r="B571" s="55">
        <v>0</v>
      </c>
      <c r="C571" s="56">
        <v>0</v>
      </c>
      <c r="D571" s="55">
        <v>1</v>
      </c>
      <c r="E571" s="56">
        <v>0</v>
      </c>
      <c r="F571" s="57"/>
      <c r="G571" s="55">
        <f t="shared" si="112"/>
        <v>0</v>
      </c>
      <c r="H571" s="56">
        <f t="shared" si="113"/>
        <v>1</v>
      </c>
      <c r="I571" s="77" t="str">
        <f t="shared" si="114"/>
        <v>-</v>
      </c>
      <c r="J571" s="78" t="str">
        <f t="shared" si="115"/>
        <v>-</v>
      </c>
    </row>
    <row r="572" spans="1:10" x14ac:dyDescent="0.2">
      <c r="A572" s="117" t="s">
        <v>224</v>
      </c>
      <c r="B572" s="55">
        <v>557</v>
      </c>
      <c r="C572" s="56">
        <v>666</v>
      </c>
      <c r="D572" s="55">
        <v>2225</v>
      </c>
      <c r="E572" s="56">
        <v>3244</v>
      </c>
      <c r="F572" s="57"/>
      <c r="G572" s="55">
        <f t="shared" si="112"/>
        <v>-109</v>
      </c>
      <c r="H572" s="56">
        <f t="shared" si="113"/>
        <v>-1019</v>
      </c>
      <c r="I572" s="77">
        <f t="shared" si="114"/>
        <v>-0.16366366366366367</v>
      </c>
      <c r="J572" s="78">
        <f t="shared" si="115"/>
        <v>-0.31411837237977808</v>
      </c>
    </row>
    <row r="573" spans="1:10" x14ac:dyDescent="0.2">
      <c r="A573" s="117" t="s">
        <v>454</v>
      </c>
      <c r="B573" s="55">
        <v>14</v>
      </c>
      <c r="C573" s="56">
        <v>32</v>
      </c>
      <c r="D573" s="55">
        <v>71</v>
      </c>
      <c r="E573" s="56">
        <v>153</v>
      </c>
      <c r="F573" s="57"/>
      <c r="G573" s="55">
        <f t="shared" si="112"/>
        <v>-18</v>
      </c>
      <c r="H573" s="56">
        <f t="shared" si="113"/>
        <v>-82</v>
      </c>
      <c r="I573" s="77">
        <f t="shared" si="114"/>
        <v>-0.5625</v>
      </c>
      <c r="J573" s="78">
        <f t="shared" si="115"/>
        <v>-0.53594771241830064</v>
      </c>
    </row>
    <row r="574" spans="1:10" x14ac:dyDescent="0.2">
      <c r="A574" s="117" t="s">
        <v>225</v>
      </c>
      <c r="B574" s="55">
        <v>0</v>
      </c>
      <c r="C574" s="56">
        <v>20</v>
      </c>
      <c r="D574" s="55">
        <v>0</v>
      </c>
      <c r="E574" s="56">
        <v>45</v>
      </c>
      <c r="F574" s="57"/>
      <c r="G574" s="55">
        <f t="shared" si="112"/>
        <v>-20</v>
      </c>
      <c r="H574" s="56">
        <f t="shared" si="113"/>
        <v>-45</v>
      </c>
      <c r="I574" s="77">
        <f t="shared" si="114"/>
        <v>-1</v>
      </c>
      <c r="J574" s="78">
        <f t="shared" si="115"/>
        <v>-1</v>
      </c>
    </row>
    <row r="575" spans="1:10" x14ac:dyDescent="0.2">
      <c r="A575" s="117" t="s">
        <v>317</v>
      </c>
      <c r="B575" s="55">
        <v>4</v>
      </c>
      <c r="C575" s="56">
        <v>52</v>
      </c>
      <c r="D575" s="55">
        <v>93</v>
      </c>
      <c r="E575" s="56">
        <v>289</v>
      </c>
      <c r="F575" s="57"/>
      <c r="G575" s="55">
        <f t="shared" si="112"/>
        <v>-48</v>
      </c>
      <c r="H575" s="56">
        <f t="shared" si="113"/>
        <v>-196</v>
      </c>
      <c r="I575" s="77">
        <f t="shared" si="114"/>
        <v>-0.92307692307692313</v>
      </c>
      <c r="J575" s="78">
        <f t="shared" si="115"/>
        <v>-0.67820069204152245</v>
      </c>
    </row>
    <row r="576" spans="1:10" x14ac:dyDescent="0.2">
      <c r="A576" s="117" t="s">
        <v>252</v>
      </c>
      <c r="B576" s="55">
        <v>14</v>
      </c>
      <c r="C576" s="56">
        <v>37</v>
      </c>
      <c r="D576" s="55">
        <v>76</v>
      </c>
      <c r="E576" s="56">
        <v>183</v>
      </c>
      <c r="F576" s="57"/>
      <c r="G576" s="55">
        <f t="shared" si="112"/>
        <v>-23</v>
      </c>
      <c r="H576" s="56">
        <f t="shared" si="113"/>
        <v>-107</v>
      </c>
      <c r="I576" s="77">
        <f t="shared" si="114"/>
        <v>-0.6216216216216216</v>
      </c>
      <c r="J576" s="78">
        <f t="shared" si="115"/>
        <v>-0.58469945355191255</v>
      </c>
    </row>
    <row r="577" spans="1:10" x14ac:dyDescent="0.2">
      <c r="A577" s="117" t="s">
        <v>497</v>
      </c>
      <c r="B577" s="55">
        <v>0</v>
      </c>
      <c r="C577" s="56">
        <v>11</v>
      </c>
      <c r="D577" s="55">
        <v>1</v>
      </c>
      <c r="E577" s="56">
        <v>60</v>
      </c>
      <c r="F577" s="57"/>
      <c r="G577" s="55">
        <f t="shared" si="112"/>
        <v>-11</v>
      </c>
      <c r="H577" s="56">
        <f t="shared" si="113"/>
        <v>-59</v>
      </c>
      <c r="I577" s="77">
        <f t="shared" si="114"/>
        <v>-1</v>
      </c>
      <c r="J577" s="78">
        <f t="shared" si="115"/>
        <v>-0.98333333333333328</v>
      </c>
    </row>
    <row r="578" spans="1:10" x14ac:dyDescent="0.2">
      <c r="A578" s="117" t="s">
        <v>192</v>
      </c>
      <c r="B578" s="55">
        <v>155</v>
      </c>
      <c r="C578" s="56">
        <v>218</v>
      </c>
      <c r="D578" s="55">
        <v>578</v>
      </c>
      <c r="E578" s="56">
        <v>1079</v>
      </c>
      <c r="F578" s="57"/>
      <c r="G578" s="55">
        <f t="shared" si="112"/>
        <v>-63</v>
      </c>
      <c r="H578" s="56">
        <f t="shared" si="113"/>
        <v>-501</v>
      </c>
      <c r="I578" s="77">
        <f t="shared" si="114"/>
        <v>-0.28899082568807338</v>
      </c>
      <c r="J578" s="78">
        <f t="shared" si="115"/>
        <v>-0.4643188137164041</v>
      </c>
    </row>
    <row r="579" spans="1:10" x14ac:dyDescent="0.2">
      <c r="A579" s="117" t="s">
        <v>395</v>
      </c>
      <c r="B579" s="55">
        <v>113</v>
      </c>
      <c r="C579" s="56">
        <v>0</v>
      </c>
      <c r="D579" s="55">
        <v>236</v>
      </c>
      <c r="E579" s="56">
        <v>0</v>
      </c>
      <c r="F579" s="57"/>
      <c r="G579" s="55">
        <f t="shared" si="112"/>
        <v>113</v>
      </c>
      <c r="H579" s="56">
        <f t="shared" si="113"/>
        <v>236</v>
      </c>
      <c r="I579" s="77" t="str">
        <f t="shared" si="114"/>
        <v>-</v>
      </c>
      <c r="J579" s="78" t="str">
        <f t="shared" si="115"/>
        <v>-</v>
      </c>
    </row>
    <row r="580" spans="1:10" x14ac:dyDescent="0.2">
      <c r="A580" s="117" t="s">
        <v>455</v>
      </c>
      <c r="B580" s="55">
        <v>309</v>
      </c>
      <c r="C580" s="56">
        <v>311</v>
      </c>
      <c r="D580" s="55">
        <v>1023</v>
      </c>
      <c r="E580" s="56">
        <v>1435</v>
      </c>
      <c r="F580" s="57"/>
      <c r="G580" s="55">
        <f t="shared" si="112"/>
        <v>-2</v>
      </c>
      <c r="H580" s="56">
        <f t="shared" si="113"/>
        <v>-412</v>
      </c>
      <c r="I580" s="77">
        <f t="shared" si="114"/>
        <v>-6.4308681672025723E-3</v>
      </c>
      <c r="J580" s="78">
        <f t="shared" si="115"/>
        <v>-0.28710801393728225</v>
      </c>
    </row>
    <row r="581" spans="1:10" x14ac:dyDescent="0.2">
      <c r="A581" s="117" t="s">
        <v>498</v>
      </c>
      <c r="B581" s="55">
        <v>202</v>
      </c>
      <c r="C581" s="56">
        <v>169</v>
      </c>
      <c r="D581" s="55">
        <v>676</v>
      </c>
      <c r="E581" s="56">
        <v>883</v>
      </c>
      <c r="F581" s="57"/>
      <c r="G581" s="55">
        <f t="shared" si="112"/>
        <v>33</v>
      </c>
      <c r="H581" s="56">
        <f t="shared" si="113"/>
        <v>-207</v>
      </c>
      <c r="I581" s="77">
        <f t="shared" si="114"/>
        <v>0.19526627218934911</v>
      </c>
      <c r="J581" s="78">
        <f t="shared" si="115"/>
        <v>-0.23442808607021517</v>
      </c>
    </row>
    <row r="582" spans="1:10" x14ac:dyDescent="0.2">
      <c r="A582" s="117" t="s">
        <v>515</v>
      </c>
      <c r="B582" s="55">
        <v>48</v>
      </c>
      <c r="C582" s="56">
        <v>49</v>
      </c>
      <c r="D582" s="55">
        <v>193</v>
      </c>
      <c r="E582" s="56">
        <v>145</v>
      </c>
      <c r="F582" s="57"/>
      <c r="G582" s="55">
        <f t="shared" si="112"/>
        <v>-1</v>
      </c>
      <c r="H582" s="56">
        <f t="shared" si="113"/>
        <v>48</v>
      </c>
      <c r="I582" s="77">
        <f t="shared" si="114"/>
        <v>-2.0408163265306121E-2</v>
      </c>
      <c r="J582" s="78">
        <f t="shared" si="115"/>
        <v>0.33103448275862069</v>
      </c>
    </row>
    <row r="583" spans="1:10" x14ac:dyDescent="0.2">
      <c r="A583" s="117" t="s">
        <v>566</v>
      </c>
      <c r="B583" s="55">
        <v>43</v>
      </c>
      <c r="C583" s="56">
        <v>81</v>
      </c>
      <c r="D583" s="55">
        <v>211</v>
      </c>
      <c r="E583" s="56">
        <v>402</v>
      </c>
      <c r="F583" s="57"/>
      <c r="G583" s="55">
        <f t="shared" si="112"/>
        <v>-38</v>
      </c>
      <c r="H583" s="56">
        <f t="shared" si="113"/>
        <v>-191</v>
      </c>
      <c r="I583" s="77">
        <f t="shared" si="114"/>
        <v>-0.46913580246913578</v>
      </c>
      <c r="J583" s="78">
        <f t="shared" si="115"/>
        <v>-0.47512437810945274</v>
      </c>
    </row>
    <row r="584" spans="1:10" x14ac:dyDescent="0.2">
      <c r="A584" s="117" t="s">
        <v>417</v>
      </c>
      <c r="B584" s="55">
        <v>0</v>
      </c>
      <c r="C584" s="56">
        <v>0</v>
      </c>
      <c r="D584" s="55">
        <v>3</v>
      </c>
      <c r="E584" s="56">
        <v>0</v>
      </c>
      <c r="F584" s="57"/>
      <c r="G584" s="55">
        <f t="shared" si="112"/>
        <v>0</v>
      </c>
      <c r="H584" s="56">
        <f t="shared" si="113"/>
        <v>3</v>
      </c>
      <c r="I584" s="77" t="str">
        <f t="shared" si="114"/>
        <v>-</v>
      </c>
      <c r="J584" s="78" t="str">
        <f t="shared" si="115"/>
        <v>-</v>
      </c>
    </row>
    <row r="585" spans="1:10" s="38" customFormat="1" x14ac:dyDescent="0.2">
      <c r="A585" s="142" t="s">
        <v>710</v>
      </c>
      <c r="B585" s="32">
        <v>2007</v>
      </c>
      <c r="C585" s="33">
        <v>2228</v>
      </c>
      <c r="D585" s="32">
        <v>7121</v>
      </c>
      <c r="E585" s="33">
        <v>10192</v>
      </c>
      <c r="F585" s="34"/>
      <c r="G585" s="32">
        <f t="shared" si="112"/>
        <v>-221</v>
      </c>
      <c r="H585" s="33">
        <f t="shared" si="113"/>
        <v>-3071</v>
      </c>
      <c r="I585" s="35">
        <f t="shared" si="114"/>
        <v>-9.9192100538599642E-2</v>
      </c>
      <c r="J585" s="36">
        <f t="shared" si="115"/>
        <v>-0.30131475667189955</v>
      </c>
    </row>
    <row r="586" spans="1:10" x14ac:dyDescent="0.2">
      <c r="A586" s="143"/>
      <c r="B586" s="63"/>
      <c r="C586" s="64"/>
      <c r="D586" s="63"/>
      <c r="E586" s="64"/>
      <c r="F586" s="65"/>
      <c r="G586" s="63"/>
      <c r="H586" s="64"/>
      <c r="I586" s="79"/>
      <c r="J586" s="80"/>
    </row>
    <row r="587" spans="1:10" x14ac:dyDescent="0.2">
      <c r="A587" s="111" t="s">
        <v>100</v>
      </c>
      <c r="B587" s="55"/>
      <c r="C587" s="56"/>
      <c r="D587" s="55"/>
      <c r="E587" s="56"/>
      <c r="F587" s="57"/>
      <c r="G587" s="55"/>
      <c r="H587" s="56"/>
      <c r="I587" s="77"/>
      <c r="J587" s="78"/>
    </row>
    <row r="588" spans="1:10" x14ac:dyDescent="0.2">
      <c r="A588" s="117" t="s">
        <v>269</v>
      </c>
      <c r="B588" s="55">
        <v>12</v>
      </c>
      <c r="C588" s="56">
        <v>0</v>
      </c>
      <c r="D588" s="55">
        <v>40</v>
      </c>
      <c r="E588" s="56">
        <v>0</v>
      </c>
      <c r="F588" s="57"/>
      <c r="G588" s="55">
        <f t="shared" ref="G588:G594" si="116">B588-C588</f>
        <v>12</v>
      </c>
      <c r="H588" s="56">
        <f t="shared" ref="H588:H594" si="117">D588-E588</f>
        <v>40</v>
      </c>
      <c r="I588" s="77" t="str">
        <f t="shared" ref="I588:I594" si="118">IF(C588=0, "-", IF(G588/C588&lt;10, G588/C588, "&gt;999%"))</f>
        <v>-</v>
      </c>
      <c r="J588" s="78" t="str">
        <f t="shared" ref="J588:J594" si="119">IF(E588=0, "-", IF(H588/E588&lt;10, H588/E588, "&gt;999%"))</f>
        <v>-</v>
      </c>
    </row>
    <row r="589" spans="1:10" x14ac:dyDescent="0.2">
      <c r="A589" s="117" t="s">
        <v>270</v>
      </c>
      <c r="B589" s="55">
        <v>12</v>
      </c>
      <c r="C589" s="56">
        <v>0</v>
      </c>
      <c r="D589" s="55">
        <v>35</v>
      </c>
      <c r="E589" s="56">
        <v>0</v>
      </c>
      <c r="F589" s="57"/>
      <c r="G589" s="55">
        <f t="shared" si="116"/>
        <v>12</v>
      </c>
      <c r="H589" s="56">
        <f t="shared" si="117"/>
        <v>35</v>
      </c>
      <c r="I589" s="77" t="str">
        <f t="shared" si="118"/>
        <v>-</v>
      </c>
      <c r="J589" s="78" t="str">
        <f t="shared" si="119"/>
        <v>-</v>
      </c>
    </row>
    <row r="590" spans="1:10" x14ac:dyDescent="0.2">
      <c r="A590" s="117" t="s">
        <v>516</v>
      </c>
      <c r="B590" s="55">
        <v>4</v>
      </c>
      <c r="C590" s="56">
        <v>2</v>
      </c>
      <c r="D590" s="55">
        <v>20</v>
      </c>
      <c r="E590" s="56">
        <v>7</v>
      </c>
      <c r="F590" s="57"/>
      <c r="G590" s="55">
        <f t="shared" si="116"/>
        <v>2</v>
      </c>
      <c r="H590" s="56">
        <f t="shared" si="117"/>
        <v>13</v>
      </c>
      <c r="I590" s="77">
        <f t="shared" si="118"/>
        <v>1</v>
      </c>
      <c r="J590" s="78">
        <f t="shared" si="119"/>
        <v>1.8571428571428572</v>
      </c>
    </row>
    <row r="591" spans="1:10" x14ac:dyDescent="0.2">
      <c r="A591" s="117" t="s">
        <v>429</v>
      </c>
      <c r="B591" s="55">
        <v>210</v>
      </c>
      <c r="C591" s="56">
        <v>132</v>
      </c>
      <c r="D591" s="55">
        <v>559</v>
      </c>
      <c r="E591" s="56">
        <v>649</v>
      </c>
      <c r="F591" s="57"/>
      <c r="G591" s="55">
        <f t="shared" si="116"/>
        <v>78</v>
      </c>
      <c r="H591" s="56">
        <f t="shared" si="117"/>
        <v>-90</v>
      </c>
      <c r="I591" s="77">
        <f t="shared" si="118"/>
        <v>0.59090909090909094</v>
      </c>
      <c r="J591" s="78">
        <f t="shared" si="119"/>
        <v>-0.13867488443759629</v>
      </c>
    </row>
    <row r="592" spans="1:10" x14ac:dyDescent="0.2">
      <c r="A592" s="117" t="s">
        <v>470</v>
      </c>
      <c r="B592" s="55">
        <v>157</v>
      </c>
      <c r="C592" s="56">
        <v>169</v>
      </c>
      <c r="D592" s="55">
        <v>535</v>
      </c>
      <c r="E592" s="56">
        <v>719</v>
      </c>
      <c r="F592" s="57"/>
      <c r="G592" s="55">
        <f t="shared" si="116"/>
        <v>-12</v>
      </c>
      <c r="H592" s="56">
        <f t="shared" si="117"/>
        <v>-184</v>
      </c>
      <c r="I592" s="77">
        <f t="shared" si="118"/>
        <v>-7.1005917159763315E-2</v>
      </c>
      <c r="J592" s="78">
        <f t="shared" si="119"/>
        <v>-0.25591098748261476</v>
      </c>
    </row>
    <row r="593" spans="1:10" x14ac:dyDescent="0.2">
      <c r="A593" s="117" t="s">
        <v>517</v>
      </c>
      <c r="B593" s="55">
        <v>55</v>
      </c>
      <c r="C593" s="56">
        <v>78</v>
      </c>
      <c r="D593" s="55">
        <v>194</v>
      </c>
      <c r="E593" s="56">
        <v>292</v>
      </c>
      <c r="F593" s="57"/>
      <c r="G593" s="55">
        <f t="shared" si="116"/>
        <v>-23</v>
      </c>
      <c r="H593" s="56">
        <f t="shared" si="117"/>
        <v>-98</v>
      </c>
      <c r="I593" s="77">
        <f t="shared" si="118"/>
        <v>-0.29487179487179488</v>
      </c>
      <c r="J593" s="78">
        <f t="shared" si="119"/>
        <v>-0.33561643835616439</v>
      </c>
    </row>
    <row r="594" spans="1:10" s="38" customFormat="1" x14ac:dyDescent="0.2">
      <c r="A594" s="142" t="s">
        <v>711</v>
      </c>
      <c r="B594" s="32">
        <v>450</v>
      </c>
      <c r="C594" s="33">
        <v>381</v>
      </c>
      <c r="D594" s="32">
        <v>1383</v>
      </c>
      <c r="E594" s="33">
        <v>1667</v>
      </c>
      <c r="F594" s="34"/>
      <c r="G594" s="32">
        <f t="shared" si="116"/>
        <v>69</v>
      </c>
      <c r="H594" s="33">
        <f t="shared" si="117"/>
        <v>-284</v>
      </c>
      <c r="I594" s="35">
        <f t="shared" si="118"/>
        <v>0.18110236220472442</v>
      </c>
      <c r="J594" s="36">
        <f t="shared" si="119"/>
        <v>-0.17036592681463708</v>
      </c>
    </row>
    <row r="595" spans="1:10" x14ac:dyDescent="0.2">
      <c r="A595" s="143"/>
      <c r="B595" s="63"/>
      <c r="C595" s="64"/>
      <c r="D595" s="63"/>
      <c r="E595" s="64"/>
      <c r="F595" s="65"/>
      <c r="G595" s="63"/>
      <c r="H595" s="64"/>
      <c r="I595" s="79"/>
      <c r="J595" s="80"/>
    </row>
    <row r="596" spans="1:10" x14ac:dyDescent="0.2">
      <c r="A596" s="111" t="s">
        <v>116</v>
      </c>
      <c r="B596" s="55"/>
      <c r="C596" s="56"/>
      <c r="D596" s="55"/>
      <c r="E596" s="56"/>
      <c r="F596" s="57"/>
      <c r="G596" s="55"/>
      <c r="H596" s="56"/>
      <c r="I596" s="77"/>
      <c r="J596" s="78"/>
    </row>
    <row r="597" spans="1:10" x14ac:dyDescent="0.2">
      <c r="A597" s="117" t="s">
        <v>639</v>
      </c>
      <c r="B597" s="55">
        <v>54</v>
      </c>
      <c r="C597" s="56">
        <v>64</v>
      </c>
      <c r="D597" s="55">
        <v>202</v>
      </c>
      <c r="E597" s="56">
        <v>261</v>
      </c>
      <c r="F597" s="57"/>
      <c r="G597" s="55">
        <f>B597-C597</f>
        <v>-10</v>
      </c>
      <c r="H597" s="56">
        <f>D597-E597</f>
        <v>-59</v>
      </c>
      <c r="I597" s="77">
        <f>IF(C597=0, "-", IF(G597/C597&lt;10, G597/C597, "&gt;999%"))</f>
        <v>-0.15625</v>
      </c>
      <c r="J597" s="78">
        <f>IF(E597=0, "-", IF(H597/E597&lt;10, H597/E597, "&gt;999%"))</f>
        <v>-0.22605363984674329</v>
      </c>
    </row>
    <row r="598" spans="1:10" x14ac:dyDescent="0.2">
      <c r="A598" s="117" t="s">
        <v>624</v>
      </c>
      <c r="B598" s="55">
        <v>4</v>
      </c>
      <c r="C598" s="56">
        <v>0</v>
      </c>
      <c r="D598" s="55">
        <v>18</v>
      </c>
      <c r="E598" s="56">
        <v>0</v>
      </c>
      <c r="F598" s="57"/>
      <c r="G598" s="55">
        <f>B598-C598</f>
        <v>4</v>
      </c>
      <c r="H598" s="56">
        <f>D598-E598</f>
        <v>18</v>
      </c>
      <c r="I598" s="77" t="str">
        <f>IF(C598=0, "-", IF(G598/C598&lt;10, G598/C598, "&gt;999%"))</f>
        <v>-</v>
      </c>
      <c r="J598" s="78" t="str">
        <f>IF(E598=0, "-", IF(H598/E598&lt;10, H598/E598, "&gt;999%"))</f>
        <v>-</v>
      </c>
    </row>
    <row r="599" spans="1:10" s="38" customFormat="1" x14ac:dyDescent="0.2">
      <c r="A599" s="142" t="s">
        <v>712</v>
      </c>
      <c r="B599" s="32">
        <v>58</v>
      </c>
      <c r="C599" s="33">
        <v>64</v>
      </c>
      <c r="D599" s="32">
        <v>220</v>
      </c>
      <c r="E599" s="33">
        <v>261</v>
      </c>
      <c r="F599" s="34"/>
      <c r="G599" s="32">
        <f>B599-C599</f>
        <v>-6</v>
      </c>
      <c r="H599" s="33">
        <f>D599-E599</f>
        <v>-41</v>
      </c>
      <c r="I599" s="35">
        <f>IF(C599=0, "-", IF(G599/C599&lt;10, G599/C599, "&gt;999%"))</f>
        <v>-9.375E-2</v>
      </c>
      <c r="J599" s="36">
        <f>IF(E599=0, "-", IF(H599/E599&lt;10, H599/E599, "&gt;999%"))</f>
        <v>-0.15708812260536398</v>
      </c>
    </row>
    <row r="600" spans="1:10" x14ac:dyDescent="0.2">
      <c r="A600" s="143"/>
      <c r="B600" s="63"/>
      <c r="C600" s="64"/>
      <c r="D600" s="63"/>
      <c r="E600" s="64"/>
      <c r="F600" s="65"/>
      <c r="G600" s="63"/>
      <c r="H600" s="64"/>
      <c r="I600" s="79"/>
      <c r="J600" s="80"/>
    </row>
    <row r="601" spans="1:10" x14ac:dyDescent="0.2">
      <c r="A601" s="111" t="s">
        <v>117</v>
      </c>
      <c r="B601" s="55"/>
      <c r="C601" s="56"/>
      <c r="D601" s="55"/>
      <c r="E601" s="56"/>
      <c r="F601" s="57"/>
      <c r="G601" s="55"/>
      <c r="H601" s="56"/>
      <c r="I601" s="77"/>
      <c r="J601" s="78"/>
    </row>
    <row r="602" spans="1:10" x14ac:dyDescent="0.2">
      <c r="A602" s="117" t="s">
        <v>640</v>
      </c>
      <c r="B602" s="55">
        <v>11</v>
      </c>
      <c r="C602" s="56">
        <v>7</v>
      </c>
      <c r="D602" s="55">
        <v>29</v>
      </c>
      <c r="E602" s="56">
        <v>36</v>
      </c>
      <c r="F602" s="57"/>
      <c r="G602" s="55">
        <f>B602-C602</f>
        <v>4</v>
      </c>
      <c r="H602" s="56">
        <f>D602-E602</f>
        <v>-7</v>
      </c>
      <c r="I602" s="77">
        <f>IF(C602=0, "-", IF(G602/C602&lt;10, G602/C602, "&gt;999%"))</f>
        <v>0.5714285714285714</v>
      </c>
      <c r="J602" s="78">
        <f>IF(E602=0, "-", IF(H602/E602&lt;10, H602/E602, "&gt;999%"))</f>
        <v>-0.19444444444444445</v>
      </c>
    </row>
    <row r="603" spans="1:10" s="38" customFormat="1" x14ac:dyDescent="0.2">
      <c r="A603" s="144" t="s">
        <v>713</v>
      </c>
      <c r="B603" s="145">
        <v>11</v>
      </c>
      <c r="C603" s="146">
        <v>7</v>
      </c>
      <c r="D603" s="145">
        <v>29</v>
      </c>
      <c r="E603" s="146">
        <v>36</v>
      </c>
      <c r="F603" s="147"/>
      <c r="G603" s="145">
        <f>B603-C603</f>
        <v>4</v>
      </c>
      <c r="H603" s="146">
        <f>D603-E603</f>
        <v>-7</v>
      </c>
      <c r="I603" s="148">
        <f>IF(C603=0, "-", IF(G603/C603&lt;10, G603/C603, "&gt;999%"))</f>
        <v>0.5714285714285714</v>
      </c>
      <c r="J603" s="149">
        <f>IF(E603=0, "-", IF(H603/E603&lt;10, H603/E603, "&gt;999%"))</f>
        <v>-0.19444444444444445</v>
      </c>
    </row>
    <row r="604" spans="1:10" x14ac:dyDescent="0.2">
      <c r="A604" s="150"/>
      <c r="B604" s="151"/>
      <c r="C604" s="152"/>
      <c r="D604" s="151"/>
      <c r="E604" s="152"/>
      <c r="F604" s="153"/>
      <c r="G604" s="151"/>
      <c r="H604" s="152"/>
      <c r="I604" s="154"/>
      <c r="J604" s="155"/>
    </row>
    <row r="605" spans="1:10" x14ac:dyDescent="0.2">
      <c r="A605" s="12" t="s">
        <v>714</v>
      </c>
      <c r="B605" s="32">
        <f>SUM(B7:B604)/2</f>
        <v>34898</v>
      </c>
      <c r="C605" s="121">
        <f>SUM(C7:C604)/2</f>
        <v>37811</v>
      </c>
      <c r="D605" s="32">
        <f>SUM(D7:D604)/2</f>
        <v>140902</v>
      </c>
      <c r="E605" s="121">
        <f>SUM(E7:E604)/2</f>
        <v>177898</v>
      </c>
      <c r="F605" s="34"/>
      <c r="G605" s="32">
        <f>B605-C605</f>
        <v>-2913</v>
      </c>
      <c r="H605" s="33">
        <f>D605-E605</f>
        <v>-36996</v>
      </c>
      <c r="I605" s="35">
        <f>IF(C605=0, 0, G605/C605)</f>
        <v>-7.7041072703710564E-2</v>
      </c>
      <c r="J605" s="36">
        <f>IF(E605=0, 0, H605/E605)</f>
        <v>-0.2079618657882607</v>
      </c>
    </row>
  </sheetData>
  <mergeCells count="5">
    <mergeCell ref="B1:J1"/>
    <mergeCell ref="B2:J2"/>
    <mergeCell ref="B4:C4"/>
    <mergeCell ref="D4:E4"/>
    <mergeCell ref="G4:J4"/>
  </mergeCells>
  <printOptions horizontalCentered="1"/>
  <pageMargins left="0.39370078740157483" right="0.39370078740157483" top="0.39370078740157483" bottom="0.59055118110236227" header="0.39370078740157483" footer="0.19685039370078741"/>
  <pageSetup paperSize="9" scale="92" fitToHeight="0" orientation="portrait" r:id="rId1"/>
  <headerFooter alignWithMargins="0">
    <oddFooter>&amp;L&amp;"Arial,Bold"&amp;9©Reproduction of VFACTS reports in whole or part, without prior permission is strictly forbidden
 &amp;C
&amp;"Arial,Bold"Page &amp;P&amp;R&amp;"Arial,Bold" 
&amp;D</oddFooter>
  </headerFooter>
  <rowBreaks count="13" manualBreakCount="13">
    <brk id="46" max="16383" man="1"/>
    <brk id="94" max="16383" man="1"/>
    <brk id="143" max="16383" man="1"/>
    <brk id="184" max="16383" man="1"/>
    <brk id="233" max="16383" man="1"/>
    <brk id="282" max="16383" man="1"/>
    <brk id="328" max="16383" man="1"/>
    <brk id="353" max="16383" man="1"/>
    <brk id="397" max="16383" man="1"/>
    <brk id="443" max="16383" man="1"/>
    <brk id="492" max="16383" man="1"/>
    <brk id="531" max="16383" man="1"/>
    <brk id="561"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66AB11-78C0-4560-8F96-8EFB5882A3D6}">
  <sheetPr>
    <pageSetUpPr fitToPage="1"/>
  </sheetPr>
  <dimension ref="A1:J66"/>
  <sheetViews>
    <sheetView tabSelected="1" workbookViewId="0">
      <selection activeCell="M1" sqref="M1"/>
    </sheetView>
  </sheetViews>
  <sheetFormatPr defaultRowHeight="12.75" x14ac:dyDescent="0.2"/>
  <cols>
    <col min="1" max="1" width="20.7109375" style="1" bestFit="1" customWidth="1"/>
    <col min="2" max="5" width="8.7109375" style="1"/>
    <col min="6" max="6" width="1.7109375" style="1" customWidth="1"/>
    <col min="7" max="256" width="8.7109375" style="1"/>
    <col min="257" max="257" width="19.7109375" style="1" customWidth="1"/>
    <col min="258" max="261" width="8.7109375" style="1"/>
    <col min="262" max="262" width="1.7109375" style="1" customWidth="1"/>
    <col min="263" max="512" width="8.7109375" style="1"/>
    <col min="513" max="513" width="19.7109375" style="1" customWidth="1"/>
    <col min="514" max="517" width="8.7109375" style="1"/>
    <col min="518" max="518" width="1.7109375" style="1" customWidth="1"/>
    <col min="519" max="768" width="8.7109375" style="1"/>
    <col min="769" max="769" width="19.7109375" style="1" customWidth="1"/>
    <col min="770" max="773" width="8.7109375" style="1"/>
    <col min="774" max="774" width="1.7109375" style="1" customWidth="1"/>
    <col min="775" max="1024" width="8.7109375" style="1"/>
    <col min="1025" max="1025" width="19.7109375" style="1" customWidth="1"/>
    <col min="1026" max="1029" width="8.7109375" style="1"/>
    <col min="1030" max="1030" width="1.7109375" style="1" customWidth="1"/>
    <col min="1031" max="1280" width="8.7109375" style="1"/>
    <col min="1281" max="1281" width="19.7109375" style="1" customWidth="1"/>
    <col min="1282" max="1285" width="8.7109375" style="1"/>
    <col min="1286" max="1286" width="1.7109375" style="1" customWidth="1"/>
    <col min="1287" max="1536" width="8.7109375" style="1"/>
    <col min="1537" max="1537" width="19.7109375" style="1" customWidth="1"/>
    <col min="1538" max="1541" width="8.7109375" style="1"/>
    <col min="1542" max="1542" width="1.7109375" style="1" customWidth="1"/>
    <col min="1543" max="1792" width="8.7109375" style="1"/>
    <col min="1793" max="1793" width="19.7109375" style="1" customWidth="1"/>
    <col min="1794" max="1797" width="8.7109375" style="1"/>
    <col min="1798" max="1798" width="1.7109375" style="1" customWidth="1"/>
    <col min="1799" max="2048" width="8.7109375" style="1"/>
    <col min="2049" max="2049" width="19.7109375" style="1" customWidth="1"/>
    <col min="2050" max="2053" width="8.7109375" style="1"/>
    <col min="2054" max="2054" width="1.7109375" style="1" customWidth="1"/>
    <col min="2055" max="2304" width="8.7109375" style="1"/>
    <col min="2305" max="2305" width="19.7109375" style="1" customWidth="1"/>
    <col min="2306" max="2309" width="8.7109375" style="1"/>
    <col min="2310" max="2310" width="1.7109375" style="1" customWidth="1"/>
    <col min="2311" max="2560" width="8.7109375" style="1"/>
    <col min="2561" max="2561" width="19.7109375" style="1" customWidth="1"/>
    <col min="2562" max="2565" width="8.7109375" style="1"/>
    <col min="2566" max="2566" width="1.7109375" style="1" customWidth="1"/>
    <col min="2567" max="2816" width="8.7109375" style="1"/>
    <col min="2817" max="2817" width="19.7109375" style="1" customWidth="1"/>
    <col min="2818" max="2821" width="8.7109375" style="1"/>
    <col min="2822" max="2822" width="1.7109375" style="1" customWidth="1"/>
    <col min="2823" max="3072" width="8.7109375" style="1"/>
    <col min="3073" max="3073" width="19.7109375" style="1" customWidth="1"/>
    <col min="3074" max="3077" width="8.7109375" style="1"/>
    <col min="3078" max="3078" width="1.7109375" style="1" customWidth="1"/>
    <col min="3079" max="3328" width="8.7109375" style="1"/>
    <col min="3329" max="3329" width="19.7109375" style="1" customWidth="1"/>
    <col min="3330" max="3333" width="8.7109375" style="1"/>
    <col min="3334" max="3334" width="1.7109375" style="1" customWidth="1"/>
    <col min="3335" max="3584" width="8.7109375" style="1"/>
    <col min="3585" max="3585" width="19.7109375" style="1" customWidth="1"/>
    <col min="3586" max="3589" width="8.7109375" style="1"/>
    <col min="3590" max="3590" width="1.7109375" style="1" customWidth="1"/>
    <col min="3591" max="3840" width="8.7109375" style="1"/>
    <col min="3841" max="3841" width="19.7109375" style="1" customWidth="1"/>
    <col min="3842" max="3845" width="8.7109375" style="1"/>
    <col min="3846" max="3846" width="1.7109375" style="1" customWidth="1"/>
    <col min="3847" max="4096" width="8.7109375" style="1"/>
    <col min="4097" max="4097" width="19.7109375" style="1" customWidth="1"/>
    <col min="4098" max="4101" width="8.7109375" style="1"/>
    <col min="4102" max="4102" width="1.7109375" style="1" customWidth="1"/>
    <col min="4103" max="4352" width="8.7109375" style="1"/>
    <col min="4353" max="4353" width="19.7109375" style="1" customWidth="1"/>
    <col min="4354" max="4357" width="8.7109375" style="1"/>
    <col min="4358" max="4358" width="1.7109375" style="1" customWidth="1"/>
    <col min="4359" max="4608" width="8.7109375" style="1"/>
    <col min="4609" max="4609" width="19.7109375" style="1" customWidth="1"/>
    <col min="4610" max="4613" width="8.7109375" style="1"/>
    <col min="4614" max="4614" width="1.7109375" style="1" customWidth="1"/>
    <col min="4615" max="4864" width="8.7109375" style="1"/>
    <col min="4865" max="4865" width="19.7109375" style="1" customWidth="1"/>
    <col min="4866" max="4869" width="8.7109375" style="1"/>
    <col min="4870" max="4870" width="1.7109375" style="1" customWidth="1"/>
    <col min="4871" max="5120" width="8.7109375" style="1"/>
    <col min="5121" max="5121" width="19.7109375" style="1" customWidth="1"/>
    <col min="5122" max="5125" width="8.7109375" style="1"/>
    <col min="5126" max="5126" width="1.7109375" style="1" customWidth="1"/>
    <col min="5127" max="5376" width="8.7109375" style="1"/>
    <col min="5377" max="5377" width="19.7109375" style="1" customWidth="1"/>
    <col min="5378" max="5381" width="8.7109375" style="1"/>
    <col min="5382" max="5382" width="1.7109375" style="1" customWidth="1"/>
    <col min="5383" max="5632" width="8.7109375" style="1"/>
    <col min="5633" max="5633" width="19.7109375" style="1" customWidth="1"/>
    <col min="5634" max="5637" width="8.7109375" style="1"/>
    <col min="5638" max="5638" width="1.7109375" style="1" customWidth="1"/>
    <col min="5639" max="5888" width="8.7109375" style="1"/>
    <col min="5889" max="5889" width="19.7109375" style="1" customWidth="1"/>
    <col min="5890" max="5893" width="8.7109375" style="1"/>
    <col min="5894" max="5894" width="1.7109375" style="1" customWidth="1"/>
    <col min="5895" max="6144" width="8.7109375" style="1"/>
    <col min="6145" max="6145" width="19.7109375" style="1" customWidth="1"/>
    <col min="6146" max="6149" width="8.7109375" style="1"/>
    <col min="6150" max="6150" width="1.7109375" style="1" customWidth="1"/>
    <col min="6151" max="6400" width="8.7109375" style="1"/>
    <col min="6401" max="6401" width="19.7109375" style="1" customWidth="1"/>
    <col min="6402" max="6405" width="8.7109375" style="1"/>
    <col min="6406" max="6406" width="1.7109375" style="1" customWidth="1"/>
    <col min="6407" max="6656" width="8.7109375" style="1"/>
    <col min="6657" max="6657" width="19.7109375" style="1" customWidth="1"/>
    <col min="6658" max="6661" width="8.7109375" style="1"/>
    <col min="6662" max="6662" width="1.7109375" style="1" customWidth="1"/>
    <col min="6663" max="6912" width="8.7109375" style="1"/>
    <col min="6913" max="6913" width="19.7109375" style="1" customWidth="1"/>
    <col min="6914" max="6917" width="8.7109375" style="1"/>
    <col min="6918" max="6918" width="1.7109375" style="1" customWidth="1"/>
    <col min="6919" max="7168" width="8.7109375" style="1"/>
    <col min="7169" max="7169" width="19.7109375" style="1" customWidth="1"/>
    <col min="7170" max="7173" width="8.7109375" style="1"/>
    <col min="7174" max="7174" width="1.7109375" style="1" customWidth="1"/>
    <col min="7175" max="7424" width="8.7109375" style="1"/>
    <col min="7425" max="7425" width="19.7109375" style="1" customWidth="1"/>
    <col min="7426" max="7429" width="8.7109375" style="1"/>
    <col min="7430" max="7430" width="1.7109375" style="1" customWidth="1"/>
    <col min="7431" max="7680" width="8.7109375" style="1"/>
    <col min="7681" max="7681" width="19.7109375" style="1" customWidth="1"/>
    <col min="7682" max="7685" width="8.7109375" style="1"/>
    <col min="7686" max="7686" width="1.7109375" style="1" customWidth="1"/>
    <col min="7687" max="7936" width="8.7109375" style="1"/>
    <col min="7937" max="7937" width="19.7109375" style="1" customWidth="1"/>
    <col min="7938" max="7941" width="8.7109375" style="1"/>
    <col min="7942" max="7942" width="1.7109375" style="1" customWidth="1"/>
    <col min="7943" max="8192" width="8.7109375" style="1"/>
    <col min="8193" max="8193" width="19.7109375" style="1" customWidth="1"/>
    <col min="8194" max="8197" width="8.7109375" style="1"/>
    <col min="8198" max="8198" width="1.7109375" style="1" customWidth="1"/>
    <col min="8199" max="8448" width="8.7109375" style="1"/>
    <col min="8449" max="8449" width="19.7109375" style="1" customWidth="1"/>
    <col min="8450" max="8453" width="8.7109375" style="1"/>
    <col min="8454" max="8454" width="1.7109375" style="1" customWidth="1"/>
    <col min="8455" max="8704" width="8.7109375" style="1"/>
    <col min="8705" max="8705" width="19.7109375" style="1" customWidth="1"/>
    <col min="8706" max="8709" width="8.7109375" style="1"/>
    <col min="8710" max="8710" width="1.7109375" style="1" customWidth="1"/>
    <col min="8711" max="8960" width="8.7109375" style="1"/>
    <col min="8961" max="8961" width="19.7109375" style="1" customWidth="1"/>
    <col min="8962" max="8965" width="8.7109375" style="1"/>
    <col min="8966" max="8966" width="1.7109375" style="1" customWidth="1"/>
    <col min="8967" max="9216" width="8.7109375" style="1"/>
    <col min="9217" max="9217" width="19.7109375" style="1" customWidth="1"/>
    <col min="9218" max="9221" width="8.7109375" style="1"/>
    <col min="9222" max="9222" width="1.7109375" style="1" customWidth="1"/>
    <col min="9223" max="9472" width="8.7109375" style="1"/>
    <col min="9473" max="9473" width="19.7109375" style="1" customWidth="1"/>
    <col min="9474" max="9477" width="8.7109375" style="1"/>
    <col min="9478" max="9478" width="1.7109375" style="1" customWidth="1"/>
    <col min="9479" max="9728" width="8.7109375" style="1"/>
    <col min="9729" max="9729" width="19.7109375" style="1" customWidth="1"/>
    <col min="9730" max="9733" width="8.7109375" style="1"/>
    <col min="9734" max="9734" width="1.7109375" style="1" customWidth="1"/>
    <col min="9735" max="9984" width="8.7109375" style="1"/>
    <col min="9985" max="9985" width="19.7109375" style="1" customWidth="1"/>
    <col min="9986" max="9989" width="8.7109375" style="1"/>
    <col min="9990" max="9990" width="1.7109375" style="1" customWidth="1"/>
    <col min="9991" max="10240" width="8.7109375" style="1"/>
    <col min="10241" max="10241" width="19.7109375" style="1" customWidth="1"/>
    <col min="10242" max="10245" width="8.7109375" style="1"/>
    <col min="10246" max="10246" width="1.7109375" style="1" customWidth="1"/>
    <col min="10247" max="10496" width="8.7109375" style="1"/>
    <col min="10497" max="10497" width="19.7109375" style="1" customWidth="1"/>
    <col min="10498" max="10501" width="8.7109375" style="1"/>
    <col min="10502" max="10502" width="1.7109375" style="1" customWidth="1"/>
    <col min="10503" max="10752" width="8.7109375" style="1"/>
    <col min="10753" max="10753" width="19.7109375" style="1" customWidth="1"/>
    <col min="10754" max="10757" width="8.7109375" style="1"/>
    <col min="10758" max="10758" width="1.7109375" style="1" customWidth="1"/>
    <col min="10759" max="11008" width="8.7109375" style="1"/>
    <col min="11009" max="11009" width="19.7109375" style="1" customWidth="1"/>
    <col min="11010" max="11013" width="8.7109375" style="1"/>
    <col min="11014" max="11014" width="1.7109375" style="1" customWidth="1"/>
    <col min="11015" max="11264" width="8.7109375" style="1"/>
    <col min="11265" max="11265" width="19.7109375" style="1" customWidth="1"/>
    <col min="11266" max="11269" width="8.7109375" style="1"/>
    <col min="11270" max="11270" width="1.7109375" style="1" customWidth="1"/>
    <col min="11271" max="11520" width="8.7109375" style="1"/>
    <col min="11521" max="11521" width="19.7109375" style="1" customWidth="1"/>
    <col min="11522" max="11525" width="8.7109375" style="1"/>
    <col min="11526" max="11526" width="1.7109375" style="1" customWidth="1"/>
    <col min="11527" max="11776" width="8.7109375" style="1"/>
    <col min="11777" max="11777" width="19.7109375" style="1" customWidth="1"/>
    <col min="11778" max="11781" width="8.7109375" style="1"/>
    <col min="11782" max="11782" width="1.7109375" style="1" customWidth="1"/>
    <col min="11783" max="12032" width="8.7109375" style="1"/>
    <col min="12033" max="12033" width="19.7109375" style="1" customWidth="1"/>
    <col min="12034" max="12037" width="8.7109375" style="1"/>
    <col min="12038" max="12038" width="1.7109375" style="1" customWidth="1"/>
    <col min="12039" max="12288" width="8.7109375" style="1"/>
    <col min="12289" max="12289" width="19.7109375" style="1" customWidth="1"/>
    <col min="12290" max="12293" width="8.7109375" style="1"/>
    <col min="12294" max="12294" width="1.7109375" style="1" customWidth="1"/>
    <col min="12295" max="12544" width="8.7109375" style="1"/>
    <col min="12545" max="12545" width="19.7109375" style="1" customWidth="1"/>
    <col min="12546" max="12549" width="8.7109375" style="1"/>
    <col min="12550" max="12550" width="1.7109375" style="1" customWidth="1"/>
    <col min="12551" max="12800" width="8.7109375" style="1"/>
    <col min="12801" max="12801" width="19.7109375" style="1" customWidth="1"/>
    <col min="12802" max="12805" width="8.7109375" style="1"/>
    <col min="12806" max="12806" width="1.7109375" style="1" customWidth="1"/>
    <col min="12807" max="13056" width="8.7109375" style="1"/>
    <col min="13057" max="13057" width="19.7109375" style="1" customWidth="1"/>
    <col min="13058" max="13061" width="8.7109375" style="1"/>
    <col min="13062" max="13062" width="1.7109375" style="1" customWidth="1"/>
    <col min="13063" max="13312" width="8.7109375" style="1"/>
    <col min="13313" max="13313" width="19.7109375" style="1" customWidth="1"/>
    <col min="13314" max="13317" width="8.7109375" style="1"/>
    <col min="13318" max="13318" width="1.7109375" style="1" customWidth="1"/>
    <col min="13319" max="13568" width="8.7109375" style="1"/>
    <col min="13569" max="13569" width="19.7109375" style="1" customWidth="1"/>
    <col min="13570" max="13573" width="8.7109375" style="1"/>
    <col min="13574" max="13574" width="1.7109375" style="1" customWidth="1"/>
    <col min="13575" max="13824" width="8.7109375" style="1"/>
    <col min="13825" max="13825" width="19.7109375" style="1" customWidth="1"/>
    <col min="13826" max="13829" width="8.7109375" style="1"/>
    <col min="13830" max="13830" width="1.7109375" style="1" customWidth="1"/>
    <col min="13831" max="14080" width="8.7109375" style="1"/>
    <col min="14081" max="14081" width="19.7109375" style="1" customWidth="1"/>
    <col min="14082" max="14085" width="8.7109375" style="1"/>
    <col min="14086" max="14086" width="1.7109375" style="1" customWidth="1"/>
    <col min="14087" max="14336" width="8.7109375" style="1"/>
    <col min="14337" max="14337" width="19.7109375" style="1" customWidth="1"/>
    <col min="14338" max="14341" width="8.7109375" style="1"/>
    <col min="14342" max="14342" width="1.7109375" style="1" customWidth="1"/>
    <col min="14343" max="14592" width="8.7109375" style="1"/>
    <col min="14593" max="14593" width="19.7109375" style="1" customWidth="1"/>
    <col min="14594" max="14597" width="8.7109375" style="1"/>
    <col min="14598" max="14598" width="1.7109375" style="1" customWidth="1"/>
    <col min="14599" max="14848" width="8.7109375" style="1"/>
    <col min="14849" max="14849" width="19.7109375" style="1" customWidth="1"/>
    <col min="14850" max="14853" width="8.7109375" style="1"/>
    <col min="14854" max="14854" width="1.7109375" style="1" customWidth="1"/>
    <col min="14855" max="15104" width="8.7109375" style="1"/>
    <col min="15105" max="15105" width="19.7109375" style="1" customWidth="1"/>
    <col min="15106" max="15109" width="8.7109375" style="1"/>
    <col min="15110" max="15110" width="1.7109375" style="1" customWidth="1"/>
    <col min="15111" max="15360" width="8.7109375" style="1"/>
    <col min="15361" max="15361" width="19.7109375" style="1" customWidth="1"/>
    <col min="15362" max="15365" width="8.7109375" style="1"/>
    <col min="15366" max="15366" width="1.7109375" style="1" customWidth="1"/>
    <col min="15367" max="15616" width="8.7109375" style="1"/>
    <col min="15617" max="15617" width="19.7109375" style="1" customWidth="1"/>
    <col min="15618" max="15621" width="8.7109375" style="1"/>
    <col min="15622" max="15622" width="1.7109375" style="1" customWidth="1"/>
    <col min="15623" max="15872" width="8.7109375" style="1"/>
    <col min="15873" max="15873" width="19.7109375" style="1" customWidth="1"/>
    <col min="15874" max="15877" width="8.7109375" style="1"/>
    <col min="15878" max="15878" width="1.7109375" style="1" customWidth="1"/>
    <col min="15879" max="16128" width="8.7109375" style="1"/>
    <col min="16129" max="16129" width="19.7109375" style="1" customWidth="1"/>
    <col min="16130" max="16133" width="8.7109375" style="1"/>
    <col min="16134" max="16134" width="1.7109375" style="1" customWidth="1"/>
    <col min="16135" max="16384" width="8.7109375" style="1"/>
  </cols>
  <sheetData>
    <row r="1" spans="1:10" s="44" customFormat="1" ht="20.25" x14ac:dyDescent="0.3">
      <c r="A1" s="52" t="s">
        <v>19</v>
      </c>
      <c r="B1" s="174" t="s">
        <v>20</v>
      </c>
      <c r="C1" s="175"/>
      <c r="D1" s="175"/>
      <c r="E1" s="175"/>
      <c r="F1" s="175"/>
      <c r="G1" s="175"/>
      <c r="H1" s="175"/>
      <c r="I1" s="175"/>
      <c r="J1" s="175"/>
    </row>
    <row r="2" spans="1:10" s="44" customFormat="1" ht="20.25" x14ac:dyDescent="0.3">
      <c r="A2" s="52" t="s">
        <v>21</v>
      </c>
      <c r="B2" s="176" t="s">
        <v>3</v>
      </c>
      <c r="C2" s="177"/>
      <c r="D2" s="177"/>
      <c r="E2" s="177"/>
      <c r="F2" s="177"/>
      <c r="G2" s="177"/>
      <c r="H2" s="177"/>
      <c r="I2" s="177"/>
      <c r="J2" s="177"/>
    </row>
    <row r="3" spans="1:10" ht="12.75" customHeight="1" x14ac:dyDescent="0.3">
      <c r="A3" s="52"/>
      <c r="B3" s="53"/>
      <c r="C3" s="54"/>
      <c r="D3" s="54"/>
      <c r="E3" s="54"/>
      <c r="F3" s="54"/>
      <c r="G3" s="54"/>
      <c r="H3" s="54"/>
      <c r="I3" s="54"/>
      <c r="J3" s="54"/>
    </row>
    <row r="4" spans="1:10" x14ac:dyDescent="0.2">
      <c r="E4" s="173" t="s">
        <v>22</v>
      </c>
      <c r="F4" s="173"/>
      <c r="G4" s="173"/>
    </row>
    <row r="5" spans="1:10" x14ac:dyDescent="0.2">
      <c r="A5" s="10"/>
      <c r="B5" s="170" t="s">
        <v>4</v>
      </c>
      <c r="C5" s="171"/>
      <c r="D5" s="170" t="s">
        <v>5</v>
      </c>
      <c r="E5" s="171"/>
      <c r="F5" s="11"/>
      <c r="G5" s="170" t="s">
        <v>6</v>
      </c>
      <c r="H5" s="172"/>
      <c r="I5" s="172"/>
      <c r="J5" s="171"/>
    </row>
    <row r="6" spans="1:10" x14ac:dyDescent="0.2">
      <c r="A6" s="12"/>
      <c r="B6" s="13">
        <f>VALUE(RIGHT(B2, 4))</f>
        <v>2020</v>
      </c>
      <c r="C6" s="14">
        <f>B6-1</f>
        <v>2019</v>
      </c>
      <c r="D6" s="13">
        <f>B6</f>
        <v>2020</v>
      </c>
      <c r="E6" s="14">
        <f>C6</f>
        <v>2019</v>
      </c>
      <c r="F6" s="15"/>
      <c r="G6" s="13" t="s">
        <v>8</v>
      </c>
      <c r="H6" s="14" t="s">
        <v>5</v>
      </c>
      <c r="I6" s="13" t="s">
        <v>8</v>
      </c>
      <c r="J6" s="14" t="s">
        <v>5</v>
      </c>
    </row>
    <row r="7" spans="1:10" x14ac:dyDescent="0.2">
      <c r="A7" s="20" t="s">
        <v>23</v>
      </c>
      <c r="B7" s="55">
        <v>8942</v>
      </c>
      <c r="C7" s="56">
        <v>11748</v>
      </c>
      <c r="D7" s="55">
        <v>39122</v>
      </c>
      <c r="E7" s="56">
        <v>59660</v>
      </c>
      <c r="F7" s="57"/>
      <c r="G7" s="55">
        <f>B7-C7</f>
        <v>-2806</v>
      </c>
      <c r="H7" s="56">
        <f>D7-E7</f>
        <v>-20538</v>
      </c>
      <c r="I7" s="58">
        <f>IF(C7=0, "-", IF(G7/C7&lt;10, G7/C7*100, "&gt;999"))</f>
        <v>-23.884916581545795</v>
      </c>
      <c r="J7" s="59">
        <f>IF(E7=0, "-", IF(H7/E7&lt;10, H7/E7*100, "&gt;999"))</f>
        <v>-34.425075427422058</v>
      </c>
    </row>
    <row r="8" spans="1:10" x14ac:dyDescent="0.2">
      <c r="A8" s="20" t="s">
        <v>24</v>
      </c>
      <c r="B8" s="55">
        <v>16397</v>
      </c>
      <c r="C8" s="56">
        <v>16728</v>
      </c>
      <c r="D8" s="55">
        <v>67345</v>
      </c>
      <c r="E8" s="56">
        <v>77290</v>
      </c>
      <c r="F8" s="57"/>
      <c r="G8" s="55">
        <f>B8-C8</f>
        <v>-331</v>
      </c>
      <c r="H8" s="56">
        <f>D8-E8</f>
        <v>-9945</v>
      </c>
      <c r="I8" s="58">
        <f>IF(C8=0, "-", IF(G8/C8&lt;10, G8/C8*100, "&gt;999"))</f>
        <v>-1.9787183165949307</v>
      </c>
      <c r="J8" s="59">
        <f>IF(E8=0, "-", IF(H8/E8&lt;10, H8/E8*100, "&gt;999"))</f>
        <v>-12.86712381938155</v>
      </c>
    </row>
    <row r="9" spans="1:10" x14ac:dyDescent="0.2">
      <c r="A9" s="20" t="s">
        <v>25</v>
      </c>
      <c r="B9" s="55">
        <v>8130</v>
      </c>
      <c r="C9" s="56">
        <v>7972</v>
      </c>
      <c r="D9" s="55">
        <v>29608</v>
      </c>
      <c r="E9" s="56">
        <v>35107</v>
      </c>
      <c r="F9" s="57"/>
      <c r="G9" s="55">
        <f>B9-C9</f>
        <v>158</v>
      </c>
      <c r="H9" s="56">
        <f>D9-E9</f>
        <v>-5499</v>
      </c>
      <c r="I9" s="58">
        <f>IF(C9=0, "-", IF(G9/C9&lt;10, G9/C9*100, "&gt;999"))</f>
        <v>1.9819367787255393</v>
      </c>
      <c r="J9" s="59">
        <f>IF(E9=0, "-", IF(H9/E9&lt;10, H9/E9*100, "&gt;999"))</f>
        <v>-15.663542883185688</v>
      </c>
    </row>
    <row r="10" spans="1:10" x14ac:dyDescent="0.2">
      <c r="A10" s="20" t="s">
        <v>26</v>
      </c>
      <c r="B10" s="55">
        <v>1429</v>
      </c>
      <c r="C10" s="56">
        <v>1363</v>
      </c>
      <c r="D10" s="55">
        <v>4827</v>
      </c>
      <c r="E10" s="56">
        <v>5841</v>
      </c>
      <c r="F10" s="57"/>
      <c r="G10" s="55">
        <f>B10-C10</f>
        <v>66</v>
      </c>
      <c r="H10" s="56">
        <f>D10-E10</f>
        <v>-1014</v>
      </c>
      <c r="I10" s="58">
        <f>IF(C10=0, "-", IF(G10/C10&lt;10, G10/C10*100, "&gt;999"))</f>
        <v>4.8422597212032281</v>
      </c>
      <c r="J10" s="59">
        <f>IF(E10=0, "-", IF(H10/E10&lt;10, H10/E10*100, "&gt;999"))</f>
        <v>-17.360041088854647</v>
      </c>
    </row>
    <row r="11" spans="1:10" s="38" customFormat="1" x14ac:dyDescent="0.2">
      <c r="A11" s="12" t="s">
        <v>7</v>
      </c>
      <c r="B11" s="32">
        <f>SUM(B7:B10)</f>
        <v>34898</v>
      </c>
      <c r="C11" s="33">
        <f>SUM(C7:C10)</f>
        <v>37811</v>
      </c>
      <c r="D11" s="32">
        <f>SUM(D7:D10)</f>
        <v>140902</v>
      </c>
      <c r="E11" s="33">
        <f>SUM(E7:E10)</f>
        <v>177898</v>
      </c>
      <c r="F11" s="34"/>
      <c r="G11" s="32">
        <f>B11-C11</f>
        <v>-2913</v>
      </c>
      <c r="H11" s="33">
        <f>D11-E11</f>
        <v>-36996</v>
      </c>
      <c r="I11" s="60">
        <f>IF(C11=0, 0, G11/C11*100)</f>
        <v>-7.7041072703710567</v>
      </c>
      <c r="J11" s="61">
        <f>IF(E11=0, 0, H11/E11*100)</f>
        <v>-20.79618657882607</v>
      </c>
    </row>
    <row r="13" spans="1:10" x14ac:dyDescent="0.2">
      <c r="A13" s="10"/>
      <c r="B13" s="170" t="s">
        <v>4</v>
      </c>
      <c r="C13" s="171"/>
      <c r="D13" s="170" t="s">
        <v>5</v>
      </c>
      <c r="E13" s="171"/>
      <c r="F13" s="11"/>
      <c r="G13" s="170" t="s">
        <v>6</v>
      </c>
      <c r="H13" s="172"/>
      <c r="I13" s="172"/>
      <c r="J13" s="171"/>
    </row>
    <row r="14" spans="1:10" x14ac:dyDescent="0.2">
      <c r="A14" s="20" t="s">
        <v>27</v>
      </c>
      <c r="B14" s="55">
        <v>182</v>
      </c>
      <c r="C14" s="56">
        <v>309</v>
      </c>
      <c r="D14" s="55">
        <v>752</v>
      </c>
      <c r="E14" s="56">
        <v>1423</v>
      </c>
      <c r="F14" s="57"/>
      <c r="G14" s="55">
        <f t="shared" ref="G14:G34" si="0">B14-C14</f>
        <v>-127</v>
      </c>
      <c r="H14" s="56">
        <f t="shared" ref="H14:H34" si="1">D14-E14</f>
        <v>-671</v>
      </c>
      <c r="I14" s="58">
        <f t="shared" ref="I14:I33" si="2">IF(C14=0, "-", IF(G14/C14&lt;10, G14/C14*100, "&gt;999"))</f>
        <v>-41.100323624595468</v>
      </c>
      <c r="J14" s="59">
        <f t="shared" ref="J14:J33" si="3">IF(E14=0, "-", IF(H14/E14&lt;10, H14/E14*100, "&gt;999"))</f>
        <v>-47.153900210822208</v>
      </c>
    </row>
    <row r="15" spans="1:10" x14ac:dyDescent="0.2">
      <c r="A15" s="20" t="s">
        <v>28</v>
      </c>
      <c r="B15" s="55">
        <v>1122</v>
      </c>
      <c r="C15" s="56">
        <v>2366</v>
      </c>
      <c r="D15" s="55">
        <v>6287</v>
      </c>
      <c r="E15" s="56">
        <v>11926</v>
      </c>
      <c r="F15" s="57"/>
      <c r="G15" s="55">
        <f t="shared" si="0"/>
        <v>-1244</v>
      </c>
      <c r="H15" s="56">
        <f t="shared" si="1"/>
        <v>-5639</v>
      </c>
      <c r="I15" s="58">
        <f t="shared" si="2"/>
        <v>-52.578191039729504</v>
      </c>
      <c r="J15" s="59">
        <f t="shared" si="3"/>
        <v>-47.283246687908772</v>
      </c>
    </row>
    <row r="16" spans="1:10" x14ac:dyDescent="0.2">
      <c r="A16" s="20" t="s">
        <v>29</v>
      </c>
      <c r="B16" s="55">
        <v>5416</v>
      </c>
      <c r="C16" s="56">
        <v>6413</v>
      </c>
      <c r="D16" s="55">
        <v>22492</v>
      </c>
      <c r="E16" s="56">
        <v>31340</v>
      </c>
      <c r="F16" s="57"/>
      <c r="G16" s="55">
        <f t="shared" si="0"/>
        <v>-997</v>
      </c>
      <c r="H16" s="56">
        <f t="shared" si="1"/>
        <v>-8848</v>
      </c>
      <c r="I16" s="58">
        <f t="shared" si="2"/>
        <v>-15.546546078278498</v>
      </c>
      <c r="J16" s="59">
        <f t="shared" si="3"/>
        <v>-28.23229100191449</v>
      </c>
    </row>
    <row r="17" spans="1:10" x14ac:dyDescent="0.2">
      <c r="A17" s="20" t="s">
        <v>30</v>
      </c>
      <c r="B17" s="55">
        <v>1192</v>
      </c>
      <c r="C17" s="56">
        <v>1362</v>
      </c>
      <c r="D17" s="55">
        <v>5355</v>
      </c>
      <c r="E17" s="56">
        <v>7352</v>
      </c>
      <c r="F17" s="57"/>
      <c r="G17" s="55">
        <f t="shared" si="0"/>
        <v>-170</v>
      </c>
      <c r="H17" s="56">
        <f t="shared" si="1"/>
        <v>-1997</v>
      </c>
      <c r="I17" s="58">
        <f t="shared" si="2"/>
        <v>-12.481644640234949</v>
      </c>
      <c r="J17" s="59">
        <f t="shared" si="3"/>
        <v>-27.162676822633298</v>
      </c>
    </row>
    <row r="18" spans="1:10" x14ac:dyDescent="0.2">
      <c r="A18" s="20" t="s">
        <v>31</v>
      </c>
      <c r="B18" s="55">
        <v>187</v>
      </c>
      <c r="C18" s="56">
        <v>344</v>
      </c>
      <c r="D18" s="55">
        <v>709</v>
      </c>
      <c r="E18" s="56">
        <v>2000</v>
      </c>
      <c r="F18" s="57"/>
      <c r="G18" s="55">
        <f t="shared" si="0"/>
        <v>-157</v>
      </c>
      <c r="H18" s="56">
        <f t="shared" si="1"/>
        <v>-1291</v>
      </c>
      <c r="I18" s="58">
        <f t="shared" si="2"/>
        <v>-45.639534883720927</v>
      </c>
      <c r="J18" s="59">
        <f t="shared" si="3"/>
        <v>-64.55</v>
      </c>
    </row>
    <row r="19" spans="1:10" x14ac:dyDescent="0.2">
      <c r="A19" s="20" t="s">
        <v>32</v>
      </c>
      <c r="B19" s="55">
        <v>48</v>
      </c>
      <c r="C19" s="56">
        <v>54</v>
      </c>
      <c r="D19" s="55">
        <v>158</v>
      </c>
      <c r="E19" s="56">
        <v>202</v>
      </c>
      <c r="F19" s="57"/>
      <c r="G19" s="55">
        <f t="shared" si="0"/>
        <v>-6</v>
      </c>
      <c r="H19" s="56">
        <f t="shared" si="1"/>
        <v>-44</v>
      </c>
      <c r="I19" s="58">
        <f t="shared" si="2"/>
        <v>-11.111111111111111</v>
      </c>
      <c r="J19" s="59">
        <f t="shared" si="3"/>
        <v>-21.782178217821784</v>
      </c>
    </row>
    <row r="20" spans="1:10" x14ac:dyDescent="0.2">
      <c r="A20" s="20" t="s">
        <v>33</v>
      </c>
      <c r="B20" s="55">
        <v>349</v>
      </c>
      <c r="C20" s="56">
        <v>468</v>
      </c>
      <c r="D20" s="55">
        <v>1557</v>
      </c>
      <c r="E20" s="56">
        <v>2885</v>
      </c>
      <c r="F20" s="57"/>
      <c r="G20" s="55">
        <f t="shared" si="0"/>
        <v>-119</v>
      </c>
      <c r="H20" s="56">
        <f t="shared" si="1"/>
        <v>-1328</v>
      </c>
      <c r="I20" s="58">
        <f t="shared" si="2"/>
        <v>-25.427350427350426</v>
      </c>
      <c r="J20" s="59">
        <f t="shared" si="3"/>
        <v>-46.031195840554595</v>
      </c>
    </row>
    <row r="21" spans="1:10" x14ac:dyDescent="0.2">
      <c r="A21" s="20" t="s">
        <v>34</v>
      </c>
      <c r="B21" s="55">
        <v>446</v>
      </c>
      <c r="C21" s="56">
        <v>432</v>
      </c>
      <c r="D21" s="55">
        <v>1812</v>
      </c>
      <c r="E21" s="56">
        <v>2532</v>
      </c>
      <c r="F21" s="57"/>
      <c r="G21" s="55">
        <f t="shared" si="0"/>
        <v>14</v>
      </c>
      <c r="H21" s="56">
        <f t="shared" si="1"/>
        <v>-720</v>
      </c>
      <c r="I21" s="58">
        <f t="shared" si="2"/>
        <v>3.2407407407407405</v>
      </c>
      <c r="J21" s="59">
        <f t="shared" si="3"/>
        <v>-28.436018957345972</v>
      </c>
    </row>
    <row r="22" spans="1:10" x14ac:dyDescent="0.2">
      <c r="A22" s="62" t="s">
        <v>35</v>
      </c>
      <c r="B22" s="63">
        <v>721</v>
      </c>
      <c r="C22" s="64">
        <v>819</v>
      </c>
      <c r="D22" s="63">
        <v>3541</v>
      </c>
      <c r="E22" s="64">
        <v>3799</v>
      </c>
      <c r="F22" s="65"/>
      <c r="G22" s="63">
        <f t="shared" si="0"/>
        <v>-98</v>
      </c>
      <c r="H22" s="64">
        <f t="shared" si="1"/>
        <v>-258</v>
      </c>
      <c r="I22" s="66">
        <f t="shared" si="2"/>
        <v>-11.965811965811966</v>
      </c>
      <c r="J22" s="67">
        <f t="shared" si="3"/>
        <v>-6.791260858120558</v>
      </c>
    </row>
    <row r="23" spans="1:10" x14ac:dyDescent="0.2">
      <c r="A23" s="20" t="s">
        <v>36</v>
      </c>
      <c r="B23" s="55">
        <v>4238</v>
      </c>
      <c r="C23" s="56">
        <v>4043</v>
      </c>
      <c r="D23" s="55">
        <v>17274</v>
      </c>
      <c r="E23" s="56">
        <v>18601</v>
      </c>
      <c r="F23" s="57"/>
      <c r="G23" s="55">
        <f t="shared" si="0"/>
        <v>195</v>
      </c>
      <c r="H23" s="56">
        <f t="shared" si="1"/>
        <v>-1327</v>
      </c>
      <c r="I23" s="58">
        <f t="shared" si="2"/>
        <v>4.823151125401929</v>
      </c>
      <c r="J23" s="59">
        <f t="shared" si="3"/>
        <v>-7.1340250524165372</v>
      </c>
    </row>
    <row r="24" spans="1:10" x14ac:dyDescent="0.2">
      <c r="A24" s="20" t="s">
        <v>37</v>
      </c>
      <c r="B24" s="55">
        <v>6620</v>
      </c>
      <c r="C24" s="56">
        <v>7277</v>
      </c>
      <c r="D24" s="55">
        <v>27603</v>
      </c>
      <c r="E24" s="56">
        <v>32683</v>
      </c>
      <c r="F24" s="57"/>
      <c r="G24" s="55">
        <f t="shared" si="0"/>
        <v>-657</v>
      </c>
      <c r="H24" s="56">
        <f t="shared" si="1"/>
        <v>-5080</v>
      </c>
      <c r="I24" s="58">
        <f t="shared" si="2"/>
        <v>-9.0284457880994911</v>
      </c>
      <c r="J24" s="59">
        <f t="shared" si="3"/>
        <v>-15.543248783771379</v>
      </c>
    </row>
    <row r="25" spans="1:10" x14ac:dyDescent="0.2">
      <c r="A25" s="20" t="s">
        <v>38</v>
      </c>
      <c r="B25" s="55">
        <v>4166</v>
      </c>
      <c r="C25" s="56">
        <v>4014</v>
      </c>
      <c r="D25" s="55">
        <v>16043</v>
      </c>
      <c r="E25" s="56">
        <v>19373</v>
      </c>
      <c r="F25" s="57"/>
      <c r="G25" s="55">
        <f t="shared" si="0"/>
        <v>152</v>
      </c>
      <c r="H25" s="56">
        <f t="shared" si="1"/>
        <v>-3330</v>
      </c>
      <c r="I25" s="58">
        <f t="shared" si="2"/>
        <v>3.7867463876432486</v>
      </c>
      <c r="J25" s="59">
        <f t="shared" si="3"/>
        <v>-17.188871109275798</v>
      </c>
    </row>
    <row r="26" spans="1:10" x14ac:dyDescent="0.2">
      <c r="A26" s="20" t="s">
        <v>39</v>
      </c>
      <c r="B26" s="55">
        <v>652</v>
      </c>
      <c r="C26" s="56">
        <v>575</v>
      </c>
      <c r="D26" s="55">
        <v>2884</v>
      </c>
      <c r="E26" s="56">
        <v>2834</v>
      </c>
      <c r="F26" s="57"/>
      <c r="G26" s="55">
        <f t="shared" si="0"/>
        <v>77</v>
      </c>
      <c r="H26" s="56">
        <f t="shared" si="1"/>
        <v>50</v>
      </c>
      <c r="I26" s="58">
        <f t="shared" si="2"/>
        <v>13.391304347826086</v>
      </c>
      <c r="J26" s="59">
        <f t="shared" si="3"/>
        <v>1.7642907551164433</v>
      </c>
    </row>
    <row r="27" spans="1:10" x14ac:dyDescent="0.2">
      <c r="A27" s="62" t="s">
        <v>40</v>
      </c>
      <c r="B27" s="63">
        <v>60</v>
      </c>
      <c r="C27" s="64">
        <v>89</v>
      </c>
      <c r="D27" s="63">
        <v>338</v>
      </c>
      <c r="E27" s="64">
        <v>278</v>
      </c>
      <c r="F27" s="65"/>
      <c r="G27" s="63">
        <f t="shared" si="0"/>
        <v>-29</v>
      </c>
      <c r="H27" s="64">
        <f t="shared" si="1"/>
        <v>60</v>
      </c>
      <c r="I27" s="66">
        <f t="shared" si="2"/>
        <v>-32.584269662921351</v>
      </c>
      <c r="J27" s="67">
        <f t="shared" si="3"/>
        <v>21.582733812949641</v>
      </c>
    </row>
    <row r="28" spans="1:10" x14ac:dyDescent="0.2">
      <c r="A28" s="20" t="s">
        <v>41</v>
      </c>
      <c r="B28" s="55">
        <v>8</v>
      </c>
      <c r="C28" s="56">
        <v>6</v>
      </c>
      <c r="D28" s="55">
        <v>37</v>
      </c>
      <c r="E28" s="56">
        <v>41</v>
      </c>
      <c r="F28" s="57"/>
      <c r="G28" s="55">
        <f t="shared" si="0"/>
        <v>2</v>
      </c>
      <c r="H28" s="56">
        <f t="shared" si="1"/>
        <v>-4</v>
      </c>
      <c r="I28" s="58">
        <f t="shared" si="2"/>
        <v>33.333333333333329</v>
      </c>
      <c r="J28" s="59">
        <f t="shared" si="3"/>
        <v>-9.7560975609756095</v>
      </c>
    </row>
    <row r="29" spans="1:10" x14ac:dyDescent="0.2">
      <c r="A29" s="20" t="s">
        <v>42</v>
      </c>
      <c r="B29" s="55">
        <v>135</v>
      </c>
      <c r="C29" s="56">
        <v>158</v>
      </c>
      <c r="D29" s="55">
        <v>407</v>
      </c>
      <c r="E29" s="56">
        <v>547</v>
      </c>
      <c r="F29" s="57"/>
      <c r="G29" s="55">
        <f t="shared" si="0"/>
        <v>-23</v>
      </c>
      <c r="H29" s="56">
        <f t="shared" si="1"/>
        <v>-140</v>
      </c>
      <c r="I29" s="58">
        <f t="shared" si="2"/>
        <v>-14.556962025316455</v>
      </c>
      <c r="J29" s="59">
        <f t="shared" si="3"/>
        <v>-25.594149908592321</v>
      </c>
    </row>
    <row r="30" spans="1:10" x14ac:dyDescent="0.2">
      <c r="A30" s="20" t="s">
        <v>43</v>
      </c>
      <c r="B30" s="55">
        <v>928</v>
      </c>
      <c r="C30" s="56">
        <v>826</v>
      </c>
      <c r="D30" s="55">
        <v>3160</v>
      </c>
      <c r="E30" s="56">
        <v>3355</v>
      </c>
      <c r="F30" s="57"/>
      <c r="G30" s="55">
        <f t="shared" si="0"/>
        <v>102</v>
      </c>
      <c r="H30" s="56">
        <f t="shared" si="1"/>
        <v>-195</v>
      </c>
      <c r="I30" s="58">
        <f t="shared" si="2"/>
        <v>12.348668280871671</v>
      </c>
      <c r="J30" s="59">
        <f t="shared" si="3"/>
        <v>-5.8122205663189268</v>
      </c>
    </row>
    <row r="31" spans="1:10" x14ac:dyDescent="0.2">
      <c r="A31" s="20" t="s">
        <v>44</v>
      </c>
      <c r="B31" s="55">
        <v>1184</v>
      </c>
      <c r="C31" s="56">
        <v>1234</v>
      </c>
      <c r="D31" s="55">
        <v>4250</v>
      </c>
      <c r="E31" s="56">
        <v>5621</v>
      </c>
      <c r="F31" s="57"/>
      <c r="G31" s="55">
        <f t="shared" si="0"/>
        <v>-50</v>
      </c>
      <c r="H31" s="56">
        <f t="shared" si="1"/>
        <v>-1371</v>
      </c>
      <c r="I31" s="58">
        <f t="shared" si="2"/>
        <v>-4.0518638573743919</v>
      </c>
      <c r="J31" s="59">
        <f t="shared" si="3"/>
        <v>-24.390677815335348</v>
      </c>
    </row>
    <row r="32" spans="1:10" x14ac:dyDescent="0.2">
      <c r="A32" s="20" t="s">
        <v>45</v>
      </c>
      <c r="B32" s="55">
        <v>5815</v>
      </c>
      <c r="C32" s="56">
        <v>5659</v>
      </c>
      <c r="D32" s="55">
        <v>21416</v>
      </c>
      <c r="E32" s="56">
        <v>25265</v>
      </c>
      <c r="F32" s="57"/>
      <c r="G32" s="55">
        <f t="shared" si="0"/>
        <v>156</v>
      </c>
      <c r="H32" s="56">
        <f t="shared" si="1"/>
        <v>-3849</v>
      </c>
      <c r="I32" s="58">
        <f t="shared" si="2"/>
        <v>2.7566707898922074</v>
      </c>
      <c r="J32" s="59">
        <f t="shared" si="3"/>
        <v>-15.234514150009895</v>
      </c>
    </row>
    <row r="33" spans="1:10" x14ac:dyDescent="0.2">
      <c r="A33" s="62" t="s">
        <v>26</v>
      </c>
      <c r="B33" s="63">
        <v>1429</v>
      </c>
      <c r="C33" s="64">
        <v>1363</v>
      </c>
      <c r="D33" s="63">
        <v>4827</v>
      </c>
      <c r="E33" s="64">
        <v>5841</v>
      </c>
      <c r="F33" s="65"/>
      <c r="G33" s="63">
        <f t="shared" si="0"/>
        <v>66</v>
      </c>
      <c r="H33" s="64">
        <f t="shared" si="1"/>
        <v>-1014</v>
      </c>
      <c r="I33" s="66">
        <f t="shared" si="2"/>
        <v>4.8422597212032281</v>
      </c>
      <c r="J33" s="67">
        <f t="shared" si="3"/>
        <v>-17.360041088854647</v>
      </c>
    </row>
    <row r="34" spans="1:10" s="38" customFormat="1" x14ac:dyDescent="0.2">
      <c r="A34" s="12" t="s">
        <v>7</v>
      </c>
      <c r="B34" s="32">
        <f>SUM(B14:B33)</f>
        <v>34898</v>
      </c>
      <c r="C34" s="33">
        <f>SUM(C14:C33)</f>
        <v>37811</v>
      </c>
      <c r="D34" s="32">
        <f>SUM(D14:D33)</f>
        <v>140902</v>
      </c>
      <c r="E34" s="33">
        <f>SUM(E14:E33)</f>
        <v>177898</v>
      </c>
      <c r="F34" s="34"/>
      <c r="G34" s="32">
        <f t="shared" si="0"/>
        <v>-2913</v>
      </c>
      <c r="H34" s="33">
        <f t="shared" si="1"/>
        <v>-36996</v>
      </c>
      <c r="I34" s="60">
        <f>IF(C34=0, 0, G34/C34*100)</f>
        <v>-7.7041072703710567</v>
      </c>
      <c r="J34" s="61">
        <f>IF(E34=0, 0, H34/E34*100)</f>
        <v>-20.79618657882607</v>
      </c>
    </row>
    <row r="36" spans="1:10" x14ac:dyDescent="0.2">
      <c r="E36" s="173" t="s">
        <v>46</v>
      </c>
      <c r="F36" s="173"/>
      <c r="G36" s="173"/>
    </row>
    <row r="37" spans="1:10" x14ac:dyDescent="0.2">
      <c r="A37" s="10"/>
      <c r="B37" s="170" t="s">
        <v>4</v>
      </c>
      <c r="C37" s="171"/>
      <c r="D37" s="170" t="s">
        <v>5</v>
      </c>
      <c r="E37" s="171"/>
      <c r="F37" s="11"/>
      <c r="G37" s="170" t="s">
        <v>47</v>
      </c>
      <c r="H37" s="171"/>
    </row>
    <row r="38" spans="1:10" x14ac:dyDescent="0.2">
      <c r="A38" s="12"/>
      <c r="B38" s="13">
        <f>B6</f>
        <v>2020</v>
      </c>
      <c r="C38" s="14">
        <f>C6</f>
        <v>2019</v>
      </c>
      <c r="D38" s="13">
        <f>D6</f>
        <v>2020</v>
      </c>
      <c r="E38" s="14">
        <f>E6</f>
        <v>2019</v>
      </c>
      <c r="F38" s="15"/>
      <c r="G38" s="13" t="s">
        <v>8</v>
      </c>
      <c r="H38" s="14" t="s">
        <v>5</v>
      </c>
    </row>
    <row r="39" spans="1:10" x14ac:dyDescent="0.2">
      <c r="A39" s="20" t="s">
        <v>23</v>
      </c>
      <c r="B39" s="68">
        <f>$B$7/$B$11*100</f>
        <v>25.623244885093698</v>
      </c>
      <c r="C39" s="69">
        <f>$C$7/$C$11*100</f>
        <v>31.070323450847638</v>
      </c>
      <c r="D39" s="68">
        <f>$D$7/$D$11*100</f>
        <v>27.765397226441074</v>
      </c>
      <c r="E39" s="69">
        <f>$E$7/$E$11*100</f>
        <v>33.536071231829474</v>
      </c>
      <c r="F39" s="70"/>
      <c r="G39" s="68">
        <f>B39-C39</f>
        <v>-5.4470785657539409</v>
      </c>
      <c r="H39" s="69">
        <f>D39-E39</f>
        <v>-5.7706740053884005</v>
      </c>
    </row>
    <row r="40" spans="1:10" x14ac:dyDescent="0.2">
      <c r="A40" s="20" t="s">
        <v>24</v>
      </c>
      <c r="B40" s="68">
        <f>$B$8/$B$11*100</f>
        <v>46.985500601753685</v>
      </c>
      <c r="C40" s="69">
        <f>$C$8/$C$11*100</f>
        <v>44.241093861574676</v>
      </c>
      <c r="D40" s="68">
        <f>$D$8/$D$11*100</f>
        <v>47.795631005947399</v>
      </c>
      <c r="E40" s="69">
        <f>$E$8/$E$11*100</f>
        <v>43.446244477172314</v>
      </c>
      <c r="F40" s="70"/>
      <c r="G40" s="68">
        <f>B40-C40</f>
        <v>2.7444067401790093</v>
      </c>
      <c r="H40" s="69">
        <f>D40-E40</f>
        <v>4.349386528775085</v>
      </c>
    </row>
    <row r="41" spans="1:10" x14ac:dyDescent="0.2">
      <c r="A41" s="20" t="s">
        <v>25</v>
      </c>
      <c r="B41" s="68">
        <f>$B$9/$B$11*100</f>
        <v>23.29646398074388</v>
      </c>
      <c r="C41" s="69">
        <f>$C$9/$C$11*100</f>
        <v>21.083811589220069</v>
      </c>
      <c r="D41" s="68">
        <f>$D$9/$D$11*100</f>
        <v>21.013186470028813</v>
      </c>
      <c r="E41" s="69">
        <f>$E$9/$E$11*100</f>
        <v>19.734342151120305</v>
      </c>
      <c r="F41" s="70"/>
      <c r="G41" s="68">
        <f>B41-C41</f>
        <v>2.212652391523811</v>
      </c>
      <c r="H41" s="69">
        <f>D41-E41</f>
        <v>1.2788443189085079</v>
      </c>
    </row>
    <row r="42" spans="1:10" x14ac:dyDescent="0.2">
      <c r="A42" s="20" t="s">
        <v>26</v>
      </c>
      <c r="B42" s="68">
        <f>$B$10/$B$11*100</f>
        <v>4.0947905324087337</v>
      </c>
      <c r="C42" s="69">
        <f>$C$10/$C$11*100</f>
        <v>3.6047710983576211</v>
      </c>
      <c r="D42" s="68">
        <f>$D$10/$D$11*100</f>
        <v>3.4257852975827165</v>
      </c>
      <c r="E42" s="69">
        <f>$E$10/$E$11*100</f>
        <v>3.2833421398779072</v>
      </c>
      <c r="F42" s="70"/>
      <c r="G42" s="68">
        <f>B42-C42</f>
        <v>0.49001943405111259</v>
      </c>
      <c r="H42" s="69">
        <f>D42-E42</f>
        <v>0.14244315770480931</v>
      </c>
    </row>
    <row r="43" spans="1:10" s="38" customFormat="1" x14ac:dyDescent="0.2">
      <c r="A43" s="12" t="s">
        <v>7</v>
      </c>
      <c r="B43" s="71">
        <f>SUM(B39:B42)</f>
        <v>100</v>
      </c>
      <c r="C43" s="72">
        <f>SUM(C39:C42)</f>
        <v>100</v>
      </c>
      <c r="D43" s="71">
        <f>SUM(D39:D42)</f>
        <v>100.00000000000001</v>
      </c>
      <c r="E43" s="72">
        <f>SUM(E39:E42)</f>
        <v>100</v>
      </c>
      <c r="F43" s="73"/>
      <c r="G43" s="71">
        <f>B43-C43</f>
        <v>0</v>
      </c>
      <c r="H43" s="72">
        <f>D43-E43</f>
        <v>0</v>
      </c>
    </row>
    <row r="45" spans="1:10" x14ac:dyDescent="0.2">
      <c r="A45" s="10"/>
      <c r="B45" s="170" t="s">
        <v>4</v>
      </c>
      <c r="C45" s="171"/>
      <c r="D45" s="170" t="s">
        <v>5</v>
      </c>
      <c r="E45" s="171"/>
      <c r="F45" s="11"/>
      <c r="G45" s="170" t="s">
        <v>47</v>
      </c>
      <c r="H45" s="171"/>
    </row>
    <row r="46" spans="1:10" x14ac:dyDescent="0.2">
      <c r="A46" s="20" t="s">
        <v>27</v>
      </c>
      <c r="B46" s="68">
        <f>$B$14/$B$34*100</f>
        <v>0.52151985787151134</v>
      </c>
      <c r="C46" s="69">
        <f>$C$14/$C$34*100</f>
        <v>0.81722250138848485</v>
      </c>
      <c r="D46" s="68">
        <f>$D$14/$D$34*100</f>
        <v>0.53370427673134513</v>
      </c>
      <c r="E46" s="69">
        <f>$E$14/$E$34*100</f>
        <v>0.79989656994457503</v>
      </c>
      <c r="F46" s="70"/>
      <c r="G46" s="68">
        <f t="shared" ref="G46:G66" si="4">B46-C46</f>
        <v>-0.29570264351697351</v>
      </c>
      <c r="H46" s="69">
        <f t="shared" ref="H46:H66" si="5">D46-E46</f>
        <v>-0.2661922932132299</v>
      </c>
    </row>
    <row r="47" spans="1:10" x14ac:dyDescent="0.2">
      <c r="A47" s="20" t="s">
        <v>28</v>
      </c>
      <c r="B47" s="68">
        <f>$B$15/$B$34*100</f>
        <v>3.21508395896613</v>
      </c>
      <c r="C47" s="69">
        <f>$C$15/$C$34*100</f>
        <v>6.2574383116024439</v>
      </c>
      <c r="D47" s="68">
        <f>$D$15/$D$34*100</f>
        <v>4.461966473151552</v>
      </c>
      <c r="E47" s="69">
        <f>$E$15/$E$34*100</f>
        <v>6.7038415271672536</v>
      </c>
      <c r="F47" s="70"/>
      <c r="G47" s="68">
        <f t="shared" si="4"/>
        <v>-3.0423543526363139</v>
      </c>
      <c r="H47" s="69">
        <f t="shared" si="5"/>
        <v>-2.2418750540157015</v>
      </c>
    </row>
    <row r="48" spans="1:10" x14ac:dyDescent="0.2">
      <c r="A48" s="20" t="s">
        <v>29</v>
      </c>
      <c r="B48" s="68">
        <f>$B$16/$B$34*100</f>
        <v>15.519514012264313</v>
      </c>
      <c r="C48" s="69">
        <f>$C$16/$C$34*100</f>
        <v>16.960672820078813</v>
      </c>
      <c r="D48" s="68">
        <f>$D$16/$D$34*100</f>
        <v>15.962867808831671</v>
      </c>
      <c r="E48" s="69">
        <f>$E$16/$E$34*100</f>
        <v>17.61683661423962</v>
      </c>
      <c r="F48" s="70"/>
      <c r="G48" s="68">
        <f t="shared" si="4"/>
        <v>-1.4411588078144995</v>
      </c>
      <c r="H48" s="69">
        <f t="shared" si="5"/>
        <v>-1.6539688054079491</v>
      </c>
    </row>
    <row r="49" spans="1:8" x14ac:dyDescent="0.2">
      <c r="A49" s="20" t="s">
        <v>30</v>
      </c>
      <c r="B49" s="68">
        <f>$B$17/$B$34*100</f>
        <v>3.4156685196859415</v>
      </c>
      <c r="C49" s="69">
        <f>$C$17/$C$34*100</f>
        <v>3.6021263653434188</v>
      </c>
      <c r="D49" s="68">
        <f>$D$17/$D$34*100</f>
        <v>3.8005138323089804</v>
      </c>
      <c r="E49" s="69">
        <f>$E$17/$E$34*100</f>
        <v>4.1327052580692314</v>
      </c>
      <c r="F49" s="70"/>
      <c r="G49" s="68">
        <f t="shared" si="4"/>
        <v>-0.18645784565747725</v>
      </c>
      <c r="H49" s="69">
        <f t="shared" si="5"/>
        <v>-0.33219142576025096</v>
      </c>
    </row>
    <row r="50" spans="1:8" x14ac:dyDescent="0.2">
      <c r="A50" s="20" t="s">
        <v>31</v>
      </c>
      <c r="B50" s="68">
        <f>$B$18/$B$34*100</f>
        <v>0.53584732649435496</v>
      </c>
      <c r="C50" s="69">
        <f>$C$18/$C$34*100</f>
        <v>0.90978815688556247</v>
      </c>
      <c r="D50" s="68">
        <f>$D$18/$D$34*100</f>
        <v>0.5031866119714411</v>
      </c>
      <c r="E50" s="69">
        <f>$E$18/$E$34*100</f>
        <v>1.1242397328806395</v>
      </c>
      <c r="F50" s="70"/>
      <c r="G50" s="68">
        <f t="shared" si="4"/>
        <v>-0.37394083039120751</v>
      </c>
      <c r="H50" s="69">
        <f t="shared" si="5"/>
        <v>-0.6210531209091984</v>
      </c>
    </row>
    <row r="51" spans="1:8" x14ac:dyDescent="0.2">
      <c r="A51" s="20" t="s">
        <v>32</v>
      </c>
      <c r="B51" s="68">
        <f>$B$19/$B$34*100</f>
        <v>0.13754369877929967</v>
      </c>
      <c r="C51" s="69">
        <f>$C$19/$C$34*100</f>
        <v>0.14281558276691969</v>
      </c>
      <c r="D51" s="68">
        <f>$D$19/$D$34*100</f>
        <v>0.11213467516429859</v>
      </c>
      <c r="E51" s="69">
        <f>$E$19/$E$34*100</f>
        <v>0.11354821302094459</v>
      </c>
      <c r="F51" s="70"/>
      <c r="G51" s="68">
        <f t="shared" si="4"/>
        <v>-5.2718839876200185E-3</v>
      </c>
      <c r="H51" s="69">
        <f t="shared" si="5"/>
        <v>-1.4135378566459966E-3</v>
      </c>
    </row>
    <row r="52" spans="1:8" x14ac:dyDescent="0.2">
      <c r="A52" s="20" t="s">
        <v>33</v>
      </c>
      <c r="B52" s="68">
        <f>$B$20/$B$34*100</f>
        <v>1.0000573098744914</v>
      </c>
      <c r="C52" s="69">
        <f>$C$20/$C$34*100</f>
        <v>1.2377350506466374</v>
      </c>
      <c r="D52" s="68">
        <f>$D$20/$D$34*100</f>
        <v>1.1050233495621069</v>
      </c>
      <c r="E52" s="69">
        <f>$E$20/$E$34*100</f>
        <v>1.6217158146803226</v>
      </c>
      <c r="F52" s="70"/>
      <c r="G52" s="68">
        <f t="shared" si="4"/>
        <v>-0.23767774077214598</v>
      </c>
      <c r="H52" s="69">
        <f t="shared" si="5"/>
        <v>-0.51669246511821565</v>
      </c>
    </row>
    <row r="53" spans="1:8" x14ac:dyDescent="0.2">
      <c r="A53" s="20" t="s">
        <v>34</v>
      </c>
      <c r="B53" s="68">
        <f>$B$21/$B$34*100</f>
        <v>1.2780102011576595</v>
      </c>
      <c r="C53" s="69">
        <f>$C$21/$C$34*100</f>
        <v>1.1425246621353575</v>
      </c>
      <c r="D53" s="68">
        <f>$D$21/$D$34*100</f>
        <v>1.2860001987196774</v>
      </c>
      <c r="E53" s="69">
        <f>$E$21/$E$34*100</f>
        <v>1.4232875018268896</v>
      </c>
      <c r="F53" s="70"/>
      <c r="G53" s="68">
        <f t="shared" si="4"/>
        <v>0.13548553902230198</v>
      </c>
      <c r="H53" s="69">
        <f t="shared" si="5"/>
        <v>-0.13728730310721216</v>
      </c>
    </row>
    <row r="54" spans="1:8" x14ac:dyDescent="0.2">
      <c r="A54" s="62" t="s">
        <v>35</v>
      </c>
      <c r="B54" s="74">
        <f>$B$22/$B$34*100</f>
        <v>2.0660209754140637</v>
      </c>
      <c r="C54" s="75">
        <f>$C$22/$C$34*100</f>
        <v>2.1660363386316153</v>
      </c>
      <c r="D54" s="74">
        <f>$D$22/$D$34*100</f>
        <v>2.5130942073214007</v>
      </c>
      <c r="E54" s="75">
        <f>$E$22/$E$34*100</f>
        <v>2.1354933726067746</v>
      </c>
      <c r="F54" s="76"/>
      <c r="G54" s="74">
        <f t="shared" si="4"/>
        <v>-0.10001536321755156</v>
      </c>
      <c r="H54" s="75">
        <f t="shared" si="5"/>
        <v>0.37760083471462602</v>
      </c>
    </row>
    <row r="55" spans="1:8" x14ac:dyDescent="0.2">
      <c r="A55" s="20" t="s">
        <v>36</v>
      </c>
      <c r="B55" s="68">
        <f>$B$23/$B$34*100</f>
        <v>12.143962404722334</v>
      </c>
      <c r="C55" s="69">
        <f>$C$23/$C$34*100</f>
        <v>10.692655576419559</v>
      </c>
      <c r="D55" s="68">
        <f>$D$23/$D$34*100</f>
        <v>12.259584675874011</v>
      </c>
      <c r="E55" s="69">
        <f>$E$23/$E$34*100</f>
        <v>10.455991635656387</v>
      </c>
      <c r="F55" s="70"/>
      <c r="G55" s="68">
        <f t="shared" si="4"/>
        <v>1.4513068283027746</v>
      </c>
      <c r="H55" s="69">
        <f t="shared" si="5"/>
        <v>1.8035930402176241</v>
      </c>
    </row>
    <row r="56" spans="1:8" x14ac:dyDescent="0.2">
      <c r="A56" s="20" t="s">
        <v>37</v>
      </c>
      <c r="B56" s="68">
        <f>$B$24/$B$34*100</f>
        <v>18.969568456645082</v>
      </c>
      <c r="C56" s="69">
        <f>$C$24/$C$34*100</f>
        <v>19.245722144349529</v>
      </c>
      <c r="D56" s="68">
        <f>$D$24/$D$34*100</f>
        <v>19.590211636456544</v>
      </c>
      <c r="E56" s="69">
        <f>$E$24/$E$34*100</f>
        <v>18.37176359486897</v>
      </c>
      <c r="F56" s="70"/>
      <c r="G56" s="68">
        <f t="shared" si="4"/>
        <v>-0.27615368770444704</v>
      </c>
      <c r="H56" s="69">
        <f t="shared" si="5"/>
        <v>1.2184480415875747</v>
      </c>
    </row>
    <row r="57" spans="1:8" x14ac:dyDescent="0.2">
      <c r="A57" s="20" t="s">
        <v>38</v>
      </c>
      <c r="B57" s="68">
        <f>$B$25/$B$34*100</f>
        <v>11.937646856553384</v>
      </c>
      <c r="C57" s="69">
        <f>$C$25/$C$34*100</f>
        <v>10.615958319007696</v>
      </c>
      <c r="D57" s="68">
        <f>$D$25/$D$34*100</f>
        <v>11.385927807980014</v>
      </c>
      <c r="E57" s="69">
        <f>$E$25/$E$34*100</f>
        <v>10.889948172548314</v>
      </c>
      <c r="F57" s="70"/>
      <c r="G57" s="68">
        <f t="shared" si="4"/>
        <v>1.3216885375456879</v>
      </c>
      <c r="H57" s="69">
        <f t="shared" si="5"/>
        <v>0.49597963543170032</v>
      </c>
    </row>
    <row r="58" spans="1:8" x14ac:dyDescent="0.2">
      <c r="A58" s="20" t="s">
        <v>39</v>
      </c>
      <c r="B58" s="68">
        <f>$B$26/$B$34*100</f>
        <v>1.8683019084188208</v>
      </c>
      <c r="C58" s="69">
        <f>$C$26/$C$34*100</f>
        <v>1.5207214831662743</v>
      </c>
      <c r="D58" s="68">
        <f>$D$26/$D$34*100</f>
        <v>2.0468126783154248</v>
      </c>
      <c r="E58" s="69">
        <f>$E$26/$E$34*100</f>
        <v>1.5930477014918663</v>
      </c>
      <c r="F58" s="70"/>
      <c r="G58" s="68">
        <f t="shared" si="4"/>
        <v>0.34758042525254651</v>
      </c>
      <c r="H58" s="69">
        <f t="shared" si="5"/>
        <v>0.45376497682355854</v>
      </c>
    </row>
    <row r="59" spans="1:8" x14ac:dyDescent="0.2">
      <c r="A59" s="62" t="s">
        <v>40</v>
      </c>
      <c r="B59" s="74">
        <f>$B$27/$B$34*100</f>
        <v>0.1719296234741246</v>
      </c>
      <c r="C59" s="75">
        <f>$C$27/$C$34*100</f>
        <v>0.23538123826399726</v>
      </c>
      <c r="D59" s="74">
        <f>$D$27/$D$34*100</f>
        <v>0.23988303927552482</v>
      </c>
      <c r="E59" s="75">
        <f>$E$27/$E$34*100</f>
        <v>0.15626932287040887</v>
      </c>
      <c r="F59" s="76"/>
      <c r="G59" s="74">
        <f t="shared" si="4"/>
        <v>-6.3451614789872657E-2</v>
      </c>
      <c r="H59" s="75">
        <f t="shared" si="5"/>
        <v>8.3613716405115945E-2</v>
      </c>
    </row>
    <row r="60" spans="1:8" x14ac:dyDescent="0.2">
      <c r="A60" s="20" t="s">
        <v>41</v>
      </c>
      <c r="B60" s="68">
        <f>$B$28/$B$34*100</f>
        <v>2.2923949796549947E-2</v>
      </c>
      <c r="C60" s="69">
        <f>$C$28/$C$34*100</f>
        <v>1.5868398085213297E-2</v>
      </c>
      <c r="D60" s="68">
        <f>$D$28/$D$34*100</f>
        <v>2.6259385956196504E-2</v>
      </c>
      <c r="E60" s="69">
        <f>$E$28/$E$34*100</f>
        <v>2.3046914524053112E-2</v>
      </c>
      <c r="F60" s="70"/>
      <c r="G60" s="68">
        <f t="shared" si="4"/>
        <v>7.0555517113366495E-3</v>
      </c>
      <c r="H60" s="69">
        <f t="shared" si="5"/>
        <v>3.212471432143392E-3</v>
      </c>
    </row>
    <row r="61" spans="1:8" x14ac:dyDescent="0.2">
      <c r="A61" s="20" t="s">
        <v>42</v>
      </c>
      <c r="B61" s="68">
        <f>$B$29/$B$34*100</f>
        <v>0.38684165281678035</v>
      </c>
      <c r="C61" s="69">
        <f>$C$29/$C$34*100</f>
        <v>0.4178678162439502</v>
      </c>
      <c r="D61" s="68">
        <f>$D$29/$D$34*100</f>
        <v>0.28885324551816155</v>
      </c>
      <c r="E61" s="69">
        <f>$E$29/$E$34*100</f>
        <v>0.30747956694285489</v>
      </c>
      <c r="F61" s="70"/>
      <c r="G61" s="68">
        <f t="shared" si="4"/>
        <v>-3.1026163427169851E-2</v>
      </c>
      <c r="H61" s="69">
        <f t="shared" si="5"/>
        <v>-1.8626321424693337E-2</v>
      </c>
    </row>
    <row r="62" spans="1:8" x14ac:dyDescent="0.2">
      <c r="A62" s="20" t="s">
        <v>43</v>
      </c>
      <c r="B62" s="68">
        <f>$B$30/$B$34*100</f>
        <v>2.6591781763997937</v>
      </c>
      <c r="C62" s="69">
        <f>$C$30/$C$34*100</f>
        <v>2.1845494697310306</v>
      </c>
      <c r="D62" s="68">
        <f>$D$30/$D$34*100</f>
        <v>2.2426935032859716</v>
      </c>
      <c r="E62" s="69">
        <f>$E$30/$E$34*100</f>
        <v>1.8859121519072728</v>
      </c>
      <c r="F62" s="70"/>
      <c r="G62" s="68">
        <f t="shared" si="4"/>
        <v>0.47462870666876311</v>
      </c>
      <c r="H62" s="69">
        <f t="shared" si="5"/>
        <v>0.35678135137869882</v>
      </c>
    </row>
    <row r="63" spans="1:8" x14ac:dyDescent="0.2">
      <c r="A63" s="20" t="s">
        <v>44</v>
      </c>
      <c r="B63" s="68">
        <f>$B$31/$B$34*100</f>
        <v>3.3927445698893921</v>
      </c>
      <c r="C63" s="69">
        <f>$C$31/$C$34*100</f>
        <v>3.2636005395255352</v>
      </c>
      <c r="D63" s="68">
        <f>$D$31/$D$34*100</f>
        <v>3.0162808192928421</v>
      </c>
      <c r="E63" s="69">
        <f>$E$31/$E$34*100</f>
        <v>3.1596757692610375</v>
      </c>
      <c r="F63" s="70"/>
      <c r="G63" s="68">
        <f t="shared" si="4"/>
        <v>0.12914403036385691</v>
      </c>
      <c r="H63" s="69">
        <f t="shared" si="5"/>
        <v>-0.14339494996819546</v>
      </c>
    </row>
    <row r="64" spans="1:8" x14ac:dyDescent="0.2">
      <c r="A64" s="20" t="s">
        <v>45</v>
      </c>
      <c r="B64" s="68">
        <f>$B$32/$B$34*100</f>
        <v>16.662846008367239</v>
      </c>
      <c r="C64" s="69">
        <f>$C$32/$C$34*100</f>
        <v>14.966544127370343</v>
      </c>
      <c r="D64" s="68">
        <f>$D$32/$D$34*100</f>
        <v>15.199216476700117</v>
      </c>
      <c r="E64" s="69">
        <f>$E$32/$E$34*100</f>
        <v>14.201958425614677</v>
      </c>
      <c r="F64" s="70"/>
      <c r="G64" s="68">
        <f t="shared" si="4"/>
        <v>1.6963018809968968</v>
      </c>
      <c r="H64" s="69">
        <f t="shared" si="5"/>
        <v>0.9972580510854403</v>
      </c>
    </row>
    <row r="65" spans="1:8" x14ac:dyDescent="0.2">
      <c r="A65" s="62" t="s">
        <v>26</v>
      </c>
      <c r="B65" s="74">
        <f>$B$33/$B$34*100</f>
        <v>4.0947905324087337</v>
      </c>
      <c r="C65" s="75">
        <f>$C$33/$C$34*100</f>
        <v>3.6047710983576211</v>
      </c>
      <c r="D65" s="74">
        <f>$D$33/$D$34*100</f>
        <v>3.4257852975827165</v>
      </c>
      <c r="E65" s="75">
        <f>$E$33/$E$34*100</f>
        <v>3.2833421398779072</v>
      </c>
      <c r="F65" s="76"/>
      <c r="G65" s="74">
        <f t="shared" si="4"/>
        <v>0.49001943405111259</v>
      </c>
      <c r="H65" s="75">
        <f t="shared" si="5"/>
        <v>0.14244315770480931</v>
      </c>
    </row>
    <row r="66" spans="1:8" s="38" customFormat="1" x14ac:dyDescent="0.2">
      <c r="A66" s="12" t="s">
        <v>7</v>
      </c>
      <c r="B66" s="71">
        <f>SUM(B46:B65)</f>
        <v>100</v>
      </c>
      <c r="C66" s="72">
        <f>SUM(C46:C65)</f>
        <v>100</v>
      </c>
      <c r="D66" s="71">
        <f>SUM(D46:D65)</f>
        <v>100</v>
      </c>
      <c r="E66" s="72">
        <f>SUM(E46:E65)</f>
        <v>100.00000000000003</v>
      </c>
      <c r="F66" s="73"/>
      <c r="G66" s="71">
        <f t="shared" si="4"/>
        <v>0</v>
      </c>
      <c r="H66" s="72">
        <f t="shared" si="5"/>
        <v>0</v>
      </c>
    </row>
  </sheetData>
  <mergeCells count="16">
    <mergeCell ref="B1:J1"/>
    <mergeCell ref="B2:J2"/>
    <mergeCell ref="E4:G4"/>
    <mergeCell ref="B5:C5"/>
    <mergeCell ref="D5:E5"/>
    <mergeCell ref="G5:J5"/>
    <mergeCell ref="B45:C45"/>
    <mergeCell ref="D45:E45"/>
    <mergeCell ref="G45:H45"/>
    <mergeCell ref="B13:C13"/>
    <mergeCell ref="D13:E13"/>
    <mergeCell ref="G13:J13"/>
    <mergeCell ref="E36:G36"/>
    <mergeCell ref="B37:C37"/>
    <mergeCell ref="D37:E37"/>
    <mergeCell ref="G37:H37"/>
  </mergeCells>
  <printOptions horizontalCentered="1"/>
  <pageMargins left="0.39370078740157483" right="0.39370078740157483" top="0.39370078740157483" bottom="0.59055118110236227" header="0.39370078740157483" footer="0.19685039370078741"/>
  <pageSetup paperSize="9" scale="94"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6FADD7-743C-4232-813B-224BE3B83C65}">
  <sheetPr>
    <pageSetUpPr fitToPage="1"/>
  </sheetPr>
  <dimension ref="A1:J76"/>
  <sheetViews>
    <sheetView tabSelected="1" workbookViewId="0">
      <selection activeCell="M1" sqref="M1"/>
    </sheetView>
  </sheetViews>
  <sheetFormatPr defaultRowHeight="12.75" x14ac:dyDescent="0.2"/>
  <cols>
    <col min="1" max="1" width="24.5703125" style="1" bestFit="1" customWidth="1"/>
    <col min="2" max="5" width="8.7109375" style="1"/>
    <col min="6" max="6" width="1.7109375" style="1" customWidth="1"/>
    <col min="7" max="256" width="8.7109375" style="1"/>
    <col min="257" max="257" width="25.7109375" style="1" customWidth="1"/>
    <col min="258" max="261" width="8.7109375" style="1"/>
    <col min="262" max="262" width="1.7109375" style="1" customWidth="1"/>
    <col min="263" max="512" width="8.7109375" style="1"/>
    <col min="513" max="513" width="25.7109375" style="1" customWidth="1"/>
    <col min="514" max="517" width="8.7109375" style="1"/>
    <col min="518" max="518" width="1.7109375" style="1" customWidth="1"/>
    <col min="519" max="768" width="8.7109375" style="1"/>
    <col min="769" max="769" width="25.7109375" style="1" customWidth="1"/>
    <col min="770" max="773" width="8.7109375" style="1"/>
    <col min="774" max="774" width="1.7109375" style="1" customWidth="1"/>
    <col min="775" max="1024" width="8.7109375" style="1"/>
    <col min="1025" max="1025" width="25.7109375" style="1" customWidth="1"/>
    <col min="1026" max="1029" width="8.7109375" style="1"/>
    <col min="1030" max="1030" width="1.7109375" style="1" customWidth="1"/>
    <col min="1031" max="1280" width="8.7109375" style="1"/>
    <col min="1281" max="1281" width="25.7109375" style="1" customWidth="1"/>
    <col min="1282" max="1285" width="8.7109375" style="1"/>
    <col min="1286" max="1286" width="1.7109375" style="1" customWidth="1"/>
    <col min="1287" max="1536" width="8.7109375" style="1"/>
    <col min="1537" max="1537" width="25.7109375" style="1" customWidth="1"/>
    <col min="1538" max="1541" width="8.7109375" style="1"/>
    <col min="1542" max="1542" width="1.7109375" style="1" customWidth="1"/>
    <col min="1543" max="1792" width="8.7109375" style="1"/>
    <col min="1793" max="1793" width="25.7109375" style="1" customWidth="1"/>
    <col min="1794" max="1797" width="8.7109375" style="1"/>
    <col min="1798" max="1798" width="1.7109375" style="1" customWidth="1"/>
    <col min="1799" max="2048" width="8.7109375" style="1"/>
    <col min="2049" max="2049" width="25.7109375" style="1" customWidth="1"/>
    <col min="2050" max="2053" width="8.7109375" style="1"/>
    <col min="2054" max="2054" width="1.7109375" style="1" customWidth="1"/>
    <col min="2055" max="2304" width="8.7109375" style="1"/>
    <col min="2305" max="2305" width="25.7109375" style="1" customWidth="1"/>
    <col min="2306" max="2309" width="8.7109375" style="1"/>
    <col min="2310" max="2310" width="1.7109375" style="1" customWidth="1"/>
    <col min="2311" max="2560" width="8.7109375" style="1"/>
    <col min="2561" max="2561" width="25.7109375" style="1" customWidth="1"/>
    <col min="2562" max="2565" width="8.7109375" style="1"/>
    <col min="2566" max="2566" width="1.7109375" style="1" customWidth="1"/>
    <col min="2567" max="2816" width="8.7109375" style="1"/>
    <col min="2817" max="2817" width="25.7109375" style="1" customWidth="1"/>
    <col min="2818" max="2821" width="8.7109375" style="1"/>
    <col min="2822" max="2822" width="1.7109375" style="1" customWidth="1"/>
    <col min="2823" max="3072" width="8.7109375" style="1"/>
    <col min="3073" max="3073" width="25.7109375" style="1" customWidth="1"/>
    <col min="3074" max="3077" width="8.7109375" style="1"/>
    <col min="3078" max="3078" width="1.7109375" style="1" customWidth="1"/>
    <col min="3079" max="3328" width="8.7109375" style="1"/>
    <col min="3329" max="3329" width="25.7109375" style="1" customWidth="1"/>
    <col min="3330" max="3333" width="8.7109375" style="1"/>
    <col min="3334" max="3334" width="1.7109375" style="1" customWidth="1"/>
    <col min="3335" max="3584" width="8.7109375" style="1"/>
    <col min="3585" max="3585" width="25.7109375" style="1" customWidth="1"/>
    <col min="3586" max="3589" width="8.7109375" style="1"/>
    <col min="3590" max="3590" width="1.7109375" style="1" customWidth="1"/>
    <col min="3591" max="3840" width="8.7109375" style="1"/>
    <col min="3841" max="3841" width="25.7109375" style="1" customWidth="1"/>
    <col min="3842" max="3845" width="8.7109375" style="1"/>
    <col min="3846" max="3846" width="1.7109375" style="1" customWidth="1"/>
    <col min="3847" max="4096" width="8.7109375" style="1"/>
    <col min="4097" max="4097" width="25.7109375" style="1" customWidth="1"/>
    <col min="4098" max="4101" width="8.7109375" style="1"/>
    <col min="4102" max="4102" width="1.7109375" style="1" customWidth="1"/>
    <col min="4103" max="4352" width="8.7109375" style="1"/>
    <col min="4353" max="4353" width="25.7109375" style="1" customWidth="1"/>
    <col min="4354" max="4357" width="8.7109375" style="1"/>
    <col min="4358" max="4358" width="1.7109375" style="1" customWidth="1"/>
    <col min="4359" max="4608" width="8.7109375" style="1"/>
    <col min="4609" max="4609" width="25.7109375" style="1" customWidth="1"/>
    <col min="4610" max="4613" width="8.7109375" style="1"/>
    <col min="4614" max="4614" width="1.7109375" style="1" customWidth="1"/>
    <col min="4615" max="4864" width="8.7109375" style="1"/>
    <col min="4865" max="4865" width="25.7109375" style="1" customWidth="1"/>
    <col min="4866" max="4869" width="8.7109375" style="1"/>
    <col min="4870" max="4870" width="1.7109375" style="1" customWidth="1"/>
    <col min="4871" max="5120" width="8.7109375" style="1"/>
    <col min="5121" max="5121" width="25.7109375" style="1" customWidth="1"/>
    <col min="5122" max="5125" width="8.7109375" style="1"/>
    <col min="5126" max="5126" width="1.7109375" style="1" customWidth="1"/>
    <col min="5127" max="5376" width="8.7109375" style="1"/>
    <col min="5377" max="5377" width="25.7109375" style="1" customWidth="1"/>
    <col min="5378" max="5381" width="8.7109375" style="1"/>
    <col min="5382" max="5382" width="1.7109375" style="1" customWidth="1"/>
    <col min="5383" max="5632" width="8.7109375" style="1"/>
    <col min="5633" max="5633" width="25.7109375" style="1" customWidth="1"/>
    <col min="5634" max="5637" width="8.7109375" style="1"/>
    <col min="5638" max="5638" width="1.7109375" style="1" customWidth="1"/>
    <col min="5639" max="5888" width="8.7109375" style="1"/>
    <col min="5889" max="5889" width="25.7109375" style="1" customWidth="1"/>
    <col min="5890" max="5893" width="8.7109375" style="1"/>
    <col min="5894" max="5894" width="1.7109375" style="1" customWidth="1"/>
    <col min="5895" max="6144" width="8.7109375" style="1"/>
    <col min="6145" max="6145" width="25.7109375" style="1" customWidth="1"/>
    <col min="6146" max="6149" width="8.7109375" style="1"/>
    <col min="6150" max="6150" width="1.7109375" style="1" customWidth="1"/>
    <col min="6151" max="6400" width="8.7109375" style="1"/>
    <col min="6401" max="6401" width="25.7109375" style="1" customWidth="1"/>
    <col min="6402" max="6405" width="8.7109375" style="1"/>
    <col min="6406" max="6406" width="1.7109375" style="1" customWidth="1"/>
    <col min="6407" max="6656" width="8.7109375" style="1"/>
    <col min="6657" max="6657" width="25.7109375" style="1" customWidth="1"/>
    <col min="6658" max="6661" width="8.7109375" style="1"/>
    <col min="6662" max="6662" width="1.7109375" style="1" customWidth="1"/>
    <col min="6663" max="6912" width="8.7109375" style="1"/>
    <col min="6913" max="6913" width="25.7109375" style="1" customWidth="1"/>
    <col min="6914" max="6917" width="8.7109375" style="1"/>
    <col min="6918" max="6918" width="1.7109375" style="1" customWidth="1"/>
    <col min="6919" max="7168" width="8.7109375" style="1"/>
    <col min="7169" max="7169" width="25.7109375" style="1" customWidth="1"/>
    <col min="7170" max="7173" width="8.7109375" style="1"/>
    <col min="7174" max="7174" width="1.7109375" style="1" customWidth="1"/>
    <col min="7175" max="7424" width="8.7109375" style="1"/>
    <col min="7425" max="7425" width="25.7109375" style="1" customWidth="1"/>
    <col min="7426" max="7429" width="8.7109375" style="1"/>
    <col min="7430" max="7430" width="1.7109375" style="1" customWidth="1"/>
    <col min="7431" max="7680" width="8.7109375" style="1"/>
    <col min="7681" max="7681" width="25.7109375" style="1" customWidth="1"/>
    <col min="7682" max="7685" width="8.7109375" style="1"/>
    <col min="7686" max="7686" width="1.7109375" style="1" customWidth="1"/>
    <col min="7687" max="7936" width="8.7109375" style="1"/>
    <col min="7937" max="7937" width="25.7109375" style="1" customWidth="1"/>
    <col min="7938" max="7941" width="8.7109375" style="1"/>
    <col min="7942" max="7942" width="1.7109375" style="1" customWidth="1"/>
    <col min="7943" max="8192" width="8.7109375" style="1"/>
    <col min="8193" max="8193" width="25.7109375" style="1" customWidth="1"/>
    <col min="8194" max="8197" width="8.7109375" style="1"/>
    <col min="8198" max="8198" width="1.7109375" style="1" customWidth="1"/>
    <col min="8199" max="8448" width="8.7109375" style="1"/>
    <col min="8449" max="8449" width="25.7109375" style="1" customWidth="1"/>
    <col min="8450" max="8453" width="8.7109375" style="1"/>
    <col min="8454" max="8454" width="1.7109375" style="1" customWidth="1"/>
    <col min="8455" max="8704" width="8.7109375" style="1"/>
    <col min="8705" max="8705" width="25.7109375" style="1" customWidth="1"/>
    <col min="8706" max="8709" width="8.7109375" style="1"/>
    <col min="8710" max="8710" width="1.7109375" style="1" customWidth="1"/>
    <col min="8711" max="8960" width="8.7109375" style="1"/>
    <col min="8961" max="8961" width="25.7109375" style="1" customWidth="1"/>
    <col min="8962" max="8965" width="8.7109375" style="1"/>
    <col min="8966" max="8966" width="1.7109375" style="1" customWidth="1"/>
    <col min="8967" max="9216" width="8.7109375" style="1"/>
    <col min="9217" max="9217" width="25.7109375" style="1" customWidth="1"/>
    <col min="9218" max="9221" width="8.7109375" style="1"/>
    <col min="9222" max="9222" width="1.7109375" style="1" customWidth="1"/>
    <col min="9223" max="9472" width="8.7109375" style="1"/>
    <col min="9473" max="9473" width="25.7109375" style="1" customWidth="1"/>
    <col min="9474" max="9477" width="8.7109375" style="1"/>
    <col min="9478" max="9478" width="1.7109375" style="1" customWidth="1"/>
    <col min="9479" max="9728" width="8.7109375" style="1"/>
    <col min="9729" max="9729" width="25.7109375" style="1" customWidth="1"/>
    <col min="9730" max="9733" width="8.7109375" style="1"/>
    <col min="9734" max="9734" width="1.7109375" style="1" customWidth="1"/>
    <col min="9735" max="9984" width="8.7109375" style="1"/>
    <col min="9985" max="9985" width="25.7109375" style="1" customWidth="1"/>
    <col min="9986" max="9989" width="8.7109375" style="1"/>
    <col min="9990" max="9990" width="1.7109375" style="1" customWidth="1"/>
    <col min="9991" max="10240" width="8.7109375" style="1"/>
    <col min="10241" max="10241" width="25.7109375" style="1" customWidth="1"/>
    <col min="10242" max="10245" width="8.7109375" style="1"/>
    <col min="10246" max="10246" width="1.7109375" style="1" customWidth="1"/>
    <col min="10247" max="10496" width="8.7109375" style="1"/>
    <col min="10497" max="10497" width="25.7109375" style="1" customWidth="1"/>
    <col min="10498" max="10501" width="8.7109375" style="1"/>
    <col min="10502" max="10502" width="1.7109375" style="1" customWidth="1"/>
    <col min="10503" max="10752" width="8.7109375" style="1"/>
    <col min="10753" max="10753" width="25.7109375" style="1" customWidth="1"/>
    <col min="10754" max="10757" width="8.7109375" style="1"/>
    <col min="10758" max="10758" width="1.7109375" style="1" customWidth="1"/>
    <col min="10759" max="11008" width="8.7109375" style="1"/>
    <col min="11009" max="11009" width="25.7109375" style="1" customWidth="1"/>
    <col min="11010" max="11013" width="8.7109375" style="1"/>
    <col min="11014" max="11014" width="1.7109375" style="1" customWidth="1"/>
    <col min="11015" max="11264" width="8.7109375" style="1"/>
    <col min="11265" max="11265" width="25.7109375" style="1" customWidth="1"/>
    <col min="11266" max="11269" width="8.7109375" style="1"/>
    <col min="11270" max="11270" width="1.7109375" style="1" customWidth="1"/>
    <col min="11271" max="11520" width="8.7109375" style="1"/>
    <col min="11521" max="11521" width="25.7109375" style="1" customWidth="1"/>
    <col min="11522" max="11525" width="8.7109375" style="1"/>
    <col min="11526" max="11526" width="1.7109375" style="1" customWidth="1"/>
    <col min="11527" max="11776" width="8.7109375" style="1"/>
    <col min="11777" max="11777" width="25.7109375" style="1" customWidth="1"/>
    <col min="11778" max="11781" width="8.7109375" style="1"/>
    <col min="11782" max="11782" width="1.7109375" style="1" customWidth="1"/>
    <col min="11783" max="12032" width="8.7109375" style="1"/>
    <col min="12033" max="12033" width="25.7109375" style="1" customWidth="1"/>
    <col min="12034" max="12037" width="8.7109375" style="1"/>
    <col min="12038" max="12038" width="1.7109375" style="1" customWidth="1"/>
    <col min="12039" max="12288" width="8.7109375" style="1"/>
    <col min="12289" max="12289" width="25.7109375" style="1" customWidth="1"/>
    <col min="12290" max="12293" width="8.7109375" style="1"/>
    <col min="12294" max="12294" width="1.7109375" style="1" customWidth="1"/>
    <col min="12295" max="12544" width="8.7109375" style="1"/>
    <col min="12545" max="12545" width="25.7109375" style="1" customWidth="1"/>
    <col min="12546" max="12549" width="8.7109375" style="1"/>
    <col min="12550" max="12550" width="1.7109375" style="1" customWidth="1"/>
    <col min="12551" max="12800" width="8.7109375" style="1"/>
    <col min="12801" max="12801" width="25.7109375" style="1" customWidth="1"/>
    <col min="12802" max="12805" width="8.7109375" style="1"/>
    <col min="12806" max="12806" width="1.7109375" style="1" customWidth="1"/>
    <col min="12807" max="13056" width="8.7109375" style="1"/>
    <col min="13057" max="13057" width="25.7109375" style="1" customWidth="1"/>
    <col min="13058" max="13061" width="8.7109375" style="1"/>
    <col min="13062" max="13062" width="1.7109375" style="1" customWidth="1"/>
    <col min="13063" max="13312" width="8.7109375" style="1"/>
    <col min="13313" max="13313" width="25.7109375" style="1" customWidth="1"/>
    <col min="13314" max="13317" width="8.7109375" style="1"/>
    <col min="13318" max="13318" width="1.7109375" style="1" customWidth="1"/>
    <col min="13319" max="13568" width="8.7109375" style="1"/>
    <col min="13569" max="13569" width="25.7109375" style="1" customWidth="1"/>
    <col min="13570" max="13573" width="8.7109375" style="1"/>
    <col min="13574" max="13574" width="1.7109375" style="1" customWidth="1"/>
    <col min="13575" max="13824" width="8.7109375" style="1"/>
    <col min="13825" max="13825" width="25.7109375" style="1" customWidth="1"/>
    <col min="13826" max="13829" width="8.7109375" style="1"/>
    <col min="13830" max="13830" width="1.7109375" style="1" customWidth="1"/>
    <col min="13831" max="14080" width="8.7109375" style="1"/>
    <col min="14081" max="14081" width="25.7109375" style="1" customWidth="1"/>
    <col min="14082" max="14085" width="8.7109375" style="1"/>
    <col min="14086" max="14086" width="1.7109375" style="1" customWidth="1"/>
    <col min="14087" max="14336" width="8.7109375" style="1"/>
    <col min="14337" max="14337" width="25.7109375" style="1" customWidth="1"/>
    <col min="14338" max="14341" width="8.7109375" style="1"/>
    <col min="14342" max="14342" width="1.7109375" style="1" customWidth="1"/>
    <col min="14343" max="14592" width="8.7109375" style="1"/>
    <col min="14593" max="14593" width="25.7109375" style="1" customWidth="1"/>
    <col min="14594" max="14597" width="8.7109375" style="1"/>
    <col min="14598" max="14598" width="1.7109375" style="1" customWidth="1"/>
    <col min="14599" max="14848" width="8.7109375" style="1"/>
    <col min="14849" max="14849" width="25.7109375" style="1" customWidth="1"/>
    <col min="14850" max="14853" width="8.7109375" style="1"/>
    <col min="14854" max="14854" width="1.7109375" style="1" customWidth="1"/>
    <col min="14855" max="15104" width="8.7109375" style="1"/>
    <col min="15105" max="15105" width="25.7109375" style="1" customWidth="1"/>
    <col min="15106" max="15109" width="8.7109375" style="1"/>
    <col min="15110" max="15110" width="1.7109375" style="1" customWidth="1"/>
    <col min="15111" max="15360" width="8.7109375" style="1"/>
    <col min="15361" max="15361" width="25.7109375" style="1" customWidth="1"/>
    <col min="15362" max="15365" width="8.7109375" style="1"/>
    <col min="15366" max="15366" width="1.7109375" style="1" customWidth="1"/>
    <col min="15367" max="15616" width="8.7109375" style="1"/>
    <col min="15617" max="15617" width="25.7109375" style="1" customWidth="1"/>
    <col min="15618" max="15621" width="8.7109375" style="1"/>
    <col min="15622" max="15622" width="1.7109375" style="1" customWidth="1"/>
    <col min="15623" max="15872" width="8.7109375" style="1"/>
    <col min="15873" max="15873" width="25.7109375" style="1" customWidth="1"/>
    <col min="15874" max="15877" width="8.7109375" style="1"/>
    <col min="15878" max="15878" width="1.7109375" style="1" customWidth="1"/>
    <col min="15879" max="16128" width="8.7109375" style="1"/>
    <col min="16129" max="16129" width="25.7109375" style="1" customWidth="1"/>
    <col min="16130" max="16133" width="8.7109375" style="1"/>
    <col min="16134" max="16134" width="1.7109375" style="1" customWidth="1"/>
    <col min="16135" max="16384" width="8.7109375" style="1"/>
  </cols>
  <sheetData>
    <row r="1" spans="1:10" s="44" customFormat="1" ht="20.25" x14ac:dyDescent="0.3">
      <c r="A1" s="52" t="s">
        <v>19</v>
      </c>
      <c r="B1" s="174" t="s">
        <v>48</v>
      </c>
      <c r="C1" s="175"/>
      <c r="D1" s="175"/>
      <c r="E1" s="175"/>
      <c r="F1" s="175"/>
      <c r="G1" s="175"/>
      <c r="H1" s="175"/>
      <c r="I1" s="175"/>
      <c r="J1" s="175"/>
    </row>
    <row r="2" spans="1:10" s="44" customFormat="1" ht="20.25" x14ac:dyDescent="0.3">
      <c r="A2" s="52" t="s">
        <v>21</v>
      </c>
      <c r="B2" s="176" t="s">
        <v>3</v>
      </c>
      <c r="C2" s="177"/>
      <c r="D2" s="177"/>
      <c r="E2" s="177"/>
      <c r="F2" s="177"/>
      <c r="G2" s="177"/>
      <c r="H2" s="177"/>
      <c r="I2" s="177"/>
      <c r="J2" s="177"/>
    </row>
    <row r="4" spans="1:10" x14ac:dyDescent="0.2">
      <c r="A4" s="10"/>
      <c r="B4" s="170" t="s">
        <v>4</v>
      </c>
      <c r="C4" s="171"/>
      <c r="D4" s="170" t="s">
        <v>5</v>
      </c>
      <c r="E4" s="171"/>
      <c r="F4" s="11"/>
      <c r="G4" s="170" t="s">
        <v>6</v>
      </c>
      <c r="H4" s="172"/>
      <c r="I4" s="172"/>
      <c r="J4" s="171"/>
    </row>
    <row r="5" spans="1:10" x14ac:dyDescent="0.2">
      <c r="A5" s="12" t="s">
        <v>7</v>
      </c>
      <c r="B5" s="13">
        <f>VALUE(RIGHT(B2, 4))</f>
        <v>2020</v>
      </c>
      <c r="C5" s="14">
        <f>B5-1</f>
        <v>2019</v>
      </c>
      <c r="D5" s="13">
        <f>B5</f>
        <v>2020</v>
      </c>
      <c r="E5" s="14">
        <f>C5</f>
        <v>2019</v>
      </c>
      <c r="F5" s="15"/>
      <c r="G5" s="13" t="s">
        <v>8</v>
      </c>
      <c r="H5" s="14" t="s">
        <v>5</v>
      </c>
      <c r="I5" s="13" t="s">
        <v>8</v>
      </c>
      <c r="J5" s="14" t="s">
        <v>5</v>
      </c>
    </row>
    <row r="6" spans="1:10" x14ac:dyDescent="0.2">
      <c r="A6" s="20" t="s">
        <v>49</v>
      </c>
      <c r="B6" s="55">
        <v>15</v>
      </c>
      <c r="C6" s="56">
        <v>29</v>
      </c>
      <c r="D6" s="55">
        <v>71</v>
      </c>
      <c r="E6" s="56">
        <v>107</v>
      </c>
      <c r="F6" s="57"/>
      <c r="G6" s="55">
        <f t="shared" ref="G6:G69" si="0">B6-C6</f>
        <v>-14</v>
      </c>
      <c r="H6" s="56">
        <f t="shared" ref="H6:H69" si="1">D6-E6</f>
        <v>-36</v>
      </c>
      <c r="I6" s="77">
        <f t="shared" ref="I6:I69" si="2">IF(C6=0, "-", IF(G6/C6&lt;10, G6/C6, "&gt;999%"))</f>
        <v>-0.48275862068965519</v>
      </c>
      <c r="J6" s="78">
        <f t="shared" ref="J6:J69" si="3">IF(E6=0, "-", IF(H6/E6&lt;10, H6/E6, "&gt;999%"))</f>
        <v>-0.3364485981308411</v>
      </c>
    </row>
    <row r="7" spans="1:10" x14ac:dyDescent="0.2">
      <c r="A7" s="20" t="s">
        <v>50</v>
      </c>
      <c r="B7" s="55">
        <v>0</v>
      </c>
      <c r="C7" s="56">
        <v>1</v>
      </c>
      <c r="D7" s="55">
        <v>1</v>
      </c>
      <c r="E7" s="56">
        <v>2</v>
      </c>
      <c r="F7" s="57"/>
      <c r="G7" s="55">
        <f t="shared" si="0"/>
        <v>-1</v>
      </c>
      <c r="H7" s="56">
        <f t="shared" si="1"/>
        <v>-1</v>
      </c>
      <c r="I7" s="77">
        <f t="shared" si="2"/>
        <v>-1</v>
      </c>
      <c r="J7" s="78">
        <f t="shared" si="3"/>
        <v>-0.5</v>
      </c>
    </row>
    <row r="8" spans="1:10" x14ac:dyDescent="0.2">
      <c r="A8" s="20" t="s">
        <v>51</v>
      </c>
      <c r="B8" s="55">
        <v>5</v>
      </c>
      <c r="C8" s="56">
        <v>6</v>
      </c>
      <c r="D8" s="55">
        <v>26</v>
      </c>
      <c r="E8" s="56">
        <v>29</v>
      </c>
      <c r="F8" s="57"/>
      <c r="G8" s="55">
        <f t="shared" si="0"/>
        <v>-1</v>
      </c>
      <c r="H8" s="56">
        <f t="shared" si="1"/>
        <v>-3</v>
      </c>
      <c r="I8" s="77">
        <f t="shared" si="2"/>
        <v>-0.16666666666666666</v>
      </c>
      <c r="J8" s="78">
        <f t="shared" si="3"/>
        <v>-0.10344827586206896</v>
      </c>
    </row>
    <row r="9" spans="1:10" x14ac:dyDescent="0.2">
      <c r="A9" s="20" t="s">
        <v>52</v>
      </c>
      <c r="B9" s="55">
        <v>871</v>
      </c>
      <c r="C9" s="56">
        <v>476</v>
      </c>
      <c r="D9" s="55">
        <v>3169</v>
      </c>
      <c r="E9" s="56">
        <v>3176</v>
      </c>
      <c r="F9" s="57"/>
      <c r="G9" s="55">
        <f t="shared" si="0"/>
        <v>395</v>
      </c>
      <c r="H9" s="56">
        <f t="shared" si="1"/>
        <v>-7</v>
      </c>
      <c r="I9" s="77">
        <f t="shared" si="2"/>
        <v>0.82983193277310929</v>
      </c>
      <c r="J9" s="78">
        <f t="shared" si="3"/>
        <v>-2.2040302267002519E-3</v>
      </c>
    </row>
    <row r="10" spans="1:10" x14ac:dyDescent="0.2">
      <c r="A10" s="20" t="s">
        <v>53</v>
      </c>
      <c r="B10" s="55">
        <v>9</v>
      </c>
      <c r="C10" s="56">
        <v>8</v>
      </c>
      <c r="D10" s="55">
        <v>26</v>
      </c>
      <c r="E10" s="56">
        <v>34</v>
      </c>
      <c r="F10" s="57"/>
      <c r="G10" s="55">
        <f t="shared" si="0"/>
        <v>1</v>
      </c>
      <c r="H10" s="56">
        <f t="shared" si="1"/>
        <v>-8</v>
      </c>
      <c r="I10" s="77">
        <f t="shared" si="2"/>
        <v>0.125</v>
      </c>
      <c r="J10" s="78">
        <f t="shared" si="3"/>
        <v>-0.23529411764705882</v>
      </c>
    </row>
    <row r="11" spans="1:10" x14ac:dyDescent="0.2">
      <c r="A11" s="20" t="s">
        <v>54</v>
      </c>
      <c r="B11" s="55">
        <v>1151</v>
      </c>
      <c r="C11" s="56">
        <v>858</v>
      </c>
      <c r="D11" s="55">
        <v>4245</v>
      </c>
      <c r="E11" s="56">
        <v>3624</v>
      </c>
      <c r="F11" s="57"/>
      <c r="G11" s="55">
        <f t="shared" si="0"/>
        <v>293</v>
      </c>
      <c r="H11" s="56">
        <f t="shared" si="1"/>
        <v>621</v>
      </c>
      <c r="I11" s="77">
        <f t="shared" si="2"/>
        <v>0.34149184149184147</v>
      </c>
      <c r="J11" s="78">
        <f t="shared" si="3"/>
        <v>0.17135761589403972</v>
      </c>
    </row>
    <row r="12" spans="1:10" x14ac:dyDescent="0.2">
      <c r="A12" s="20" t="s">
        <v>55</v>
      </c>
      <c r="B12" s="55">
        <v>1</v>
      </c>
      <c r="C12" s="56">
        <v>0</v>
      </c>
      <c r="D12" s="55">
        <v>1</v>
      </c>
      <c r="E12" s="56">
        <v>0</v>
      </c>
      <c r="F12" s="57"/>
      <c r="G12" s="55">
        <f t="shared" si="0"/>
        <v>1</v>
      </c>
      <c r="H12" s="56">
        <f t="shared" si="1"/>
        <v>1</v>
      </c>
      <c r="I12" s="77" t="str">
        <f t="shared" si="2"/>
        <v>-</v>
      </c>
      <c r="J12" s="78" t="str">
        <f t="shared" si="3"/>
        <v>-</v>
      </c>
    </row>
    <row r="13" spans="1:10" x14ac:dyDescent="0.2">
      <c r="A13" s="20" t="s">
        <v>56</v>
      </c>
      <c r="B13" s="55">
        <v>22</v>
      </c>
      <c r="C13" s="56">
        <v>30</v>
      </c>
      <c r="D13" s="55">
        <v>71</v>
      </c>
      <c r="E13" s="56">
        <v>91</v>
      </c>
      <c r="F13" s="57"/>
      <c r="G13" s="55">
        <f t="shared" si="0"/>
        <v>-8</v>
      </c>
      <c r="H13" s="56">
        <f t="shared" si="1"/>
        <v>-20</v>
      </c>
      <c r="I13" s="77">
        <f t="shared" si="2"/>
        <v>-0.26666666666666666</v>
      </c>
      <c r="J13" s="78">
        <f t="shared" si="3"/>
        <v>-0.21978021978021978</v>
      </c>
    </row>
    <row r="14" spans="1:10" x14ac:dyDescent="0.2">
      <c r="A14" s="20" t="s">
        <v>57</v>
      </c>
      <c r="B14" s="55">
        <v>10</v>
      </c>
      <c r="C14" s="56">
        <v>29</v>
      </c>
      <c r="D14" s="55">
        <v>53</v>
      </c>
      <c r="E14" s="56">
        <v>109</v>
      </c>
      <c r="F14" s="57"/>
      <c r="G14" s="55">
        <f t="shared" si="0"/>
        <v>-19</v>
      </c>
      <c r="H14" s="56">
        <f t="shared" si="1"/>
        <v>-56</v>
      </c>
      <c r="I14" s="77">
        <f t="shared" si="2"/>
        <v>-0.65517241379310343</v>
      </c>
      <c r="J14" s="78">
        <f t="shared" si="3"/>
        <v>-0.51376146788990829</v>
      </c>
    </row>
    <row r="15" spans="1:10" x14ac:dyDescent="0.2">
      <c r="A15" s="20" t="s">
        <v>58</v>
      </c>
      <c r="B15" s="55">
        <v>4</v>
      </c>
      <c r="C15" s="56">
        <v>5</v>
      </c>
      <c r="D15" s="55">
        <v>39</v>
      </c>
      <c r="E15" s="56">
        <v>40</v>
      </c>
      <c r="F15" s="57"/>
      <c r="G15" s="55">
        <f t="shared" si="0"/>
        <v>-1</v>
      </c>
      <c r="H15" s="56">
        <f t="shared" si="1"/>
        <v>-1</v>
      </c>
      <c r="I15" s="77">
        <f t="shared" si="2"/>
        <v>-0.2</v>
      </c>
      <c r="J15" s="78">
        <f t="shared" si="3"/>
        <v>-2.5000000000000001E-2</v>
      </c>
    </row>
    <row r="16" spans="1:10" x14ac:dyDescent="0.2">
      <c r="A16" s="20" t="s">
        <v>59</v>
      </c>
      <c r="B16" s="55">
        <v>42</v>
      </c>
      <c r="C16" s="56">
        <v>38</v>
      </c>
      <c r="D16" s="55">
        <v>120</v>
      </c>
      <c r="E16" s="56">
        <v>211</v>
      </c>
      <c r="F16" s="57"/>
      <c r="G16" s="55">
        <f t="shared" si="0"/>
        <v>4</v>
      </c>
      <c r="H16" s="56">
        <f t="shared" si="1"/>
        <v>-91</v>
      </c>
      <c r="I16" s="77">
        <f t="shared" si="2"/>
        <v>0.10526315789473684</v>
      </c>
      <c r="J16" s="78">
        <f t="shared" si="3"/>
        <v>-0.43127962085308058</v>
      </c>
    </row>
    <row r="17" spans="1:10" x14ac:dyDescent="0.2">
      <c r="A17" s="20" t="s">
        <v>60</v>
      </c>
      <c r="B17" s="55">
        <v>26</v>
      </c>
      <c r="C17" s="56">
        <v>34</v>
      </c>
      <c r="D17" s="55">
        <v>110</v>
      </c>
      <c r="E17" s="56">
        <v>120</v>
      </c>
      <c r="F17" s="57"/>
      <c r="G17" s="55">
        <f t="shared" si="0"/>
        <v>-8</v>
      </c>
      <c r="H17" s="56">
        <f t="shared" si="1"/>
        <v>-10</v>
      </c>
      <c r="I17" s="77">
        <f t="shared" si="2"/>
        <v>-0.23529411764705882</v>
      </c>
      <c r="J17" s="78">
        <f t="shared" si="3"/>
        <v>-8.3333333333333329E-2</v>
      </c>
    </row>
    <row r="18" spans="1:10" x14ac:dyDescent="0.2">
      <c r="A18" s="20" t="s">
        <v>61</v>
      </c>
      <c r="B18" s="55">
        <v>1976</v>
      </c>
      <c r="C18" s="56">
        <v>1901</v>
      </c>
      <c r="D18" s="55">
        <v>7359</v>
      </c>
      <c r="E18" s="56">
        <v>9198</v>
      </c>
      <c r="F18" s="57"/>
      <c r="G18" s="55">
        <f t="shared" si="0"/>
        <v>75</v>
      </c>
      <c r="H18" s="56">
        <f t="shared" si="1"/>
        <v>-1839</v>
      </c>
      <c r="I18" s="77">
        <f t="shared" si="2"/>
        <v>3.945291951604419E-2</v>
      </c>
      <c r="J18" s="78">
        <f t="shared" si="3"/>
        <v>-0.1999347684279191</v>
      </c>
    </row>
    <row r="19" spans="1:10" x14ac:dyDescent="0.2">
      <c r="A19" s="20" t="s">
        <v>62</v>
      </c>
      <c r="B19" s="55">
        <v>14</v>
      </c>
      <c r="C19" s="56">
        <v>1</v>
      </c>
      <c r="D19" s="55">
        <v>43</v>
      </c>
      <c r="E19" s="56">
        <v>37</v>
      </c>
      <c r="F19" s="57"/>
      <c r="G19" s="55">
        <f t="shared" si="0"/>
        <v>13</v>
      </c>
      <c r="H19" s="56">
        <f t="shared" si="1"/>
        <v>6</v>
      </c>
      <c r="I19" s="77" t="str">
        <f t="shared" si="2"/>
        <v>&gt;999%</v>
      </c>
      <c r="J19" s="78">
        <f t="shared" si="3"/>
        <v>0.16216216216216217</v>
      </c>
    </row>
    <row r="20" spans="1:10" x14ac:dyDescent="0.2">
      <c r="A20" s="20" t="s">
        <v>63</v>
      </c>
      <c r="B20" s="55">
        <v>91</v>
      </c>
      <c r="C20" s="56">
        <v>52</v>
      </c>
      <c r="D20" s="55">
        <v>298</v>
      </c>
      <c r="E20" s="56">
        <v>221</v>
      </c>
      <c r="F20" s="57"/>
      <c r="G20" s="55">
        <f t="shared" si="0"/>
        <v>39</v>
      </c>
      <c r="H20" s="56">
        <f t="shared" si="1"/>
        <v>77</v>
      </c>
      <c r="I20" s="77">
        <f t="shared" si="2"/>
        <v>0.75</v>
      </c>
      <c r="J20" s="78">
        <f t="shared" si="3"/>
        <v>0.34841628959276016</v>
      </c>
    </row>
    <row r="21" spans="1:10" x14ac:dyDescent="0.2">
      <c r="A21" s="20" t="s">
        <v>64</v>
      </c>
      <c r="B21" s="55">
        <v>138</v>
      </c>
      <c r="C21" s="56">
        <v>72</v>
      </c>
      <c r="D21" s="55">
        <v>441</v>
      </c>
      <c r="E21" s="56">
        <v>217</v>
      </c>
      <c r="F21" s="57"/>
      <c r="G21" s="55">
        <f t="shared" si="0"/>
        <v>66</v>
      </c>
      <c r="H21" s="56">
        <f t="shared" si="1"/>
        <v>224</v>
      </c>
      <c r="I21" s="77">
        <f t="shared" si="2"/>
        <v>0.91666666666666663</v>
      </c>
      <c r="J21" s="78">
        <f t="shared" si="3"/>
        <v>1.032258064516129</v>
      </c>
    </row>
    <row r="22" spans="1:10" x14ac:dyDescent="0.2">
      <c r="A22" s="20" t="s">
        <v>65</v>
      </c>
      <c r="B22" s="55">
        <v>461</v>
      </c>
      <c r="C22" s="56">
        <v>1266</v>
      </c>
      <c r="D22" s="55">
        <v>3566</v>
      </c>
      <c r="E22" s="56">
        <v>6074</v>
      </c>
      <c r="F22" s="57"/>
      <c r="G22" s="55">
        <f t="shared" si="0"/>
        <v>-805</v>
      </c>
      <c r="H22" s="56">
        <f t="shared" si="1"/>
        <v>-2508</v>
      </c>
      <c r="I22" s="77">
        <f t="shared" si="2"/>
        <v>-0.63586097946287523</v>
      </c>
      <c r="J22" s="78">
        <f t="shared" si="3"/>
        <v>-0.41290747448139614</v>
      </c>
    </row>
    <row r="23" spans="1:10" x14ac:dyDescent="0.2">
      <c r="A23" s="20" t="s">
        <v>66</v>
      </c>
      <c r="B23" s="55">
        <v>1112</v>
      </c>
      <c r="C23" s="56">
        <v>2072</v>
      </c>
      <c r="D23" s="55">
        <v>5189</v>
      </c>
      <c r="E23" s="56">
        <v>8279</v>
      </c>
      <c r="F23" s="57"/>
      <c r="G23" s="55">
        <f t="shared" si="0"/>
        <v>-960</v>
      </c>
      <c r="H23" s="56">
        <f t="shared" si="1"/>
        <v>-3090</v>
      </c>
      <c r="I23" s="77">
        <f t="shared" si="2"/>
        <v>-0.46332046332046334</v>
      </c>
      <c r="J23" s="78">
        <f t="shared" si="3"/>
        <v>-0.37323348230462616</v>
      </c>
    </row>
    <row r="24" spans="1:10" x14ac:dyDescent="0.2">
      <c r="A24" s="20" t="s">
        <v>67</v>
      </c>
      <c r="B24" s="55">
        <v>2641</v>
      </c>
      <c r="C24" s="56">
        <v>3182</v>
      </c>
      <c r="D24" s="55">
        <v>10249</v>
      </c>
      <c r="E24" s="56">
        <v>14844</v>
      </c>
      <c r="F24" s="57"/>
      <c r="G24" s="55">
        <f t="shared" si="0"/>
        <v>-541</v>
      </c>
      <c r="H24" s="56">
        <f t="shared" si="1"/>
        <v>-4595</v>
      </c>
      <c r="I24" s="77">
        <f t="shared" si="2"/>
        <v>-0.17001885606536768</v>
      </c>
      <c r="J24" s="78">
        <f t="shared" si="3"/>
        <v>-0.30955268121800056</v>
      </c>
    </row>
    <row r="25" spans="1:10" x14ac:dyDescent="0.2">
      <c r="A25" s="20" t="s">
        <v>68</v>
      </c>
      <c r="B25" s="55">
        <v>0</v>
      </c>
      <c r="C25" s="56">
        <v>20</v>
      </c>
      <c r="D25" s="55">
        <v>26</v>
      </c>
      <c r="E25" s="56">
        <v>131</v>
      </c>
      <c r="F25" s="57"/>
      <c r="G25" s="55">
        <f t="shared" si="0"/>
        <v>-20</v>
      </c>
      <c r="H25" s="56">
        <f t="shared" si="1"/>
        <v>-105</v>
      </c>
      <c r="I25" s="77">
        <f t="shared" si="2"/>
        <v>-1</v>
      </c>
      <c r="J25" s="78">
        <f t="shared" si="3"/>
        <v>-0.80152671755725191</v>
      </c>
    </row>
    <row r="26" spans="1:10" x14ac:dyDescent="0.2">
      <c r="A26" s="20" t="s">
        <v>69</v>
      </c>
      <c r="B26" s="55">
        <v>697</v>
      </c>
      <c r="C26" s="56">
        <v>889</v>
      </c>
      <c r="D26" s="55">
        <v>2899</v>
      </c>
      <c r="E26" s="56">
        <v>3726</v>
      </c>
      <c r="F26" s="57"/>
      <c r="G26" s="55">
        <f t="shared" si="0"/>
        <v>-192</v>
      </c>
      <c r="H26" s="56">
        <f t="shared" si="1"/>
        <v>-827</v>
      </c>
      <c r="I26" s="77">
        <f t="shared" si="2"/>
        <v>-0.21597300337457817</v>
      </c>
      <c r="J26" s="78">
        <f t="shared" si="3"/>
        <v>-0.22195383789586687</v>
      </c>
    </row>
    <row r="27" spans="1:10" x14ac:dyDescent="0.2">
      <c r="A27" s="20" t="s">
        <v>70</v>
      </c>
      <c r="B27" s="55">
        <v>1</v>
      </c>
      <c r="C27" s="56">
        <v>0</v>
      </c>
      <c r="D27" s="55">
        <v>1</v>
      </c>
      <c r="E27" s="56">
        <v>0</v>
      </c>
      <c r="F27" s="57"/>
      <c r="G27" s="55">
        <f t="shared" si="0"/>
        <v>1</v>
      </c>
      <c r="H27" s="56">
        <f t="shared" si="1"/>
        <v>1</v>
      </c>
      <c r="I27" s="77" t="str">
        <f t="shared" si="2"/>
        <v>-</v>
      </c>
      <c r="J27" s="78" t="str">
        <f t="shared" si="3"/>
        <v>-</v>
      </c>
    </row>
    <row r="28" spans="1:10" x14ac:dyDescent="0.2">
      <c r="A28" s="20" t="s">
        <v>71</v>
      </c>
      <c r="B28" s="55">
        <v>98</v>
      </c>
      <c r="C28" s="56">
        <v>108</v>
      </c>
      <c r="D28" s="55">
        <v>334</v>
      </c>
      <c r="E28" s="56">
        <v>541</v>
      </c>
      <c r="F28" s="57"/>
      <c r="G28" s="55">
        <f t="shared" si="0"/>
        <v>-10</v>
      </c>
      <c r="H28" s="56">
        <f t="shared" si="1"/>
        <v>-207</v>
      </c>
      <c r="I28" s="77">
        <f t="shared" si="2"/>
        <v>-9.2592592592592587E-2</v>
      </c>
      <c r="J28" s="78">
        <f t="shared" si="3"/>
        <v>-0.38262476894639558</v>
      </c>
    </row>
    <row r="29" spans="1:10" x14ac:dyDescent="0.2">
      <c r="A29" s="20" t="s">
        <v>72</v>
      </c>
      <c r="B29" s="55">
        <v>229</v>
      </c>
      <c r="C29" s="56">
        <v>214</v>
      </c>
      <c r="D29" s="55">
        <v>731</v>
      </c>
      <c r="E29" s="56">
        <v>897</v>
      </c>
      <c r="F29" s="57"/>
      <c r="G29" s="55">
        <f t="shared" si="0"/>
        <v>15</v>
      </c>
      <c r="H29" s="56">
        <f t="shared" si="1"/>
        <v>-166</v>
      </c>
      <c r="I29" s="77">
        <f t="shared" si="2"/>
        <v>7.0093457943925228E-2</v>
      </c>
      <c r="J29" s="78">
        <f t="shared" si="3"/>
        <v>-0.18506131549609811</v>
      </c>
    </row>
    <row r="30" spans="1:10" x14ac:dyDescent="0.2">
      <c r="A30" s="20" t="s">
        <v>73</v>
      </c>
      <c r="B30" s="55">
        <v>2057</v>
      </c>
      <c r="C30" s="56">
        <v>2542</v>
      </c>
      <c r="D30" s="55">
        <v>9190</v>
      </c>
      <c r="E30" s="56">
        <v>11294</v>
      </c>
      <c r="F30" s="57"/>
      <c r="G30" s="55">
        <f t="shared" si="0"/>
        <v>-485</v>
      </c>
      <c r="H30" s="56">
        <f t="shared" si="1"/>
        <v>-2104</v>
      </c>
      <c r="I30" s="77">
        <f t="shared" si="2"/>
        <v>-0.19079464988198269</v>
      </c>
      <c r="J30" s="78">
        <f t="shared" si="3"/>
        <v>-0.18629360722507526</v>
      </c>
    </row>
    <row r="31" spans="1:10" x14ac:dyDescent="0.2">
      <c r="A31" s="20" t="s">
        <v>74</v>
      </c>
      <c r="B31" s="55">
        <v>2</v>
      </c>
      <c r="C31" s="56">
        <v>5</v>
      </c>
      <c r="D31" s="55">
        <v>15</v>
      </c>
      <c r="E31" s="56">
        <v>17</v>
      </c>
      <c r="F31" s="57"/>
      <c r="G31" s="55">
        <f t="shared" si="0"/>
        <v>-3</v>
      </c>
      <c r="H31" s="56">
        <f t="shared" si="1"/>
        <v>-2</v>
      </c>
      <c r="I31" s="77">
        <f t="shared" si="2"/>
        <v>-0.6</v>
      </c>
      <c r="J31" s="78">
        <f t="shared" si="3"/>
        <v>-0.11764705882352941</v>
      </c>
    </row>
    <row r="32" spans="1:10" x14ac:dyDescent="0.2">
      <c r="A32" s="20" t="s">
        <v>75</v>
      </c>
      <c r="B32" s="55">
        <v>394</v>
      </c>
      <c r="C32" s="56">
        <v>483</v>
      </c>
      <c r="D32" s="55">
        <v>1442</v>
      </c>
      <c r="E32" s="56">
        <v>2109</v>
      </c>
      <c r="F32" s="57"/>
      <c r="G32" s="55">
        <f t="shared" si="0"/>
        <v>-89</v>
      </c>
      <c r="H32" s="56">
        <f t="shared" si="1"/>
        <v>-667</v>
      </c>
      <c r="I32" s="77">
        <f t="shared" si="2"/>
        <v>-0.18426501035196688</v>
      </c>
      <c r="J32" s="78">
        <f t="shared" si="3"/>
        <v>-0.31626363205310576</v>
      </c>
    </row>
    <row r="33" spans="1:10" x14ac:dyDescent="0.2">
      <c r="A33" s="20" t="s">
        <v>76</v>
      </c>
      <c r="B33" s="55">
        <v>412</v>
      </c>
      <c r="C33" s="56">
        <v>288</v>
      </c>
      <c r="D33" s="55">
        <v>1276</v>
      </c>
      <c r="E33" s="56">
        <v>1263</v>
      </c>
      <c r="F33" s="57"/>
      <c r="G33" s="55">
        <f t="shared" si="0"/>
        <v>124</v>
      </c>
      <c r="H33" s="56">
        <f t="shared" si="1"/>
        <v>13</v>
      </c>
      <c r="I33" s="77">
        <f t="shared" si="2"/>
        <v>0.43055555555555558</v>
      </c>
      <c r="J33" s="78">
        <f t="shared" si="3"/>
        <v>1.0292953285827395E-2</v>
      </c>
    </row>
    <row r="34" spans="1:10" x14ac:dyDescent="0.2">
      <c r="A34" s="20" t="s">
        <v>77</v>
      </c>
      <c r="B34" s="55">
        <v>685</v>
      </c>
      <c r="C34" s="56">
        <v>399</v>
      </c>
      <c r="D34" s="55">
        <v>1989</v>
      </c>
      <c r="E34" s="56">
        <v>1978</v>
      </c>
      <c r="F34" s="57"/>
      <c r="G34" s="55">
        <f t="shared" si="0"/>
        <v>286</v>
      </c>
      <c r="H34" s="56">
        <f t="shared" si="1"/>
        <v>11</v>
      </c>
      <c r="I34" s="77">
        <f t="shared" si="2"/>
        <v>0.71679197994987465</v>
      </c>
      <c r="J34" s="78">
        <f t="shared" si="3"/>
        <v>5.561172901921132E-3</v>
      </c>
    </row>
    <row r="35" spans="1:10" x14ac:dyDescent="0.2">
      <c r="A35" s="20" t="s">
        <v>78</v>
      </c>
      <c r="B35" s="55">
        <v>5</v>
      </c>
      <c r="C35" s="56">
        <v>1</v>
      </c>
      <c r="D35" s="55">
        <v>13</v>
      </c>
      <c r="E35" s="56">
        <v>17</v>
      </c>
      <c r="F35" s="57"/>
      <c r="G35" s="55">
        <f t="shared" si="0"/>
        <v>4</v>
      </c>
      <c r="H35" s="56">
        <f t="shared" si="1"/>
        <v>-4</v>
      </c>
      <c r="I35" s="77">
        <f t="shared" si="2"/>
        <v>4</v>
      </c>
      <c r="J35" s="78">
        <f t="shared" si="3"/>
        <v>-0.23529411764705882</v>
      </c>
    </row>
    <row r="36" spans="1:10" x14ac:dyDescent="0.2">
      <c r="A36" s="20" t="s">
        <v>79</v>
      </c>
      <c r="B36" s="55">
        <v>29</v>
      </c>
      <c r="C36" s="56">
        <v>34</v>
      </c>
      <c r="D36" s="55">
        <v>102</v>
      </c>
      <c r="E36" s="56">
        <v>127</v>
      </c>
      <c r="F36" s="57"/>
      <c r="G36" s="55">
        <f t="shared" si="0"/>
        <v>-5</v>
      </c>
      <c r="H36" s="56">
        <f t="shared" si="1"/>
        <v>-25</v>
      </c>
      <c r="I36" s="77">
        <f t="shared" si="2"/>
        <v>-0.14705882352941177</v>
      </c>
      <c r="J36" s="78">
        <f t="shared" si="3"/>
        <v>-0.19685039370078741</v>
      </c>
    </row>
    <row r="37" spans="1:10" x14ac:dyDescent="0.2">
      <c r="A37" s="20" t="s">
        <v>80</v>
      </c>
      <c r="B37" s="55">
        <v>2872</v>
      </c>
      <c r="C37" s="56">
        <v>3502</v>
      </c>
      <c r="D37" s="55">
        <v>11801</v>
      </c>
      <c r="E37" s="56">
        <v>18346</v>
      </c>
      <c r="F37" s="57"/>
      <c r="G37" s="55">
        <f t="shared" si="0"/>
        <v>-630</v>
      </c>
      <c r="H37" s="56">
        <f t="shared" si="1"/>
        <v>-6545</v>
      </c>
      <c r="I37" s="77">
        <f t="shared" si="2"/>
        <v>-0.17989720159908623</v>
      </c>
      <c r="J37" s="78">
        <f t="shared" si="3"/>
        <v>-0.35675351575275266</v>
      </c>
    </row>
    <row r="38" spans="1:10" x14ac:dyDescent="0.2">
      <c r="A38" s="20" t="s">
        <v>81</v>
      </c>
      <c r="B38" s="55">
        <v>3</v>
      </c>
      <c r="C38" s="56">
        <v>5</v>
      </c>
      <c r="D38" s="55">
        <v>14</v>
      </c>
      <c r="E38" s="56">
        <v>23</v>
      </c>
      <c r="F38" s="57"/>
      <c r="G38" s="55">
        <f t="shared" si="0"/>
        <v>-2</v>
      </c>
      <c r="H38" s="56">
        <f t="shared" si="1"/>
        <v>-9</v>
      </c>
      <c r="I38" s="77">
        <f t="shared" si="2"/>
        <v>-0.4</v>
      </c>
      <c r="J38" s="78">
        <f t="shared" si="3"/>
        <v>-0.39130434782608697</v>
      </c>
    </row>
    <row r="39" spans="1:10" x14ac:dyDescent="0.2">
      <c r="A39" s="20" t="s">
        <v>82</v>
      </c>
      <c r="B39" s="55">
        <v>1357</v>
      </c>
      <c r="C39" s="56">
        <v>1120</v>
      </c>
      <c r="D39" s="55">
        <v>4692</v>
      </c>
      <c r="E39" s="56">
        <v>5400</v>
      </c>
      <c r="F39" s="57"/>
      <c r="G39" s="55">
        <f t="shared" si="0"/>
        <v>237</v>
      </c>
      <c r="H39" s="56">
        <f t="shared" si="1"/>
        <v>-708</v>
      </c>
      <c r="I39" s="77">
        <f t="shared" si="2"/>
        <v>0.21160714285714285</v>
      </c>
      <c r="J39" s="78">
        <f t="shared" si="3"/>
        <v>-0.13111111111111112</v>
      </c>
    </row>
    <row r="40" spans="1:10" x14ac:dyDescent="0.2">
      <c r="A40" s="20" t="s">
        <v>83</v>
      </c>
      <c r="B40" s="55">
        <v>302</v>
      </c>
      <c r="C40" s="56">
        <v>233</v>
      </c>
      <c r="D40" s="55">
        <v>982</v>
      </c>
      <c r="E40" s="56">
        <v>966</v>
      </c>
      <c r="F40" s="57"/>
      <c r="G40" s="55">
        <f t="shared" si="0"/>
        <v>69</v>
      </c>
      <c r="H40" s="56">
        <f t="shared" si="1"/>
        <v>16</v>
      </c>
      <c r="I40" s="77">
        <f t="shared" si="2"/>
        <v>0.29613733905579398</v>
      </c>
      <c r="J40" s="78">
        <f t="shared" si="3"/>
        <v>1.6563146997929608E-2</v>
      </c>
    </row>
    <row r="41" spans="1:10" x14ac:dyDescent="0.2">
      <c r="A41" s="20" t="s">
        <v>84</v>
      </c>
      <c r="B41" s="55">
        <v>454</v>
      </c>
      <c r="C41" s="56">
        <v>351</v>
      </c>
      <c r="D41" s="55">
        <v>2046</v>
      </c>
      <c r="E41" s="56">
        <v>1082</v>
      </c>
      <c r="F41" s="57"/>
      <c r="G41" s="55">
        <f t="shared" si="0"/>
        <v>103</v>
      </c>
      <c r="H41" s="56">
        <f t="shared" si="1"/>
        <v>964</v>
      </c>
      <c r="I41" s="77">
        <f t="shared" si="2"/>
        <v>0.29344729344729342</v>
      </c>
      <c r="J41" s="78">
        <f t="shared" si="3"/>
        <v>0.89094269870609977</v>
      </c>
    </row>
    <row r="42" spans="1:10" x14ac:dyDescent="0.2">
      <c r="A42" s="20" t="s">
        <v>85</v>
      </c>
      <c r="B42" s="55">
        <v>174</v>
      </c>
      <c r="C42" s="56">
        <v>116</v>
      </c>
      <c r="D42" s="55">
        <v>537</v>
      </c>
      <c r="E42" s="56">
        <v>572</v>
      </c>
      <c r="F42" s="57"/>
      <c r="G42" s="55">
        <f t="shared" si="0"/>
        <v>58</v>
      </c>
      <c r="H42" s="56">
        <f t="shared" si="1"/>
        <v>-35</v>
      </c>
      <c r="I42" s="77">
        <f t="shared" si="2"/>
        <v>0.5</v>
      </c>
      <c r="J42" s="78">
        <f t="shared" si="3"/>
        <v>-6.1188811188811192E-2</v>
      </c>
    </row>
    <row r="43" spans="1:10" x14ac:dyDescent="0.2">
      <c r="A43" s="20" t="s">
        <v>86</v>
      </c>
      <c r="B43" s="55">
        <v>2059</v>
      </c>
      <c r="C43" s="56">
        <v>2487</v>
      </c>
      <c r="D43" s="55">
        <v>8164</v>
      </c>
      <c r="E43" s="56">
        <v>12025</v>
      </c>
      <c r="F43" s="57"/>
      <c r="G43" s="55">
        <f t="shared" si="0"/>
        <v>-428</v>
      </c>
      <c r="H43" s="56">
        <f t="shared" si="1"/>
        <v>-3861</v>
      </c>
      <c r="I43" s="77">
        <f t="shared" si="2"/>
        <v>-0.17209489344591877</v>
      </c>
      <c r="J43" s="78">
        <f t="shared" si="3"/>
        <v>-0.32108108108108108</v>
      </c>
    </row>
    <row r="44" spans="1:10" x14ac:dyDescent="0.2">
      <c r="A44" s="20" t="s">
        <v>87</v>
      </c>
      <c r="B44" s="55">
        <v>0</v>
      </c>
      <c r="C44" s="56">
        <v>0</v>
      </c>
      <c r="D44" s="55">
        <v>2</v>
      </c>
      <c r="E44" s="56">
        <v>3</v>
      </c>
      <c r="F44" s="57"/>
      <c r="G44" s="55">
        <f t="shared" si="0"/>
        <v>0</v>
      </c>
      <c r="H44" s="56">
        <f t="shared" si="1"/>
        <v>-1</v>
      </c>
      <c r="I44" s="77" t="str">
        <f t="shared" si="2"/>
        <v>-</v>
      </c>
      <c r="J44" s="78">
        <f t="shared" si="3"/>
        <v>-0.33333333333333331</v>
      </c>
    </row>
    <row r="45" spans="1:10" x14ac:dyDescent="0.2">
      <c r="A45" s="20" t="s">
        <v>88</v>
      </c>
      <c r="B45" s="55">
        <v>1112</v>
      </c>
      <c r="C45" s="56">
        <v>1315</v>
      </c>
      <c r="D45" s="55">
        <v>5322</v>
      </c>
      <c r="E45" s="56">
        <v>6921</v>
      </c>
      <c r="F45" s="57"/>
      <c r="G45" s="55">
        <f t="shared" si="0"/>
        <v>-203</v>
      </c>
      <c r="H45" s="56">
        <f t="shared" si="1"/>
        <v>-1599</v>
      </c>
      <c r="I45" s="77">
        <f t="shared" si="2"/>
        <v>-0.1543726235741445</v>
      </c>
      <c r="J45" s="78">
        <f t="shared" si="3"/>
        <v>-0.23103597745990465</v>
      </c>
    </row>
    <row r="46" spans="1:10" x14ac:dyDescent="0.2">
      <c r="A46" s="20" t="s">
        <v>89</v>
      </c>
      <c r="B46" s="55">
        <v>125</v>
      </c>
      <c r="C46" s="56">
        <v>138</v>
      </c>
      <c r="D46" s="55">
        <v>426</v>
      </c>
      <c r="E46" s="56">
        <v>378</v>
      </c>
      <c r="F46" s="57"/>
      <c r="G46" s="55">
        <f t="shared" si="0"/>
        <v>-13</v>
      </c>
      <c r="H46" s="56">
        <f t="shared" si="1"/>
        <v>48</v>
      </c>
      <c r="I46" s="77">
        <f t="shared" si="2"/>
        <v>-9.420289855072464E-2</v>
      </c>
      <c r="J46" s="78">
        <f t="shared" si="3"/>
        <v>0.12698412698412698</v>
      </c>
    </row>
    <row r="47" spans="1:10" x14ac:dyDescent="0.2">
      <c r="A47" s="20" t="s">
        <v>90</v>
      </c>
      <c r="B47" s="55">
        <v>196</v>
      </c>
      <c r="C47" s="56">
        <v>166</v>
      </c>
      <c r="D47" s="55">
        <v>797</v>
      </c>
      <c r="E47" s="56">
        <v>816</v>
      </c>
      <c r="F47" s="57"/>
      <c r="G47" s="55">
        <f t="shared" si="0"/>
        <v>30</v>
      </c>
      <c r="H47" s="56">
        <f t="shared" si="1"/>
        <v>-19</v>
      </c>
      <c r="I47" s="77">
        <f t="shared" si="2"/>
        <v>0.18072289156626506</v>
      </c>
      <c r="J47" s="78">
        <f t="shared" si="3"/>
        <v>-2.3284313725490197E-2</v>
      </c>
    </row>
    <row r="48" spans="1:10" x14ac:dyDescent="0.2">
      <c r="A48" s="20" t="s">
        <v>91</v>
      </c>
      <c r="B48" s="55">
        <v>144</v>
      </c>
      <c r="C48" s="56">
        <v>87</v>
      </c>
      <c r="D48" s="55">
        <v>482</v>
      </c>
      <c r="E48" s="56">
        <v>364</v>
      </c>
      <c r="F48" s="57"/>
      <c r="G48" s="55">
        <f t="shared" si="0"/>
        <v>57</v>
      </c>
      <c r="H48" s="56">
        <f t="shared" si="1"/>
        <v>118</v>
      </c>
      <c r="I48" s="77">
        <f t="shared" si="2"/>
        <v>0.65517241379310343</v>
      </c>
      <c r="J48" s="78">
        <f t="shared" si="3"/>
        <v>0.32417582417582419</v>
      </c>
    </row>
    <row r="49" spans="1:10" x14ac:dyDescent="0.2">
      <c r="A49" s="20" t="s">
        <v>92</v>
      </c>
      <c r="B49" s="55">
        <v>210</v>
      </c>
      <c r="C49" s="56">
        <v>253</v>
      </c>
      <c r="D49" s="55">
        <v>583</v>
      </c>
      <c r="E49" s="56">
        <v>1082</v>
      </c>
      <c r="F49" s="57"/>
      <c r="G49" s="55">
        <f t="shared" si="0"/>
        <v>-43</v>
      </c>
      <c r="H49" s="56">
        <f t="shared" si="1"/>
        <v>-499</v>
      </c>
      <c r="I49" s="77">
        <f t="shared" si="2"/>
        <v>-0.16996047430830039</v>
      </c>
      <c r="J49" s="78">
        <f t="shared" si="3"/>
        <v>-0.4611829944547135</v>
      </c>
    </row>
    <row r="50" spans="1:10" x14ac:dyDescent="0.2">
      <c r="A50" s="20" t="s">
        <v>93</v>
      </c>
      <c r="B50" s="55">
        <v>3</v>
      </c>
      <c r="C50" s="56">
        <v>2</v>
      </c>
      <c r="D50" s="55">
        <v>6</v>
      </c>
      <c r="E50" s="56">
        <v>11</v>
      </c>
      <c r="F50" s="57"/>
      <c r="G50" s="55">
        <f t="shared" si="0"/>
        <v>1</v>
      </c>
      <c r="H50" s="56">
        <f t="shared" si="1"/>
        <v>-5</v>
      </c>
      <c r="I50" s="77">
        <f t="shared" si="2"/>
        <v>0.5</v>
      </c>
      <c r="J50" s="78">
        <f t="shared" si="3"/>
        <v>-0.45454545454545453</v>
      </c>
    </row>
    <row r="51" spans="1:10" x14ac:dyDescent="0.2">
      <c r="A51" s="20" t="s">
        <v>94</v>
      </c>
      <c r="B51" s="55">
        <v>250</v>
      </c>
      <c r="C51" s="56">
        <v>312</v>
      </c>
      <c r="D51" s="55">
        <v>1060</v>
      </c>
      <c r="E51" s="56">
        <v>1333</v>
      </c>
      <c r="F51" s="57"/>
      <c r="G51" s="55">
        <f t="shared" si="0"/>
        <v>-62</v>
      </c>
      <c r="H51" s="56">
        <f t="shared" si="1"/>
        <v>-273</v>
      </c>
      <c r="I51" s="77">
        <f t="shared" si="2"/>
        <v>-0.19871794871794871</v>
      </c>
      <c r="J51" s="78">
        <f t="shared" si="3"/>
        <v>-0.20480120030007501</v>
      </c>
    </row>
    <row r="52" spans="1:10" x14ac:dyDescent="0.2">
      <c r="A52" s="20" t="s">
        <v>95</v>
      </c>
      <c r="B52" s="55">
        <v>50</v>
      </c>
      <c r="C52" s="56">
        <v>0</v>
      </c>
      <c r="D52" s="55">
        <v>163</v>
      </c>
      <c r="E52" s="56">
        <v>0</v>
      </c>
      <c r="F52" s="57"/>
      <c r="G52" s="55">
        <f t="shared" si="0"/>
        <v>50</v>
      </c>
      <c r="H52" s="56">
        <f t="shared" si="1"/>
        <v>163</v>
      </c>
      <c r="I52" s="77" t="str">
        <f t="shared" si="2"/>
        <v>-</v>
      </c>
      <c r="J52" s="78" t="str">
        <f t="shared" si="3"/>
        <v>-</v>
      </c>
    </row>
    <row r="53" spans="1:10" x14ac:dyDescent="0.2">
      <c r="A53" s="20" t="s">
        <v>96</v>
      </c>
      <c r="B53" s="55">
        <v>1358</v>
      </c>
      <c r="C53" s="56">
        <v>1717</v>
      </c>
      <c r="D53" s="55">
        <v>5514</v>
      </c>
      <c r="E53" s="56">
        <v>7699</v>
      </c>
      <c r="F53" s="57"/>
      <c r="G53" s="55">
        <f t="shared" si="0"/>
        <v>-359</v>
      </c>
      <c r="H53" s="56">
        <f t="shared" si="1"/>
        <v>-2185</v>
      </c>
      <c r="I53" s="77">
        <f t="shared" si="2"/>
        <v>-0.20908561444379731</v>
      </c>
      <c r="J53" s="78">
        <f t="shared" si="3"/>
        <v>-0.28380309131055981</v>
      </c>
    </row>
    <row r="54" spans="1:10" x14ac:dyDescent="0.2">
      <c r="A54" s="20" t="s">
        <v>97</v>
      </c>
      <c r="B54" s="55">
        <v>501</v>
      </c>
      <c r="C54" s="56">
        <v>668</v>
      </c>
      <c r="D54" s="55">
        <v>2181</v>
      </c>
      <c r="E54" s="56">
        <v>2979</v>
      </c>
      <c r="F54" s="57"/>
      <c r="G54" s="55">
        <f t="shared" si="0"/>
        <v>-167</v>
      </c>
      <c r="H54" s="56">
        <f t="shared" si="1"/>
        <v>-798</v>
      </c>
      <c r="I54" s="77">
        <f t="shared" si="2"/>
        <v>-0.25</v>
      </c>
      <c r="J54" s="78">
        <f t="shared" si="3"/>
        <v>-0.26787512588116819</v>
      </c>
    </row>
    <row r="55" spans="1:10" x14ac:dyDescent="0.2">
      <c r="A55" s="20" t="s">
        <v>98</v>
      </c>
      <c r="B55" s="55">
        <v>6958</v>
      </c>
      <c r="C55" s="56">
        <v>6628</v>
      </c>
      <c r="D55" s="55">
        <v>30675</v>
      </c>
      <c r="E55" s="56">
        <v>32811</v>
      </c>
      <c r="F55" s="57"/>
      <c r="G55" s="55">
        <f t="shared" si="0"/>
        <v>330</v>
      </c>
      <c r="H55" s="56">
        <f t="shared" si="1"/>
        <v>-2136</v>
      </c>
      <c r="I55" s="77">
        <f t="shared" si="2"/>
        <v>4.9788774894387447E-2</v>
      </c>
      <c r="J55" s="78">
        <f t="shared" si="3"/>
        <v>-6.5100118862576578E-2</v>
      </c>
    </row>
    <row r="56" spans="1:10" x14ac:dyDescent="0.2">
      <c r="A56" s="20" t="s">
        <v>99</v>
      </c>
      <c r="B56" s="55">
        <v>2007</v>
      </c>
      <c r="C56" s="56">
        <v>2228</v>
      </c>
      <c r="D56" s="55">
        <v>7121</v>
      </c>
      <c r="E56" s="56">
        <v>10192</v>
      </c>
      <c r="F56" s="57"/>
      <c r="G56" s="55">
        <f t="shared" si="0"/>
        <v>-221</v>
      </c>
      <c r="H56" s="56">
        <f t="shared" si="1"/>
        <v>-3071</v>
      </c>
      <c r="I56" s="77">
        <f t="shared" si="2"/>
        <v>-9.9192100538599642E-2</v>
      </c>
      <c r="J56" s="78">
        <f t="shared" si="3"/>
        <v>-0.30131475667189955</v>
      </c>
    </row>
    <row r="57" spans="1:10" x14ac:dyDescent="0.2">
      <c r="A57" s="20" t="s">
        <v>100</v>
      </c>
      <c r="B57" s="55">
        <v>450</v>
      </c>
      <c r="C57" s="56">
        <v>381</v>
      </c>
      <c r="D57" s="55">
        <v>1383</v>
      </c>
      <c r="E57" s="56">
        <v>1667</v>
      </c>
      <c r="F57" s="57"/>
      <c r="G57" s="55">
        <f t="shared" si="0"/>
        <v>69</v>
      </c>
      <c r="H57" s="56">
        <f t="shared" si="1"/>
        <v>-284</v>
      </c>
      <c r="I57" s="77">
        <f t="shared" si="2"/>
        <v>0.18110236220472442</v>
      </c>
      <c r="J57" s="78">
        <f t="shared" si="3"/>
        <v>-0.17036592681463708</v>
      </c>
    </row>
    <row r="58" spans="1:10" x14ac:dyDescent="0.2">
      <c r="A58" s="62" t="s">
        <v>101</v>
      </c>
      <c r="B58" s="63">
        <v>12</v>
      </c>
      <c r="C58" s="64">
        <v>15</v>
      </c>
      <c r="D58" s="63">
        <v>61</v>
      </c>
      <c r="E58" s="64">
        <v>63</v>
      </c>
      <c r="F58" s="65"/>
      <c r="G58" s="63">
        <f t="shared" si="0"/>
        <v>-3</v>
      </c>
      <c r="H58" s="64">
        <f t="shared" si="1"/>
        <v>-2</v>
      </c>
      <c r="I58" s="79">
        <f t="shared" si="2"/>
        <v>-0.2</v>
      </c>
      <c r="J58" s="80">
        <f t="shared" si="3"/>
        <v>-3.1746031746031744E-2</v>
      </c>
    </row>
    <row r="59" spans="1:10" x14ac:dyDescent="0.2">
      <c r="A59" s="20" t="s">
        <v>102</v>
      </c>
      <c r="B59" s="55">
        <v>14</v>
      </c>
      <c r="C59" s="56">
        <v>33</v>
      </c>
      <c r="D59" s="55">
        <v>19</v>
      </c>
      <c r="E59" s="56">
        <v>34</v>
      </c>
      <c r="F59" s="57"/>
      <c r="G59" s="55">
        <f t="shared" si="0"/>
        <v>-19</v>
      </c>
      <c r="H59" s="56">
        <f t="shared" si="1"/>
        <v>-15</v>
      </c>
      <c r="I59" s="77">
        <f t="shared" si="2"/>
        <v>-0.5757575757575758</v>
      </c>
      <c r="J59" s="78">
        <f t="shared" si="3"/>
        <v>-0.44117647058823528</v>
      </c>
    </row>
    <row r="60" spans="1:10" x14ac:dyDescent="0.2">
      <c r="A60" s="20" t="s">
        <v>103</v>
      </c>
      <c r="B60" s="55">
        <v>5</v>
      </c>
      <c r="C60" s="56">
        <v>9</v>
      </c>
      <c r="D60" s="55">
        <v>33</v>
      </c>
      <c r="E60" s="56">
        <v>46</v>
      </c>
      <c r="F60" s="57"/>
      <c r="G60" s="55">
        <f t="shared" si="0"/>
        <v>-4</v>
      </c>
      <c r="H60" s="56">
        <f t="shared" si="1"/>
        <v>-13</v>
      </c>
      <c r="I60" s="77">
        <f t="shared" si="2"/>
        <v>-0.44444444444444442</v>
      </c>
      <c r="J60" s="78">
        <f t="shared" si="3"/>
        <v>-0.28260869565217389</v>
      </c>
    </row>
    <row r="61" spans="1:10" x14ac:dyDescent="0.2">
      <c r="A61" s="20" t="s">
        <v>104</v>
      </c>
      <c r="B61" s="55">
        <v>160</v>
      </c>
      <c r="C61" s="56">
        <v>111</v>
      </c>
      <c r="D61" s="55">
        <v>514</v>
      </c>
      <c r="E61" s="56">
        <v>590</v>
      </c>
      <c r="F61" s="57"/>
      <c r="G61" s="55">
        <f t="shared" si="0"/>
        <v>49</v>
      </c>
      <c r="H61" s="56">
        <f t="shared" si="1"/>
        <v>-76</v>
      </c>
      <c r="I61" s="77">
        <f t="shared" si="2"/>
        <v>0.44144144144144143</v>
      </c>
      <c r="J61" s="78">
        <f t="shared" si="3"/>
        <v>-0.12881355932203389</v>
      </c>
    </row>
    <row r="62" spans="1:10" x14ac:dyDescent="0.2">
      <c r="A62" s="20" t="s">
        <v>105</v>
      </c>
      <c r="B62" s="55">
        <v>249</v>
      </c>
      <c r="C62" s="56">
        <v>187</v>
      </c>
      <c r="D62" s="55">
        <v>914</v>
      </c>
      <c r="E62" s="56">
        <v>987</v>
      </c>
      <c r="F62" s="57"/>
      <c r="G62" s="55">
        <f t="shared" si="0"/>
        <v>62</v>
      </c>
      <c r="H62" s="56">
        <f t="shared" si="1"/>
        <v>-73</v>
      </c>
      <c r="I62" s="77">
        <f t="shared" si="2"/>
        <v>0.33155080213903743</v>
      </c>
      <c r="J62" s="78">
        <f t="shared" si="3"/>
        <v>-7.3961499493414393E-2</v>
      </c>
    </row>
    <row r="63" spans="1:10" x14ac:dyDescent="0.2">
      <c r="A63" s="20" t="s">
        <v>106</v>
      </c>
      <c r="B63" s="55">
        <v>3</v>
      </c>
      <c r="C63" s="56">
        <v>2</v>
      </c>
      <c r="D63" s="55">
        <v>18</v>
      </c>
      <c r="E63" s="56">
        <v>23</v>
      </c>
      <c r="F63" s="57"/>
      <c r="G63" s="55">
        <f t="shared" si="0"/>
        <v>1</v>
      </c>
      <c r="H63" s="56">
        <f t="shared" si="1"/>
        <v>-5</v>
      </c>
      <c r="I63" s="77">
        <f t="shared" si="2"/>
        <v>0.5</v>
      </c>
      <c r="J63" s="78">
        <f t="shared" si="3"/>
        <v>-0.21739130434782608</v>
      </c>
    </row>
    <row r="64" spans="1:10" x14ac:dyDescent="0.2">
      <c r="A64" s="20" t="s">
        <v>107</v>
      </c>
      <c r="B64" s="55">
        <v>2</v>
      </c>
      <c r="C64" s="56">
        <v>4</v>
      </c>
      <c r="D64" s="55">
        <v>3</v>
      </c>
      <c r="E64" s="56">
        <v>9</v>
      </c>
      <c r="F64" s="57"/>
      <c r="G64" s="55">
        <f t="shared" si="0"/>
        <v>-2</v>
      </c>
      <c r="H64" s="56">
        <f t="shared" si="1"/>
        <v>-6</v>
      </c>
      <c r="I64" s="77">
        <f t="shared" si="2"/>
        <v>-0.5</v>
      </c>
      <c r="J64" s="78">
        <f t="shared" si="3"/>
        <v>-0.66666666666666663</v>
      </c>
    </row>
    <row r="65" spans="1:10" x14ac:dyDescent="0.2">
      <c r="A65" s="20" t="s">
        <v>108</v>
      </c>
      <c r="B65" s="55">
        <v>358</v>
      </c>
      <c r="C65" s="56">
        <v>357</v>
      </c>
      <c r="D65" s="55">
        <v>1223</v>
      </c>
      <c r="E65" s="56">
        <v>1468</v>
      </c>
      <c r="F65" s="57"/>
      <c r="G65" s="55">
        <f t="shared" si="0"/>
        <v>1</v>
      </c>
      <c r="H65" s="56">
        <f t="shared" si="1"/>
        <v>-245</v>
      </c>
      <c r="I65" s="77">
        <f t="shared" si="2"/>
        <v>2.8011204481792717E-3</v>
      </c>
      <c r="J65" s="78">
        <f t="shared" si="3"/>
        <v>-0.16689373297002724</v>
      </c>
    </row>
    <row r="66" spans="1:10" x14ac:dyDescent="0.2">
      <c r="A66" s="20" t="s">
        <v>109</v>
      </c>
      <c r="B66" s="55">
        <v>64</v>
      </c>
      <c r="C66" s="56">
        <v>68</v>
      </c>
      <c r="D66" s="55">
        <v>222</v>
      </c>
      <c r="E66" s="56">
        <v>294</v>
      </c>
      <c r="F66" s="57"/>
      <c r="G66" s="55">
        <f t="shared" si="0"/>
        <v>-4</v>
      </c>
      <c r="H66" s="56">
        <f t="shared" si="1"/>
        <v>-72</v>
      </c>
      <c r="I66" s="77">
        <f t="shared" si="2"/>
        <v>-5.8823529411764705E-2</v>
      </c>
      <c r="J66" s="78">
        <f t="shared" si="3"/>
        <v>-0.24489795918367346</v>
      </c>
    </row>
    <row r="67" spans="1:10" x14ac:dyDescent="0.2">
      <c r="A67" s="20" t="s">
        <v>110</v>
      </c>
      <c r="B67" s="55">
        <v>43</v>
      </c>
      <c r="C67" s="56">
        <v>74</v>
      </c>
      <c r="D67" s="55">
        <v>202</v>
      </c>
      <c r="E67" s="56">
        <v>377</v>
      </c>
      <c r="F67" s="57"/>
      <c r="G67" s="55">
        <f t="shared" si="0"/>
        <v>-31</v>
      </c>
      <c r="H67" s="56">
        <f t="shared" si="1"/>
        <v>-175</v>
      </c>
      <c r="I67" s="77">
        <f t="shared" si="2"/>
        <v>-0.41891891891891891</v>
      </c>
      <c r="J67" s="78">
        <f t="shared" si="3"/>
        <v>-0.46419098143236076</v>
      </c>
    </row>
    <row r="68" spans="1:10" x14ac:dyDescent="0.2">
      <c r="A68" s="20" t="s">
        <v>111</v>
      </c>
      <c r="B68" s="55">
        <v>26</v>
      </c>
      <c r="C68" s="56">
        <v>35</v>
      </c>
      <c r="D68" s="55">
        <v>88</v>
      </c>
      <c r="E68" s="56">
        <v>132</v>
      </c>
      <c r="F68" s="57"/>
      <c r="G68" s="55">
        <f t="shared" si="0"/>
        <v>-9</v>
      </c>
      <c r="H68" s="56">
        <f t="shared" si="1"/>
        <v>-44</v>
      </c>
      <c r="I68" s="77">
        <f t="shared" si="2"/>
        <v>-0.25714285714285712</v>
      </c>
      <c r="J68" s="78">
        <f t="shared" si="3"/>
        <v>-0.33333333333333331</v>
      </c>
    </row>
    <row r="69" spans="1:10" x14ac:dyDescent="0.2">
      <c r="A69" s="20" t="s">
        <v>112</v>
      </c>
      <c r="B69" s="55">
        <v>1</v>
      </c>
      <c r="C69" s="56">
        <v>2</v>
      </c>
      <c r="D69" s="55">
        <v>6</v>
      </c>
      <c r="E69" s="56">
        <v>28</v>
      </c>
      <c r="F69" s="57"/>
      <c r="G69" s="55">
        <f t="shared" si="0"/>
        <v>-1</v>
      </c>
      <c r="H69" s="56">
        <f t="shared" si="1"/>
        <v>-22</v>
      </c>
      <c r="I69" s="77">
        <f t="shared" si="2"/>
        <v>-0.5</v>
      </c>
      <c r="J69" s="78">
        <f t="shared" si="3"/>
        <v>-0.7857142857142857</v>
      </c>
    </row>
    <row r="70" spans="1:10" x14ac:dyDescent="0.2">
      <c r="A70" s="20" t="s">
        <v>113</v>
      </c>
      <c r="B70" s="55">
        <v>62</v>
      </c>
      <c r="C70" s="56">
        <v>48</v>
      </c>
      <c r="D70" s="55">
        <v>135</v>
      </c>
      <c r="E70" s="56">
        <v>137</v>
      </c>
      <c r="F70" s="57"/>
      <c r="G70" s="55">
        <f t="shared" ref="G70:G74" si="4">B70-C70</f>
        <v>14</v>
      </c>
      <c r="H70" s="56">
        <f t="shared" ref="H70:H74" si="5">D70-E70</f>
        <v>-2</v>
      </c>
      <c r="I70" s="77">
        <f t="shared" ref="I70:I74" si="6">IF(C70=0, "-", IF(G70/C70&lt;10, G70/C70, "&gt;999%"))</f>
        <v>0.29166666666666669</v>
      </c>
      <c r="J70" s="78">
        <f t="shared" ref="J70:J74" si="7">IF(E70=0, "-", IF(H70/E70&lt;10, H70/E70, "&gt;999%"))</f>
        <v>-1.4598540145985401E-2</v>
      </c>
    </row>
    <row r="71" spans="1:10" x14ac:dyDescent="0.2">
      <c r="A71" s="20" t="s">
        <v>114</v>
      </c>
      <c r="B71" s="55">
        <v>24</v>
      </c>
      <c r="C71" s="56">
        <v>23</v>
      </c>
      <c r="D71" s="55">
        <v>115</v>
      </c>
      <c r="E71" s="56">
        <v>151</v>
      </c>
      <c r="F71" s="57"/>
      <c r="G71" s="55">
        <f t="shared" si="4"/>
        <v>1</v>
      </c>
      <c r="H71" s="56">
        <f t="shared" si="5"/>
        <v>-36</v>
      </c>
      <c r="I71" s="77">
        <f t="shared" si="6"/>
        <v>4.3478260869565216E-2</v>
      </c>
      <c r="J71" s="78">
        <f t="shared" si="7"/>
        <v>-0.23841059602649006</v>
      </c>
    </row>
    <row r="72" spans="1:10" x14ac:dyDescent="0.2">
      <c r="A72" s="20" t="s">
        <v>115</v>
      </c>
      <c r="B72" s="55">
        <v>23</v>
      </c>
      <c r="C72" s="56">
        <v>20</v>
      </c>
      <c r="D72" s="55">
        <v>54</v>
      </c>
      <c r="E72" s="56">
        <v>79</v>
      </c>
      <c r="F72" s="57"/>
      <c r="G72" s="55">
        <f t="shared" si="4"/>
        <v>3</v>
      </c>
      <c r="H72" s="56">
        <f t="shared" si="5"/>
        <v>-25</v>
      </c>
      <c r="I72" s="77">
        <f t="shared" si="6"/>
        <v>0.15</v>
      </c>
      <c r="J72" s="78">
        <f t="shared" si="7"/>
        <v>-0.31645569620253167</v>
      </c>
    </row>
    <row r="73" spans="1:10" x14ac:dyDescent="0.2">
      <c r="A73" s="20" t="s">
        <v>116</v>
      </c>
      <c r="B73" s="55">
        <v>58</v>
      </c>
      <c r="C73" s="56">
        <v>64</v>
      </c>
      <c r="D73" s="55">
        <v>220</v>
      </c>
      <c r="E73" s="56">
        <v>261</v>
      </c>
      <c r="F73" s="57"/>
      <c r="G73" s="55">
        <f t="shared" si="4"/>
        <v>-6</v>
      </c>
      <c r="H73" s="56">
        <f t="shared" si="5"/>
        <v>-41</v>
      </c>
      <c r="I73" s="77">
        <f t="shared" si="6"/>
        <v>-9.375E-2</v>
      </c>
      <c r="J73" s="78">
        <f t="shared" si="7"/>
        <v>-0.15708812260536398</v>
      </c>
    </row>
    <row r="74" spans="1:10" x14ac:dyDescent="0.2">
      <c r="A74" s="20" t="s">
        <v>117</v>
      </c>
      <c r="B74" s="55">
        <v>11</v>
      </c>
      <c r="C74" s="56">
        <v>7</v>
      </c>
      <c r="D74" s="55">
        <v>29</v>
      </c>
      <c r="E74" s="56">
        <v>36</v>
      </c>
      <c r="F74" s="57"/>
      <c r="G74" s="55">
        <f t="shared" si="4"/>
        <v>4</v>
      </c>
      <c r="H74" s="56">
        <f t="shared" si="5"/>
        <v>-7</v>
      </c>
      <c r="I74" s="77">
        <f t="shared" si="6"/>
        <v>0.5714285714285714</v>
      </c>
      <c r="J74" s="78">
        <f t="shared" si="7"/>
        <v>-0.19444444444444445</v>
      </c>
    </row>
    <row r="75" spans="1:10" x14ac:dyDescent="0.2">
      <c r="A75" s="81"/>
      <c r="B75" s="82"/>
      <c r="C75" s="83"/>
      <c r="D75" s="82"/>
      <c r="E75" s="83"/>
      <c r="F75" s="84"/>
      <c r="G75" s="82"/>
      <c r="H75" s="83"/>
      <c r="I75" s="85"/>
      <c r="J75" s="86"/>
    </row>
    <row r="76" spans="1:10" s="38" customFormat="1" x14ac:dyDescent="0.2">
      <c r="A76" s="12" t="s">
        <v>17</v>
      </c>
      <c r="B76" s="32">
        <f>SUM(B6:B75)</f>
        <v>34898</v>
      </c>
      <c r="C76" s="33">
        <f>SUM(C6:C75)</f>
        <v>37811</v>
      </c>
      <c r="D76" s="32">
        <f>SUM(D6:D75)</f>
        <v>140902</v>
      </c>
      <c r="E76" s="33">
        <f>SUM(E6:E75)</f>
        <v>177898</v>
      </c>
      <c r="F76" s="34"/>
      <c r="G76" s="32">
        <f>SUM(G6:G75)</f>
        <v>-2913</v>
      </c>
      <c r="H76" s="33">
        <f>SUM(H6:H75)</f>
        <v>-36996</v>
      </c>
      <c r="I76" s="35">
        <f>IF(C76=0, 0, G76/C76)</f>
        <v>-7.7041072703710564E-2</v>
      </c>
      <c r="J76" s="36">
        <f>IF(E76=0, 0, H76/E76)</f>
        <v>-0.2079618657882607</v>
      </c>
    </row>
  </sheetData>
  <mergeCells count="5">
    <mergeCell ref="B1:J1"/>
    <mergeCell ref="B2:J2"/>
    <mergeCell ref="B4:C4"/>
    <mergeCell ref="D4:E4"/>
    <mergeCell ref="G4:J4"/>
  </mergeCells>
  <printOptions horizontalCentered="1"/>
  <pageMargins left="0.39370078740157483" right="0.39370078740157483" top="0.39370078740157483" bottom="0.59055118110236227" header="0.39370078740157483" footer="0.19685039370078741"/>
  <pageSetup paperSize="9" scale="82"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9BE835-C51B-4D3F-9762-293926A5233E}">
  <sheetPr>
    <pageSetUpPr fitToPage="1"/>
  </sheetPr>
  <dimension ref="A1:H76"/>
  <sheetViews>
    <sheetView tabSelected="1" workbookViewId="0">
      <selection activeCell="M1" sqref="M1"/>
    </sheetView>
  </sheetViews>
  <sheetFormatPr defaultRowHeight="12.75" x14ac:dyDescent="0.2"/>
  <cols>
    <col min="1" max="1" width="24.5703125" style="1" bestFit="1" customWidth="1"/>
    <col min="2" max="5" width="10.140625" style="1" customWidth="1"/>
    <col min="6" max="6" width="1.7109375" style="1" customWidth="1"/>
    <col min="7" max="8" width="10.140625" style="1" customWidth="1"/>
    <col min="9" max="256" width="8.7109375" style="1"/>
    <col min="257" max="257" width="19.7109375" style="1" customWidth="1"/>
    <col min="258" max="261" width="10.140625" style="1" customWidth="1"/>
    <col min="262" max="262" width="1.7109375" style="1" customWidth="1"/>
    <col min="263" max="264" width="10.140625" style="1" customWidth="1"/>
    <col min="265" max="512" width="8.7109375" style="1"/>
    <col min="513" max="513" width="19.7109375" style="1" customWidth="1"/>
    <col min="514" max="517" width="10.140625" style="1" customWidth="1"/>
    <col min="518" max="518" width="1.7109375" style="1" customWidth="1"/>
    <col min="519" max="520" width="10.140625" style="1" customWidth="1"/>
    <col min="521" max="768" width="8.7109375" style="1"/>
    <col min="769" max="769" width="19.7109375" style="1" customWidth="1"/>
    <col min="770" max="773" width="10.140625" style="1" customWidth="1"/>
    <col min="774" max="774" width="1.7109375" style="1" customWidth="1"/>
    <col min="775" max="776" width="10.140625" style="1" customWidth="1"/>
    <col min="777" max="1024" width="8.7109375" style="1"/>
    <col min="1025" max="1025" width="19.7109375" style="1" customWidth="1"/>
    <col min="1026" max="1029" width="10.140625" style="1" customWidth="1"/>
    <col min="1030" max="1030" width="1.7109375" style="1" customWidth="1"/>
    <col min="1031" max="1032" width="10.140625" style="1" customWidth="1"/>
    <col min="1033" max="1280" width="8.7109375" style="1"/>
    <col min="1281" max="1281" width="19.7109375" style="1" customWidth="1"/>
    <col min="1282" max="1285" width="10.140625" style="1" customWidth="1"/>
    <col min="1286" max="1286" width="1.7109375" style="1" customWidth="1"/>
    <col min="1287" max="1288" width="10.140625" style="1" customWidth="1"/>
    <col min="1289" max="1536" width="8.7109375" style="1"/>
    <col min="1537" max="1537" width="19.7109375" style="1" customWidth="1"/>
    <col min="1538" max="1541" width="10.140625" style="1" customWidth="1"/>
    <col min="1542" max="1542" width="1.7109375" style="1" customWidth="1"/>
    <col min="1543" max="1544" width="10.140625" style="1" customWidth="1"/>
    <col min="1545" max="1792" width="8.7109375" style="1"/>
    <col min="1793" max="1793" width="19.7109375" style="1" customWidth="1"/>
    <col min="1794" max="1797" width="10.140625" style="1" customWidth="1"/>
    <col min="1798" max="1798" width="1.7109375" style="1" customWidth="1"/>
    <col min="1799" max="1800" width="10.140625" style="1" customWidth="1"/>
    <col min="1801" max="2048" width="8.7109375" style="1"/>
    <col min="2049" max="2049" width="19.7109375" style="1" customWidth="1"/>
    <col min="2050" max="2053" width="10.140625" style="1" customWidth="1"/>
    <col min="2054" max="2054" width="1.7109375" style="1" customWidth="1"/>
    <col min="2055" max="2056" width="10.140625" style="1" customWidth="1"/>
    <col min="2057" max="2304" width="8.7109375" style="1"/>
    <col min="2305" max="2305" width="19.7109375" style="1" customWidth="1"/>
    <col min="2306" max="2309" width="10.140625" style="1" customWidth="1"/>
    <col min="2310" max="2310" width="1.7109375" style="1" customWidth="1"/>
    <col min="2311" max="2312" width="10.140625" style="1" customWidth="1"/>
    <col min="2313" max="2560" width="8.7109375" style="1"/>
    <col min="2561" max="2561" width="19.7109375" style="1" customWidth="1"/>
    <col min="2562" max="2565" width="10.140625" style="1" customWidth="1"/>
    <col min="2566" max="2566" width="1.7109375" style="1" customWidth="1"/>
    <col min="2567" max="2568" width="10.140625" style="1" customWidth="1"/>
    <col min="2569" max="2816" width="8.7109375" style="1"/>
    <col min="2817" max="2817" width="19.7109375" style="1" customWidth="1"/>
    <col min="2818" max="2821" width="10.140625" style="1" customWidth="1"/>
    <col min="2822" max="2822" width="1.7109375" style="1" customWidth="1"/>
    <col min="2823" max="2824" width="10.140625" style="1" customWidth="1"/>
    <col min="2825" max="3072" width="8.7109375" style="1"/>
    <col min="3073" max="3073" width="19.7109375" style="1" customWidth="1"/>
    <col min="3074" max="3077" width="10.140625" style="1" customWidth="1"/>
    <col min="3078" max="3078" width="1.7109375" style="1" customWidth="1"/>
    <col min="3079" max="3080" width="10.140625" style="1" customWidth="1"/>
    <col min="3081" max="3328" width="8.7109375" style="1"/>
    <col min="3329" max="3329" width="19.7109375" style="1" customWidth="1"/>
    <col min="3330" max="3333" width="10.140625" style="1" customWidth="1"/>
    <col min="3334" max="3334" width="1.7109375" style="1" customWidth="1"/>
    <col min="3335" max="3336" width="10.140625" style="1" customWidth="1"/>
    <col min="3337" max="3584" width="8.7109375" style="1"/>
    <col min="3585" max="3585" width="19.7109375" style="1" customWidth="1"/>
    <col min="3586" max="3589" width="10.140625" style="1" customWidth="1"/>
    <col min="3590" max="3590" width="1.7109375" style="1" customWidth="1"/>
    <col min="3591" max="3592" width="10.140625" style="1" customWidth="1"/>
    <col min="3593" max="3840" width="8.7109375" style="1"/>
    <col min="3841" max="3841" width="19.7109375" style="1" customWidth="1"/>
    <col min="3842" max="3845" width="10.140625" style="1" customWidth="1"/>
    <col min="3846" max="3846" width="1.7109375" style="1" customWidth="1"/>
    <col min="3847" max="3848" width="10.140625" style="1" customWidth="1"/>
    <col min="3849" max="4096" width="8.7109375" style="1"/>
    <col min="4097" max="4097" width="19.7109375" style="1" customWidth="1"/>
    <col min="4098" max="4101" width="10.140625" style="1" customWidth="1"/>
    <col min="4102" max="4102" width="1.7109375" style="1" customWidth="1"/>
    <col min="4103" max="4104" width="10.140625" style="1" customWidth="1"/>
    <col min="4105" max="4352" width="8.7109375" style="1"/>
    <col min="4353" max="4353" width="19.7109375" style="1" customWidth="1"/>
    <col min="4354" max="4357" width="10.140625" style="1" customWidth="1"/>
    <col min="4358" max="4358" width="1.7109375" style="1" customWidth="1"/>
    <col min="4359" max="4360" width="10.140625" style="1" customWidth="1"/>
    <col min="4361" max="4608" width="8.7109375" style="1"/>
    <col min="4609" max="4609" width="19.7109375" style="1" customWidth="1"/>
    <col min="4610" max="4613" width="10.140625" style="1" customWidth="1"/>
    <col min="4614" max="4614" width="1.7109375" style="1" customWidth="1"/>
    <col min="4615" max="4616" width="10.140625" style="1" customWidth="1"/>
    <col min="4617" max="4864" width="8.7109375" style="1"/>
    <col min="4865" max="4865" width="19.7109375" style="1" customWidth="1"/>
    <col min="4866" max="4869" width="10.140625" style="1" customWidth="1"/>
    <col min="4870" max="4870" width="1.7109375" style="1" customWidth="1"/>
    <col min="4871" max="4872" width="10.140625" style="1" customWidth="1"/>
    <col min="4873" max="5120" width="8.7109375" style="1"/>
    <col min="5121" max="5121" width="19.7109375" style="1" customWidth="1"/>
    <col min="5122" max="5125" width="10.140625" style="1" customWidth="1"/>
    <col min="5126" max="5126" width="1.7109375" style="1" customWidth="1"/>
    <col min="5127" max="5128" width="10.140625" style="1" customWidth="1"/>
    <col min="5129" max="5376" width="8.7109375" style="1"/>
    <col min="5377" max="5377" width="19.7109375" style="1" customWidth="1"/>
    <col min="5378" max="5381" width="10.140625" style="1" customWidth="1"/>
    <col min="5382" max="5382" width="1.7109375" style="1" customWidth="1"/>
    <col min="5383" max="5384" width="10.140625" style="1" customWidth="1"/>
    <col min="5385" max="5632" width="8.7109375" style="1"/>
    <col min="5633" max="5633" width="19.7109375" style="1" customWidth="1"/>
    <col min="5634" max="5637" width="10.140625" style="1" customWidth="1"/>
    <col min="5638" max="5638" width="1.7109375" style="1" customWidth="1"/>
    <col min="5639" max="5640" width="10.140625" style="1" customWidth="1"/>
    <col min="5641" max="5888" width="8.7109375" style="1"/>
    <col min="5889" max="5889" width="19.7109375" style="1" customWidth="1"/>
    <col min="5890" max="5893" width="10.140625" style="1" customWidth="1"/>
    <col min="5894" max="5894" width="1.7109375" style="1" customWidth="1"/>
    <col min="5895" max="5896" width="10.140625" style="1" customWidth="1"/>
    <col min="5897" max="6144" width="8.7109375" style="1"/>
    <col min="6145" max="6145" width="19.7109375" style="1" customWidth="1"/>
    <col min="6146" max="6149" width="10.140625" style="1" customWidth="1"/>
    <col min="6150" max="6150" width="1.7109375" style="1" customWidth="1"/>
    <col min="6151" max="6152" width="10.140625" style="1" customWidth="1"/>
    <col min="6153" max="6400" width="8.7109375" style="1"/>
    <col min="6401" max="6401" width="19.7109375" style="1" customWidth="1"/>
    <col min="6402" max="6405" width="10.140625" style="1" customWidth="1"/>
    <col min="6406" max="6406" width="1.7109375" style="1" customWidth="1"/>
    <col min="6407" max="6408" width="10.140625" style="1" customWidth="1"/>
    <col min="6409" max="6656" width="8.7109375" style="1"/>
    <col min="6657" max="6657" width="19.7109375" style="1" customWidth="1"/>
    <col min="6658" max="6661" width="10.140625" style="1" customWidth="1"/>
    <col min="6662" max="6662" width="1.7109375" style="1" customWidth="1"/>
    <col min="6663" max="6664" width="10.140625" style="1" customWidth="1"/>
    <col min="6665" max="6912" width="8.7109375" style="1"/>
    <col min="6913" max="6913" width="19.7109375" style="1" customWidth="1"/>
    <col min="6914" max="6917" width="10.140625" style="1" customWidth="1"/>
    <col min="6918" max="6918" width="1.7109375" style="1" customWidth="1"/>
    <col min="6919" max="6920" width="10.140625" style="1" customWidth="1"/>
    <col min="6921" max="7168" width="8.7109375" style="1"/>
    <col min="7169" max="7169" width="19.7109375" style="1" customWidth="1"/>
    <col min="7170" max="7173" width="10.140625" style="1" customWidth="1"/>
    <col min="7174" max="7174" width="1.7109375" style="1" customWidth="1"/>
    <col min="7175" max="7176" width="10.140625" style="1" customWidth="1"/>
    <col min="7177" max="7424" width="8.7109375" style="1"/>
    <col min="7425" max="7425" width="19.7109375" style="1" customWidth="1"/>
    <col min="7426" max="7429" width="10.140625" style="1" customWidth="1"/>
    <col min="7430" max="7430" width="1.7109375" style="1" customWidth="1"/>
    <col min="7431" max="7432" width="10.140625" style="1" customWidth="1"/>
    <col min="7433" max="7680" width="8.7109375" style="1"/>
    <col min="7681" max="7681" width="19.7109375" style="1" customWidth="1"/>
    <col min="7682" max="7685" width="10.140625" style="1" customWidth="1"/>
    <col min="7686" max="7686" width="1.7109375" style="1" customWidth="1"/>
    <col min="7687" max="7688" width="10.140625" style="1" customWidth="1"/>
    <col min="7689" max="7936" width="8.7109375" style="1"/>
    <col min="7937" max="7937" width="19.7109375" style="1" customWidth="1"/>
    <col min="7938" max="7941" width="10.140625" style="1" customWidth="1"/>
    <col min="7942" max="7942" width="1.7109375" style="1" customWidth="1"/>
    <col min="7943" max="7944" width="10.140625" style="1" customWidth="1"/>
    <col min="7945" max="8192" width="8.7109375" style="1"/>
    <col min="8193" max="8193" width="19.7109375" style="1" customWidth="1"/>
    <col min="8194" max="8197" width="10.140625" style="1" customWidth="1"/>
    <col min="8198" max="8198" width="1.7109375" style="1" customWidth="1"/>
    <col min="8199" max="8200" width="10.140625" style="1" customWidth="1"/>
    <col min="8201" max="8448" width="8.7109375" style="1"/>
    <col min="8449" max="8449" width="19.7109375" style="1" customWidth="1"/>
    <col min="8450" max="8453" width="10.140625" style="1" customWidth="1"/>
    <col min="8454" max="8454" width="1.7109375" style="1" customWidth="1"/>
    <col min="8455" max="8456" width="10.140625" style="1" customWidth="1"/>
    <col min="8457" max="8704" width="8.7109375" style="1"/>
    <col min="8705" max="8705" width="19.7109375" style="1" customWidth="1"/>
    <col min="8706" max="8709" width="10.140625" style="1" customWidth="1"/>
    <col min="8710" max="8710" width="1.7109375" style="1" customWidth="1"/>
    <col min="8711" max="8712" width="10.140625" style="1" customWidth="1"/>
    <col min="8713" max="8960" width="8.7109375" style="1"/>
    <col min="8961" max="8961" width="19.7109375" style="1" customWidth="1"/>
    <col min="8962" max="8965" width="10.140625" style="1" customWidth="1"/>
    <col min="8966" max="8966" width="1.7109375" style="1" customWidth="1"/>
    <col min="8967" max="8968" width="10.140625" style="1" customWidth="1"/>
    <col min="8969" max="9216" width="8.7109375" style="1"/>
    <col min="9217" max="9217" width="19.7109375" style="1" customWidth="1"/>
    <col min="9218" max="9221" width="10.140625" style="1" customWidth="1"/>
    <col min="9222" max="9222" width="1.7109375" style="1" customWidth="1"/>
    <col min="9223" max="9224" width="10.140625" style="1" customWidth="1"/>
    <col min="9225" max="9472" width="8.7109375" style="1"/>
    <col min="9473" max="9473" width="19.7109375" style="1" customWidth="1"/>
    <col min="9474" max="9477" width="10.140625" style="1" customWidth="1"/>
    <col min="9478" max="9478" width="1.7109375" style="1" customWidth="1"/>
    <col min="9479" max="9480" width="10.140625" style="1" customWidth="1"/>
    <col min="9481" max="9728" width="8.7109375" style="1"/>
    <col min="9729" max="9729" width="19.7109375" style="1" customWidth="1"/>
    <col min="9730" max="9733" width="10.140625" style="1" customWidth="1"/>
    <col min="9734" max="9734" width="1.7109375" style="1" customWidth="1"/>
    <col min="9735" max="9736" width="10.140625" style="1" customWidth="1"/>
    <col min="9737" max="9984" width="8.7109375" style="1"/>
    <col min="9985" max="9985" width="19.7109375" style="1" customWidth="1"/>
    <col min="9986" max="9989" width="10.140625" style="1" customWidth="1"/>
    <col min="9990" max="9990" width="1.7109375" style="1" customWidth="1"/>
    <col min="9991" max="9992" width="10.140625" style="1" customWidth="1"/>
    <col min="9993" max="10240" width="8.7109375" style="1"/>
    <col min="10241" max="10241" width="19.7109375" style="1" customWidth="1"/>
    <col min="10242" max="10245" width="10.140625" style="1" customWidth="1"/>
    <col min="10246" max="10246" width="1.7109375" style="1" customWidth="1"/>
    <col min="10247" max="10248" width="10.140625" style="1" customWidth="1"/>
    <col min="10249" max="10496" width="8.7109375" style="1"/>
    <col min="10497" max="10497" width="19.7109375" style="1" customWidth="1"/>
    <col min="10498" max="10501" width="10.140625" style="1" customWidth="1"/>
    <col min="10502" max="10502" width="1.7109375" style="1" customWidth="1"/>
    <col min="10503" max="10504" width="10.140625" style="1" customWidth="1"/>
    <col min="10505" max="10752" width="8.7109375" style="1"/>
    <col min="10753" max="10753" width="19.7109375" style="1" customWidth="1"/>
    <col min="10754" max="10757" width="10.140625" style="1" customWidth="1"/>
    <col min="10758" max="10758" width="1.7109375" style="1" customWidth="1"/>
    <col min="10759" max="10760" width="10.140625" style="1" customWidth="1"/>
    <col min="10761" max="11008" width="8.7109375" style="1"/>
    <col min="11009" max="11009" width="19.7109375" style="1" customWidth="1"/>
    <col min="11010" max="11013" width="10.140625" style="1" customWidth="1"/>
    <col min="11014" max="11014" width="1.7109375" style="1" customWidth="1"/>
    <col min="11015" max="11016" width="10.140625" style="1" customWidth="1"/>
    <col min="11017" max="11264" width="8.7109375" style="1"/>
    <col min="11265" max="11265" width="19.7109375" style="1" customWidth="1"/>
    <col min="11266" max="11269" width="10.140625" style="1" customWidth="1"/>
    <col min="11270" max="11270" width="1.7109375" style="1" customWidth="1"/>
    <col min="11271" max="11272" width="10.140625" style="1" customWidth="1"/>
    <col min="11273" max="11520" width="8.7109375" style="1"/>
    <col min="11521" max="11521" width="19.7109375" style="1" customWidth="1"/>
    <col min="11522" max="11525" width="10.140625" style="1" customWidth="1"/>
    <col min="11526" max="11526" width="1.7109375" style="1" customWidth="1"/>
    <col min="11527" max="11528" width="10.140625" style="1" customWidth="1"/>
    <col min="11529" max="11776" width="8.7109375" style="1"/>
    <col min="11777" max="11777" width="19.7109375" style="1" customWidth="1"/>
    <col min="11778" max="11781" width="10.140625" style="1" customWidth="1"/>
    <col min="11782" max="11782" width="1.7109375" style="1" customWidth="1"/>
    <col min="11783" max="11784" width="10.140625" style="1" customWidth="1"/>
    <col min="11785" max="12032" width="8.7109375" style="1"/>
    <col min="12033" max="12033" width="19.7109375" style="1" customWidth="1"/>
    <col min="12034" max="12037" width="10.140625" style="1" customWidth="1"/>
    <col min="12038" max="12038" width="1.7109375" style="1" customWidth="1"/>
    <col min="12039" max="12040" width="10.140625" style="1" customWidth="1"/>
    <col min="12041" max="12288" width="8.7109375" style="1"/>
    <col min="12289" max="12289" width="19.7109375" style="1" customWidth="1"/>
    <col min="12290" max="12293" width="10.140625" style="1" customWidth="1"/>
    <col min="12294" max="12294" width="1.7109375" style="1" customWidth="1"/>
    <col min="12295" max="12296" width="10.140625" style="1" customWidth="1"/>
    <col min="12297" max="12544" width="8.7109375" style="1"/>
    <col min="12545" max="12545" width="19.7109375" style="1" customWidth="1"/>
    <col min="12546" max="12549" width="10.140625" style="1" customWidth="1"/>
    <col min="12550" max="12550" width="1.7109375" style="1" customWidth="1"/>
    <col min="12551" max="12552" width="10.140625" style="1" customWidth="1"/>
    <col min="12553" max="12800" width="8.7109375" style="1"/>
    <col min="12801" max="12801" width="19.7109375" style="1" customWidth="1"/>
    <col min="12802" max="12805" width="10.140625" style="1" customWidth="1"/>
    <col min="12806" max="12806" width="1.7109375" style="1" customWidth="1"/>
    <col min="12807" max="12808" width="10.140625" style="1" customWidth="1"/>
    <col min="12809" max="13056" width="8.7109375" style="1"/>
    <col min="13057" max="13057" width="19.7109375" style="1" customWidth="1"/>
    <col min="13058" max="13061" width="10.140625" style="1" customWidth="1"/>
    <col min="13062" max="13062" width="1.7109375" style="1" customWidth="1"/>
    <col min="13063" max="13064" width="10.140625" style="1" customWidth="1"/>
    <col min="13065" max="13312" width="8.7109375" style="1"/>
    <col min="13313" max="13313" width="19.7109375" style="1" customWidth="1"/>
    <col min="13314" max="13317" width="10.140625" style="1" customWidth="1"/>
    <col min="13318" max="13318" width="1.7109375" style="1" customWidth="1"/>
    <col min="13319" max="13320" width="10.140625" style="1" customWidth="1"/>
    <col min="13321" max="13568" width="8.7109375" style="1"/>
    <col min="13569" max="13569" width="19.7109375" style="1" customWidth="1"/>
    <col min="13570" max="13573" width="10.140625" style="1" customWidth="1"/>
    <col min="13574" max="13574" width="1.7109375" style="1" customWidth="1"/>
    <col min="13575" max="13576" width="10.140625" style="1" customWidth="1"/>
    <col min="13577" max="13824" width="8.7109375" style="1"/>
    <col min="13825" max="13825" width="19.7109375" style="1" customWidth="1"/>
    <col min="13826" max="13829" width="10.140625" style="1" customWidth="1"/>
    <col min="13830" max="13830" width="1.7109375" style="1" customWidth="1"/>
    <col min="13831" max="13832" width="10.140625" style="1" customWidth="1"/>
    <col min="13833" max="14080" width="8.7109375" style="1"/>
    <col min="14081" max="14081" width="19.7109375" style="1" customWidth="1"/>
    <col min="14082" max="14085" width="10.140625" style="1" customWidth="1"/>
    <col min="14086" max="14086" width="1.7109375" style="1" customWidth="1"/>
    <col min="14087" max="14088" width="10.140625" style="1" customWidth="1"/>
    <col min="14089" max="14336" width="8.7109375" style="1"/>
    <col min="14337" max="14337" width="19.7109375" style="1" customWidth="1"/>
    <col min="14338" max="14341" width="10.140625" style="1" customWidth="1"/>
    <col min="14342" max="14342" width="1.7109375" style="1" customWidth="1"/>
    <col min="14343" max="14344" width="10.140625" style="1" customWidth="1"/>
    <col min="14345" max="14592" width="8.7109375" style="1"/>
    <col min="14593" max="14593" width="19.7109375" style="1" customWidth="1"/>
    <col min="14594" max="14597" width="10.140625" style="1" customWidth="1"/>
    <col min="14598" max="14598" width="1.7109375" style="1" customWidth="1"/>
    <col min="14599" max="14600" width="10.140625" style="1" customWidth="1"/>
    <col min="14601" max="14848" width="8.7109375" style="1"/>
    <col min="14849" max="14849" width="19.7109375" style="1" customWidth="1"/>
    <col min="14850" max="14853" width="10.140625" style="1" customWidth="1"/>
    <col min="14854" max="14854" width="1.7109375" style="1" customWidth="1"/>
    <col min="14855" max="14856" width="10.140625" style="1" customWidth="1"/>
    <col min="14857" max="15104" width="8.7109375" style="1"/>
    <col min="15105" max="15105" width="19.7109375" style="1" customWidth="1"/>
    <col min="15106" max="15109" width="10.140625" style="1" customWidth="1"/>
    <col min="15110" max="15110" width="1.7109375" style="1" customWidth="1"/>
    <col min="15111" max="15112" width="10.140625" style="1" customWidth="1"/>
    <col min="15113" max="15360" width="8.7109375" style="1"/>
    <col min="15361" max="15361" width="19.7109375" style="1" customWidth="1"/>
    <col min="15362" max="15365" width="10.140625" style="1" customWidth="1"/>
    <col min="15366" max="15366" width="1.7109375" style="1" customWidth="1"/>
    <col min="15367" max="15368" width="10.140625" style="1" customWidth="1"/>
    <col min="15369" max="15616" width="8.7109375" style="1"/>
    <col min="15617" max="15617" width="19.7109375" style="1" customWidth="1"/>
    <col min="15618" max="15621" width="10.140625" style="1" customWidth="1"/>
    <col min="15622" max="15622" width="1.7109375" style="1" customWidth="1"/>
    <col min="15623" max="15624" width="10.140625" style="1" customWidth="1"/>
    <col min="15625" max="15872" width="8.7109375" style="1"/>
    <col min="15873" max="15873" width="19.7109375" style="1" customWidth="1"/>
    <col min="15874" max="15877" width="10.140625" style="1" customWidth="1"/>
    <col min="15878" max="15878" width="1.7109375" style="1" customWidth="1"/>
    <col min="15879" max="15880" width="10.140625" style="1" customWidth="1"/>
    <col min="15881" max="16128" width="8.7109375" style="1"/>
    <col min="16129" max="16129" width="19.7109375" style="1" customWidth="1"/>
    <col min="16130" max="16133" width="10.140625" style="1" customWidth="1"/>
    <col min="16134" max="16134" width="1.7109375" style="1" customWidth="1"/>
    <col min="16135" max="16136" width="10.140625" style="1" customWidth="1"/>
    <col min="16137" max="16384" width="8.7109375" style="1"/>
  </cols>
  <sheetData>
    <row r="1" spans="1:8" s="44" customFormat="1" ht="20.25" x14ac:dyDescent="0.3">
      <c r="A1" s="52" t="s">
        <v>19</v>
      </c>
      <c r="B1" s="174" t="s">
        <v>118</v>
      </c>
      <c r="C1" s="175"/>
      <c r="D1" s="175"/>
      <c r="E1" s="175"/>
      <c r="F1" s="175"/>
      <c r="G1" s="175"/>
      <c r="H1" s="175"/>
    </row>
    <row r="2" spans="1:8" s="44" customFormat="1" ht="20.25" x14ac:dyDescent="0.3">
      <c r="A2" s="52" t="s">
        <v>21</v>
      </c>
      <c r="B2" s="176" t="s">
        <v>3</v>
      </c>
      <c r="C2" s="177"/>
      <c r="D2" s="177"/>
      <c r="E2" s="177"/>
      <c r="F2" s="177"/>
      <c r="G2" s="177"/>
      <c r="H2" s="177"/>
    </row>
    <row r="4" spans="1:8" x14ac:dyDescent="0.2">
      <c r="A4" s="87"/>
      <c r="B4" s="170" t="s">
        <v>4</v>
      </c>
      <c r="C4" s="171"/>
      <c r="D4" s="170" t="s">
        <v>5</v>
      </c>
      <c r="E4" s="171"/>
      <c r="F4" s="11"/>
      <c r="G4" s="170" t="s">
        <v>119</v>
      </c>
      <c r="H4" s="171"/>
    </row>
    <row r="5" spans="1:8" x14ac:dyDescent="0.2">
      <c r="A5" s="12" t="s">
        <v>7</v>
      </c>
      <c r="B5" s="13">
        <f>VALUE(RIGHT(B2, 4))</f>
        <v>2020</v>
      </c>
      <c r="C5" s="14">
        <f>B5-1</f>
        <v>2019</v>
      </c>
      <c r="D5" s="13">
        <f>B5</f>
        <v>2020</v>
      </c>
      <c r="E5" s="14">
        <f>C5</f>
        <v>2019</v>
      </c>
      <c r="F5" s="15"/>
      <c r="G5" s="13" t="s">
        <v>8</v>
      </c>
      <c r="H5" s="14" t="s">
        <v>5</v>
      </c>
    </row>
    <row r="6" spans="1:8" ht="15" x14ac:dyDescent="0.25">
      <c r="A6" s="20" t="s">
        <v>49</v>
      </c>
      <c r="B6" s="88">
        <v>4.2982405868531096E-2</v>
      </c>
      <c r="C6" s="89">
        <v>7.6697257411864297E-2</v>
      </c>
      <c r="D6" s="88">
        <v>5.0389632510539205E-2</v>
      </c>
      <c r="E6" s="89">
        <v>6.0146825709114199E-2</v>
      </c>
      <c r="F6" s="90"/>
      <c r="G6" s="91">
        <f t="shared" ref="G6:G69" si="0">B6-C6</f>
        <v>-3.3714851543333202E-2</v>
      </c>
      <c r="H6" s="92">
        <f t="shared" ref="H6:H69" si="1">D6-E6</f>
        <v>-9.7571931985749941E-3</v>
      </c>
    </row>
    <row r="7" spans="1:8" ht="15" x14ac:dyDescent="0.25">
      <c r="A7" s="20" t="s">
        <v>50</v>
      </c>
      <c r="B7" s="88">
        <v>0</v>
      </c>
      <c r="C7" s="89">
        <v>2.6447330142022199E-3</v>
      </c>
      <c r="D7" s="88">
        <v>7.0971313395125693E-4</v>
      </c>
      <c r="E7" s="89">
        <v>1.12423973288064E-3</v>
      </c>
      <c r="F7" s="90"/>
      <c r="G7" s="91">
        <f t="shared" si="0"/>
        <v>-2.6447330142022199E-3</v>
      </c>
      <c r="H7" s="92">
        <f t="shared" si="1"/>
        <v>-4.1452659892938311E-4</v>
      </c>
    </row>
    <row r="8" spans="1:8" ht="15" x14ac:dyDescent="0.25">
      <c r="A8" s="20" t="s">
        <v>51</v>
      </c>
      <c r="B8" s="88">
        <v>1.4327468622843698E-2</v>
      </c>
      <c r="C8" s="89">
        <v>1.5868398085213301E-2</v>
      </c>
      <c r="D8" s="88">
        <v>1.84525414827327E-2</v>
      </c>
      <c r="E8" s="89">
        <v>1.6301476126769299E-2</v>
      </c>
      <c r="F8" s="90"/>
      <c r="G8" s="91">
        <f t="shared" si="0"/>
        <v>-1.5409294623696026E-3</v>
      </c>
      <c r="H8" s="92">
        <f t="shared" si="1"/>
        <v>2.1510653559634017E-3</v>
      </c>
    </row>
    <row r="9" spans="1:8" ht="15" x14ac:dyDescent="0.25">
      <c r="A9" s="20" t="s">
        <v>52</v>
      </c>
      <c r="B9" s="88">
        <v>2.4958450340993799</v>
      </c>
      <c r="C9" s="89">
        <v>1.2588929147602501</v>
      </c>
      <c r="D9" s="88">
        <v>2.2490809214915299</v>
      </c>
      <c r="E9" s="89">
        <v>1.7852926958144599</v>
      </c>
      <c r="F9" s="90"/>
      <c r="G9" s="91">
        <f t="shared" si="0"/>
        <v>1.2369521193391297</v>
      </c>
      <c r="H9" s="92">
        <f t="shared" si="1"/>
        <v>0.46378822567707001</v>
      </c>
    </row>
    <row r="10" spans="1:8" ht="15" x14ac:dyDescent="0.25">
      <c r="A10" s="20" t="s">
        <v>53</v>
      </c>
      <c r="B10" s="88">
        <v>2.5789443521118702E-2</v>
      </c>
      <c r="C10" s="89">
        <v>2.1157864113617701E-2</v>
      </c>
      <c r="D10" s="88">
        <v>1.84525414827327E-2</v>
      </c>
      <c r="E10" s="89">
        <v>1.9112075458970899E-2</v>
      </c>
      <c r="F10" s="90"/>
      <c r="G10" s="91">
        <f t="shared" si="0"/>
        <v>4.6315794075010019E-3</v>
      </c>
      <c r="H10" s="92">
        <f t="shared" si="1"/>
        <v>-6.5953397623819826E-4</v>
      </c>
    </row>
    <row r="11" spans="1:8" ht="15" x14ac:dyDescent="0.25">
      <c r="A11" s="20" t="s">
        <v>54</v>
      </c>
      <c r="B11" s="88">
        <v>3.2981832769786203</v>
      </c>
      <c r="C11" s="89">
        <v>2.2691809261854998</v>
      </c>
      <c r="D11" s="88">
        <v>3.0127322536230903</v>
      </c>
      <c r="E11" s="89">
        <v>2.0371223959797202</v>
      </c>
      <c r="F11" s="90"/>
      <c r="G11" s="91">
        <f t="shared" si="0"/>
        <v>1.0290023507931205</v>
      </c>
      <c r="H11" s="92">
        <f t="shared" si="1"/>
        <v>0.97560985764337005</v>
      </c>
    </row>
    <row r="12" spans="1:8" ht="15" x14ac:dyDescent="0.25">
      <c r="A12" s="20" t="s">
        <v>55</v>
      </c>
      <c r="B12" s="88">
        <v>2.8654937245687398E-3</v>
      </c>
      <c r="C12" s="89">
        <v>0</v>
      </c>
      <c r="D12" s="88">
        <v>7.0971313395125693E-4</v>
      </c>
      <c r="E12" s="89">
        <v>0</v>
      </c>
      <c r="F12" s="90"/>
      <c r="G12" s="91">
        <f t="shared" si="0"/>
        <v>2.8654937245687398E-3</v>
      </c>
      <c r="H12" s="92">
        <f t="shared" si="1"/>
        <v>7.0971313395125693E-4</v>
      </c>
    </row>
    <row r="13" spans="1:8" ht="15" x14ac:dyDescent="0.25">
      <c r="A13" s="20" t="s">
        <v>56</v>
      </c>
      <c r="B13" s="88">
        <v>6.3040861940512297E-2</v>
      </c>
      <c r="C13" s="89">
        <v>7.9341990426066503E-2</v>
      </c>
      <c r="D13" s="88">
        <v>5.0389632510539205E-2</v>
      </c>
      <c r="E13" s="89">
        <v>5.1152907846069101E-2</v>
      </c>
      <c r="F13" s="90"/>
      <c r="G13" s="91">
        <f t="shared" si="0"/>
        <v>-1.6301128485554206E-2</v>
      </c>
      <c r="H13" s="92">
        <f t="shared" si="1"/>
        <v>-7.6327533552989629E-4</v>
      </c>
    </row>
    <row r="14" spans="1:8" ht="15" x14ac:dyDescent="0.25">
      <c r="A14" s="20" t="s">
        <v>57</v>
      </c>
      <c r="B14" s="88">
        <v>2.8654937245687396E-2</v>
      </c>
      <c r="C14" s="89">
        <v>7.6697257411864297E-2</v>
      </c>
      <c r="D14" s="88">
        <v>3.7614796099416599E-2</v>
      </c>
      <c r="E14" s="89">
        <v>6.1271065441994794E-2</v>
      </c>
      <c r="F14" s="90"/>
      <c r="G14" s="91">
        <f t="shared" si="0"/>
        <v>-4.8042320166176905E-2</v>
      </c>
      <c r="H14" s="92">
        <f t="shared" si="1"/>
        <v>-2.3656269342578196E-2</v>
      </c>
    </row>
    <row r="15" spans="1:8" ht="15" x14ac:dyDescent="0.25">
      <c r="A15" s="20" t="s">
        <v>58</v>
      </c>
      <c r="B15" s="88">
        <v>1.1461974898274999E-2</v>
      </c>
      <c r="C15" s="89">
        <v>1.3223665071011099E-2</v>
      </c>
      <c r="D15" s="88">
        <v>2.7678812224099E-2</v>
      </c>
      <c r="E15" s="89">
        <v>2.24847946576128E-2</v>
      </c>
      <c r="F15" s="90"/>
      <c r="G15" s="91">
        <f t="shared" si="0"/>
        <v>-1.7616901727360995E-3</v>
      </c>
      <c r="H15" s="92">
        <f t="shared" si="1"/>
        <v>5.1940175664862004E-3</v>
      </c>
    </row>
    <row r="16" spans="1:8" ht="15" x14ac:dyDescent="0.25">
      <c r="A16" s="20" t="s">
        <v>59</v>
      </c>
      <c r="B16" s="88">
        <v>0.120350736431887</v>
      </c>
      <c r="C16" s="89">
        <v>0.10049985453968401</v>
      </c>
      <c r="D16" s="88">
        <v>8.5165576074150803E-2</v>
      </c>
      <c r="E16" s="89">
        <v>0.118607291818907</v>
      </c>
      <c r="F16" s="90"/>
      <c r="G16" s="91">
        <f t="shared" si="0"/>
        <v>1.9850881892202993E-2</v>
      </c>
      <c r="H16" s="92">
        <f t="shared" si="1"/>
        <v>-3.3441715744756198E-2</v>
      </c>
    </row>
    <row r="17" spans="1:8" ht="15" x14ac:dyDescent="0.25">
      <c r="A17" s="20" t="s">
        <v>60</v>
      </c>
      <c r="B17" s="88">
        <v>7.4502836838787292E-2</v>
      </c>
      <c r="C17" s="89">
        <v>8.9920922482875407E-2</v>
      </c>
      <c r="D17" s="88">
        <v>7.8068444734638309E-2</v>
      </c>
      <c r="E17" s="89">
        <v>6.74543839728384E-2</v>
      </c>
      <c r="F17" s="90"/>
      <c r="G17" s="91">
        <f t="shared" si="0"/>
        <v>-1.5418085644088114E-2</v>
      </c>
      <c r="H17" s="92">
        <f t="shared" si="1"/>
        <v>1.0614060761799909E-2</v>
      </c>
    </row>
    <row r="18" spans="1:8" ht="15" x14ac:dyDescent="0.25">
      <c r="A18" s="20" t="s">
        <v>61</v>
      </c>
      <c r="B18" s="88">
        <v>5.6622155997478396</v>
      </c>
      <c r="C18" s="89">
        <v>5.0276374599984104</v>
      </c>
      <c r="D18" s="88">
        <v>5.2227789527472996</v>
      </c>
      <c r="E18" s="89">
        <v>5.1703785315180602</v>
      </c>
      <c r="F18" s="90"/>
      <c r="G18" s="91">
        <f t="shared" si="0"/>
        <v>0.63457813974942923</v>
      </c>
      <c r="H18" s="92">
        <f t="shared" si="1"/>
        <v>5.2400421229239491E-2</v>
      </c>
    </row>
    <row r="19" spans="1:8" ht="15" x14ac:dyDescent="0.25">
      <c r="A19" s="20" t="s">
        <v>62</v>
      </c>
      <c r="B19" s="88">
        <v>4.0116912143962395E-2</v>
      </c>
      <c r="C19" s="89">
        <v>2.6447330142022199E-3</v>
      </c>
      <c r="D19" s="88">
        <v>3.0517664759903997E-2</v>
      </c>
      <c r="E19" s="89">
        <v>2.0798435058291802E-2</v>
      </c>
      <c r="F19" s="90"/>
      <c r="G19" s="91">
        <f t="shared" si="0"/>
        <v>3.7472179129760176E-2</v>
      </c>
      <c r="H19" s="92">
        <f t="shared" si="1"/>
        <v>9.7192297016121948E-3</v>
      </c>
    </row>
    <row r="20" spans="1:8" ht="15" x14ac:dyDescent="0.25">
      <c r="A20" s="20" t="s">
        <v>63</v>
      </c>
      <c r="B20" s="88">
        <v>0.260759928935756</v>
      </c>
      <c r="C20" s="89">
        <v>0.137526116738515</v>
      </c>
      <c r="D20" s="88">
        <v>0.21149451391747498</v>
      </c>
      <c r="E20" s="89">
        <v>0.12422849048331101</v>
      </c>
      <c r="F20" s="90"/>
      <c r="G20" s="91">
        <f t="shared" si="0"/>
        <v>0.123233812197241</v>
      </c>
      <c r="H20" s="92">
        <f t="shared" si="1"/>
        <v>8.7266023434163967E-2</v>
      </c>
    </row>
    <row r="21" spans="1:8" ht="15" x14ac:dyDescent="0.25">
      <c r="A21" s="20" t="s">
        <v>64</v>
      </c>
      <c r="B21" s="88">
        <v>0.395438133990487</v>
      </c>
      <c r="C21" s="89">
        <v>0.19042077702255999</v>
      </c>
      <c r="D21" s="88">
        <v>0.31298349207250398</v>
      </c>
      <c r="E21" s="89">
        <v>0.121980011017549</v>
      </c>
      <c r="F21" s="90"/>
      <c r="G21" s="91">
        <f t="shared" si="0"/>
        <v>0.205017356967927</v>
      </c>
      <c r="H21" s="92">
        <f t="shared" si="1"/>
        <v>0.19100348105495496</v>
      </c>
    </row>
    <row r="22" spans="1:8" ht="15" x14ac:dyDescent="0.25">
      <c r="A22" s="20" t="s">
        <v>65</v>
      </c>
      <c r="B22" s="88">
        <v>1.3209926070261901</v>
      </c>
      <c r="C22" s="89">
        <v>3.3482319959800098</v>
      </c>
      <c r="D22" s="88">
        <v>2.5308370356701801</v>
      </c>
      <c r="E22" s="89">
        <v>3.4143160687585001</v>
      </c>
      <c r="F22" s="90"/>
      <c r="G22" s="91">
        <f t="shared" si="0"/>
        <v>-2.0272393889538196</v>
      </c>
      <c r="H22" s="92">
        <f t="shared" si="1"/>
        <v>-0.88347903308831999</v>
      </c>
    </row>
    <row r="23" spans="1:8" ht="15" x14ac:dyDescent="0.25">
      <c r="A23" s="20" t="s">
        <v>66</v>
      </c>
      <c r="B23" s="88">
        <v>3.1864290217204396</v>
      </c>
      <c r="C23" s="89">
        <v>5.4798868054269905</v>
      </c>
      <c r="D23" s="88">
        <v>3.6827014520730699</v>
      </c>
      <c r="E23" s="89">
        <v>4.65379037425941</v>
      </c>
      <c r="F23" s="90"/>
      <c r="G23" s="91">
        <f t="shared" si="0"/>
        <v>-2.2934577837065508</v>
      </c>
      <c r="H23" s="92">
        <f t="shared" si="1"/>
        <v>-0.97108892218634013</v>
      </c>
    </row>
    <row r="24" spans="1:8" ht="15" x14ac:dyDescent="0.25">
      <c r="A24" s="20" t="s">
        <v>67</v>
      </c>
      <c r="B24" s="88">
        <v>7.5677689265860506</v>
      </c>
      <c r="C24" s="89">
        <v>8.4155404511914504</v>
      </c>
      <c r="D24" s="88">
        <v>7.2738499098664295</v>
      </c>
      <c r="E24" s="89">
        <v>8.3441072974401109</v>
      </c>
      <c r="F24" s="90"/>
      <c r="G24" s="91">
        <f t="shared" si="0"/>
        <v>-0.84777152460539984</v>
      </c>
      <c r="H24" s="92">
        <f t="shared" si="1"/>
        <v>-1.0702573875736814</v>
      </c>
    </row>
    <row r="25" spans="1:8" ht="15" x14ac:dyDescent="0.25">
      <c r="A25" s="20" t="s">
        <v>68</v>
      </c>
      <c r="B25" s="88">
        <v>0</v>
      </c>
      <c r="C25" s="89">
        <v>5.2894660284044298E-2</v>
      </c>
      <c r="D25" s="88">
        <v>1.84525414827327E-2</v>
      </c>
      <c r="E25" s="89">
        <v>7.3637702503681901E-2</v>
      </c>
      <c r="F25" s="90"/>
      <c r="G25" s="91">
        <f t="shared" si="0"/>
        <v>-5.2894660284044298E-2</v>
      </c>
      <c r="H25" s="92">
        <f t="shared" si="1"/>
        <v>-5.5185161020949197E-2</v>
      </c>
    </row>
    <row r="26" spans="1:8" ht="15" x14ac:dyDescent="0.25">
      <c r="A26" s="20" t="s">
        <v>69</v>
      </c>
      <c r="B26" s="88">
        <v>1.9972491260244098</v>
      </c>
      <c r="C26" s="89">
        <v>2.3511676496257699</v>
      </c>
      <c r="D26" s="88">
        <v>2.05745837532469</v>
      </c>
      <c r="E26" s="89">
        <v>2.0944586223566297</v>
      </c>
      <c r="F26" s="90"/>
      <c r="G26" s="91">
        <f t="shared" si="0"/>
        <v>-0.35391852360136</v>
      </c>
      <c r="H26" s="92">
        <f t="shared" si="1"/>
        <v>-3.7000247031939715E-2</v>
      </c>
    </row>
    <row r="27" spans="1:8" ht="15" x14ac:dyDescent="0.25">
      <c r="A27" s="20" t="s">
        <v>70</v>
      </c>
      <c r="B27" s="88">
        <v>2.8654937245687398E-3</v>
      </c>
      <c r="C27" s="89">
        <v>0</v>
      </c>
      <c r="D27" s="88">
        <v>7.0971313395125693E-4</v>
      </c>
      <c r="E27" s="89">
        <v>0</v>
      </c>
      <c r="F27" s="90"/>
      <c r="G27" s="91">
        <f t="shared" si="0"/>
        <v>2.8654937245687398E-3</v>
      </c>
      <c r="H27" s="92">
        <f t="shared" si="1"/>
        <v>7.0971313395125693E-4</v>
      </c>
    </row>
    <row r="28" spans="1:8" ht="15" x14ac:dyDescent="0.25">
      <c r="A28" s="20" t="s">
        <v>71</v>
      </c>
      <c r="B28" s="88">
        <v>0.28081838500773704</v>
      </c>
      <c r="C28" s="89">
        <v>0.28563116553383899</v>
      </c>
      <c r="D28" s="88">
        <v>0.23704418673972</v>
      </c>
      <c r="E28" s="89">
        <v>0.30410684774421304</v>
      </c>
      <c r="F28" s="90"/>
      <c r="G28" s="91">
        <f t="shared" si="0"/>
        <v>-4.8127805261019563E-3</v>
      </c>
      <c r="H28" s="92">
        <f t="shared" si="1"/>
        <v>-6.706266100449304E-2</v>
      </c>
    </row>
    <row r="29" spans="1:8" ht="15" x14ac:dyDescent="0.25">
      <c r="A29" s="20" t="s">
        <v>72</v>
      </c>
      <c r="B29" s="88">
        <v>0.65619806292624205</v>
      </c>
      <c r="C29" s="89">
        <v>0.56597286503927402</v>
      </c>
      <c r="D29" s="88">
        <v>0.51880030091836904</v>
      </c>
      <c r="E29" s="89">
        <v>0.50422152019696698</v>
      </c>
      <c r="F29" s="90"/>
      <c r="G29" s="91">
        <f t="shared" si="0"/>
        <v>9.0225197886968034E-2</v>
      </c>
      <c r="H29" s="92">
        <f t="shared" si="1"/>
        <v>1.4578780721402063E-2</v>
      </c>
    </row>
    <row r="30" spans="1:8" ht="15" x14ac:dyDescent="0.25">
      <c r="A30" s="20" t="s">
        <v>73</v>
      </c>
      <c r="B30" s="88">
        <v>5.8943205914379098</v>
      </c>
      <c r="C30" s="89">
        <v>6.7229113221020302</v>
      </c>
      <c r="D30" s="88">
        <v>6.5222637010120499</v>
      </c>
      <c r="E30" s="89">
        <v>6.3485817715769697</v>
      </c>
      <c r="F30" s="90"/>
      <c r="G30" s="91">
        <f t="shared" si="0"/>
        <v>-0.82859073066412048</v>
      </c>
      <c r="H30" s="92">
        <f t="shared" si="1"/>
        <v>0.17368192943508021</v>
      </c>
    </row>
    <row r="31" spans="1:8" ht="15" x14ac:dyDescent="0.25">
      <c r="A31" s="20" t="s">
        <v>74</v>
      </c>
      <c r="B31" s="88">
        <v>5.7309874491374901E-3</v>
      </c>
      <c r="C31" s="89">
        <v>1.3223665071011099E-2</v>
      </c>
      <c r="D31" s="88">
        <v>1.0645697009268899E-2</v>
      </c>
      <c r="E31" s="89">
        <v>9.5560377294854303E-3</v>
      </c>
      <c r="F31" s="90"/>
      <c r="G31" s="91">
        <f t="shared" si="0"/>
        <v>-7.4926776218736087E-3</v>
      </c>
      <c r="H31" s="92">
        <f t="shared" si="1"/>
        <v>1.0896592797834687E-3</v>
      </c>
    </row>
    <row r="32" spans="1:8" ht="15" x14ac:dyDescent="0.25">
      <c r="A32" s="20" t="s">
        <v>75</v>
      </c>
      <c r="B32" s="88">
        <v>1.12900452748008</v>
      </c>
      <c r="C32" s="89">
        <v>1.2774060458596701</v>
      </c>
      <c r="D32" s="88">
        <v>1.02340633915771</v>
      </c>
      <c r="E32" s="89">
        <v>1.1855107983226298</v>
      </c>
      <c r="F32" s="90"/>
      <c r="G32" s="91">
        <f t="shared" si="0"/>
        <v>-0.14840151837959015</v>
      </c>
      <c r="H32" s="92">
        <f t="shared" si="1"/>
        <v>-0.16210445916491989</v>
      </c>
    </row>
    <row r="33" spans="1:8" ht="15" x14ac:dyDescent="0.25">
      <c r="A33" s="20" t="s">
        <v>76</v>
      </c>
      <c r="B33" s="88">
        <v>1.18058341452232</v>
      </c>
      <c r="C33" s="89">
        <v>0.76168310809023809</v>
      </c>
      <c r="D33" s="88">
        <v>0.90559395892180394</v>
      </c>
      <c r="E33" s="89">
        <v>0.70995739131412405</v>
      </c>
      <c r="F33" s="90"/>
      <c r="G33" s="91">
        <f t="shared" si="0"/>
        <v>0.41890030643208187</v>
      </c>
      <c r="H33" s="92">
        <f t="shared" si="1"/>
        <v>0.19563656760767989</v>
      </c>
    </row>
    <row r="34" spans="1:8" ht="15" x14ac:dyDescent="0.25">
      <c r="A34" s="20" t="s">
        <v>77</v>
      </c>
      <c r="B34" s="88">
        <v>1.9628632013295899</v>
      </c>
      <c r="C34" s="89">
        <v>1.05524847266668</v>
      </c>
      <c r="D34" s="88">
        <v>1.41161942342905</v>
      </c>
      <c r="E34" s="89">
        <v>1.11187309581895</v>
      </c>
      <c r="F34" s="90"/>
      <c r="G34" s="91">
        <f t="shared" si="0"/>
        <v>0.90761472866290993</v>
      </c>
      <c r="H34" s="92">
        <f t="shared" si="1"/>
        <v>0.29974632761010001</v>
      </c>
    </row>
    <row r="35" spans="1:8" ht="15" x14ac:dyDescent="0.25">
      <c r="A35" s="20" t="s">
        <v>78</v>
      </c>
      <c r="B35" s="88">
        <v>1.4327468622843698E-2</v>
      </c>
      <c r="C35" s="89">
        <v>2.6447330142022199E-3</v>
      </c>
      <c r="D35" s="88">
        <v>9.2262707413663398E-3</v>
      </c>
      <c r="E35" s="89">
        <v>9.5560377294854303E-3</v>
      </c>
      <c r="F35" s="90"/>
      <c r="G35" s="91">
        <f t="shared" si="0"/>
        <v>1.1682735608641477E-2</v>
      </c>
      <c r="H35" s="92">
        <f t="shared" si="1"/>
        <v>-3.2976698811909046E-4</v>
      </c>
    </row>
    <row r="36" spans="1:8" ht="15" x14ac:dyDescent="0.25">
      <c r="A36" s="20" t="s">
        <v>79</v>
      </c>
      <c r="B36" s="88">
        <v>8.3099318012493609E-2</v>
      </c>
      <c r="C36" s="89">
        <v>8.9920922482875407E-2</v>
      </c>
      <c r="D36" s="88">
        <v>7.2390739663028197E-2</v>
      </c>
      <c r="E36" s="89">
        <v>7.1389223037920599E-2</v>
      </c>
      <c r="F36" s="90"/>
      <c r="G36" s="91">
        <f t="shared" si="0"/>
        <v>-6.821604470381798E-3</v>
      </c>
      <c r="H36" s="92">
        <f t="shared" si="1"/>
        <v>1.0015166251075985E-3</v>
      </c>
    </row>
    <row r="37" spans="1:8" ht="15" x14ac:dyDescent="0.25">
      <c r="A37" s="20" t="s">
        <v>80</v>
      </c>
      <c r="B37" s="88">
        <v>8.2296979769614289</v>
      </c>
      <c r="C37" s="89">
        <v>9.2618550157361597</v>
      </c>
      <c r="D37" s="88">
        <v>8.3753246937587811</v>
      </c>
      <c r="E37" s="89">
        <v>10.3126510697141</v>
      </c>
      <c r="F37" s="90"/>
      <c r="G37" s="91">
        <f t="shared" si="0"/>
        <v>-1.0321570387747308</v>
      </c>
      <c r="H37" s="92">
        <f t="shared" si="1"/>
        <v>-1.937326375955319</v>
      </c>
    </row>
    <row r="38" spans="1:8" ht="15" x14ac:dyDescent="0.25">
      <c r="A38" s="20" t="s">
        <v>81</v>
      </c>
      <c r="B38" s="88">
        <v>8.5964811737062295E-3</v>
      </c>
      <c r="C38" s="89">
        <v>1.3223665071011099E-2</v>
      </c>
      <c r="D38" s="88">
        <v>9.9359838753176003E-3</v>
      </c>
      <c r="E38" s="89">
        <v>1.2928756928127399E-2</v>
      </c>
      <c r="F38" s="90"/>
      <c r="G38" s="91">
        <f t="shared" si="0"/>
        <v>-4.6271838973048693E-3</v>
      </c>
      <c r="H38" s="92">
        <f t="shared" si="1"/>
        <v>-2.9927730528097989E-3</v>
      </c>
    </row>
    <row r="39" spans="1:8" ht="15" x14ac:dyDescent="0.25">
      <c r="A39" s="20" t="s">
        <v>82</v>
      </c>
      <c r="B39" s="88">
        <v>3.8884749842397799</v>
      </c>
      <c r="C39" s="89">
        <v>2.96210097590648</v>
      </c>
      <c r="D39" s="88">
        <v>3.3299740244992999</v>
      </c>
      <c r="E39" s="89">
        <v>3.0354472787777298</v>
      </c>
      <c r="F39" s="90"/>
      <c r="G39" s="91">
        <f t="shared" si="0"/>
        <v>0.92637400833329986</v>
      </c>
      <c r="H39" s="92">
        <f t="shared" si="1"/>
        <v>0.29452674572157012</v>
      </c>
    </row>
    <row r="40" spans="1:8" ht="15" x14ac:dyDescent="0.25">
      <c r="A40" s="20" t="s">
        <v>83</v>
      </c>
      <c r="B40" s="88">
        <v>0.86537910481975999</v>
      </c>
      <c r="C40" s="89">
        <v>0.61622279230911603</v>
      </c>
      <c r="D40" s="88">
        <v>0.69693829754013403</v>
      </c>
      <c r="E40" s="89">
        <v>0.54300779098134899</v>
      </c>
      <c r="F40" s="90"/>
      <c r="G40" s="91">
        <f t="shared" si="0"/>
        <v>0.24915631251064396</v>
      </c>
      <c r="H40" s="92">
        <f t="shared" si="1"/>
        <v>0.15393050655878504</v>
      </c>
    </row>
    <row r="41" spans="1:8" ht="15" x14ac:dyDescent="0.25">
      <c r="A41" s="20" t="s">
        <v>84</v>
      </c>
      <c r="B41" s="88">
        <v>1.3009341509542101</v>
      </c>
      <c r="C41" s="89">
        <v>0.92830128798497802</v>
      </c>
      <c r="D41" s="88">
        <v>1.4520730720642701</v>
      </c>
      <c r="E41" s="89">
        <v>0.60821369548842608</v>
      </c>
      <c r="F41" s="90"/>
      <c r="G41" s="91">
        <f t="shared" si="0"/>
        <v>0.37263286296923204</v>
      </c>
      <c r="H41" s="92">
        <f t="shared" si="1"/>
        <v>0.84385937657584398</v>
      </c>
    </row>
    <row r="42" spans="1:8" ht="15" x14ac:dyDescent="0.25">
      <c r="A42" s="20" t="s">
        <v>85</v>
      </c>
      <c r="B42" s="88">
        <v>0.49859590807496101</v>
      </c>
      <c r="C42" s="89">
        <v>0.30678902964745697</v>
      </c>
      <c r="D42" s="88">
        <v>0.38111595293182499</v>
      </c>
      <c r="E42" s="89">
        <v>0.32153256360386301</v>
      </c>
      <c r="F42" s="90"/>
      <c r="G42" s="91">
        <f t="shared" si="0"/>
        <v>0.19180687842750405</v>
      </c>
      <c r="H42" s="92">
        <f t="shared" si="1"/>
        <v>5.9583389327961978E-2</v>
      </c>
    </row>
    <row r="43" spans="1:8" ht="15" x14ac:dyDescent="0.25">
      <c r="A43" s="20" t="s">
        <v>86</v>
      </c>
      <c r="B43" s="88">
        <v>5.90005157888704</v>
      </c>
      <c r="C43" s="89">
        <v>6.57745100632091</v>
      </c>
      <c r="D43" s="88">
        <v>5.7940980255780605</v>
      </c>
      <c r="E43" s="89">
        <v>6.75949139394484</v>
      </c>
      <c r="F43" s="90"/>
      <c r="G43" s="91">
        <f t="shared" si="0"/>
        <v>-0.67739942743386994</v>
      </c>
      <c r="H43" s="92">
        <f t="shared" si="1"/>
        <v>-0.96539336836677947</v>
      </c>
    </row>
    <row r="44" spans="1:8" ht="15" x14ac:dyDescent="0.25">
      <c r="A44" s="20" t="s">
        <v>87</v>
      </c>
      <c r="B44" s="88">
        <v>0</v>
      </c>
      <c r="C44" s="89">
        <v>0</v>
      </c>
      <c r="D44" s="88">
        <v>1.41942626790251E-3</v>
      </c>
      <c r="E44" s="89">
        <v>1.68635959932096E-3</v>
      </c>
      <c r="F44" s="90"/>
      <c r="G44" s="91">
        <f t="shared" si="0"/>
        <v>0</v>
      </c>
      <c r="H44" s="92">
        <f t="shared" si="1"/>
        <v>-2.6693333141844999E-4</v>
      </c>
    </row>
    <row r="45" spans="1:8" ht="15" x14ac:dyDescent="0.25">
      <c r="A45" s="20" t="s">
        <v>88</v>
      </c>
      <c r="B45" s="88">
        <v>3.1864290217204396</v>
      </c>
      <c r="C45" s="89">
        <v>3.4778239136759099</v>
      </c>
      <c r="D45" s="88">
        <v>3.7770932988885897</v>
      </c>
      <c r="E45" s="89">
        <v>3.8904315956334501</v>
      </c>
      <c r="F45" s="90"/>
      <c r="G45" s="91">
        <f t="shared" si="0"/>
        <v>-0.2913948919554703</v>
      </c>
      <c r="H45" s="92">
        <f t="shared" si="1"/>
        <v>-0.1133382967448604</v>
      </c>
    </row>
    <row r="46" spans="1:8" ht="15" x14ac:dyDescent="0.25">
      <c r="A46" s="20" t="s">
        <v>89</v>
      </c>
      <c r="B46" s="88">
        <v>0.358186715571093</v>
      </c>
      <c r="C46" s="89">
        <v>0.36497315595990598</v>
      </c>
      <c r="D46" s="88">
        <v>0.30233779506323499</v>
      </c>
      <c r="E46" s="89">
        <v>0.212481309514441</v>
      </c>
      <c r="F46" s="90"/>
      <c r="G46" s="91">
        <f t="shared" si="0"/>
        <v>-6.7864403888129865E-3</v>
      </c>
      <c r="H46" s="92">
        <f t="shared" si="1"/>
        <v>8.9856485548793996E-2</v>
      </c>
    </row>
    <row r="47" spans="1:8" ht="15" x14ac:dyDescent="0.25">
      <c r="A47" s="20" t="s">
        <v>90</v>
      </c>
      <c r="B47" s="88">
        <v>0.56163677001547407</v>
      </c>
      <c r="C47" s="89">
        <v>0.43902568035756806</v>
      </c>
      <c r="D47" s="88">
        <v>0.56564136775915197</v>
      </c>
      <c r="E47" s="89">
        <v>0.45868981101530099</v>
      </c>
      <c r="F47" s="90"/>
      <c r="G47" s="91">
        <f t="shared" si="0"/>
        <v>0.12261108965790601</v>
      </c>
      <c r="H47" s="92">
        <f t="shared" si="1"/>
        <v>0.10695155674385098</v>
      </c>
    </row>
    <row r="48" spans="1:8" ht="15" x14ac:dyDescent="0.25">
      <c r="A48" s="20" t="s">
        <v>91</v>
      </c>
      <c r="B48" s="88">
        <v>0.41263109633789896</v>
      </c>
      <c r="C48" s="89">
        <v>0.23009177223559299</v>
      </c>
      <c r="D48" s="88">
        <v>0.34208173056450603</v>
      </c>
      <c r="E48" s="89">
        <v>0.20461163138427602</v>
      </c>
      <c r="F48" s="90"/>
      <c r="G48" s="91">
        <f t="shared" si="0"/>
        <v>0.18253932410230597</v>
      </c>
      <c r="H48" s="92">
        <f t="shared" si="1"/>
        <v>0.13747009918023001</v>
      </c>
    </row>
    <row r="49" spans="1:8" ht="15" x14ac:dyDescent="0.25">
      <c r="A49" s="20" t="s">
        <v>92</v>
      </c>
      <c r="B49" s="88">
        <v>0.60175368215943603</v>
      </c>
      <c r="C49" s="89">
        <v>0.66911745259316102</v>
      </c>
      <c r="D49" s="88">
        <v>0.41376275709358301</v>
      </c>
      <c r="E49" s="89">
        <v>0.60821369548842608</v>
      </c>
      <c r="F49" s="90"/>
      <c r="G49" s="91">
        <f t="shared" si="0"/>
        <v>-6.736377043372499E-2</v>
      </c>
      <c r="H49" s="92">
        <f t="shared" si="1"/>
        <v>-0.19445093839484306</v>
      </c>
    </row>
    <row r="50" spans="1:8" ht="15" x14ac:dyDescent="0.25">
      <c r="A50" s="20" t="s">
        <v>93</v>
      </c>
      <c r="B50" s="88">
        <v>8.5964811737062295E-3</v>
      </c>
      <c r="C50" s="89">
        <v>5.2894660284044295E-3</v>
      </c>
      <c r="D50" s="88">
        <v>4.2582788037075396E-3</v>
      </c>
      <c r="E50" s="89">
        <v>6.1833185308435195E-3</v>
      </c>
      <c r="F50" s="90"/>
      <c r="G50" s="91">
        <f t="shared" si="0"/>
        <v>3.3070151453018001E-3</v>
      </c>
      <c r="H50" s="92">
        <f t="shared" si="1"/>
        <v>-1.9250397271359798E-3</v>
      </c>
    </row>
    <row r="51" spans="1:8" ht="15" x14ac:dyDescent="0.25">
      <c r="A51" s="20" t="s">
        <v>94</v>
      </c>
      <c r="B51" s="88">
        <v>0.71637343114218599</v>
      </c>
      <c r="C51" s="89">
        <v>0.82515670043109102</v>
      </c>
      <c r="D51" s="88">
        <v>0.75229592198833195</v>
      </c>
      <c r="E51" s="89">
        <v>0.74930578196494602</v>
      </c>
      <c r="F51" s="90"/>
      <c r="G51" s="91">
        <f t="shared" si="0"/>
        <v>-0.10878326928890503</v>
      </c>
      <c r="H51" s="92">
        <f t="shared" si="1"/>
        <v>2.9901400233859343E-3</v>
      </c>
    </row>
    <row r="52" spans="1:8" ht="15" x14ac:dyDescent="0.25">
      <c r="A52" s="20" t="s">
        <v>95</v>
      </c>
      <c r="B52" s="88">
        <v>0.143274686228437</v>
      </c>
      <c r="C52" s="89">
        <v>0</v>
      </c>
      <c r="D52" s="88">
        <v>0.115683240834055</v>
      </c>
      <c r="E52" s="89">
        <v>0</v>
      </c>
      <c r="F52" s="90"/>
      <c r="G52" s="91">
        <f t="shared" si="0"/>
        <v>0.143274686228437</v>
      </c>
      <c r="H52" s="92">
        <f t="shared" si="1"/>
        <v>0.115683240834055</v>
      </c>
    </row>
    <row r="53" spans="1:8" ht="15" x14ac:dyDescent="0.25">
      <c r="A53" s="20" t="s">
        <v>96</v>
      </c>
      <c r="B53" s="88">
        <v>3.8913404779643503</v>
      </c>
      <c r="C53" s="89">
        <v>4.54100658538521</v>
      </c>
      <c r="D53" s="88">
        <v>3.9133582206072299</v>
      </c>
      <c r="E53" s="89">
        <v>4.3277608517240198</v>
      </c>
      <c r="F53" s="90"/>
      <c r="G53" s="91">
        <f t="shared" si="0"/>
        <v>-0.64966610742085962</v>
      </c>
      <c r="H53" s="92">
        <f t="shared" si="1"/>
        <v>-0.41440263111678988</v>
      </c>
    </row>
    <row r="54" spans="1:8" ht="15" x14ac:dyDescent="0.25">
      <c r="A54" s="20" t="s">
        <v>97</v>
      </c>
      <c r="B54" s="88">
        <v>1.43561235600894</v>
      </c>
      <c r="C54" s="89">
        <v>1.76668165348708</v>
      </c>
      <c r="D54" s="88">
        <v>1.54788434514769</v>
      </c>
      <c r="E54" s="89">
        <v>1.6745550821257098</v>
      </c>
      <c r="F54" s="90"/>
      <c r="G54" s="91">
        <f t="shared" si="0"/>
        <v>-0.33106929747813996</v>
      </c>
      <c r="H54" s="92">
        <f t="shared" si="1"/>
        <v>-0.12667073697801978</v>
      </c>
    </row>
    <row r="55" spans="1:8" ht="15" x14ac:dyDescent="0.25">
      <c r="A55" s="20" t="s">
        <v>98</v>
      </c>
      <c r="B55" s="88">
        <v>19.938105335549299</v>
      </c>
      <c r="C55" s="89">
        <v>17.529290418132302</v>
      </c>
      <c r="D55" s="88">
        <v>21.770450383954802</v>
      </c>
      <c r="E55" s="89">
        <v>18.443714937773301</v>
      </c>
      <c r="F55" s="90"/>
      <c r="G55" s="91">
        <f t="shared" si="0"/>
        <v>2.408814917416997</v>
      </c>
      <c r="H55" s="92">
        <f t="shared" si="1"/>
        <v>3.3267354461815017</v>
      </c>
    </row>
    <row r="56" spans="1:8" ht="15" x14ac:dyDescent="0.25">
      <c r="A56" s="20" t="s">
        <v>99</v>
      </c>
      <c r="B56" s="88">
        <v>5.7510459052094705</v>
      </c>
      <c r="C56" s="89">
        <v>5.8924651556425403</v>
      </c>
      <c r="D56" s="88">
        <v>5.0538672268668998</v>
      </c>
      <c r="E56" s="89">
        <v>5.7291256787597407</v>
      </c>
      <c r="F56" s="90"/>
      <c r="G56" s="91">
        <f t="shared" si="0"/>
        <v>-0.1414192504330698</v>
      </c>
      <c r="H56" s="92">
        <f t="shared" si="1"/>
        <v>-0.67525845189284084</v>
      </c>
    </row>
    <row r="57" spans="1:8" ht="15" x14ac:dyDescent="0.25">
      <c r="A57" s="20" t="s">
        <v>100</v>
      </c>
      <c r="B57" s="88">
        <v>1.28947217605593</v>
      </c>
      <c r="C57" s="89">
        <v>1.0076432784110401</v>
      </c>
      <c r="D57" s="88">
        <v>0.98153326425458809</v>
      </c>
      <c r="E57" s="89">
        <v>0.9370538173560129</v>
      </c>
      <c r="F57" s="90"/>
      <c r="G57" s="91">
        <f t="shared" si="0"/>
        <v>0.28182889764488994</v>
      </c>
      <c r="H57" s="92">
        <f t="shared" si="1"/>
        <v>4.4479446898575192E-2</v>
      </c>
    </row>
    <row r="58" spans="1:8" ht="15" x14ac:dyDescent="0.25">
      <c r="A58" s="62" t="s">
        <v>101</v>
      </c>
      <c r="B58" s="93">
        <v>3.4385924694824897E-2</v>
      </c>
      <c r="C58" s="94">
        <v>3.9670995213033203E-2</v>
      </c>
      <c r="D58" s="93">
        <v>4.3292501171026697E-2</v>
      </c>
      <c r="E58" s="94">
        <v>3.5413551585740104E-2</v>
      </c>
      <c r="F58" s="95"/>
      <c r="G58" s="96">
        <f t="shared" si="0"/>
        <v>-5.2850705182083055E-3</v>
      </c>
      <c r="H58" s="97">
        <f t="shared" si="1"/>
        <v>7.8789495852865932E-3</v>
      </c>
    </row>
    <row r="59" spans="1:8" ht="15" x14ac:dyDescent="0.25">
      <c r="A59" s="20" t="s">
        <v>102</v>
      </c>
      <c r="B59" s="88">
        <v>4.0116912143962395E-2</v>
      </c>
      <c r="C59" s="89">
        <v>8.727618946867309E-2</v>
      </c>
      <c r="D59" s="88">
        <v>1.3484549545073901E-2</v>
      </c>
      <c r="E59" s="89">
        <v>1.9112075458970899E-2</v>
      </c>
      <c r="F59" s="90"/>
      <c r="G59" s="91">
        <f t="shared" si="0"/>
        <v>-4.7159277324710695E-2</v>
      </c>
      <c r="H59" s="92">
        <f t="shared" si="1"/>
        <v>-5.6275259138969976E-3</v>
      </c>
    </row>
    <row r="60" spans="1:8" ht="15" x14ac:dyDescent="0.25">
      <c r="A60" s="20" t="s">
        <v>103</v>
      </c>
      <c r="B60" s="88">
        <v>1.4327468622843698E-2</v>
      </c>
      <c r="C60" s="89">
        <v>2.3802597127819902E-2</v>
      </c>
      <c r="D60" s="88">
        <v>2.34205334203915E-2</v>
      </c>
      <c r="E60" s="89">
        <v>2.5857513856254701E-2</v>
      </c>
      <c r="F60" s="90"/>
      <c r="G60" s="91">
        <f t="shared" si="0"/>
        <v>-9.4751285049762043E-3</v>
      </c>
      <c r="H60" s="92">
        <f t="shared" si="1"/>
        <v>-2.4369804358632015E-3</v>
      </c>
    </row>
    <row r="61" spans="1:8" ht="15" x14ac:dyDescent="0.25">
      <c r="A61" s="20" t="s">
        <v>104</v>
      </c>
      <c r="B61" s="88">
        <v>0.45847899593099894</v>
      </c>
      <c r="C61" s="89">
        <v>0.293565364576446</v>
      </c>
      <c r="D61" s="88">
        <v>0.36479255085094597</v>
      </c>
      <c r="E61" s="89">
        <v>0.331650721199789</v>
      </c>
      <c r="F61" s="90"/>
      <c r="G61" s="91">
        <f t="shared" si="0"/>
        <v>0.16491363135455295</v>
      </c>
      <c r="H61" s="92">
        <f t="shared" si="1"/>
        <v>3.3141829651156973E-2</v>
      </c>
    </row>
    <row r="62" spans="1:8" ht="15" x14ac:dyDescent="0.25">
      <c r="A62" s="20" t="s">
        <v>105</v>
      </c>
      <c r="B62" s="88">
        <v>0.71350793741761698</v>
      </c>
      <c r="C62" s="89">
        <v>0.49456507365581404</v>
      </c>
      <c r="D62" s="88">
        <v>0.64867780443144896</v>
      </c>
      <c r="E62" s="89">
        <v>0.55481230817659599</v>
      </c>
      <c r="F62" s="90"/>
      <c r="G62" s="91">
        <f t="shared" si="0"/>
        <v>0.21894286376180294</v>
      </c>
      <c r="H62" s="92">
        <f t="shared" si="1"/>
        <v>9.3865496254852965E-2</v>
      </c>
    </row>
    <row r="63" spans="1:8" ht="15" x14ac:dyDescent="0.25">
      <c r="A63" s="20" t="s">
        <v>106</v>
      </c>
      <c r="B63" s="88">
        <v>8.5964811737062295E-3</v>
      </c>
      <c r="C63" s="89">
        <v>5.2894660284044295E-3</v>
      </c>
      <c r="D63" s="88">
        <v>1.2774836411122599E-2</v>
      </c>
      <c r="E63" s="89">
        <v>1.2928756928127399E-2</v>
      </c>
      <c r="F63" s="90"/>
      <c r="G63" s="91">
        <f t="shared" si="0"/>
        <v>3.3070151453018001E-3</v>
      </c>
      <c r="H63" s="92">
        <f t="shared" si="1"/>
        <v>-1.5392051700480018E-4</v>
      </c>
    </row>
    <row r="64" spans="1:8" ht="15" x14ac:dyDescent="0.25">
      <c r="A64" s="20" t="s">
        <v>107</v>
      </c>
      <c r="B64" s="88">
        <v>5.7309874491374901E-3</v>
      </c>
      <c r="C64" s="89">
        <v>1.0578932056808901E-2</v>
      </c>
      <c r="D64" s="88">
        <v>2.1291394018537698E-3</v>
      </c>
      <c r="E64" s="89">
        <v>5.0590787979628796E-3</v>
      </c>
      <c r="F64" s="90"/>
      <c r="G64" s="91">
        <f t="shared" si="0"/>
        <v>-4.8479446076714105E-3</v>
      </c>
      <c r="H64" s="92">
        <f t="shared" si="1"/>
        <v>-2.9299393961091098E-3</v>
      </c>
    </row>
    <row r="65" spans="1:8" ht="15" x14ac:dyDescent="0.25">
      <c r="A65" s="20" t="s">
        <v>108</v>
      </c>
      <c r="B65" s="88">
        <v>1.0258467533956099</v>
      </c>
      <c r="C65" s="89">
        <v>0.94416968607019103</v>
      </c>
      <c r="D65" s="88">
        <v>0.86797916282238696</v>
      </c>
      <c r="E65" s="89">
        <v>0.82519196393438898</v>
      </c>
      <c r="F65" s="90"/>
      <c r="G65" s="91">
        <f t="shared" si="0"/>
        <v>8.1677067325418906E-2</v>
      </c>
      <c r="H65" s="92">
        <f t="shared" si="1"/>
        <v>4.2787198887997979E-2</v>
      </c>
    </row>
    <row r="66" spans="1:8" ht="15" x14ac:dyDescent="0.25">
      <c r="A66" s="20" t="s">
        <v>109</v>
      </c>
      <c r="B66" s="88">
        <v>0.18339159837239999</v>
      </c>
      <c r="C66" s="89">
        <v>0.17984184496575101</v>
      </c>
      <c r="D66" s="88">
        <v>0.15755631573717899</v>
      </c>
      <c r="E66" s="89">
        <v>0.165263240733454</v>
      </c>
      <c r="F66" s="90"/>
      <c r="G66" s="91">
        <f t="shared" si="0"/>
        <v>3.5497534066489811E-3</v>
      </c>
      <c r="H66" s="92">
        <f t="shared" si="1"/>
        <v>-7.7069249962750108E-3</v>
      </c>
    </row>
    <row r="67" spans="1:8" ht="15" x14ac:dyDescent="0.25">
      <c r="A67" s="20" t="s">
        <v>110</v>
      </c>
      <c r="B67" s="88">
        <v>0.123216230156456</v>
      </c>
      <c r="C67" s="89">
        <v>0.19571024305096402</v>
      </c>
      <c r="D67" s="88">
        <v>0.143362053058154</v>
      </c>
      <c r="E67" s="89">
        <v>0.21191918964800099</v>
      </c>
      <c r="F67" s="90"/>
      <c r="G67" s="91">
        <f t="shared" si="0"/>
        <v>-7.249401289450802E-2</v>
      </c>
      <c r="H67" s="92">
        <f t="shared" si="1"/>
        <v>-6.8557136589846995E-2</v>
      </c>
    </row>
    <row r="68" spans="1:8" ht="15" x14ac:dyDescent="0.25">
      <c r="A68" s="20" t="s">
        <v>111</v>
      </c>
      <c r="B68" s="88">
        <v>7.4502836838787292E-2</v>
      </c>
      <c r="C68" s="89">
        <v>9.2565655497077598E-2</v>
      </c>
      <c r="D68" s="88">
        <v>6.2454755787710599E-2</v>
      </c>
      <c r="E68" s="89">
        <v>7.4199822370122209E-2</v>
      </c>
      <c r="F68" s="90"/>
      <c r="G68" s="91">
        <f t="shared" si="0"/>
        <v>-1.8062818658290306E-2</v>
      </c>
      <c r="H68" s="92">
        <f t="shared" si="1"/>
        <v>-1.174506658241161E-2</v>
      </c>
    </row>
    <row r="69" spans="1:8" ht="15" x14ac:dyDescent="0.25">
      <c r="A69" s="20" t="s">
        <v>112</v>
      </c>
      <c r="B69" s="88">
        <v>2.8654937245687398E-3</v>
      </c>
      <c r="C69" s="89">
        <v>5.2894660284044295E-3</v>
      </c>
      <c r="D69" s="88">
        <v>4.2582788037075396E-3</v>
      </c>
      <c r="E69" s="89">
        <v>1.5739356260329001E-2</v>
      </c>
      <c r="F69" s="90"/>
      <c r="G69" s="91">
        <f t="shared" si="0"/>
        <v>-2.4239723038356896E-3</v>
      </c>
      <c r="H69" s="92">
        <f t="shared" si="1"/>
        <v>-1.1481077456621462E-2</v>
      </c>
    </row>
    <row r="70" spans="1:8" ht="15" x14ac:dyDescent="0.25">
      <c r="A70" s="20" t="s">
        <v>113</v>
      </c>
      <c r="B70" s="88">
        <v>0.17766061092326199</v>
      </c>
      <c r="C70" s="89">
        <v>0.12694718468170599</v>
      </c>
      <c r="D70" s="88">
        <v>9.5811273083419704E-2</v>
      </c>
      <c r="E70" s="89">
        <v>7.7010421702323806E-2</v>
      </c>
      <c r="F70" s="90"/>
      <c r="G70" s="91">
        <f t="shared" ref="G70:G74" si="2">B70-C70</f>
        <v>5.0713426241556003E-2</v>
      </c>
      <c r="H70" s="92">
        <f t="shared" ref="H70:H74" si="3">D70-E70</f>
        <v>1.8800851381095898E-2</v>
      </c>
    </row>
    <row r="71" spans="1:8" ht="15" x14ac:dyDescent="0.25">
      <c r="A71" s="20" t="s">
        <v>114</v>
      </c>
      <c r="B71" s="88">
        <v>6.8771849389649795E-2</v>
      </c>
      <c r="C71" s="89">
        <v>6.0828859326651004E-2</v>
      </c>
      <c r="D71" s="88">
        <v>8.1617010404394494E-2</v>
      </c>
      <c r="E71" s="89">
        <v>8.4880099832488301E-2</v>
      </c>
      <c r="F71" s="90"/>
      <c r="G71" s="91">
        <f t="shared" si="2"/>
        <v>7.9429900629987907E-3</v>
      </c>
      <c r="H71" s="92">
        <f t="shared" si="3"/>
        <v>-3.2630894280938072E-3</v>
      </c>
    </row>
    <row r="72" spans="1:8" ht="15" x14ac:dyDescent="0.25">
      <c r="A72" s="20" t="s">
        <v>115</v>
      </c>
      <c r="B72" s="88">
        <v>6.5906355665081101E-2</v>
      </c>
      <c r="C72" s="89">
        <v>5.2894660284044298E-2</v>
      </c>
      <c r="D72" s="88">
        <v>3.8324509233367901E-2</v>
      </c>
      <c r="E72" s="89">
        <v>4.4407469448785299E-2</v>
      </c>
      <c r="F72" s="90"/>
      <c r="G72" s="91">
        <f t="shared" si="2"/>
        <v>1.3011695381036803E-2</v>
      </c>
      <c r="H72" s="92">
        <f t="shared" si="3"/>
        <v>-6.0829602154173976E-3</v>
      </c>
    </row>
    <row r="73" spans="1:8" ht="15" x14ac:dyDescent="0.25">
      <c r="A73" s="20" t="s">
        <v>116</v>
      </c>
      <c r="B73" s="88">
        <v>0.166198636024987</v>
      </c>
      <c r="C73" s="89">
        <v>0.16926291290894202</v>
      </c>
      <c r="D73" s="88">
        <v>0.15613688946927701</v>
      </c>
      <c r="E73" s="89">
        <v>0.14671328514092299</v>
      </c>
      <c r="F73" s="90"/>
      <c r="G73" s="91">
        <f t="shared" si="2"/>
        <v>-3.064276883955025E-3</v>
      </c>
      <c r="H73" s="92">
        <f t="shared" si="3"/>
        <v>9.4236043283540127E-3</v>
      </c>
    </row>
    <row r="74" spans="1:8" ht="15" x14ac:dyDescent="0.25">
      <c r="A74" s="20" t="s">
        <v>117</v>
      </c>
      <c r="B74" s="88">
        <v>3.1520430970256204E-2</v>
      </c>
      <c r="C74" s="89">
        <v>1.8513131099415499E-2</v>
      </c>
      <c r="D74" s="88">
        <v>2.0581680884586402E-2</v>
      </c>
      <c r="E74" s="89">
        <v>2.0236315191851501E-2</v>
      </c>
      <c r="F74" s="90"/>
      <c r="G74" s="91">
        <f t="shared" si="2"/>
        <v>1.3007299870840705E-2</v>
      </c>
      <c r="H74" s="92">
        <f t="shared" si="3"/>
        <v>3.4536569273490095E-4</v>
      </c>
    </row>
    <row r="75" spans="1:8" ht="15" x14ac:dyDescent="0.25">
      <c r="A75" s="81"/>
      <c r="B75" s="98"/>
      <c r="C75" s="99"/>
      <c r="D75" s="98"/>
      <c r="E75" s="99"/>
      <c r="F75" s="100"/>
      <c r="G75" s="101"/>
      <c r="H75" s="102"/>
    </row>
    <row r="76" spans="1:8" s="38" customFormat="1" x14ac:dyDescent="0.2">
      <c r="A76" s="12" t="s">
        <v>17</v>
      </c>
      <c r="B76" s="60">
        <f>SUM(B6:B75)</f>
        <v>99.999999999999972</v>
      </c>
      <c r="C76" s="61">
        <f>SUM(C6:C75)</f>
        <v>100</v>
      </c>
      <c r="D76" s="60">
        <f>SUM(D6:D75)</f>
        <v>100.00000000000001</v>
      </c>
      <c r="E76" s="61">
        <f>SUM(E6:E75)</f>
        <v>99.999999999999972</v>
      </c>
      <c r="F76" s="103"/>
      <c r="G76" s="104">
        <f>SUM(G6:G75)</f>
        <v>-1.9838297671270766E-14</v>
      </c>
      <c r="H76" s="105">
        <f>SUM(H6:H75)</f>
        <v>2.4643481699726522E-14</v>
      </c>
    </row>
  </sheetData>
  <mergeCells count="5">
    <mergeCell ref="B1:H1"/>
    <mergeCell ref="B2:H2"/>
    <mergeCell ref="B4:C4"/>
    <mergeCell ref="D4:E4"/>
    <mergeCell ref="G4:H4"/>
  </mergeCells>
  <printOptions horizontalCentered="1"/>
  <pageMargins left="0.39370078740157483" right="0.39370078740157483" top="0.39370078740157483" bottom="0.59055118110236227" header="0.39370078740157483" footer="0.19685039370078741"/>
  <pageSetup paperSize="9" scale="70"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F8A03F-57CB-4A58-B751-061FF6776BC0}">
  <dimension ref="A1:J33"/>
  <sheetViews>
    <sheetView tabSelected="1" workbookViewId="0">
      <selection activeCell="M1" sqref="M1"/>
    </sheetView>
  </sheetViews>
  <sheetFormatPr defaultRowHeight="12.75" x14ac:dyDescent="0.2"/>
  <cols>
    <col min="1" max="1" width="26.85546875" style="1" customWidth="1"/>
    <col min="2" max="5" width="8.28515625" style="1" customWidth="1"/>
    <col min="6" max="6" width="1.7109375" style="1" customWidth="1"/>
    <col min="7" max="10" width="8.28515625" style="1" customWidth="1"/>
    <col min="11" max="256" width="8.7109375" style="1"/>
    <col min="257" max="257" width="26.85546875" style="1" customWidth="1"/>
    <col min="258" max="261" width="8.28515625" style="1" customWidth="1"/>
    <col min="262" max="262" width="1.7109375" style="1" customWidth="1"/>
    <col min="263" max="266" width="8.28515625" style="1" customWidth="1"/>
    <col min="267" max="512" width="8.7109375" style="1"/>
    <col min="513" max="513" width="26.85546875" style="1" customWidth="1"/>
    <col min="514" max="517" width="8.28515625" style="1" customWidth="1"/>
    <col min="518" max="518" width="1.7109375" style="1" customWidth="1"/>
    <col min="519" max="522" width="8.28515625" style="1" customWidth="1"/>
    <col min="523" max="768" width="8.7109375" style="1"/>
    <col min="769" max="769" width="26.85546875" style="1" customWidth="1"/>
    <col min="770" max="773" width="8.28515625" style="1" customWidth="1"/>
    <col min="774" max="774" width="1.7109375" style="1" customWidth="1"/>
    <col min="775" max="778" width="8.28515625" style="1" customWidth="1"/>
    <col min="779" max="1024" width="8.7109375" style="1"/>
    <col min="1025" max="1025" width="26.85546875" style="1" customWidth="1"/>
    <col min="1026" max="1029" width="8.28515625" style="1" customWidth="1"/>
    <col min="1030" max="1030" width="1.7109375" style="1" customWidth="1"/>
    <col min="1031" max="1034" width="8.28515625" style="1" customWidth="1"/>
    <col min="1035" max="1280" width="8.7109375" style="1"/>
    <col min="1281" max="1281" width="26.85546875" style="1" customWidth="1"/>
    <col min="1282" max="1285" width="8.28515625" style="1" customWidth="1"/>
    <col min="1286" max="1286" width="1.7109375" style="1" customWidth="1"/>
    <col min="1287" max="1290" width="8.28515625" style="1" customWidth="1"/>
    <col min="1291" max="1536" width="8.7109375" style="1"/>
    <col min="1537" max="1537" width="26.85546875" style="1" customWidth="1"/>
    <col min="1538" max="1541" width="8.28515625" style="1" customWidth="1"/>
    <col min="1542" max="1542" width="1.7109375" style="1" customWidth="1"/>
    <col min="1543" max="1546" width="8.28515625" style="1" customWidth="1"/>
    <col min="1547" max="1792" width="8.7109375" style="1"/>
    <col min="1793" max="1793" width="26.85546875" style="1" customWidth="1"/>
    <col min="1794" max="1797" width="8.28515625" style="1" customWidth="1"/>
    <col min="1798" max="1798" width="1.7109375" style="1" customWidth="1"/>
    <col min="1799" max="1802" width="8.28515625" style="1" customWidth="1"/>
    <col min="1803" max="2048" width="8.7109375" style="1"/>
    <col min="2049" max="2049" width="26.85546875" style="1" customWidth="1"/>
    <col min="2050" max="2053" width="8.28515625" style="1" customWidth="1"/>
    <col min="2054" max="2054" width="1.7109375" style="1" customWidth="1"/>
    <col min="2055" max="2058" width="8.28515625" style="1" customWidth="1"/>
    <col min="2059" max="2304" width="8.7109375" style="1"/>
    <col min="2305" max="2305" width="26.85546875" style="1" customWidth="1"/>
    <col min="2306" max="2309" width="8.28515625" style="1" customWidth="1"/>
    <col min="2310" max="2310" width="1.7109375" style="1" customWidth="1"/>
    <col min="2311" max="2314" width="8.28515625" style="1" customWidth="1"/>
    <col min="2315" max="2560" width="8.7109375" style="1"/>
    <col min="2561" max="2561" width="26.85546875" style="1" customWidth="1"/>
    <col min="2562" max="2565" width="8.28515625" style="1" customWidth="1"/>
    <col min="2566" max="2566" width="1.7109375" style="1" customWidth="1"/>
    <col min="2567" max="2570" width="8.28515625" style="1" customWidth="1"/>
    <col min="2571" max="2816" width="8.7109375" style="1"/>
    <col min="2817" max="2817" width="26.85546875" style="1" customWidth="1"/>
    <col min="2818" max="2821" width="8.28515625" style="1" customWidth="1"/>
    <col min="2822" max="2822" width="1.7109375" style="1" customWidth="1"/>
    <col min="2823" max="2826" width="8.28515625" style="1" customWidth="1"/>
    <col min="2827" max="3072" width="8.7109375" style="1"/>
    <col min="3073" max="3073" width="26.85546875" style="1" customWidth="1"/>
    <col min="3074" max="3077" width="8.28515625" style="1" customWidth="1"/>
    <col min="3078" max="3078" width="1.7109375" style="1" customWidth="1"/>
    <col min="3079" max="3082" width="8.28515625" style="1" customWidth="1"/>
    <col min="3083" max="3328" width="8.7109375" style="1"/>
    <col min="3329" max="3329" width="26.85546875" style="1" customWidth="1"/>
    <col min="3330" max="3333" width="8.28515625" style="1" customWidth="1"/>
    <col min="3334" max="3334" width="1.7109375" style="1" customWidth="1"/>
    <col min="3335" max="3338" width="8.28515625" style="1" customWidth="1"/>
    <col min="3339" max="3584" width="8.7109375" style="1"/>
    <col min="3585" max="3585" width="26.85546875" style="1" customWidth="1"/>
    <col min="3586" max="3589" width="8.28515625" style="1" customWidth="1"/>
    <col min="3590" max="3590" width="1.7109375" style="1" customWidth="1"/>
    <col min="3591" max="3594" width="8.28515625" style="1" customWidth="1"/>
    <col min="3595" max="3840" width="8.7109375" style="1"/>
    <col min="3841" max="3841" width="26.85546875" style="1" customWidth="1"/>
    <col min="3842" max="3845" width="8.28515625" style="1" customWidth="1"/>
    <col min="3846" max="3846" width="1.7109375" style="1" customWidth="1"/>
    <col min="3847" max="3850" width="8.28515625" style="1" customWidth="1"/>
    <col min="3851" max="4096" width="8.7109375" style="1"/>
    <col min="4097" max="4097" width="26.85546875" style="1" customWidth="1"/>
    <col min="4098" max="4101" width="8.28515625" style="1" customWidth="1"/>
    <col min="4102" max="4102" width="1.7109375" style="1" customWidth="1"/>
    <col min="4103" max="4106" width="8.28515625" style="1" customWidth="1"/>
    <col min="4107" max="4352" width="8.7109375" style="1"/>
    <col min="4353" max="4353" width="26.85546875" style="1" customWidth="1"/>
    <col min="4354" max="4357" width="8.28515625" style="1" customWidth="1"/>
    <col min="4358" max="4358" width="1.7109375" style="1" customWidth="1"/>
    <col min="4359" max="4362" width="8.28515625" style="1" customWidth="1"/>
    <col min="4363" max="4608" width="8.7109375" style="1"/>
    <col min="4609" max="4609" width="26.85546875" style="1" customWidth="1"/>
    <col min="4610" max="4613" width="8.28515625" style="1" customWidth="1"/>
    <col min="4614" max="4614" width="1.7109375" style="1" customWidth="1"/>
    <col min="4615" max="4618" width="8.28515625" style="1" customWidth="1"/>
    <col min="4619" max="4864" width="8.7109375" style="1"/>
    <col min="4865" max="4865" width="26.85546875" style="1" customWidth="1"/>
    <col min="4866" max="4869" width="8.28515625" style="1" customWidth="1"/>
    <col min="4870" max="4870" width="1.7109375" style="1" customWidth="1"/>
    <col min="4871" max="4874" width="8.28515625" style="1" customWidth="1"/>
    <col min="4875" max="5120" width="8.7109375" style="1"/>
    <col min="5121" max="5121" width="26.85546875" style="1" customWidth="1"/>
    <col min="5122" max="5125" width="8.28515625" style="1" customWidth="1"/>
    <col min="5126" max="5126" width="1.7109375" style="1" customWidth="1"/>
    <col min="5127" max="5130" width="8.28515625" style="1" customWidth="1"/>
    <col min="5131" max="5376" width="8.7109375" style="1"/>
    <col min="5377" max="5377" width="26.85546875" style="1" customWidth="1"/>
    <col min="5378" max="5381" width="8.28515625" style="1" customWidth="1"/>
    <col min="5382" max="5382" width="1.7109375" style="1" customWidth="1"/>
    <col min="5383" max="5386" width="8.28515625" style="1" customWidth="1"/>
    <col min="5387" max="5632" width="8.7109375" style="1"/>
    <col min="5633" max="5633" width="26.85546875" style="1" customWidth="1"/>
    <col min="5634" max="5637" width="8.28515625" style="1" customWidth="1"/>
    <col min="5638" max="5638" width="1.7109375" style="1" customWidth="1"/>
    <col min="5639" max="5642" width="8.28515625" style="1" customWidth="1"/>
    <col min="5643" max="5888" width="8.7109375" style="1"/>
    <col min="5889" max="5889" width="26.85546875" style="1" customWidth="1"/>
    <col min="5890" max="5893" width="8.28515625" style="1" customWidth="1"/>
    <col min="5894" max="5894" width="1.7109375" style="1" customWidth="1"/>
    <col min="5895" max="5898" width="8.28515625" style="1" customWidth="1"/>
    <col min="5899" max="6144" width="8.7109375" style="1"/>
    <col min="6145" max="6145" width="26.85546875" style="1" customWidth="1"/>
    <col min="6146" max="6149" width="8.28515625" style="1" customWidth="1"/>
    <col min="6150" max="6150" width="1.7109375" style="1" customWidth="1"/>
    <col min="6151" max="6154" width="8.28515625" style="1" customWidth="1"/>
    <col min="6155" max="6400" width="8.7109375" style="1"/>
    <col min="6401" max="6401" width="26.85546875" style="1" customWidth="1"/>
    <col min="6402" max="6405" width="8.28515625" style="1" customWidth="1"/>
    <col min="6406" max="6406" width="1.7109375" style="1" customWidth="1"/>
    <col min="6407" max="6410" width="8.28515625" style="1" customWidth="1"/>
    <col min="6411" max="6656" width="8.7109375" style="1"/>
    <col min="6657" max="6657" width="26.85546875" style="1" customWidth="1"/>
    <col min="6658" max="6661" width="8.28515625" style="1" customWidth="1"/>
    <col min="6662" max="6662" width="1.7109375" style="1" customWidth="1"/>
    <col min="6663" max="6666" width="8.28515625" style="1" customWidth="1"/>
    <col min="6667" max="6912" width="8.7109375" style="1"/>
    <col min="6913" max="6913" width="26.85546875" style="1" customWidth="1"/>
    <col min="6914" max="6917" width="8.28515625" style="1" customWidth="1"/>
    <col min="6918" max="6918" width="1.7109375" style="1" customWidth="1"/>
    <col min="6919" max="6922" width="8.28515625" style="1" customWidth="1"/>
    <col min="6923" max="7168" width="8.7109375" style="1"/>
    <col min="7169" max="7169" width="26.85546875" style="1" customWidth="1"/>
    <col min="7170" max="7173" width="8.28515625" style="1" customWidth="1"/>
    <col min="7174" max="7174" width="1.7109375" style="1" customWidth="1"/>
    <col min="7175" max="7178" width="8.28515625" style="1" customWidth="1"/>
    <col min="7179" max="7424" width="8.7109375" style="1"/>
    <col min="7425" max="7425" width="26.85546875" style="1" customWidth="1"/>
    <col min="7426" max="7429" width="8.28515625" style="1" customWidth="1"/>
    <col min="7430" max="7430" width="1.7109375" style="1" customWidth="1"/>
    <col min="7431" max="7434" width="8.28515625" style="1" customWidth="1"/>
    <col min="7435" max="7680" width="8.7109375" style="1"/>
    <col min="7681" max="7681" width="26.85546875" style="1" customWidth="1"/>
    <col min="7682" max="7685" width="8.28515625" style="1" customWidth="1"/>
    <col min="7686" max="7686" width="1.7109375" style="1" customWidth="1"/>
    <col min="7687" max="7690" width="8.28515625" style="1" customWidth="1"/>
    <col min="7691" max="7936" width="8.7109375" style="1"/>
    <col min="7937" max="7937" width="26.85546875" style="1" customWidth="1"/>
    <col min="7938" max="7941" width="8.28515625" style="1" customWidth="1"/>
    <col min="7942" max="7942" width="1.7109375" style="1" customWidth="1"/>
    <col min="7943" max="7946" width="8.28515625" style="1" customWidth="1"/>
    <col min="7947" max="8192" width="8.7109375" style="1"/>
    <col min="8193" max="8193" width="26.85546875" style="1" customWidth="1"/>
    <col min="8194" max="8197" width="8.28515625" style="1" customWidth="1"/>
    <col min="8198" max="8198" width="1.7109375" style="1" customWidth="1"/>
    <col min="8199" max="8202" width="8.28515625" style="1" customWidth="1"/>
    <col min="8203" max="8448" width="8.7109375" style="1"/>
    <col min="8449" max="8449" width="26.85546875" style="1" customWidth="1"/>
    <col min="8450" max="8453" width="8.28515625" style="1" customWidth="1"/>
    <col min="8454" max="8454" width="1.7109375" style="1" customWidth="1"/>
    <col min="8455" max="8458" width="8.28515625" style="1" customWidth="1"/>
    <col min="8459" max="8704" width="8.7109375" style="1"/>
    <col min="8705" max="8705" width="26.85546875" style="1" customWidth="1"/>
    <col min="8706" max="8709" width="8.28515625" style="1" customWidth="1"/>
    <col min="8710" max="8710" width="1.7109375" style="1" customWidth="1"/>
    <col min="8711" max="8714" width="8.28515625" style="1" customWidth="1"/>
    <col min="8715" max="8960" width="8.7109375" style="1"/>
    <col min="8961" max="8961" width="26.85546875" style="1" customWidth="1"/>
    <col min="8962" max="8965" width="8.28515625" style="1" customWidth="1"/>
    <col min="8966" max="8966" width="1.7109375" style="1" customWidth="1"/>
    <col min="8967" max="8970" width="8.28515625" style="1" customWidth="1"/>
    <col min="8971" max="9216" width="8.7109375" style="1"/>
    <col min="9217" max="9217" width="26.85546875" style="1" customWidth="1"/>
    <col min="9218" max="9221" width="8.28515625" style="1" customWidth="1"/>
    <col min="9222" max="9222" width="1.7109375" style="1" customWidth="1"/>
    <col min="9223" max="9226" width="8.28515625" style="1" customWidth="1"/>
    <col min="9227" max="9472" width="8.7109375" style="1"/>
    <col min="9473" max="9473" width="26.85546875" style="1" customWidth="1"/>
    <col min="9474" max="9477" width="8.28515625" style="1" customWidth="1"/>
    <col min="9478" max="9478" width="1.7109375" style="1" customWidth="1"/>
    <col min="9479" max="9482" width="8.28515625" style="1" customWidth="1"/>
    <col min="9483" max="9728" width="8.7109375" style="1"/>
    <col min="9729" max="9729" width="26.85546875" style="1" customWidth="1"/>
    <col min="9730" max="9733" width="8.28515625" style="1" customWidth="1"/>
    <col min="9734" max="9734" width="1.7109375" style="1" customWidth="1"/>
    <col min="9735" max="9738" width="8.28515625" style="1" customWidth="1"/>
    <col min="9739" max="9984" width="8.7109375" style="1"/>
    <col min="9985" max="9985" width="26.85546875" style="1" customWidth="1"/>
    <col min="9986" max="9989" width="8.28515625" style="1" customWidth="1"/>
    <col min="9990" max="9990" width="1.7109375" style="1" customWidth="1"/>
    <col min="9991" max="9994" width="8.28515625" style="1" customWidth="1"/>
    <col min="9995" max="10240" width="8.7109375" style="1"/>
    <col min="10241" max="10241" width="26.85546875" style="1" customWidth="1"/>
    <col min="10242" max="10245" width="8.28515625" style="1" customWidth="1"/>
    <col min="10246" max="10246" width="1.7109375" style="1" customWidth="1"/>
    <col min="10247" max="10250" width="8.28515625" style="1" customWidth="1"/>
    <col min="10251" max="10496" width="8.7109375" style="1"/>
    <col min="10497" max="10497" width="26.85546875" style="1" customWidth="1"/>
    <col min="10498" max="10501" width="8.28515625" style="1" customWidth="1"/>
    <col min="10502" max="10502" width="1.7109375" style="1" customWidth="1"/>
    <col min="10503" max="10506" width="8.28515625" style="1" customWidth="1"/>
    <col min="10507" max="10752" width="8.7109375" style="1"/>
    <col min="10753" max="10753" width="26.85546875" style="1" customWidth="1"/>
    <col min="10754" max="10757" width="8.28515625" style="1" customWidth="1"/>
    <col min="10758" max="10758" width="1.7109375" style="1" customWidth="1"/>
    <col min="10759" max="10762" width="8.28515625" style="1" customWidth="1"/>
    <col min="10763" max="11008" width="8.7109375" style="1"/>
    <col min="11009" max="11009" width="26.85546875" style="1" customWidth="1"/>
    <col min="11010" max="11013" width="8.28515625" style="1" customWidth="1"/>
    <col min="11014" max="11014" width="1.7109375" style="1" customWidth="1"/>
    <col min="11015" max="11018" width="8.28515625" style="1" customWidth="1"/>
    <col min="11019" max="11264" width="8.7109375" style="1"/>
    <col min="11265" max="11265" width="26.85546875" style="1" customWidth="1"/>
    <col min="11266" max="11269" width="8.28515625" style="1" customWidth="1"/>
    <col min="11270" max="11270" width="1.7109375" style="1" customWidth="1"/>
    <col min="11271" max="11274" width="8.28515625" style="1" customWidth="1"/>
    <col min="11275" max="11520" width="8.7109375" style="1"/>
    <col min="11521" max="11521" width="26.85546875" style="1" customWidth="1"/>
    <col min="11522" max="11525" width="8.28515625" style="1" customWidth="1"/>
    <col min="11526" max="11526" width="1.7109375" style="1" customWidth="1"/>
    <col min="11527" max="11530" width="8.28515625" style="1" customWidth="1"/>
    <col min="11531" max="11776" width="8.7109375" style="1"/>
    <col min="11777" max="11777" width="26.85546875" style="1" customWidth="1"/>
    <col min="11778" max="11781" width="8.28515625" style="1" customWidth="1"/>
    <col min="11782" max="11782" width="1.7109375" style="1" customWidth="1"/>
    <col min="11783" max="11786" width="8.28515625" style="1" customWidth="1"/>
    <col min="11787" max="12032" width="8.7109375" style="1"/>
    <col min="12033" max="12033" width="26.85546875" style="1" customWidth="1"/>
    <col min="12034" max="12037" width="8.28515625" style="1" customWidth="1"/>
    <col min="12038" max="12038" width="1.7109375" style="1" customWidth="1"/>
    <col min="12039" max="12042" width="8.28515625" style="1" customWidth="1"/>
    <col min="12043" max="12288" width="8.7109375" style="1"/>
    <col min="12289" max="12289" width="26.85546875" style="1" customWidth="1"/>
    <col min="12290" max="12293" width="8.28515625" style="1" customWidth="1"/>
    <col min="12294" max="12294" width="1.7109375" style="1" customWidth="1"/>
    <col min="12295" max="12298" width="8.28515625" style="1" customWidth="1"/>
    <col min="12299" max="12544" width="8.7109375" style="1"/>
    <col min="12545" max="12545" width="26.85546875" style="1" customWidth="1"/>
    <col min="12546" max="12549" width="8.28515625" style="1" customWidth="1"/>
    <col min="12550" max="12550" width="1.7109375" style="1" customWidth="1"/>
    <col min="12551" max="12554" width="8.28515625" style="1" customWidth="1"/>
    <col min="12555" max="12800" width="8.7109375" style="1"/>
    <col min="12801" max="12801" width="26.85546875" style="1" customWidth="1"/>
    <col min="12802" max="12805" width="8.28515625" style="1" customWidth="1"/>
    <col min="12806" max="12806" width="1.7109375" style="1" customWidth="1"/>
    <col min="12807" max="12810" width="8.28515625" style="1" customWidth="1"/>
    <col min="12811" max="13056" width="8.7109375" style="1"/>
    <col min="13057" max="13057" width="26.85546875" style="1" customWidth="1"/>
    <col min="13058" max="13061" width="8.28515625" style="1" customWidth="1"/>
    <col min="13062" max="13062" width="1.7109375" style="1" customWidth="1"/>
    <col min="13063" max="13066" width="8.28515625" style="1" customWidth="1"/>
    <col min="13067" max="13312" width="8.7109375" style="1"/>
    <col min="13313" max="13313" width="26.85546875" style="1" customWidth="1"/>
    <col min="13314" max="13317" width="8.28515625" style="1" customWidth="1"/>
    <col min="13318" max="13318" width="1.7109375" style="1" customWidth="1"/>
    <col min="13319" max="13322" width="8.28515625" style="1" customWidth="1"/>
    <col min="13323" max="13568" width="8.7109375" style="1"/>
    <col min="13569" max="13569" width="26.85546875" style="1" customWidth="1"/>
    <col min="13570" max="13573" width="8.28515625" style="1" customWidth="1"/>
    <col min="13574" max="13574" width="1.7109375" style="1" customWidth="1"/>
    <col min="13575" max="13578" width="8.28515625" style="1" customWidth="1"/>
    <col min="13579" max="13824" width="8.7109375" style="1"/>
    <col min="13825" max="13825" width="26.85546875" style="1" customWidth="1"/>
    <col min="13826" max="13829" width="8.28515625" style="1" customWidth="1"/>
    <col min="13830" max="13830" width="1.7109375" style="1" customWidth="1"/>
    <col min="13831" max="13834" width="8.28515625" style="1" customWidth="1"/>
    <col min="13835" max="14080" width="8.7109375" style="1"/>
    <col min="14081" max="14081" width="26.85546875" style="1" customWidth="1"/>
    <col min="14082" max="14085" width="8.28515625" style="1" customWidth="1"/>
    <col min="14086" max="14086" width="1.7109375" style="1" customWidth="1"/>
    <col min="14087" max="14090" width="8.28515625" style="1" customWidth="1"/>
    <col min="14091" max="14336" width="8.7109375" style="1"/>
    <col min="14337" max="14337" width="26.85546875" style="1" customWidth="1"/>
    <col min="14338" max="14341" width="8.28515625" style="1" customWidth="1"/>
    <col min="14342" max="14342" width="1.7109375" style="1" customWidth="1"/>
    <col min="14343" max="14346" width="8.28515625" style="1" customWidth="1"/>
    <col min="14347" max="14592" width="8.7109375" style="1"/>
    <col min="14593" max="14593" width="26.85546875" style="1" customWidth="1"/>
    <col min="14594" max="14597" width="8.28515625" style="1" customWidth="1"/>
    <col min="14598" max="14598" width="1.7109375" style="1" customWidth="1"/>
    <col min="14599" max="14602" width="8.28515625" style="1" customWidth="1"/>
    <col min="14603" max="14848" width="8.7109375" style="1"/>
    <col min="14849" max="14849" width="26.85546875" style="1" customWidth="1"/>
    <col min="14850" max="14853" width="8.28515625" style="1" customWidth="1"/>
    <col min="14854" max="14854" width="1.7109375" style="1" customWidth="1"/>
    <col min="14855" max="14858" width="8.28515625" style="1" customWidth="1"/>
    <col min="14859" max="15104" width="8.7109375" style="1"/>
    <col min="15105" max="15105" width="26.85546875" style="1" customWidth="1"/>
    <col min="15106" max="15109" width="8.28515625" style="1" customWidth="1"/>
    <col min="15110" max="15110" width="1.7109375" style="1" customWidth="1"/>
    <col min="15111" max="15114" width="8.28515625" style="1" customWidth="1"/>
    <col min="15115" max="15360" width="8.7109375" style="1"/>
    <col min="15361" max="15361" width="26.85546875" style="1" customWidth="1"/>
    <col min="15362" max="15365" width="8.28515625" style="1" customWidth="1"/>
    <col min="15366" max="15366" width="1.7109375" style="1" customWidth="1"/>
    <col min="15367" max="15370" width="8.28515625" style="1" customWidth="1"/>
    <col min="15371" max="15616" width="8.7109375" style="1"/>
    <col min="15617" max="15617" width="26.85546875" style="1" customWidth="1"/>
    <col min="15618" max="15621" width="8.28515625" style="1" customWidth="1"/>
    <col min="15622" max="15622" width="1.7109375" style="1" customWidth="1"/>
    <col min="15623" max="15626" width="8.28515625" style="1" customWidth="1"/>
    <col min="15627" max="15872" width="8.7109375" style="1"/>
    <col min="15873" max="15873" width="26.85546875" style="1" customWidth="1"/>
    <col min="15874" max="15877" width="8.28515625" style="1" customWidth="1"/>
    <col min="15878" max="15878" width="1.7109375" style="1" customWidth="1"/>
    <col min="15879" max="15882" width="8.28515625" style="1" customWidth="1"/>
    <col min="15883" max="16128" width="8.7109375" style="1"/>
    <col min="16129" max="16129" width="26.85546875" style="1" customWidth="1"/>
    <col min="16130" max="16133" width="8.28515625" style="1" customWidth="1"/>
    <col min="16134" max="16134" width="1.7109375" style="1" customWidth="1"/>
    <col min="16135" max="16138" width="8.28515625" style="1" customWidth="1"/>
    <col min="16139" max="16384" width="8.7109375" style="1"/>
  </cols>
  <sheetData>
    <row r="1" spans="1:10" s="44" customFormat="1" ht="20.25" x14ac:dyDescent="0.3">
      <c r="A1" s="52" t="s">
        <v>19</v>
      </c>
      <c r="B1" s="174" t="s">
        <v>120</v>
      </c>
      <c r="C1" s="175"/>
      <c r="D1" s="175"/>
      <c r="E1" s="175"/>
      <c r="F1" s="175"/>
      <c r="G1" s="175"/>
      <c r="H1" s="175"/>
      <c r="I1" s="175"/>
      <c r="J1" s="175"/>
    </row>
    <row r="2" spans="1:10" s="44" customFormat="1" ht="20.25" x14ac:dyDescent="0.3">
      <c r="A2" s="52" t="s">
        <v>21</v>
      </c>
      <c r="B2" s="176" t="s">
        <v>3</v>
      </c>
      <c r="C2" s="177"/>
      <c r="D2" s="177"/>
      <c r="E2" s="177"/>
      <c r="F2" s="177"/>
      <c r="G2" s="177"/>
      <c r="H2" s="177"/>
      <c r="I2" s="177"/>
      <c r="J2" s="177"/>
    </row>
    <row r="4" spans="1:10" x14ac:dyDescent="0.2">
      <c r="A4" s="10"/>
      <c r="B4" s="170" t="s">
        <v>4</v>
      </c>
      <c r="C4" s="171"/>
      <c r="D4" s="170" t="s">
        <v>5</v>
      </c>
      <c r="E4" s="171"/>
      <c r="F4" s="11"/>
      <c r="G4" s="170" t="s">
        <v>6</v>
      </c>
      <c r="H4" s="172"/>
      <c r="I4" s="172"/>
      <c r="J4" s="171"/>
    </row>
    <row r="5" spans="1:10" x14ac:dyDescent="0.2">
      <c r="A5" s="12" t="s">
        <v>7</v>
      </c>
      <c r="B5" s="13">
        <f>VALUE(RIGHT(B2, 4))</f>
        <v>2020</v>
      </c>
      <c r="C5" s="14">
        <f>B5-1</f>
        <v>2019</v>
      </c>
      <c r="D5" s="13">
        <f>B5</f>
        <v>2020</v>
      </c>
      <c r="E5" s="14">
        <f>C5</f>
        <v>2019</v>
      </c>
      <c r="F5" s="15"/>
      <c r="G5" s="13" t="s">
        <v>8</v>
      </c>
      <c r="H5" s="14" t="s">
        <v>5</v>
      </c>
      <c r="I5" s="13" t="s">
        <v>8</v>
      </c>
      <c r="J5" s="14" t="s">
        <v>5</v>
      </c>
    </row>
    <row r="6" spans="1:10" x14ac:dyDescent="0.2">
      <c r="A6" s="16"/>
      <c r="B6" s="106"/>
      <c r="C6" s="107"/>
      <c r="D6" s="106"/>
      <c r="E6" s="107"/>
      <c r="F6" s="108"/>
      <c r="G6" s="106"/>
      <c r="H6" s="107"/>
      <c r="I6" s="109"/>
      <c r="J6" s="110"/>
    </row>
    <row r="7" spans="1:10" s="38" customFormat="1" x14ac:dyDescent="0.2">
      <c r="A7" s="111" t="s">
        <v>23</v>
      </c>
      <c r="B7" s="112">
        <f>SUM($B8:$B11)</f>
        <v>8942</v>
      </c>
      <c r="C7" s="113">
        <f>SUM($C8:$C11)</f>
        <v>11748</v>
      </c>
      <c r="D7" s="112">
        <f>SUM($D8:$D11)</f>
        <v>39122</v>
      </c>
      <c r="E7" s="113">
        <f>SUM($E8:$E11)</f>
        <v>59660</v>
      </c>
      <c r="F7" s="114"/>
      <c r="G7" s="112">
        <f>B7-C7</f>
        <v>-2806</v>
      </c>
      <c r="H7" s="113">
        <f>D7-E7</f>
        <v>-20538</v>
      </c>
      <c r="I7" s="115">
        <f>IF(C7=0, "-", IF(G7/C7&lt;10, G7/C7, "&gt;999%"))</f>
        <v>-0.23884916581545795</v>
      </c>
      <c r="J7" s="116">
        <f>IF(E7=0, "-", IF(H7/E7&lt;10, H7/E7, "&gt;999%"))</f>
        <v>-0.34425075427422058</v>
      </c>
    </row>
    <row r="8" spans="1:10" ht="15" x14ac:dyDescent="0.25">
      <c r="A8" s="117" t="s">
        <v>121</v>
      </c>
      <c r="B8" s="55">
        <v>5653</v>
      </c>
      <c r="C8" s="56">
        <v>6979</v>
      </c>
      <c r="D8" s="55">
        <v>22942</v>
      </c>
      <c r="E8" s="56">
        <v>34142</v>
      </c>
      <c r="F8" s="57"/>
      <c r="G8" s="55">
        <f>B8-C8</f>
        <v>-1326</v>
      </c>
      <c r="H8" s="56">
        <f>D8-E8</f>
        <v>-11200</v>
      </c>
      <c r="I8" s="118">
        <f>IF(C8=0, "-", IF(G8/C8&lt;10, G8/C8, "&gt;999%"))</f>
        <v>-0.1899985671299613</v>
      </c>
      <c r="J8" s="119">
        <f>IF(E8=0, "-", IF(H8/E8&lt;10, H8/E8, "&gt;999%"))</f>
        <v>-0.32804170816003747</v>
      </c>
    </row>
    <row r="9" spans="1:10" ht="15" x14ac:dyDescent="0.25">
      <c r="A9" s="117" t="s">
        <v>122</v>
      </c>
      <c r="B9" s="55">
        <v>2702</v>
      </c>
      <c r="C9" s="56">
        <v>3468</v>
      </c>
      <c r="D9" s="55">
        <v>12257</v>
      </c>
      <c r="E9" s="56">
        <v>19475</v>
      </c>
      <c r="F9" s="57"/>
      <c r="G9" s="55">
        <f>B9-C9</f>
        <v>-766</v>
      </c>
      <c r="H9" s="56">
        <f>D9-E9</f>
        <v>-7218</v>
      </c>
      <c r="I9" s="118">
        <f>IF(C9=0, "-", IF(G9/C9&lt;10, G9/C9, "&gt;999%"))</f>
        <v>-0.22087658592848905</v>
      </c>
      <c r="J9" s="119">
        <f>IF(E9=0, "-", IF(H9/E9&lt;10, H9/E9, "&gt;999%"))</f>
        <v>-0.37062901155327344</v>
      </c>
    </row>
    <row r="10" spans="1:10" ht="15" x14ac:dyDescent="0.25">
      <c r="A10" s="117" t="s">
        <v>123</v>
      </c>
      <c r="B10" s="55">
        <v>280</v>
      </c>
      <c r="C10" s="56">
        <v>270</v>
      </c>
      <c r="D10" s="55">
        <v>1400</v>
      </c>
      <c r="E10" s="56">
        <v>1877</v>
      </c>
      <c r="F10" s="57"/>
      <c r="G10" s="55">
        <f>B10-C10</f>
        <v>10</v>
      </c>
      <c r="H10" s="56">
        <f>D10-E10</f>
        <v>-477</v>
      </c>
      <c r="I10" s="118">
        <f>IF(C10=0, "-", IF(G10/C10&lt;10, G10/C10, "&gt;999%"))</f>
        <v>3.7037037037037035E-2</v>
      </c>
      <c r="J10" s="119">
        <f>IF(E10=0, "-", IF(H10/E10&lt;10, H10/E10, "&gt;999%"))</f>
        <v>-0.25412892914224827</v>
      </c>
    </row>
    <row r="11" spans="1:10" ht="15" x14ac:dyDescent="0.25">
      <c r="A11" s="117" t="s">
        <v>124</v>
      </c>
      <c r="B11" s="55">
        <v>307</v>
      </c>
      <c r="C11" s="56">
        <v>1031</v>
      </c>
      <c r="D11" s="55">
        <v>2523</v>
      </c>
      <c r="E11" s="56">
        <v>4166</v>
      </c>
      <c r="F11" s="57"/>
      <c r="G11" s="55">
        <f>B11-C11</f>
        <v>-724</v>
      </c>
      <c r="H11" s="56">
        <f>D11-E11</f>
        <v>-1643</v>
      </c>
      <c r="I11" s="118">
        <f>IF(C11=0, "-", IF(G11/C11&lt;10, G11/C11, "&gt;999%"))</f>
        <v>-0.70223084384093115</v>
      </c>
      <c r="J11" s="119">
        <f>IF(E11=0, "-", IF(H11/E11&lt;10, H11/E11, "&gt;999%"))</f>
        <v>-0.39438310129620741</v>
      </c>
    </row>
    <row r="12" spans="1:10" ht="15" x14ac:dyDescent="0.25">
      <c r="A12" s="20"/>
      <c r="B12" s="55"/>
      <c r="C12" s="56"/>
      <c r="D12" s="55"/>
      <c r="E12" s="56"/>
      <c r="F12" s="57"/>
      <c r="G12" s="55"/>
      <c r="H12" s="56"/>
      <c r="I12" s="118"/>
      <c r="J12" s="119"/>
    </row>
    <row r="13" spans="1:10" s="38" customFormat="1" x14ac:dyDescent="0.2">
      <c r="A13" s="111" t="s">
        <v>24</v>
      </c>
      <c r="B13" s="112">
        <f>SUM($B14:$B17)</f>
        <v>16397</v>
      </c>
      <c r="C13" s="113">
        <f>SUM($C14:$C17)</f>
        <v>16728</v>
      </c>
      <c r="D13" s="112">
        <f>SUM($D14:$D17)</f>
        <v>67345</v>
      </c>
      <c r="E13" s="113">
        <f>SUM($E14:$E17)</f>
        <v>77290</v>
      </c>
      <c r="F13" s="114"/>
      <c r="G13" s="112">
        <f>B13-C13</f>
        <v>-331</v>
      </c>
      <c r="H13" s="113">
        <f>D13-E13</f>
        <v>-9945</v>
      </c>
      <c r="I13" s="115">
        <f>IF(C13=0, "-", IF(G13/C13&lt;10, G13/C13, "&gt;999%"))</f>
        <v>-1.9787183165949306E-2</v>
      </c>
      <c r="J13" s="116">
        <f>IF(E13=0, "-", IF(H13/E13&lt;10, H13/E13, "&gt;999%"))</f>
        <v>-0.12867123819381551</v>
      </c>
    </row>
    <row r="14" spans="1:10" ht="15" x14ac:dyDescent="0.25">
      <c r="A14" s="117" t="s">
        <v>121</v>
      </c>
      <c r="B14" s="55">
        <v>10309</v>
      </c>
      <c r="C14" s="56">
        <v>10581</v>
      </c>
      <c r="D14" s="55">
        <v>39462</v>
      </c>
      <c r="E14" s="56">
        <v>46461</v>
      </c>
      <c r="F14" s="57"/>
      <c r="G14" s="55">
        <f>B14-C14</f>
        <v>-272</v>
      </c>
      <c r="H14" s="56">
        <f>D14-E14</f>
        <v>-6999</v>
      </c>
      <c r="I14" s="118">
        <f>IF(C14=0, "-", IF(G14/C14&lt;10, G14/C14, "&gt;999%"))</f>
        <v>-2.5706454966449296E-2</v>
      </c>
      <c r="J14" s="119">
        <f>IF(E14=0, "-", IF(H14/E14&lt;10, H14/E14, "&gt;999%"))</f>
        <v>-0.15064247433331182</v>
      </c>
    </row>
    <row r="15" spans="1:10" ht="15" x14ac:dyDescent="0.25">
      <c r="A15" s="117" t="s">
        <v>122</v>
      </c>
      <c r="B15" s="55">
        <v>5655</v>
      </c>
      <c r="C15" s="56">
        <v>5273</v>
      </c>
      <c r="D15" s="55">
        <v>23655</v>
      </c>
      <c r="E15" s="56">
        <v>25651</v>
      </c>
      <c r="F15" s="57"/>
      <c r="G15" s="55">
        <f>B15-C15</f>
        <v>382</v>
      </c>
      <c r="H15" s="56">
        <f>D15-E15</f>
        <v>-1996</v>
      </c>
      <c r="I15" s="118">
        <f>IF(C15=0, "-", IF(G15/C15&lt;10, G15/C15, "&gt;999%"))</f>
        <v>7.2444528731272523E-2</v>
      </c>
      <c r="J15" s="119">
        <f>IF(E15=0, "-", IF(H15/E15&lt;10, H15/E15, "&gt;999%"))</f>
        <v>-7.781373045885151E-2</v>
      </c>
    </row>
    <row r="16" spans="1:10" ht="15" x14ac:dyDescent="0.25">
      <c r="A16" s="117" t="s">
        <v>123</v>
      </c>
      <c r="B16" s="55">
        <v>283</v>
      </c>
      <c r="C16" s="56">
        <v>296</v>
      </c>
      <c r="D16" s="55">
        <v>1821</v>
      </c>
      <c r="E16" s="56">
        <v>1876</v>
      </c>
      <c r="F16" s="57"/>
      <c r="G16" s="55">
        <f>B16-C16</f>
        <v>-13</v>
      </c>
      <c r="H16" s="56">
        <f>D16-E16</f>
        <v>-55</v>
      </c>
      <c r="I16" s="118">
        <f>IF(C16=0, "-", IF(G16/C16&lt;10, G16/C16, "&gt;999%"))</f>
        <v>-4.3918918918918921E-2</v>
      </c>
      <c r="J16" s="119">
        <f>IF(E16=0, "-", IF(H16/E16&lt;10, H16/E16, "&gt;999%"))</f>
        <v>-2.9317697228144989E-2</v>
      </c>
    </row>
    <row r="17" spans="1:10" ht="15" x14ac:dyDescent="0.25">
      <c r="A17" s="117" t="s">
        <v>124</v>
      </c>
      <c r="B17" s="55">
        <v>150</v>
      </c>
      <c r="C17" s="56">
        <v>578</v>
      </c>
      <c r="D17" s="55">
        <v>2407</v>
      </c>
      <c r="E17" s="56">
        <v>3302</v>
      </c>
      <c r="F17" s="57"/>
      <c r="G17" s="55">
        <f>B17-C17</f>
        <v>-428</v>
      </c>
      <c r="H17" s="56">
        <f>D17-E17</f>
        <v>-895</v>
      </c>
      <c r="I17" s="118">
        <f>IF(C17=0, "-", IF(G17/C17&lt;10, G17/C17, "&gt;999%"))</f>
        <v>-0.74048442906574397</v>
      </c>
      <c r="J17" s="119">
        <f>IF(E17=0, "-", IF(H17/E17&lt;10, H17/E17, "&gt;999%"))</f>
        <v>-0.27104784978800728</v>
      </c>
    </row>
    <row r="18" spans="1:10" x14ac:dyDescent="0.2">
      <c r="A18" s="16"/>
      <c r="B18" s="106"/>
      <c r="C18" s="107"/>
      <c r="D18" s="106"/>
      <c r="E18" s="107"/>
      <c r="F18" s="108"/>
      <c r="G18" s="106"/>
      <c r="H18" s="107"/>
      <c r="I18" s="109"/>
      <c r="J18" s="110"/>
    </row>
    <row r="19" spans="1:10" s="38" customFormat="1" x14ac:dyDescent="0.2">
      <c r="A19" s="111" t="s">
        <v>25</v>
      </c>
      <c r="B19" s="112">
        <f>SUM($B20:$B23)</f>
        <v>8130</v>
      </c>
      <c r="C19" s="113">
        <f>SUM($C20:$C23)</f>
        <v>7972</v>
      </c>
      <c r="D19" s="112">
        <f>SUM($D20:$D23)</f>
        <v>29608</v>
      </c>
      <c r="E19" s="113">
        <f>SUM($E20:$E23)</f>
        <v>35107</v>
      </c>
      <c r="F19" s="114"/>
      <c r="G19" s="112">
        <f>B19-C19</f>
        <v>158</v>
      </c>
      <c r="H19" s="113">
        <f>D19-E19</f>
        <v>-5499</v>
      </c>
      <c r="I19" s="115">
        <f>IF(C19=0, "-", IF(G19/C19&lt;10, G19/C19, "&gt;999%"))</f>
        <v>1.9819367787255394E-2</v>
      </c>
      <c r="J19" s="116">
        <f>IF(E19=0, "-", IF(H19/E19&lt;10, H19/E19, "&gt;999%"))</f>
        <v>-0.15663542883185688</v>
      </c>
    </row>
    <row r="20" spans="1:10" ht="15" x14ac:dyDescent="0.25">
      <c r="A20" s="117" t="s">
        <v>121</v>
      </c>
      <c r="B20" s="55">
        <v>2035</v>
      </c>
      <c r="C20" s="56">
        <v>2294</v>
      </c>
      <c r="D20" s="55">
        <v>8185</v>
      </c>
      <c r="E20" s="56">
        <v>10737</v>
      </c>
      <c r="F20" s="57"/>
      <c r="G20" s="55">
        <f>B20-C20</f>
        <v>-259</v>
      </c>
      <c r="H20" s="56">
        <f>D20-E20</f>
        <v>-2552</v>
      </c>
      <c r="I20" s="118">
        <f>IF(C20=0, "-", IF(G20/C20&lt;10, G20/C20, "&gt;999%"))</f>
        <v>-0.11290322580645161</v>
      </c>
      <c r="J20" s="119">
        <f>IF(E20=0, "-", IF(H20/E20&lt;10, H20/E20, "&gt;999%"))</f>
        <v>-0.23768277917481606</v>
      </c>
    </row>
    <row r="21" spans="1:10" ht="15" x14ac:dyDescent="0.25">
      <c r="A21" s="117" t="s">
        <v>122</v>
      </c>
      <c r="B21" s="55">
        <v>5780</v>
      </c>
      <c r="C21" s="56">
        <v>4887</v>
      </c>
      <c r="D21" s="55">
        <v>19379</v>
      </c>
      <c r="E21" s="56">
        <v>21395</v>
      </c>
      <c r="F21" s="57"/>
      <c r="G21" s="55">
        <f>B21-C21</f>
        <v>893</v>
      </c>
      <c r="H21" s="56">
        <f>D21-E21</f>
        <v>-2016</v>
      </c>
      <c r="I21" s="118">
        <f>IF(C21=0, "-", IF(G21/C21&lt;10, G21/C21, "&gt;999%"))</f>
        <v>0.18272969101698383</v>
      </c>
      <c r="J21" s="119">
        <f>IF(E21=0, "-", IF(H21/E21&lt;10, H21/E21, "&gt;999%"))</f>
        <v>-9.4227623276466457E-2</v>
      </c>
    </row>
    <row r="22" spans="1:10" ht="15" x14ac:dyDescent="0.25">
      <c r="A22" s="117" t="s">
        <v>123</v>
      </c>
      <c r="B22" s="55">
        <v>281</v>
      </c>
      <c r="C22" s="56">
        <v>410</v>
      </c>
      <c r="D22" s="55">
        <v>1743</v>
      </c>
      <c r="E22" s="56">
        <v>2260</v>
      </c>
      <c r="F22" s="57"/>
      <c r="G22" s="55">
        <f>B22-C22</f>
        <v>-129</v>
      </c>
      <c r="H22" s="56">
        <f>D22-E22</f>
        <v>-517</v>
      </c>
      <c r="I22" s="118">
        <f>IF(C22=0, "-", IF(G22/C22&lt;10, G22/C22, "&gt;999%"))</f>
        <v>-0.31463414634146342</v>
      </c>
      <c r="J22" s="119">
        <f>IF(E22=0, "-", IF(H22/E22&lt;10, H22/E22, "&gt;999%"))</f>
        <v>-0.22876106194690266</v>
      </c>
    </row>
    <row r="23" spans="1:10" ht="15" x14ac:dyDescent="0.25">
      <c r="A23" s="117" t="s">
        <v>124</v>
      </c>
      <c r="B23" s="55">
        <v>34</v>
      </c>
      <c r="C23" s="56">
        <v>381</v>
      </c>
      <c r="D23" s="55">
        <v>301</v>
      </c>
      <c r="E23" s="56">
        <v>715</v>
      </c>
      <c r="F23" s="57"/>
      <c r="G23" s="55">
        <f>B23-C23</f>
        <v>-347</v>
      </c>
      <c r="H23" s="56">
        <f>D23-E23</f>
        <v>-414</v>
      </c>
      <c r="I23" s="118">
        <f>IF(C23=0, "-", IF(G23/C23&lt;10, G23/C23, "&gt;999%"))</f>
        <v>-0.91076115485564302</v>
      </c>
      <c r="J23" s="119">
        <f>IF(E23=0, "-", IF(H23/E23&lt;10, H23/E23, "&gt;999%"))</f>
        <v>-0.57902097902097904</v>
      </c>
    </row>
    <row r="24" spans="1:10" ht="15" x14ac:dyDescent="0.25">
      <c r="A24" s="20"/>
      <c r="B24" s="55"/>
      <c r="C24" s="56"/>
      <c r="D24" s="55"/>
      <c r="E24" s="56"/>
      <c r="F24" s="57"/>
      <c r="G24" s="55"/>
      <c r="H24" s="56"/>
      <c r="I24" s="118"/>
      <c r="J24" s="119"/>
    </row>
    <row r="25" spans="1:10" s="38" customFormat="1" x14ac:dyDescent="0.2">
      <c r="A25" s="120" t="s">
        <v>125</v>
      </c>
      <c r="B25" s="112">
        <f>SUM($B26:$B29)</f>
        <v>33469</v>
      </c>
      <c r="C25" s="113">
        <f>SUM($C26:$C29)</f>
        <v>36448</v>
      </c>
      <c r="D25" s="112">
        <f>SUM($D26:$D29)</f>
        <v>136075</v>
      </c>
      <c r="E25" s="113">
        <f>SUM($E26:$E29)</f>
        <v>172057</v>
      </c>
      <c r="F25" s="114"/>
      <c r="G25" s="112">
        <f>B25-C25</f>
        <v>-2979</v>
      </c>
      <c r="H25" s="113">
        <f>D25-E25</f>
        <v>-35982</v>
      </c>
      <c r="I25" s="115">
        <f>IF(C25=0, "-", IF(G25/C25&lt;10, G25/C25, "&gt;999%"))</f>
        <v>-8.1732879719051799E-2</v>
      </c>
      <c r="J25" s="116">
        <f>IF(E25=0, "-", IF(H25/E25&lt;10, H25/E25, "&gt;999%"))</f>
        <v>-0.2091283702493941</v>
      </c>
    </row>
    <row r="26" spans="1:10" ht="15" x14ac:dyDescent="0.25">
      <c r="A26" s="117" t="s">
        <v>121</v>
      </c>
      <c r="B26" s="55">
        <v>17997</v>
      </c>
      <c r="C26" s="56">
        <v>19854</v>
      </c>
      <c r="D26" s="55">
        <v>70589</v>
      </c>
      <c r="E26" s="56">
        <v>91340</v>
      </c>
      <c r="F26" s="57"/>
      <c r="G26" s="55">
        <f>B26-C26</f>
        <v>-1857</v>
      </c>
      <c r="H26" s="56">
        <f>D26-E26</f>
        <v>-20751</v>
      </c>
      <c r="I26" s="118">
        <f>IF(C26=0, "-", IF(G26/C26&lt;10, G26/C26, "&gt;999%"))</f>
        <v>-9.3532789362345117E-2</v>
      </c>
      <c r="J26" s="119">
        <f>IF(E26=0, "-", IF(H26/E26&lt;10, H26/E26, "&gt;999%"))</f>
        <v>-0.22718414714254434</v>
      </c>
    </row>
    <row r="27" spans="1:10" ht="15" x14ac:dyDescent="0.25">
      <c r="A27" s="117" t="s">
        <v>122</v>
      </c>
      <c r="B27" s="55">
        <v>14137</v>
      </c>
      <c r="C27" s="56">
        <v>13628</v>
      </c>
      <c r="D27" s="55">
        <v>55291</v>
      </c>
      <c r="E27" s="56">
        <v>66521</v>
      </c>
      <c r="F27" s="57"/>
      <c r="G27" s="55">
        <f>B27-C27</f>
        <v>509</v>
      </c>
      <c r="H27" s="56">
        <f>D27-E27</f>
        <v>-11230</v>
      </c>
      <c r="I27" s="118">
        <f>IF(C27=0, "-", IF(G27/C27&lt;10, G27/C27, "&gt;999%"))</f>
        <v>3.7349574405635459E-2</v>
      </c>
      <c r="J27" s="119">
        <f>IF(E27=0, "-", IF(H27/E27&lt;10, H27/E27, "&gt;999%"))</f>
        <v>-0.16881886922926595</v>
      </c>
    </row>
    <row r="28" spans="1:10" ht="15" x14ac:dyDescent="0.25">
      <c r="A28" s="117" t="s">
        <v>123</v>
      </c>
      <c r="B28" s="55">
        <v>844</v>
      </c>
      <c r="C28" s="56">
        <v>976</v>
      </c>
      <c r="D28" s="55">
        <v>4964</v>
      </c>
      <c r="E28" s="56">
        <v>6013</v>
      </c>
      <c r="F28" s="57"/>
      <c r="G28" s="55">
        <f>B28-C28</f>
        <v>-132</v>
      </c>
      <c r="H28" s="56">
        <f>D28-E28</f>
        <v>-1049</v>
      </c>
      <c r="I28" s="118">
        <f>IF(C28=0, "-", IF(G28/C28&lt;10, G28/C28, "&gt;999%"))</f>
        <v>-0.13524590163934427</v>
      </c>
      <c r="J28" s="119">
        <f>IF(E28=0, "-", IF(H28/E28&lt;10, H28/E28, "&gt;999%"))</f>
        <v>-0.17445534674871113</v>
      </c>
    </row>
    <row r="29" spans="1:10" ht="15" x14ac:dyDescent="0.25">
      <c r="A29" s="117" t="s">
        <v>124</v>
      </c>
      <c r="B29" s="55">
        <v>491</v>
      </c>
      <c r="C29" s="56">
        <v>1990</v>
      </c>
      <c r="D29" s="55">
        <v>5231</v>
      </c>
      <c r="E29" s="56">
        <v>8183</v>
      </c>
      <c r="F29" s="57"/>
      <c r="G29" s="55">
        <f>B29-C29</f>
        <v>-1499</v>
      </c>
      <c r="H29" s="56">
        <f>D29-E29</f>
        <v>-2952</v>
      </c>
      <c r="I29" s="118">
        <f>IF(C29=0, "-", IF(G29/C29&lt;10, G29/C29, "&gt;999%"))</f>
        <v>-0.75326633165829149</v>
      </c>
      <c r="J29" s="119">
        <f>IF(E29=0, "-", IF(H29/E29&lt;10, H29/E29, "&gt;999%"))</f>
        <v>-0.3607478919711597</v>
      </c>
    </row>
    <row r="30" spans="1:10" ht="15" x14ac:dyDescent="0.25">
      <c r="A30" s="20"/>
      <c r="B30" s="55"/>
      <c r="C30" s="56"/>
      <c r="D30" s="55"/>
      <c r="E30" s="56"/>
      <c r="F30" s="57"/>
      <c r="G30" s="55"/>
      <c r="H30" s="56"/>
      <c r="I30" s="118"/>
      <c r="J30" s="119"/>
    </row>
    <row r="31" spans="1:10" s="38" customFormat="1" x14ac:dyDescent="0.2">
      <c r="A31" s="16" t="s">
        <v>26</v>
      </c>
      <c r="B31" s="112">
        <v>1429</v>
      </c>
      <c r="C31" s="113">
        <v>1363</v>
      </c>
      <c r="D31" s="112">
        <v>4827</v>
      </c>
      <c r="E31" s="113">
        <v>5841</v>
      </c>
      <c r="F31" s="114"/>
      <c r="G31" s="112">
        <f>B31-C31</f>
        <v>66</v>
      </c>
      <c r="H31" s="113">
        <f>D31-E31</f>
        <v>-1014</v>
      </c>
      <c r="I31" s="115">
        <f>IF(C31=0, "-", IF(G31/C31&lt;10, G31/C31, "&gt;999%"))</f>
        <v>4.8422597212032278E-2</v>
      </c>
      <c r="J31" s="116">
        <f>IF(E31=0, "-", IF(H31/E31&lt;10, H31/E31, "&gt;999%"))</f>
        <v>-0.17360041088854647</v>
      </c>
    </row>
    <row r="32" spans="1:10" x14ac:dyDescent="0.2">
      <c r="A32" s="81"/>
      <c r="B32" s="82"/>
      <c r="C32" s="83"/>
      <c r="D32" s="82"/>
      <c r="E32" s="83"/>
      <c r="F32" s="84"/>
      <c r="G32" s="82"/>
      <c r="H32" s="83"/>
      <c r="I32" s="85"/>
      <c r="J32" s="86"/>
    </row>
    <row r="33" spans="1:10" s="38" customFormat="1" x14ac:dyDescent="0.2">
      <c r="A33" s="12" t="s">
        <v>17</v>
      </c>
      <c r="B33" s="32">
        <f>SUM(B26:B32)</f>
        <v>34898</v>
      </c>
      <c r="C33" s="121">
        <f>SUM(C26:C32)</f>
        <v>37811</v>
      </c>
      <c r="D33" s="32">
        <f>SUM(D26:D32)</f>
        <v>140902</v>
      </c>
      <c r="E33" s="121">
        <f>SUM(E26:E32)</f>
        <v>177898</v>
      </c>
      <c r="F33" s="34"/>
      <c r="G33" s="32">
        <f>B33-C33</f>
        <v>-2913</v>
      </c>
      <c r="H33" s="33">
        <f>D33-E33</f>
        <v>-36996</v>
      </c>
      <c r="I33" s="35">
        <f>IF(C33=0, 0, G33/C33)</f>
        <v>-7.7041072703710564E-2</v>
      </c>
      <c r="J33" s="36">
        <f>IF(E33=0, 0, H33/E33)</f>
        <v>-0.2079618657882607</v>
      </c>
    </row>
  </sheetData>
  <mergeCells count="5">
    <mergeCell ref="B1:J1"/>
    <mergeCell ref="B2:J2"/>
    <mergeCell ref="B4:C4"/>
    <mergeCell ref="D4:E4"/>
    <mergeCell ref="G4:J4"/>
  </mergeCells>
  <printOptions horizontalCentered="1"/>
  <pageMargins left="0.39370078740157483" right="0.39370078740157483" top="0.39370078740157483" bottom="0.59055118110236227" header="0.39370078740157483" footer="0.19685039370078741"/>
  <pageSetup paperSize="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07A580-9194-4376-A68B-F3927B0D03E5}">
  <sheetPr>
    <pageSetUpPr fitToPage="1"/>
  </sheetPr>
  <dimension ref="A1:J42"/>
  <sheetViews>
    <sheetView tabSelected="1" workbookViewId="0">
      <selection activeCell="M1" sqref="M1"/>
    </sheetView>
  </sheetViews>
  <sheetFormatPr defaultRowHeight="12.75" x14ac:dyDescent="0.2"/>
  <cols>
    <col min="1" max="1" width="32.7109375" style="1" customWidth="1"/>
    <col min="2" max="5" width="10.140625" style="1" customWidth="1"/>
    <col min="6" max="6" width="1.7109375" style="1" customWidth="1"/>
    <col min="7" max="10" width="10.140625" style="1" customWidth="1"/>
    <col min="11" max="256" width="8.7109375" style="1"/>
    <col min="257" max="257" width="32.7109375" style="1" customWidth="1"/>
    <col min="258" max="261" width="10.140625" style="1" customWidth="1"/>
    <col min="262" max="262" width="1.7109375" style="1" customWidth="1"/>
    <col min="263" max="266" width="10.140625" style="1" customWidth="1"/>
    <col min="267" max="512" width="8.7109375" style="1"/>
    <col min="513" max="513" width="32.7109375" style="1" customWidth="1"/>
    <col min="514" max="517" width="10.140625" style="1" customWidth="1"/>
    <col min="518" max="518" width="1.7109375" style="1" customWidth="1"/>
    <col min="519" max="522" width="10.140625" style="1" customWidth="1"/>
    <col min="523" max="768" width="8.7109375" style="1"/>
    <col min="769" max="769" width="32.7109375" style="1" customWidth="1"/>
    <col min="770" max="773" width="10.140625" style="1" customWidth="1"/>
    <col min="774" max="774" width="1.7109375" style="1" customWidth="1"/>
    <col min="775" max="778" width="10.140625" style="1" customWidth="1"/>
    <col min="779" max="1024" width="8.7109375" style="1"/>
    <col min="1025" max="1025" width="32.7109375" style="1" customWidth="1"/>
    <col min="1026" max="1029" width="10.140625" style="1" customWidth="1"/>
    <col min="1030" max="1030" width="1.7109375" style="1" customWidth="1"/>
    <col min="1031" max="1034" width="10.140625" style="1" customWidth="1"/>
    <col min="1035" max="1280" width="8.7109375" style="1"/>
    <col min="1281" max="1281" width="32.7109375" style="1" customWidth="1"/>
    <col min="1282" max="1285" width="10.140625" style="1" customWidth="1"/>
    <col min="1286" max="1286" width="1.7109375" style="1" customWidth="1"/>
    <col min="1287" max="1290" width="10.140625" style="1" customWidth="1"/>
    <col min="1291" max="1536" width="8.7109375" style="1"/>
    <col min="1537" max="1537" width="32.7109375" style="1" customWidth="1"/>
    <col min="1538" max="1541" width="10.140625" style="1" customWidth="1"/>
    <col min="1542" max="1542" width="1.7109375" style="1" customWidth="1"/>
    <col min="1543" max="1546" width="10.140625" style="1" customWidth="1"/>
    <col min="1547" max="1792" width="8.7109375" style="1"/>
    <col min="1793" max="1793" width="32.7109375" style="1" customWidth="1"/>
    <col min="1794" max="1797" width="10.140625" style="1" customWidth="1"/>
    <col min="1798" max="1798" width="1.7109375" style="1" customWidth="1"/>
    <col min="1799" max="1802" width="10.140625" style="1" customWidth="1"/>
    <col min="1803" max="2048" width="8.7109375" style="1"/>
    <col min="2049" max="2049" width="32.7109375" style="1" customWidth="1"/>
    <col min="2050" max="2053" width="10.140625" style="1" customWidth="1"/>
    <col min="2054" max="2054" width="1.7109375" style="1" customWidth="1"/>
    <col min="2055" max="2058" width="10.140625" style="1" customWidth="1"/>
    <col min="2059" max="2304" width="8.7109375" style="1"/>
    <col min="2305" max="2305" width="32.7109375" style="1" customWidth="1"/>
    <col min="2306" max="2309" width="10.140625" style="1" customWidth="1"/>
    <col min="2310" max="2310" width="1.7109375" style="1" customWidth="1"/>
    <col min="2311" max="2314" width="10.140625" style="1" customWidth="1"/>
    <col min="2315" max="2560" width="8.7109375" style="1"/>
    <col min="2561" max="2561" width="32.7109375" style="1" customWidth="1"/>
    <col min="2562" max="2565" width="10.140625" style="1" customWidth="1"/>
    <col min="2566" max="2566" width="1.7109375" style="1" customWidth="1"/>
    <col min="2567" max="2570" width="10.140625" style="1" customWidth="1"/>
    <col min="2571" max="2816" width="8.7109375" style="1"/>
    <col min="2817" max="2817" width="32.7109375" style="1" customWidth="1"/>
    <col min="2818" max="2821" width="10.140625" style="1" customWidth="1"/>
    <col min="2822" max="2822" width="1.7109375" style="1" customWidth="1"/>
    <col min="2823" max="2826" width="10.140625" style="1" customWidth="1"/>
    <col min="2827" max="3072" width="8.7109375" style="1"/>
    <col min="3073" max="3073" width="32.7109375" style="1" customWidth="1"/>
    <col min="3074" max="3077" width="10.140625" style="1" customWidth="1"/>
    <col min="3078" max="3078" width="1.7109375" style="1" customWidth="1"/>
    <col min="3079" max="3082" width="10.140625" style="1" customWidth="1"/>
    <col min="3083" max="3328" width="8.7109375" style="1"/>
    <col min="3329" max="3329" width="32.7109375" style="1" customWidth="1"/>
    <col min="3330" max="3333" width="10.140625" style="1" customWidth="1"/>
    <col min="3334" max="3334" width="1.7109375" style="1" customWidth="1"/>
    <col min="3335" max="3338" width="10.140625" style="1" customWidth="1"/>
    <col min="3339" max="3584" width="8.7109375" style="1"/>
    <col min="3585" max="3585" width="32.7109375" style="1" customWidth="1"/>
    <col min="3586" max="3589" width="10.140625" style="1" customWidth="1"/>
    <col min="3590" max="3590" width="1.7109375" style="1" customWidth="1"/>
    <col min="3591" max="3594" width="10.140625" style="1" customWidth="1"/>
    <col min="3595" max="3840" width="8.7109375" style="1"/>
    <col min="3841" max="3841" width="32.7109375" style="1" customWidth="1"/>
    <col min="3842" max="3845" width="10.140625" style="1" customWidth="1"/>
    <col min="3846" max="3846" width="1.7109375" style="1" customWidth="1"/>
    <col min="3847" max="3850" width="10.140625" style="1" customWidth="1"/>
    <col min="3851" max="4096" width="8.7109375" style="1"/>
    <col min="4097" max="4097" width="32.7109375" style="1" customWidth="1"/>
    <col min="4098" max="4101" width="10.140625" style="1" customWidth="1"/>
    <col min="4102" max="4102" width="1.7109375" style="1" customWidth="1"/>
    <col min="4103" max="4106" width="10.140625" style="1" customWidth="1"/>
    <col min="4107" max="4352" width="8.7109375" style="1"/>
    <col min="4353" max="4353" width="32.7109375" style="1" customWidth="1"/>
    <col min="4354" max="4357" width="10.140625" style="1" customWidth="1"/>
    <col min="4358" max="4358" width="1.7109375" style="1" customWidth="1"/>
    <col min="4359" max="4362" width="10.140625" style="1" customWidth="1"/>
    <col min="4363" max="4608" width="8.7109375" style="1"/>
    <col min="4609" max="4609" width="32.7109375" style="1" customWidth="1"/>
    <col min="4610" max="4613" width="10.140625" style="1" customWidth="1"/>
    <col min="4614" max="4614" width="1.7109375" style="1" customWidth="1"/>
    <col min="4615" max="4618" width="10.140625" style="1" customWidth="1"/>
    <col min="4619" max="4864" width="8.7109375" style="1"/>
    <col min="4865" max="4865" width="32.7109375" style="1" customWidth="1"/>
    <col min="4866" max="4869" width="10.140625" style="1" customWidth="1"/>
    <col min="4870" max="4870" width="1.7109375" style="1" customWidth="1"/>
    <col min="4871" max="4874" width="10.140625" style="1" customWidth="1"/>
    <col min="4875" max="5120" width="8.7109375" style="1"/>
    <col min="5121" max="5121" width="32.7109375" style="1" customWidth="1"/>
    <col min="5122" max="5125" width="10.140625" style="1" customWidth="1"/>
    <col min="5126" max="5126" width="1.7109375" style="1" customWidth="1"/>
    <col min="5127" max="5130" width="10.140625" style="1" customWidth="1"/>
    <col min="5131" max="5376" width="8.7109375" style="1"/>
    <col min="5377" max="5377" width="32.7109375" style="1" customWidth="1"/>
    <col min="5378" max="5381" width="10.140625" style="1" customWidth="1"/>
    <col min="5382" max="5382" width="1.7109375" style="1" customWidth="1"/>
    <col min="5383" max="5386" width="10.140625" style="1" customWidth="1"/>
    <col min="5387" max="5632" width="8.7109375" style="1"/>
    <col min="5633" max="5633" width="32.7109375" style="1" customWidth="1"/>
    <col min="5634" max="5637" width="10.140625" style="1" customWidth="1"/>
    <col min="5638" max="5638" width="1.7109375" style="1" customWidth="1"/>
    <col min="5639" max="5642" width="10.140625" style="1" customWidth="1"/>
    <col min="5643" max="5888" width="8.7109375" style="1"/>
    <col min="5889" max="5889" width="32.7109375" style="1" customWidth="1"/>
    <col min="5890" max="5893" width="10.140625" style="1" customWidth="1"/>
    <col min="5894" max="5894" width="1.7109375" style="1" customWidth="1"/>
    <col min="5895" max="5898" width="10.140625" style="1" customWidth="1"/>
    <col min="5899" max="6144" width="8.7109375" style="1"/>
    <col min="6145" max="6145" width="32.7109375" style="1" customWidth="1"/>
    <col min="6146" max="6149" width="10.140625" style="1" customWidth="1"/>
    <col min="6150" max="6150" width="1.7109375" style="1" customWidth="1"/>
    <col min="6151" max="6154" width="10.140625" style="1" customWidth="1"/>
    <col min="6155" max="6400" width="8.7109375" style="1"/>
    <col min="6401" max="6401" width="32.7109375" style="1" customWidth="1"/>
    <col min="6402" max="6405" width="10.140625" style="1" customWidth="1"/>
    <col min="6406" max="6406" width="1.7109375" style="1" customWidth="1"/>
    <col min="6407" max="6410" width="10.140625" style="1" customWidth="1"/>
    <col min="6411" max="6656" width="8.7109375" style="1"/>
    <col min="6657" max="6657" width="32.7109375" style="1" customWidth="1"/>
    <col min="6658" max="6661" width="10.140625" style="1" customWidth="1"/>
    <col min="6662" max="6662" width="1.7109375" style="1" customWidth="1"/>
    <col min="6663" max="6666" width="10.140625" style="1" customWidth="1"/>
    <col min="6667" max="6912" width="8.7109375" style="1"/>
    <col min="6913" max="6913" width="32.7109375" style="1" customWidth="1"/>
    <col min="6914" max="6917" width="10.140625" style="1" customWidth="1"/>
    <col min="6918" max="6918" width="1.7109375" style="1" customWidth="1"/>
    <col min="6919" max="6922" width="10.140625" style="1" customWidth="1"/>
    <col min="6923" max="7168" width="8.7109375" style="1"/>
    <col min="7169" max="7169" width="32.7109375" style="1" customWidth="1"/>
    <col min="7170" max="7173" width="10.140625" style="1" customWidth="1"/>
    <col min="7174" max="7174" width="1.7109375" style="1" customWidth="1"/>
    <col min="7175" max="7178" width="10.140625" style="1" customWidth="1"/>
    <col min="7179" max="7424" width="8.7109375" style="1"/>
    <col min="7425" max="7425" width="32.7109375" style="1" customWidth="1"/>
    <col min="7426" max="7429" width="10.140625" style="1" customWidth="1"/>
    <col min="7430" max="7430" width="1.7109375" style="1" customWidth="1"/>
    <col min="7431" max="7434" width="10.140625" style="1" customWidth="1"/>
    <col min="7435" max="7680" width="8.7109375" style="1"/>
    <col min="7681" max="7681" width="32.7109375" style="1" customWidth="1"/>
    <col min="7682" max="7685" width="10.140625" style="1" customWidth="1"/>
    <col min="7686" max="7686" width="1.7109375" style="1" customWidth="1"/>
    <col min="7687" max="7690" width="10.140625" style="1" customWidth="1"/>
    <col min="7691" max="7936" width="8.7109375" style="1"/>
    <col min="7937" max="7937" width="32.7109375" style="1" customWidth="1"/>
    <col min="7938" max="7941" width="10.140625" style="1" customWidth="1"/>
    <col min="7942" max="7942" width="1.7109375" style="1" customWidth="1"/>
    <col min="7943" max="7946" width="10.140625" style="1" customWidth="1"/>
    <col min="7947" max="8192" width="8.7109375" style="1"/>
    <col min="8193" max="8193" width="32.7109375" style="1" customWidth="1"/>
    <col min="8194" max="8197" width="10.140625" style="1" customWidth="1"/>
    <col min="8198" max="8198" width="1.7109375" style="1" customWidth="1"/>
    <col min="8199" max="8202" width="10.140625" style="1" customWidth="1"/>
    <col min="8203" max="8448" width="8.7109375" style="1"/>
    <col min="8449" max="8449" width="32.7109375" style="1" customWidth="1"/>
    <col min="8450" max="8453" width="10.140625" style="1" customWidth="1"/>
    <col min="8454" max="8454" width="1.7109375" style="1" customWidth="1"/>
    <col min="8455" max="8458" width="10.140625" style="1" customWidth="1"/>
    <col min="8459" max="8704" width="8.7109375" style="1"/>
    <col min="8705" max="8705" width="32.7109375" style="1" customWidth="1"/>
    <col min="8706" max="8709" width="10.140625" style="1" customWidth="1"/>
    <col min="8710" max="8710" width="1.7109375" style="1" customWidth="1"/>
    <col min="8711" max="8714" width="10.140625" style="1" customWidth="1"/>
    <col min="8715" max="8960" width="8.7109375" style="1"/>
    <col min="8961" max="8961" width="32.7109375" style="1" customWidth="1"/>
    <col min="8962" max="8965" width="10.140625" style="1" customWidth="1"/>
    <col min="8966" max="8966" width="1.7109375" style="1" customWidth="1"/>
    <col min="8967" max="8970" width="10.140625" style="1" customWidth="1"/>
    <col min="8971" max="9216" width="8.7109375" style="1"/>
    <col min="9217" max="9217" width="32.7109375" style="1" customWidth="1"/>
    <col min="9218" max="9221" width="10.140625" style="1" customWidth="1"/>
    <col min="9222" max="9222" width="1.7109375" style="1" customWidth="1"/>
    <col min="9223" max="9226" width="10.140625" style="1" customWidth="1"/>
    <col min="9227" max="9472" width="8.7109375" style="1"/>
    <col min="9473" max="9473" width="32.7109375" style="1" customWidth="1"/>
    <col min="9474" max="9477" width="10.140625" style="1" customWidth="1"/>
    <col min="9478" max="9478" width="1.7109375" style="1" customWidth="1"/>
    <col min="9479" max="9482" width="10.140625" style="1" customWidth="1"/>
    <col min="9483" max="9728" width="8.7109375" style="1"/>
    <col min="9729" max="9729" width="32.7109375" style="1" customWidth="1"/>
    <col min="9730" max="9733" width="10.140625" style="1" customWidth="1"/>
    <col min="9734" max="9734" width="1.7109375" style="1" customWidth="1"/>
    <col min="9735" max="9738" width="10.140625" style="1" customWidth="1"/>
    <col min="9739" max="9984" width="8.7109375" style="1"/>
    <col min="9985" max="9985" width="32.7109375" style="1" customWidth="1"/>
    <col min="9986" max="9989" width="10.140625" style="1" customWidth="1"/>
    <col min="9990" max="9990" width="1.7109375" style="1" customWidth="1"/>
    <col min="9991" max="9994" width="10.140625" style="1" customWidth="1"/>
    <col min="9995" max="10240" width="8.7109375" style="1"/>
    <col min="10241" max="10241" width="32.7109375" style="1" customWidth="1"/>
    <col min="10242" max="10245" width="10.140625" style="1" customWidth="1"/>
    <col min="10246" max="10246" width="1.7109375" style="1" customWidth="1"/>
    <col min="10247" max="10250" width="10.140625" style="1" customWidth="1"/>
    <col min="10251" max="10496" width="8.7109375" style="1"/>
    <col min="10497" max="10497" width="32.7109375" style="1" customWidth="1"/>
    <col min="10498" max="10501" width="10.140625" style="1" customWidth="1"/>
    <col min="10502" max="10502" width="1.7109375" style="1" customWidth="1"/>
    <col min="10503" max="10506" width="10.140625" style="1" customWidth="1"/>
    <col min="10507" max="10752" width="8.7109375" style="1"/>
    <col min="10753" max="10753" width="32.7109375" style="1" customWidth="1"/>
    <col min="10754" max="10757" width="10.140625" style="1" customWidth="1"/>
    <col min="10758" max="10758" width="1.7109375" style="1" customWidth="1"/>
    <col min="10759" max="10762" width="10.140625" style="1" customWidth="1"/>
    <col min="10763" max="11008" width="8.7109375" style="1"/>
    <col min="11009" max="11009" width="32.7109375" style="1" customWidth="1"/>
    <col min="11010" max="11013" width="10.140625" style="1" customWidth="1"/>
    <col min="11014" max="11014" width="1.7109375" style="1" customWidth="1"/>
    <col min="11015" max="11018" width="10.140625" style="1" customWidth="1"/>
    <col min="11019" max="11264" width="8.7109375" style="1"/>
    <col min="11265" max="11265" width="32.7109375" style="1" customWidth="1"/>
    <col min="11266" max="11269" width="10.140625" style="1" customWidth="1"/>
    <col min="11270" max="11270" width="1.7109375" style="1" customWidth="1"/>
    <col min="11271" max="11274" width="10.140625" style="1" customWidth="1"/>
    <col min="11275" max="11520" width="8.7109375" style="1"/>
    <col min="11521" max="11521" width="32.7109375" style="1" customWidth="1"/>
    <col min="11522" max="11525" width="10.140625" style="1" customWidth="1"/>
    <col min="11526" max="11526" width="1.7109375" style="1" customWidth="1"/>
    <col min="11527" max="11530" width="10.140625" style="1" customWidth="1"/>
    <col min="11531" max="11776" width="8.7109375" style="1"/>
    <col min="11777" max="11777" width="32.7109375" style="1" customWidth="1"/>
    <col min="11778" max="11781" width="10.140625" style="1" customWidth="1"/>
    <col min="11782" max="11782" width="1.7109375" style="1" customWidth="1"/>
    <col min="11783" max="11786" width="10.140625" style="1" customWidth="1"/>
    <col min="11787" max="12032" width="8.7109375" style="1"/>
    <col min="12033" max="12033" width="32.7109375" style="1" customWidth="1"/>
    <col min="12034" max="12037" width="10.140625" style="1" customWidth="1"/>
    <col min="12038" max="12038" width="1.7109375" style="1" customWidth="1"/>
    <col min="12039" max="12042" width="10.140625" style="1" customWidth="1"/>
    <col min="12043" max="12288" width="8.7109375" style="1"/>
    <col min="12289" max="12289" width="32.7109375" style="1" customWidth="1"/>
    <col min="12290" max="12293" width="10.140625" style="1" customWidth="1"/>
    <col min="12294" max="12294" width="1.7109375" style="1" customWidth="1"/>
    <col min="12295" max="12298" width="10.140625" style="1" customWidth="1"/>
    <col min="12299" max="12544" width="8.7109375" style="1"/>
    <col min="12545" max="12545" width="32.7109375" style="1" customWidth="1"/>
    <col min="12546" max="12549" width="10.140625" style="1" customWidth="1"/>
    <col min="12550" max="12550" width="1.7109375" style="1" customWidth="1"/>
    <col min="12551" max="12554" width="10.140625" style="1" customWidth="1"/>
    <col min="12555" max="12800" width="8.7109375" style="1"/>
    <col min="12801" max="12801" width="32.7109375" style="1" customWidth="1"/>
    <col min="12802" max="12805" width="10.140625" style="1" customWidth="1"/>
    <col min="12806" max="12806" width="1.7109375" style="1" customWidth="1"/>
    <col min="12807" max="12810" width="10.140625" style="1" customWidth="1"/>
    <col min="12811" max="13056" width="8.7109375" style="1"/>
    <col min="13057" max="13057" width="32.7109375" style="1" customWidth="1"/>
    <col min="13058" max="13061" width="10.140625" style="1" customWidth="1"/>
    <col min="13062" max="13062" width="1.7109375" style="1" customWidth="1"/>
    <col min="13063" max="13066" width="10.140625" style="1" customWidth="1"/>
    <col min="13067" max="13312" width="8.7109375" style="1"/>
    <col min="13313" max="13313" width="32.7109375" style="1" customWidth="1"/>
    <col min="13314" max="13317" width="10.140625" style="1" customWidth="1"/>
    <col min="13318" max="13318" width="1.7109375" style="1" customWidth="1"/>
    <col min="13319" max="13322" width="10.140625" style="1" customWidth="1"/>
    <col min="13323" max="13568" width="8.7109375" style="1"/>
    <col min="13569" max="13569" width="32.7109375" style="1" customWidth="1"/>
    <col min="13570" max="13573" width="10.140625" style="1" customWidth="1"/>
    <col min="13574" max="13574" width="1.7109375" style="1" customWidth="1"/>
    <col min="13575" max="13578" width="10.140625" style="1" customWidth="1"/>
    <col min="13579" max="13824" width="8.7109375" style="1"/>
    <col min="13825" max="13825" width="32.7109375" style="1" customWidth="1"/>
    <col min="13826" max="13829" width="10.140625" style="1" customWidth="1"/>
    <col min="13830" max="13830" width="1.7109375" style="1" customWidth="1"/>
    <col min="13831" max="13834" width="10.140625" style="1" customWidth="1"/>
    <col min="13835" max="14080" width="8.7109375" style="1"/>
    <col min="14081" max="14081" width="32.7109375" style="1" customWidth="1"/>
    <col min="14082" max="14085" width="10.140625" style="1" customWidth="1"/>
    <col min="14086" max="14086" width="1.7109375" style="1" customWidth="1"/>
    <col min="14087" max="14090" width="10.140625" style="1" customWidth="1"/>
    <col min="14091" max="14336" width="8.7109375" style="1"/>
    <col min="14337" max="14337" width="32.7109375" style="1" customWidth="1"/>
    <col min="14338" max="14341" width="10.140625" style="1" customWidth="1"/>
    <col min="14342" max="14342" width="1.7109375" style="1" customWidth="1"/>
    <col min="14343" max="14346" width="10.140625" style="1" customWidth="1"/>
    <col min="14347" max="14592" width="8.7109375" style="1"/>
    <col min="14593" max="14593" width="32.7109375" style="1" customWidth="1"/>
    <col min="14594" max="14597" width="10.140625" style="1" customWidth="1"/>
    <col min="14598" max="14598" width="1.7109375" style="1" customWidth="1"/>
    <col min="14599" max="14602" width="10.140625" style="1" customWidth="1"/>
    <col min="14603" max="14848" width="8.7109375" style="1"/>
    <col min="14849" max="14849" width="32.7109375" style="1" customWidth="1"/>
    <col min="14850" max="14853" width="10.140625" style="1" customWidth="1"/>
    <col min="14854" max="14854" width="1.7109375" style="1" customWidth="1"/>
    <col min="14855" max="14858" width="10.140625" style="1" customWidth="1"/>
    <col min="14859" max="15104" width="8.7109375" style="1"/>
    <col min="15105" max="15105" width="32.7109375" style="1" customWidth="1"/>
    <col min="15106" max="15109" width="10.140625" style="1" customWidth="1"/>
    <col min="15110" max="15110" width="1.7109375" style="1" customWidth="1"/>
    <col min="15111" max="15114" width="10.140625" style="1" customWidth="1"/>
    <col min="15115" max="15360" width="8.7109375" style="1"/>
    <col min="15361" max="15361" width="32.7109375" style="1" customWidth="1"/>
    <col min="15362" max="15365" width="10.140625" style="1" customWidth="1"/>
    <col min="15366" max="15366" width="1.7109375" style="1" customWidth="1"/>
    <col min="15367" max="15370" width="10.140625" style="1" customWidth="1"/>
    <col min="15371" max="15616" width="8.7109375" style="1"/>
    <col min="15617" max="15617" width="32.7109375" style="1" customWidth="1"/>
    <col min="15618" max="15621" width="10.140625" style="1" customWidth="1"/>
    <col min="15622" max="15622" width="1.7109375" style="1" customWidth="1"/>
    <col min="15623" max="15626" width="10.140625" style="1" customWidth="1"/>
    <col min="15627" max="15872" width="8.7109375" style="1"/>
    <col min="15873" max="15873" width="32.7109375" style="1" customWidth="1"/>
    <col min="15874" max="15877" width="10.140625" style="1" customWidth="1"/>
    <col min="15878" max="15878" width="1.7109375" style="1" customWidth="1"/>
    <col min="15879" max="15882" width="10.140625" style="1" customWidth="1"/>
    <col min="15883" max="16128" width="8.7109375" style="1"/>
    <col min="16129" max="16129" width="32.7109375" style="1" customWidth="1"/>
    <col min="16130" max="16133" width="10.140625" style="1" customWidth="1"/>
    <col min="16134" max="16134" width="1.7109375" style="1" customWidth="1"/>
    <col min="16135" max="16138" width="10.140625" style="1" customWidth="1"/>
    <col min="16139" max="16384" width="8.7109375" style="1"/>
  </cols>
  <sheetData>
    <row r="1" spans="1:10" s="44" customFormat="1" ht="20.25" x14ac:dyDescent="0.3">
      <c r="A1" s="52" t="s">
        <v>19</v>
      </c>
      <c r="B1" s="174" t="s">
        <v>126</v>
      </c>
      <c r="C1" s="175"/>
      <c r="D1" s="175"/>
      <c r="E1" s="175"/>
      <c r="F1" s="175"/>
      <c r="G1" s="175"/>
      <c r="H1" s="175"/>
      <c r="I1" s="175"/>
      <c r="J1" s="175"/>
    </row>
    <row r="2" spans="1:10" s="44" customFormat="1" ht="20.25" x14ac:dyDescent="0.3">
      <c r="A2" s="52" t="s">
        <v>21</v>
      </c>
      <c r="B2" s="176" t="s">
        <v>3</v>
      </c>
      <c r="C2" s="177"/>
      <c r="D2" s="177"/>
      <c r="E2" s="177"/>
      <c r="F2" s="177"/>
      <c r="G2" s="177"/>
      <c r="H2" s="177"/>
      <c r="I2" s="177"/>
      <c r="J2" s="177"/>
    </row>
    <row r="4" spans="1:10" x14ac:dyDescent="0.2">
      <c r="A4" s="10"/>
      <c r="B4" s="170" t="s">
        <v>4</v>
      </c>
      <c r="C4" s="171"/>
      <c r="D4" s="170" t="s">
        <v>5</v>
      </c>
      <c r="E4" s="171"/>
      <c r="F4" s="11"/>
      <c r="G4" s="170" t="s">
        <v>6</v>
      </c>
      <c r="H4" s="172"/>
      <c r="I4" s="172"/>
      <c r="J4" s="171"/>
    </row>
    <row r="5" spans="1:10" x14ac:dyDescent="0.2">
      <c r="A5" s="12" t="s">
        <v>7</v>
      </c>
      <c r="B5" s="13">
        <f>VALUE(RIGHT(B2, 4))</f>
        <v>2020</v>
      </c>
      <c r="C5" s="14">
        <f>B5-1</f>
        <v>2019</v>
      </c>
      <c r="D5" s="13">
        <f>B5</f>
        <v>2020</v>
      </c>
      <c r="E5" s="14">
        <f>C5</f>
        <v>2019</v>
      </c>
      <c r="F5" s="15"/>
      <c r="G5" s="13" t="s">
        <v>8</v>
      </c>
      <c r="H5" s="14" t="s">
        <v>5</v>
      </c>
      <c r="I5" s="13" t="s">
        <v>8</v>
      </c>
      <c r="J5" s="14" t="s">
        <v>5</v>
      </c>
    </row>
    <row r="6" spans="1:10" x14ac:dyDescent="0.2">
      <c r="A6" s="16"/>
      <c r="B6" s="106"/>
      <c r="C6" s="107"/>
      <c r="D6" s="106"/>
      <c r="E6" s="107"/>
      <c r="F6" s="108"/>
      <c r="G6" s="106"/>
      <c r="H6" s="107"/>
      <c r="I6" s="109"/>
      <c r="J6" s="110"/>
    </row>
    <row r="7" spans="1:10" x14ac:dyDescent="0.2">
      <c r="A7" s="111" t="s">
        <v>127</v>
      </c>
      <c r="B7" s="55"/>
      <c r="C7" s="56"/>
      <c r="D7" s="55"/>
      <c r="E7" s="56"/>
      <c r="F7" s="57"/>
      <c r="G7" s="55"/>
      <c r="H7" s="56"/>
      <c r="I7" s="77"/>
      <c r="J7" s="78"/>
    </row>
    <row r="8" spans="1:10" x14ac:dyDescent="0.2">
      <c r="A8" s="117" t="s">
        <v>128</v>
      </c>
      <c r="B8" s="55">
        <v>40</v>
      </c>
      <c r="C8" s="56">
        <v>98</v>
      </c>
      <c r="D8" s="55">
        <v>246</v>
      </c>
      <c r="E8" s="56">
        <v>485</v>
      </c>
      <c r="F8" s="57"/>
      <c r="G8" s="55">
        <f>B8-C8</f>
        <v>-58</v>
      </c>
      <c r="H8" s="56">
        <f>D8-E8</f>
        <v>-239</v>
      </c>
      <c r="I8" s="77">
        <f>IF(C8=0, "-", IF(G8/C8&lt;10, G8/C8, "&gt;999%"))</f>
        <v>-0.59183673469387754</v>
      </c>
      <c r="J8" s="78">
        <f>IF(E8=0, "-", IF(H8/E8&lt;10, H8/E8, "&gt;999%"))</f>
        <v>-0.4927835051546392</v>
      </c>
    </row>
    <row r="9" spans="1:10" x14ac:dyDescent="0.2">
      <c r="A9" s="117" t="s">
        <v>129</v>
      </c>
      <c r="B9" s="55">
        <v>18</v>
      </c>
      <c r="C9" s="56">
        <v>4</v>
      </c>
      <c r="D9" s="55">
        <v>73</v>
      </c>
      <c r="E9" s="56">
        <v>38</v>
      </c>
      <c r="F9" s="57"/>
      <c r="G9" s="55">
        <f>B9-C9</f>
        <v>14</v>
      </c>
      <c r="H9" s="56">
        <f>D9-E9</f>
        <v>35</v>
      </c>
      <c r="I9" s="77">
        <f>IF(C9=0, "-", IF(G9/C9&lt;10, G9/C9, "&gt;999%"))</f>
        <v>3.5</v>
      </c>
      <c r="J9" s="78">
        <f>IF(E9=0, "-", IF(H9/E9&lt;10, H9/E9, "&gt;999%"))</f>
        <v>0.92105263157894735</v>
      </c>
    </row>
    <row r="10" spans="1:10" x14ac:dyDescent="0.2">
      <c r="A10" s="117" t="s">
        <v>130</v>
      </c>
      <c r="B10" s="55">
        <v>384</v>
      </c>
      <c r="C10" s="56">
        <v>165</v>
      </c>
      <c r="D10" s="55">
        <v>1737</v>
      </c>
      <c r="E10" s="56">
        <v>1178</v>
      </c>
      <c r="F10" s="57"/>
      <c r="G10" s="55">
        <f>B10-C10</f>
        <v>219</v>
      </c>
      <c r="H10" s="56">
        <f>D10-E10</f>
        <v>559</v>
      </c>
      <c r="I10" s="77">
        <f>IF(C10=0, "-", IF(G10/C10&lt;10, G10/C10, "&gt;999%"))</f>
        <v>1.3272727272727274</v>
      </c>
      <c r="J10" s="78">
        <f>IF(E10=0, "-", IF(H10/E10&lt;10, H10/E10, "&gt;999%"))</f>
        <v>0.47453310696095075</v>
      </c>
    </row>
    <row r="11" spans="1:10" x14ac:dyDescent="0.2">
      <c r="A11" s="117" t="s">
        <v>131</v>
      </c>
      <c r="B11" s="55">
        <v>5211</v>
      </c>
      <c r="C11" s="56">
        <v>6712</v>
      </c>
      <c r="D11" s="55">
        <v>20886</v>
      </c>
      <c r="E11" s="56">
        <v>32441</v>
      </c>
      <c r="F11" s="57"/>
      <c r="G11" s="55">
        <f>B11-C11</f>
        <v>-1501</v>
      </c>
      <c r="H11" s="56">
        <f>D11-E11</f>
        <v>-11555</v>
      </c>
      <c r="I11" s="77">
        <f>IF(C11=0, "-", IF(G11/C11&lt;10, G11/C11, "&gt;999%"))</f>
        <v>-0.22362932061978547</v>
      </c>
      <c r="J11" s="78">
        <f>IF(E11=0, "-", IF(H11/E11&lt;10, H11/E11, "&gt;999%"))</f>
        <v>-0.3561850744428347</v>
      </c>
    </row>
    <row r="12" spans="1:10" x14ac:dyDescent="0.2">
      <c r="A12" s="117"/>
      <c r="B12" s="55"/>
      <c r="C12" s="56"/>
      <c r="D12" s="55"/>
      <c r="E12" s="56"/>
      <c r="F12" s="57"/>
      <c r="G12" s="55"/>
      <c r="H12" s="56"/>
      <c r="I12" s="77"/>
      <c r="J12" s="78"/>
    </row>
    <row r="13" spans="1:10" x14ac:dyDescent="0.2">
      <c r="A13" s="111" t="s">
        <v>132</v>
      </c>
      <c r="B13" s="55"/>
      <c r="C13" s="56"/>
      <c r="D13" s="55"/>
      <c r="E13" s="56"/>
      <c r="F13" s="57"/>
      <c r="G13" s="55"/>
      <c r="H13" s="56"/>
      <c r="I13" s="77"/>
      <c r="J13" s="78"/>
    </row>
    <row r="14" spans="1:10" x14ac:dyDescent="0.2">
      <c r="A14" s="117" t="s">
        <v>128</v>
      </c>
      <c r="B14" s="55">
        <v>150</v>
      </c>
      <c r="C14" s="56">
        <v>196</v>
      </c>
      <c r="D14" s="55">
        <v>709</v>
      </c>
      <c r="E14" s="56">
        <v>1264</v>
      </c>
      <c r="F14" s="57"/>
      <c r="G14" s="55">
        <f>B14-C14</f>
        <v>-46</v>
      </c>
      <c r="H14" s="56">
        <f>D14-E14</f>
        <v>-555</v>
      </c>
      <c r="I14" s="77">
        <f>IF(C14=0, "-", IF(G14/C14&lt;10, G14/C14, "&gt;999%"))</f>
        <v>-0.23469387755102042</v>
      </c>
      <c r="J14" s="78">
        <f>IF(E14=0, "-", IF(H14/E14&lt;10, H14/E14, "&gt;999%"))</f>
        <v>-0.43908227848101267</v>
      </c>
    </row>
    <row r="15" spans="1:10" x14ac:dyDescent="0.2">
      <c r="A15" s="117" t="s">
        <v>129</v>
      </c>
      <c r="B15" s="55">
        <v>13</v>
      </c>
      <c r="C15" s="56">
        <v>5</v>
      </c>
      <c r="D15" s="55">
        <v>85</v>
      </c>
      <c r="E15" s="56">
        <v>47</v>
      </c>
      <c r="F15" s="57"/>
      <c r="G15" s="55">
        <f>B15-C15</f>
        <v>8</v>
      </c>
      <c r="H15" s="56">
        <f>D15-E15</f>
        <v>38</v>
      </c>
      <c r="I15" s="77">
        <f>IF(C15=0, "-", IF(G15/C15&lt;10, G15/C15, "&gt;999%"))</f>
        <v>1.6</v>
      </c>
      <c r="J15" s="78">
        <f>IF(E15=0, "-", IF(H15/E15&lt;10, H15/E15, "&gt;999%"))</f>
        <v>0.80851063829787229</v>
      </c>
    </row>
    <row r="16" spans="1:10" x14ac:dyDescent="0.2">
      <c r="A16" s="117" t="s">
        <v>130</v>
      </c>
      <c r="B16" s="55">
        <v>442</v>
      </c>
      <c r="C16" s="56">
        <v>294</v>
      </c>
      <c r="D16" s="55">
        <v>2292</v>
      </c>
      <c r="E16" s="56">
        <v>1840</v>
      </c>
      <c r="F16" s="57"/>
      <c r="G16" s="55">
        <f>B16-C16</f>
        <v>148</v>
      </c>
      <c r="H16" s="56">
        <f>D16-E16</f>
        <v>452</v>
      </c>
      <c r="I16" s="77">
        <f>IF(C16=0, "-", IF(G16/C16&lt;10, G16/C16, "&gt;999%"))</f>
        <v>0.50340136054421769</v>
      </c>
      <c r="J16" s="78">
        <f>IF(E16=0, "-", IF(H16/E16&lt;10, H16/E16, "&gt;999%"))</f>
        <v>0.24565217391304348</v>
      </c>
    </row>
    <row r="17" spans="1:10" x14ac:dyDescent="0.2">
      <c r="A17" s="117" t="s">
        <v>131</v>
      </c>
      <c r="B17" s="55">
        <v>2684</v>
      </c>
      <c r="C17" s="56">
        <v>4274</v>
      </c>
      <c r="D17" s="55">
        <v>13094</v>
      </c>
      <c r="E17" s="56">
        <v>22367</v>
      </c>
      <c r="F17" s="57"/>
      <c r="G17" s="55">
        <f>B17-C17</f>
        <v>-1590</v>
      </c>
      <c r="H17" s="56">
        <f>D17-E17</f>
        <v>-9273</v>
      </c>
      <c r="I17" s="77">
        <f>IF(C17=0, "-", IF(G17/C17&lt;10, G17/C17, "&gt;999%"))</f>
        <v>-0.37201684604585866</v>
      </c>
      <c r="J17" s="78">
        <f>IF(E17=0, "-", IF(H17/E17&lt;10, H17/E17, "&gt;999%"))</f>
        <v>-0.41458398533553897</v>
      </c>
    </row>
    <row r="18" spans="1:10" x14ac:dyDescent="0.2">
      <c r="A18" s="20"/>
      <c r="B18" s="55"/>
      <c r="C18" s="56"/>
      <c r="D18" s="55"/>
      <c r="E18" s="56"/>
      <c r="F18" s="57"/>
      <c r="G18" s="55"/>
      <c r="H18" s="56"/>
      <c r="I18" s="77"/>
      <c r="J18" s="78"/>
    </row>
    <row r="19" spans="1:10" x14ac:dyDescent="0.2">
      <c r="A19" s="111" t="s">
        <v>133</v>
      </c>
      <c r="B19" s="55"/>
      <c r="C19" s="56"/>
      <c r="D19" s="55"/>
      <c r="E19" s="56"/>
      <c r="F19" s="57"/>
      <c r="G19" s="55"/>
      <c r="H19" s="56"/>
      <c r="I19" s="77"/>
      <c r="J19" s="78"/>
    </row>
    <row r="20" spans="1:10" x14ac:dyDescent="0.2">
      <c r="A20" s="117" t="s">
        <v>128</v>
      </c>
      <c r="B20" s="55">
        <v>1408</v>
      </c>
      <c r="C20" s="56">
        <v>1662</v>
      </c>
      <c r="D20" s="55">
        <v>5845</v>
      </c>
      <c r="E20" s="56">
        <v>8250</v>
      </c>
      <c r="F20" s="57"/>
      <c r="G20" s="55">
        <f>B20-C20</f>
        <v>-254</v>
      </c>
      <c r="H20" s="56">
        <f>D20-E20</f>
        <v>-2405</v>
      </c>
      <c r="I20" s="77">
        <f>IF(C20=0, "-", IF(G20/C20&lt;10, G20/C20, "&gt;999%"))</f>
        <v>-0.15282791817087846</v>
      </c>
      <c r="J20" s="78">
        <f>IF(E20=0, "-", IF(H20/E20&lt;10, H20/E20, "&gt;999%"))</f>
        <v>-0.2915151515151515</v>
      </c>
    </row>
    <row r="21" spans="1:10" x14ac:dyDescent="0.2">
      <c r="A21" s="117" t="s">
        <v>129</v>
      </c>
      <c r="B21" s="55">
        <v>39</v>
      </c>
      <c r="C21" s="56">
        <v>27</v>
      </c>
      <c r="D21" s="55">
        <v>166</v>
      </c>
      <c r="E21" s="56">
        <v>110</v>
      </c>
      <c r="F21" s="57"/>
      <c r="G21" s="55">
        <f>B21-C21</f>
        <v>12</v>
      </c>
      <c r="H21" s="56">
        <f>D21-E21</f>
        <v>56</v>
      </c>
      <c r="I21" s="77">
        <f>IF(C21=0, "-", IF(G21/C21&lt;10, G21/C21, "&gt;999%"))</f>
        <v>0.44444444444444442</v>
      </c>
      <c r="J21" s="78">
        <f>IF(E21=0, "-", IF(H21/E21&lt;10, H21/E21, "&gt;999%"))</f>
        <v>0.50909090909090904</v>
      </c>
    </row>
    <row r="22" spans="1:10" x14ac:dyDescent="0.2">
      <c r="A22" s="117" t="s">
        <v>130</v>
      </c>
      <c r="B22" s="55">
        <v>331</v>
      </c>
      <c r="C22" s="56">
        <v>222</v>
      </c>
      <c r="D22" s="55">
        <v>2217</v>
      </c>
      <c r="E22" s="56">
        <v>648</v>
      </c>
      <c r="F22" s="57"/>
      <c r="G22" s="55">
        <f>B22-C22</f>
        <v>109</v>
      </c>
      <c r="H22" s="56">
        <f>D22-E22</f>
        <v>1569</v>
      </c>
      <c r="I22" s="77">
        <f>IF(C22=0, "-", IF(G22/C22&lt;10, G22/C22, "&gt;999%"))</f>
        <v>0.49099099099099097</v>
      </c>
      <c r="J22" s="78">
        <f>IF(E22=0, "-", IF(H22/E22&lt;10, H22/E22, "&gt;999%"))</f>
        <v>2.4212962962962963</v>
      </c>
    </row>
    <row r="23" spans="1:10" x14ac:dyDescent="0.2">
      <c r="A23" s="117" t="s">
        <v>131</v>
      </c>
      <c r="B23" s="55">
        <v>8531</v>
      </c>
      <c r="C23" s="56">
        <v>8670</v>
      </c>
      <c r="D23" s="55">
        <v>31234</v>
      </c>
      <c r="E23" s="56">
        <v>37453</v>
      </c>
      <c r="F23" s="57"/>
      <c r="G23" s="55">
        <f>B23-C23</f>
        <v>-139</v>
      </c>
      <c r="H23" s="56">
        <f>D23-E23</f>
        <v>-6219</v>
      </c>
      <c r="I23" s="77">
        <f>IF(C23=0, "-", IF(G23/C23&lt;10, G23/C23, "&gt;999%"))</f>
        <v>-1.6032295271049598E-2</v>
      </c>
      <c r="J23" s="78">
        <f>IF(E23=0, "-", IF(H23/E23&lt;10, H23/E23, "&gt;999%"))</f>
        <v>-0.16604811363575681</v>
      </c>
    </row>
    <row r="24" spans="1:10" x14ac:dyDescent="0.2">
      <c r="A24" s="117"/>
      <c r="B24" s="55"/>
      <c r="C24" s="56"/>
      <c r="D24" s="55"/>
      <c r="E24" s="56"/>
      <c r="F24" s="57"/>
      <c r="G24" s="55"/>
      <c r="H24" s="56"/>
      <c r="I24" s="77"/>
      <c r="J24" s="78"/>
    </row>
    <row r="25" spans="1:10" x14ac:dyDescent="0.2">
      <c r="A25" s="111" t="s">
        <v>134</v>
      </c>
      <c r="B25" s="55"/>
      <c r="C25" s="56"/>
      <c r="D25" s="55"/>
      <c r="E25" s="56"/>
      <c r="F25" s="57"/>
      <c r="G25" s="55"/>
      <c r="H25" s="56"/>
      <c r="I25" s="77"/>
      <c r="J25" s="78"/>
    </row>
    <row r="26" spans="1:10" x14ac:dyDescent="0.2">
      <c r="A26" s="117" t="s">
        <v>128</v>
      </c>
      <c r="B26" s="55">
        <v>1816</v>
      </c>
      <c r="C26" s="56">
        <v>1886</v>
      </c>
      <c r="D26" s="55">
        <v>7309</v>
      </c>
      <c r="E26" s="56">
        <v>9029</v>
      </c>
      <c r="F26" s="57"/>
      <c r="G26" s="55">
        <f>B26-C26</f>
        <v>-70</v>
      </c>
      <c r="H26" s="56">
        <f>D26-E26</f>
        <v>-1720</v>
      </c>
      <c r="I26" s="77">
        <f>IF(C26=0, "-", IF(G26/C26&lt;10, G26/C26, "&gt;999%"))</f>
        <v>-3.7115588547189819E-2</v>
      </c>
      <c r="J26" s="78">
        <f>IF(E26=0, "-", IF(H26/E26&lt;10, H26/E26, "&gt;999%"))</f>
        <v>-0.19049728652120942</v>
      </c>
    </row>
    <row r="27" spans="1:10" x14ac:dyDescent="0.2">
      <c r="A27" s="117" t="s">
        <v>129</v>
      </c>
      <c r="B27" s="55">
        <v>38</v>
      </c>
      <c r="C27" s="56">
        <v>14</v>
      </c>
      <c r="D27" s="55">
        <v>143</v>
      </c>
      <c r="E27" s="56">
        <v>109</v>
      </c>
      <c r="F27" s="57"/>
      <c r="G27" s="55">
        <f>B27-C27</f>
        <v>24</v>
      </c>
      <c r="H27" s="56">
        <f>D27-E27</f>
        <v>34</v>
      </c>
      <c r="I27" s="77">
        <f>IF(C27=0, "-", IF(G27/C27&lt;10, G27/C27, "&gt;999%"))</f>
        <v>1.7142857142857142</v>
      </c>
      <c r="J27" s="78">
        <f>IF(E27=0, "-", IF(H27/E27&lt;10, H27/E27, "&gt;999%"))</f>
        <v>0.31192660550458717</v>
      </c>
    </row>
    <row r="28" spans="1:10" x14ac:dyDescent="0.2">
      <c r="A28" s="117" t="s">
        <v>130</v>
      </c>
      <c r="B28" s="55">
        <v>327</v>
      </c>
      <c r="C28" s="56">
        <v>109</v>
      </c>
      <c r="D28" s="55">
        <v>1591</v>
      </c>
      <c r="E28" s="56">
        <v>399</v>
      </c>
      <c r="F28" s="57"/>
      <c r="G28" s="55">
        <f>B28-C28</f>
        <v>218</v>
      </c>
      <c r="H28" s="56">
        <f>D28-E28</f>
        <v>1192</v>
      </c>
      <c r="I28" s="77">
        <f>IF(C28=0, "-", IF(G28/C28&lt;10, G28/C28, "&gt;999%"))</f>
        <v>2</v>
      </c>
      <c r="J28" s="78">
        <f>IF(E28=0, "-", IF(H28/E28&lt;10, H28/E28, "&gt;999%"))</f>
        <v>2.9874686716791978</v>
      </c>
    </row>
    <row r="29" spans="1:10" x14ac:dyDescent="0.2">
      <c r="A29" s="117" t="s">
        <v>131</v>
      </c>
      <c r="B29" s="55">
        <v>3907</v>
      </c>
      <c r="C29" s="56">
        <v>4138</v>
      </c>
      <c r="D29" s="55">
        <v>18840</v>
      </c>
      <c r="E29" s="56">
        <v>21292</v>
      </c>
      <c r="F29" s="57"/>
      <c r="G29" s="55">
        <f>B29-C29</f>
        <v>-231</v>
      </c>
      <c r="H29" s="56">
        <f>D29-E29</f>
        <v>-2452</v>
      </c>
      <c r="I29" s="77">
        <f>IF(C29=0, "-", IF(G29/C29&lt;10, G29/C29, "&gt;999%"))</f>
        <v>-5.5824069598840016E-2</v>
      </c>
      <c r="J29" s="78">
        <f>IF(E29=0, "-", IF(H29/E29&lt;10, H29/E29, "&gt;999%"))</f>
        <v>-0.11516062370843509</v>
      </c>
    </row>
    <row r="30" spans="1:10" x14ac:dyDescent="0.2">
      <c r="A30" s="20"/>
      <c r="B30" s="55"/>
      <c r="C30" s="56"/>
      <c r="D30" s="55"/>
      <c r="E30" s="56"/>
      <c r="F30" s="57"/>
      <c r="G30" s="55"/>
      <c r="H30" s="56"/>
      <c r="I30" s="77"/>
      <c r="J30" s="78"/>
    </row>
    <row r="31" spans="1:10" x14ac:dyDescent="0.2">
      <c r="A31" s="111" t="s">
        <v>135</v>
      </c>
      <c r="B31" s="55"/>
      <c r="C31" s="56"/>
      <c r="D31" s="55"/>
      <c r="E31" s="56"/>
      <c r="F31" s="57"/>
      <c r="G31" s="55"/>
      <c r="H31" s="56"/>
      <c r="I31" s="77"/>
      <c r="J31" s="78"/>
    </row>
    <row r="32" spans="1:10" x14ac:dyDescent="0.2">
      <c r="A32" s="117" t="s">
        <v>128</v>
      </c>
      <c r="B32" s="55">
        <v>1730</v>
      </c>
      <c r="C32" s="56">
        <v>2070</v>
      </c>
      <c r="D32" s="55">
        <v>7197</v>
      </c>
      <c r="E32" s="56">
        <v>9820</v>
      </c>
      <c r="F32" s="57"/>
      <c r="G32" s="55">
        <f>B32-C32</f>
        <v>-340</v>
      </c>
      <c r="H32" s="56">
        <f>D32-E32</f>
        <v>-2623</v>
      </c>
      <c r="I32" s="77">
        <f>IF(C32=0, "-", IF(G32/C32&lt;10, G32/C32, "&gt;999%"))</f>
        <v>-0.16425120772946861</v>
      </c>
      <c r="J32" s="78">
        <f>IF(E32=0, "-", IF(H32/E32&lt;10, H32/E32, "&gt;999%"))</f>
        <v>-0.26710794297352342</v>
      </c>
    </row>
    <row r="33" spans="1:10" x14ac:dyDescent="0.2">
      <c r="A33" s="117" t="s">
        <v>131</v>
      </c>
      <c r="B33" s="55">
        <v>305</v>
      </c>
      <c r="C33" s="56">
        <v>224</v>
      </c>
      <c r="D33" s="55">
        <v>988</v>
      </c>
      <c r="E33" s="56">
        <v>917</v>
      </c>
      <c r="F33" s="57"/>
      <c r="G33" s="55">
        <f>B33-C33</f>
        <v>81</v>
      </c>
      <c r="H33" s="56">
        <f>D33-E33</f>
        <v>71</v>
      </c>
      <c r="I33" s="77">
        <f>IF(C33=0, "-", IF(G33/C33&lt;10, G33/C33, "&gt;999%"))</f>
        <v>0.36160714285714285</v>
      </c>
      <c r="J33" s="78">
        <f>IF(E33=0, "-", IF(H33/E33&lt;10, H33/E33, "&gt;999%"))</f>
        <v>7.7426390403489642E-2</v>
      </c>
    </row>
    <row r="34" spans="1:10" x14ac:dyDescent="0.2">
      <c r="A34" s="117"/>
      <c r="B34" s="55"/>
      <c r="C34" s="56"/>
      <c r="D34" s="55"/>
      <c r="E34" s="56"/>
      <c r="F34" s="57"/>
      <c r="G34" s="55"/>
      <c r="H34" s="56"/>
      <c r="I34" s="77"/>
      <c r="J34" s="78"/>
    </row>
    <row r="35" spans="1:10" x14ac:dyDescent="0.2">
      <c r="A35" s="111" t="s">
        <v>136</v>
      </c>
      <c r="B35" s="55"/>
      <c r="C35" s="56"/>
      <c r="D35" s="55"/>
      <c r="E35" s="56"/>
      <c r="F35" s="57"/>
      <c r="G35" s="55"/>
      <c r="H35" s="56"/>
      <c r="I35" s="77"/>
      <c r="J35" s="78"/>
    </row>
    <row r="36" spans="1:10" x14ac:dyDescent="0.2">
      <c r="A36" s="117" t="s">
        <v>128</v>
      </c>
      <c r="B36" s="55">
        <v>5565</v>
      </c>
      <c r="C36" s="56">
        <v>5295</v>
      </c>
      <c r="D36" s="55">
        <v>19833</v>
      </c>
      <c r="E36" s="56">
        <v>22606</v>
      </c>
      <c r="F36" s="57"/>
      <c r="G36" s="55">
        <f>B36-C36</f>
        <v>270</v>
      </c>
      <c r="H36" s="56">
        <f>D36-E36</f>
        <v>-2773</v>
      </c>
      <c r="I36" s="77">
        <f>IF(C36=0, "-", IF(G36/C36&lt;10, G36/C36, "&gt;999%"))</f>
        <v>5.0991501416430593E-2</v>
      </c>
      <c r="J36" s="78">
        <f>IF(E36=0, "-", IF(H36/E36&lt;10, H36/E36, "&gt;999%"))</f>
        <v>-0.12266654870388392</v>
      </c>
    </row>
    <row r="37" spans="1:10" x14ac:dyDescent="0.2">
      <c r="A37" s="117" t="s">
        <v>129</v>
      </c>
      <c r="B37" s="55">
        <v>0</v>
      </c>
      <c r="C37" s="56">
        <v>0</v>
      </c>
      <c r="D37" s="55">
        <v>7</v>
      </c>
      <c r="E37" s="56">
        <v>1</v>
      </c>
      <c r="F37" s="57"/>
      <c r="G37" s="55">
        <f>B37-C37</f>
        <v>0</v>
      </c>
      <c r="H37" s="56">
        <f>D37-E37</f>
        <v>6</v>
      </c>
      <c r="I37" s="77" t="str">
        <f>IF(C37=0, "-", IF(G37/C37&lt;10, G37/C37, "&gt;999%"))</f>
        <v>-</v>
      </c>
      <c r="J37" s="78">
        <f>IF(E37=0, "-", IF(H37/E37&lt;10, H37/E37, "&gt;999%"))</f>
        <v>6</v>
      </c>
    </row>
    <row r="38" spans="1:10" x14ac:dyDescent="0.2">
      <c r="A38" s="117" t="s">
        <v>131</v>
      </c>
      <c r="B38" s="55">
        <v>530</v>
      </c>
      <c r="C38" s="56">
        <v>383</v>
      </c>
      <c r="D38" s="55">
        <v>1583</v>
      </c>
      <c r="E38" s="56">
        <v>1763</v>
      </c>
      <c r="F38" s="57"/>
      <c r="G38" s="55">
        <f>B38-C38</f>
        <v>147</v>
      </c>
      <c r="H38" s="56">
        <f>D38-E38</f>
        <v>-180</v>
      </c>
      <c r="I38" s="77">
        <f>IF(C38=0, "-", IF(G38/C38&lt;10, G38/C38, "&gt;999%"))</f>
        <v>0.3838120104438642</v>
      </c>
      <c r="J38" s="78">
        <f>IF(E38=0, "-", IF(H38/E38&lt;10, H38/E38, "&gt;999%"))</f>
        <v>-0.1020986954055587</v>
      </c>
    </row>
    <row r="39" spans="1:10" x14ac:dyDescent="0.2">
      <c r="A39" s="20"/>
      <c r="B39" s="55"/>
      <c r="C39" s="56"/>
      <c r="D39" s="55"/>
      <c r="E39" s="56"/>
      <c r="F39" s="57"/>
      <c r="G39" s="55"/>
      <c r="H39" s="56"/>
      <c r="I39" s="77"/>
      <c r="J39" s="78"/>
    </row>
    <row r="40" spans="1:10" x14ac:dyDescent="0.2">
      <c r="A40" s="16" t="s">
        <v>26</v>
      </c>
      <c r="B40" s="55">
        <v>1429</v>
      </c>
      <c r="C40" s="56">
        <v>1363</v>
      </c>
      <c r="D40" s="55">
        <v>4827</v>
      </c>
      <c r="E40" s="56">
        <v>5841</v>
      </c>
      <c r="F40" s="57"/>
      <c r="G40" s="55">
        <f>B40-C40</f>
        <v>66</v>
      </c>
      <c r="H40" s="56">
        <f>D40-E40</f>
        <v>-1014</v>
      </c>
      <c r="I40" s="77">
        <f>IF(C40=0, "-", IF(G40/C40&lt;10, G40/C40, "&gt;999%"))</f>
        <v>4.8422597212032278E-2</v>
      </c>
      <c r="J40" s="78">
        <f>IF(E40=0, "-", IF(H40/E40&lt;10, H40/E40, "&gt;999%"))</f>
        <v>-0.17360041088854647</v>
      </c>
    </row>
    <row r="41" spans="1:10" x14ac:dyDescent="0.2">
      <c r="A41" s="81"/>
      <c r="B41" s="82"/>
      <c r="C41" s="83"/>
      <c r="D41" s="82"/>
      <c r="E41" s="83"/>
      <c r="F41" s="84"/>
      <c r="G41" s="82"/>
      <c r="H41" s="83"/>
      <c r="I41" s="85"/>
      <c r="J41" s="86"/>
    </row>
    <row r="42" spans="1:10" s="38" customFormat="1" x14ac:dyDescent="0.2">
      <c r="A42" s="12" t="s">
        <v>17</v>
      </c>
      <c r="B42" s="32">
        <f>SUM(B6:B41)</f>
        <v>34898</v>
      </c>
      <c r="C42" s="121">
        <f>SUM(C6:C41)</f>
        <v>37811</v>
      </c>
      <c r="D42" s="32">
        <f>SUM(D6:D41)</f>
        <v>140902</v>
      </c>
      <c r="E42" s="121">
        <f>SUM(E6:E41)</f>
        <v>177898</v>
      </c>
      <c r="F42" s="34"/>
      <c r="G42" s="32">
        <f>B42-C42</f>
        <v>-2913</v>
      </c>
      <c r="H42" s="33">
        <f>D42-E42</f>
        <v>-36996</v>
      </c>
      <c r="I42" s="35">
        <f>IF(C42=0, 0, G42/C42)</f>
        <v>-7.7041072703710564E-2</v>
      </c>
      <c r="J42" s="36">
        <f>IF(E42=0, 0, H42/E42)</f>
        <v>-0.2079618657882607</v>
      </c>
    </row>
  </sheetData>
  <mergeCells count="5">
    <mergeCell ref="B1:J1"/>
    <mergeCell ref="B2:J2"/>
    <mergeCell ref="B4:C4"/>
    <mergeCell ref="D4:E4"/>
    <mergeCell ref="G4:J4"/>
  </mergeCells>
  <printOptions horizontalCentered="1"/>
  <pageMargins left="0.39370078740157483" right="0.39370078740157483" top="0.39370078740157483" bottom="0.59055118110236227" header="0.39370078740157483" footer="0.19685039370078741"/>
  <pageSetup paperSize="9" scale="82"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103989-CB38-4D9C-ACEF-816003C80B4F}">
  <dimension ref="A1:J43"/>
  <sheetViews>
    <sheetView tabSelected="1" workbookViewId="0">
      <selection activeCell="M1" sqref="M1"/>
    </sheetView>
  </sheetViews>
  <sheetFormatPr defaultRowHeight="12.75" x14ac:dyDescent="0.2"/>
  <cols>
    <col min="1" max="1" width="25.7109375" style="1" customWidth="1"/>
    <col min="2" max="5" width="8.5703125" style="1" customWidth="1"/>
    <col min="6" max="6" width="1.7109375" style="1" customWidth="1"/>
    <col min="7" max="10" width="8.28515625" style="1" customWidth="1"/>
    <col min="11" max="256" width="8.7109375" style="1"/>
    <col min="257" max="257" width="25.7109375" style="1" customWidth="1"/>
    <col min="258" max="261" width="8.5703125" style="1" customWidth="1"/>
    <col min="262" max="262" width="1.7109375" style="1" customWidth="1"/>
    <col min="263" max="266" width="8.28515625" style="1" customWidth="1"/>
    <col min="267" max="512" width="8.7109375" style="1"/>
    <col min="513" max="513" width="25.7109375" style="1" customWidth="1"/>
    <col min="514" max="517" width="8.5703125" style="1" customWidth="1"/>
    <col min="518" max="518" width="1.7109375" style="1" customWidth="1"/>
    <col min="519" max="522" width="8.28515625" style="1" customWidth="1"/>
    <col min="523" max="768" width="8.7109375" style="1"/>
    <col min="769" max="769" width="25.7109375" style="1" customWidth="1"/>
    <col min="770" max="773" width="8.5703125" style="1" customWidth="1"/>
    <col min="774" max="774" width="1.7109375" style="1" customWidth="1"/>
    <col min="775" max="778" width="8.28515625" style="1" customWidth="1"/>
    <col min="779" max="1024" width="8.7109375" style="1"/>
    <col min="1025" max="1025" width="25.7109375" style="1" customWidth="1"/>
    <col min="1026" max="1029" width="8.5703125" style="1" customWidth="1"/>
    <col min="1030" max="1030" width="1.7109375" style="1" customWidth="1"/>
    <col min="1031" max="1034" width="8.28515625" style="1" customWidth="1"/>
    <col min="1035" max="1280" width="8.7109375" style="1"/>
    <col min="1281" max="1281" width="25.7109375" style="1" customWidth="1"/>
    <col min="1282" max="1285" width="8.5703125" style="1" customWidth="1"/>
    <col min="1286" max="1286" width="1.7109375" style="1" customWidth="1"/>
    <col min="1287" max="1290" width="8.28515625" style="1" customWidth="1"/>
    <col min="1291" max="1536" width="8.7109375" style="1"/>
    <col min="1537" max="1537" width="25.7109375" style="1" customWidth="1"/>
    <col min="1538" max="1541" width="8.5703125" style="1" customWidth="1"/>
    <col min="1542" max="1542" width="1.7109375" style="1" customWidth="1"/>
    <col min="1543" max="1546" width="8.28515625" style="1" customWidth="1"/>
    <col min="1547" max="1792" width="8.7109375" style="1"/>
    <col min="1793" max="1793" width="25.7109375" style="1" customWidth="1"/>
    <col min="1794" max="1797" width="8.5703125" style="1" customWidth="1"/>
    <col min="1798" max="1798" width="1.7109375" style="1" customWidth="1"/>
    <col min="1799" max="1802" width="8.28515625" style="1" customWidth="1"/>
    <col min="1803" max="2048" width="8.7109375" style="1"/>
    <col min="2049" max="2049" width="25.7109375" style="1" customWidth="1"/>
    <col min="2050" max="2053" width="8.5703125" style="1" customWidth="1"/>
    <col min="2054" max="2054" width="1.7109375" style="1" customWidth="1"/>
    <col min="2055" max="2058" width="8.28515625" style="1" customWidth="1"/>
    <col min="2059" max="2304" width="8.7109375" style="1"/>
    <col min="2305" max="2305" width="25.7109375" style="1" customWidth="1"/>
    <col min="2306" max="2309" width="8.5703125" style="1" customWidth="1"/>
    <col min="2310" max="2310" width="1.7109375" style="1" customWidth="1"/>
    <col min="2311" max="2314" width="8.28515625" style="1" customWidth="1"/>
    <col min="2315" max="2560" width="8.7109375" style="1"/>
    <col min="2561" max="2561" width="25.7109375" style="1" customWidth="1"/>
    <col min="2562" max="2565" width="8.5703125" style="1" customWidth="1"/>
    <col min="2566" max="2566" width="1.7109375" style="1" customWidth="1"/>
    <col min="2567" max="2570" width="8.28515625" style="1" customWidth="1"/>
    <col min="2571" max="2816" width="8.7109375" style="1"/>
    <col min="2817" max="2817" width="25.7109375" style="1" customWidth="1"/>
    <col min="2818" max="2821" width="8.5703125" style="1" customWidth="1"/>
    <col min="2822" max="2822" width="1.7109375" style="1" customWidth="1"/>
    <col min="2823" max="2826" width="8.28515625" style="1" customWidth="1"/>
    <col min="2827" max="3072" width="8.7109375" style="1"/>
    <col min="3073" max="3073" width="25.7109375" style="1" customWidth="1"/>
    <col min="3074" max="3077" width="8.5703125" style="1" customWidth="1"/>
    <col min="3078" max="3078" width="1.7109375" style="1" customWidth="1"/>
    <col min="3079" max="3082" width="8.28515625" style="1" customWidth="1"/>
    <col min="3083" max="3328" width="8.7109375" style="1"/>
    <col min="3329" max="3329" width="25.7109375" style="1" customWidth="1"/>
    <col min="3330" max="3333" width="8.5703125" style="1" customWidth="1"/>
    <col min="3334" max="3334" width="1.7109375" style="1" customWidth="1"/>
    <col min="3335" max="3338" width="8.28515625" style="1" customWidth="1"/>
    <col min="3339" max="3584" width="8.7109375" style="1"/>
    <col min="3585" max="3585" width="25.7109375" style="1" customWidth="1"/>
    <col min="3586" max="3589" width="8.5703125" style="1" customWidth="1"/>
    <col min="3590" max="3590" width="1.7109375" style="1" customWidth="1"/>
    <col min="3591" max="3594" width="8.28515625" style="1" customWidth="1"/>
    <col min="3595" max="3840" width="8.7109375" style="1"/>
    <col min="3841" max="3841" width="25.7109375" style="1" customWidth="1"/>
    <col min="3842" max="3845" width="8.5703125" style="1" customWidth="1"/>
    <col min="3846" max="3846" width="1.7109375" style="1" customWidth="1"/>
    <col min="3847" max="3850" width="8.28515625" style="1" customWidth="1"/>
    <col min="3851" max="4096" width="8.7109375" style="1"/>
    <col min="4097" max="4097" width="25.7109375" style="1" customWidth="1"/>
    <col min="4098" max="4101" width="8.5703125" style="1" customWidth="1"/>
    <col min="4102" max="4102" width="1.7109375" style="1" customWidth="1"/>
    <col min="4103" max="4106" width="8.28515625" style="1" customWidth="1"/>
    <col min="4107" max="4352" width="8.7109375" style="1"/>
    <col min="4353" max="4353" width="25.7109375" style="1" customWidth="1"/>
    <col min="4354" max="4357" width="8.5703125" style="1" customWidth="1"/>
    <col min="4358" max="4358" width="1.7109375" style="1" customWidth="1"/>
    <col min="4359" max="4362" width="8.28515625" style="1" customWidth="1"/>
    <col min="4363" max="4608" width="8.7109375" style="1"/>
    <col min="4609" max="4609" width="25.7109375" style="1" customWidth="1"/>
    <col min="4610" max="4613" width="8.5703125" style="1" customWidth="1"/>
    <col min="4614" max="4614" width="1.7109375" style="1" customWidth="1"/>
    <col min="4615" max="4618" width="8.28515625" style="1" customWidth="1"/>
    <col min="4619" max="4864" width="8.7109375" style="1"/>
    <col min="4865" max="4865" width="25.7109375" style="1" customWidth="1"/>
    <col min="4866" max="4869" width="8.5703125" style="1" customWidth="1"/>
    <col min="4870" max="4870" width="1.7109375" style="1" customWidth="1"/>
    <col min="4871" max="4874" width="8.28515625" style="1" customWidth="1"/>
    <col min="4875" max="5120" width="8.7109375" style="1"/>
    <col min="5121" max="5121" width="25.7109375" style="1" customWidth="1"/>
    <col min="5122" max="5125" width="8.5703125" style="1" customWidth="1"/>
    <col min="5126" max="5126" width="1.7109375" style="1" customWidth="1"/>
    <col min="5127" max="5130" width="8.28515625" style="1" customWidth="1"/>
    <col min="5131" max="5376" width="8.7109375" style="1"/>
    <col min="5377" max="5377" width="25.7109375" style="1" customWidth="1"/>
    <col min="5378" max="5381" width="8.5703125" style="1" customWidth="1"/>
    <col min="5382" max="5382" width="1.7109375" style="1" customWidth="1"/>
    <col min="5383" max="5386" width="8.28515625" style="1" customWidth="1"/>
    <col min="5387" max="5632" width="8.7109375" style="1"/>
    <col min="5633" max="5633" width="25.7109375" style="1" customWidth="1"/>
    <col min="5634" max="5637" width="8.5703125" style="1" customWidth="1"/>
    <col min="5638" max="5638" width="1.7109375" style="1" customWidth="1"/>
    <col min="5639" max="5642" width="8.28515625" style="1" customWidth="1"/>
    <col min="5643" max="5888" width="8.7109375" style="1"/>
    <col min="5889" max="5889" width="25.7109375" style="1" customWidth="1"/>
    <col min="5890" max="5893" width="8.5703125" style="1" customWidth="1"/>
    <col min="5894" max="5894" width="1.7109375" style="1" customWidth="1"/>
    <col min="5895" max="5898" width="8.28515625" style="1" customWidth="1"/>
    <col min="5899" max="6144" width="8.7109375" style="1"/>
    <col min="6145" max="6145" width="25.7109375" style="1" customWidth="1"/>
    <col min="6146" max="6149" width="8.5703125" style="1" customWidth="1"/>
    <col min="6150" max="6150" width="1.7109375" style="1" customWidth="1"/>
    <col min="6151" max="6154" width="8.28515625" style="1" customWidth="1"/>
    <col min="6155" max="6400" width="8.7109375" style="1"/>
    <col min="6401" max="6401" width="25.7109375" style="1" customWidth="1"/>
    <col min="6402" max="6405" width="8.5703125" style="1" customWidth="1"/>
    <col min="6406" max="6406" width="1.7109375" style="1" customWidth="1"/>
    <col min="6407" max="6410" width="8.28515625" style="1" customWidth="1"/>
    <col min="6411" max="6656" width="8.7109375" style="1"/>
    <col min="6657" max="6657" width="25.7109375" style="1" customWidth="1"/>
    <col min="6658" max="6661" width="8.5703125" style="1" customWidth="1"/>
    <col min="6662" max="6662" width="1.7109375" style="1" customWidth="1"/>
    <col min="6663" max="6666" width="8.28515625" style="1" customWidth="1"/>
    <col min="6667" max="6912" width="8.7109375" style="1"/>
    <col min="6913" max="6913" width="25.7109375" style="1" customWidth="1"/>
    <col min="6914" max="6917" width="8.5703125" style="1" customWidth="1"/>
    <col min="6918" max="6918" width="1.7109375" style="1" customWidth="1"/>
    <col min="6919" max="6922" width="8.28515625" style="1" customWidth="1"/>
    <col min="6923" max="7168" width="8.7109375" style="1"/>
    <col min="7169" max="7169" width="25.7109375" style="1" customWidth="1"/>
    <col min="7170" max="7173" width="8.5703125" style="1" customWidth="1"/>
    <col min="7174" max="7174" width="1.7109375" style="1" customWidth="1"/>
    <col min="7175" max="7178" width="8.28515625" style="1" customWidth="1"/>
    <col min="7179" max="7424" width="8.7109375" style="1"/>
    <col min="7425" max="7425" width="25.7109375" style="1" customWidth="1"/>
    <col min="7426" max="7429" width="8.5703125" style="1" customWidth="1"/>
    <col min="7430" max="7430" width="1.7109375" style="1" customWidth="1"/>
    <col min="7431" max="7434" width="8.28515625" style="1" customWidth="1"/>
    <col min="7435" max="7680" width="8.7109375" style="1"/>
    <col min="7681" max="7681" width="25.7109375" style="1" customWidth="1"/>
    <col min="7682" max="7685" width="8.5703125" style="1" customWidth="1"/>
    <col min="7686" max="7686" width="1.7109375" style="1" customWidth="1"/>
    <col min="7687" max="7690" width="8.28515625" style="1" customWidth="1"/>
    <col min="7691" max="7936" width="8.7109375" style="1"/>
    <col min="7937" max="7937" width="25.7109375" style="1" customWidth="1"/>
    <col min="7938" max="7941" width="8.5703125" style="1" customWidth="1"/>
    <col min="7942" max="7942" width="1.7109375" style="1" customWidth="1"/>
    <col min="7943" max="7946" width="8.28515625" style="1" customWidth="1"/>
    <col min="7947" max="8192" width="8.7109375" style="1"/>
    <col min="8193" max="8193" width="25.7109375" style="1" customWidth="1"/>
    <col min="8194" max="8197" width="8.5703125" style="1" customWidth="1"/>
    <col min="8198" max="8198" width="1.7109375" style="1" customWidth="1"/>
    <col min="8199" max="8202" width="8.28515625" style="1" customWidth="1"/>
    <col min="8203" max="8448" width="8.7109375" style="1"/>
    <col min="8449" max="8449" width="25.7109375" style="1" customWidth="1"/>
    <col min="8450" max="8453" width="8.5703125" style="1" customWidth="1"/>
    <col min="8454" max="8454" width="1.7109375" style="1" customWidth="1"/>
    <col min="8455" max="8458" width="8.28515625" style="1" customWidth="1"/>
    <col min="8459" max="8704" width="8.7109375" style="1"/>
    <col min="8705" max="8705" width="25.7109375" style="1" customWidth="1"/>
    <col min="8706" max="8709" width="8.5703125" style="1" customWidth="1"/>
    <col min="8710" max="8710" width="1.7109375" style="1" customWidth="1"/>
    <col min="8711" max="8714" width="8.28515625" style="1" customWidth="1"/>
    <col min="8715" max="8960" width="8.7109375" style="1"/>
    <col min="8961" max="8961" width="25.7109375" style="1" customWidth="1"/>
    <col min="8962" max="8965" width="8.5703125" style="1" customWidth="1"/>
    <col min="8966" max="8966" width="1.7109375" style="1" customWidth="1"/>
    <col min="8967" max="8970" width="8.28515625" style="1" customWidth="1"/>
    <col min="8971" max="9216" width="8.7109375" style="1"/>
    <col min="9217" max="9217" width="25.7109375" style="1" customWidth="1"/>
    <col min="9218" max="9221" width="8.5703125" style="1" customWidth="1"/>
    <col min="9222" max="9222" width="1.7109375" style="1" customWidth="1"/>
    <col min="9223" max="9226" width="8.28515625" style="1" customWidth="1"/>
    <col min="9227" max="9472" width="8.7109375" style="1"/>
    <col min="9473" max="9473" width="25.7109375" style="1" customWidth="1"/>
    <col min="9474" max="9477" width="8.5703125" style="1" customWidth="1"/>
    <col min="9478" max="9478" width="1.7109375" style="1" customWidth="1"/>
    <col min="9479" max="9482" width="8.28515625" style="1" customWidth="1"/>
    <col min="9483" max="9728" width="8.7109375" style="1"/>
    <col min="9729" max="9729" width="25.7109375" style="1" customWidth="1"/>
    <col min="9730" max="9733" width="8.5703125" style="1" customWidth="1"/>
    <col min="9734" max="9734" width="1.7109375" style="1" customWidth="1"/>
    <col min="9735" max="9738" width="8.28515625" style="1" customWidth="1"/>
    <col min="9739" max="9984" width="8.7109375" style="1"/>
    <col min="9985" max="9985" width="25.7109375" style="1" customWidth="1"/>
    <col min="9986" max="9989" width="8.5703125" style="1" customWidth="1"/>
    <col min="9990" max="9990" width="1.7109375" style="1" customWidth="1"/>
    <col min="9991" max="9994" width="8.28515625" style="1" customWidth="1"/>
    <col min="9995" max="10240" width="8.7109375" style="1"/>
    <col min="10241" max="10241" width="25.7109375" style="1" customWidth="1"/>
    <col min="10242" max="10245" width="8.5703125" style="1" customWidth="1"/>
    <col min="10246" max="10246" width="1.7109375" style="1" customWidth="1"/>
    <col min="10247" max="10250" width="8.28515625" style="1" customWidth="1"/>
    <col min="10251" max="10496" width="8.7109375" style="1"/>
    <col min="10497" max="10497" width="25.7109375" style="1" customWidth="1"/>
    <col min="10498" max="10501" width="8.5703125" style="1" customWidth="1"/>
    <col min="10502" max="10502" width="1.7109375" style="1" customWidth="1"/>
    <col min="10503" max="10506" width="8.28515625" style="1" customWidth="1"/>
    <col min="10507" max="10752" width="8.7109375" style="1"/>
    <col min="10753" max="10753" width="25.7109375" style="1" customWidth="1"/>
    <col min="10754" max="10757" width="8.5703125" style="1" customWidth="1"/>
    <col min="10758" max="10758" width="1.7109375" style="1" customWidth="1"/>
    <col min="10759" max="10762" width="8.28515625" style="1" customWidth="1"/>
    <col min="10763" max="11008" width="8.7109375" style="1"/>
    <col min="11009" max="11009" width="25.7109375" style="1" customWidth="1"/>
    <col min="11010" max="11013" width="8.5703125" style="1" customWidth="1"/>
    <col min="11014" max="11014" width="1.7109375" style="1" customWidth="1"/>
    <col min="11015" max="11018" width="8.28515625" style="1" customWidth="1"/>
    <col min="11019" max="11264" width="8.7109375" style="1"/>
    <col min="11265" max="11265" width="25.7109375" style="1" customWidth="1"/>
    <col min="11266" max="11269" width="8.5703125" style="1" customWidth="1"/>
    <col min="11270" max="11270" width="1.7109375" style="1" customWidth="1"/>
    <col min="11271" max="11274" width="8.28515625" style="1" customWidth="1"/>
    <col min="11275" max="11520" width="8.7109375" style="1"/>
    <col min="11521" max="11521" width="25.7109375" style="1" customWidth="1"/>
    <col min="11522" max="11525" width="8.5703125" style="1" customWidth="1"/>
    <col min="11526" max="11526" width="1.7109375" style="1" customWidth="1"/>
    <col min="11527" max="11530" width="8.28515625" style="1" customWidth="1"/>
    <col min="11531" max="11776" width="8.7109375" style="1"/>
    <col min="11777" max="11777" width="25.7109375" style="1" customWidth="1"/>
    <col min="11778" max="11781" width="8.5703125" style="1" customWidth="1"/>
    <col min="11782" max="11782" width="1.7109375" style="1" customWidth="1"/>
    <col min="11783" max="11786" width="8.28515625" style="1" customWidth="1"/>
    <col min="11787" max="12032" width="8.7109375" style="1"/>
    <col min="12033" max="12033" width="25.7109375" style="1" customWidth="1"/>
    <col min="12034" max="12037" width="8.5703125" style="1" customWidth="1"/>
    <col min="12038" max="12038" width="1.7109375" style="1" customWidth="1"/>
    <col min="12039" max="12042" width="8.28515625" style="1" customWidth="1"/>
    <col min="12043" max="12288" width="8.7109375" style="1"/>
    <col min="12289" max="12289" width="25.7109375" style="1" customWidth="1"/>
    <col min="12290" max="12293" width="8.5703125" style="1" customWidth="1"/>
    <col min="12294" max="12294" width="1.7109375" style="1" customWidth="1"/>
    <col min="12295" max="12298" width="8.28515625" style="1" customWidth="1"/>
    <col min="12299" max="12544" width="8.7109375" style="1"/>
    <col min="12545" max="12545" width="25.7109375" style="1" customWidth="1"/>
    <col min="12546" max="12549" width="8.5703125" style="1" customWidth="1"/>
    <col min="12550" max="12550" width="1.7109375" style="1" customWidth="1"/>
    <col min="12551" max="12554" width="8.28515625" style="1" customWidth="1"/>
    <col min="12555" max="12800" width="8.7109375" style="1"/>
    <col min="12801" max="12801" width="25.7109375" style="1" customWidth="1"/>
    <col min="12802" max="12805" width="8.5703125" style="1" customWidth="1"/>
    <col min="12806" max="12806" width="1.7109375" style="1" customWidth="1"/>
    <col min="12807" max="12810" width="8.28515625" style="1" customWidth="1"/>
    <col min="12811" max="13056" width="8.7109375" style="1"/>
    <col min="13057" max="13057" width="25.7109375" style="1" customWidth="1"/>
    <col min="13058" max="13061" width="8.5703125" style="1" customWidth="1"/>
    <col min="13062" max="13062" width="1.7109375" style="1" customWidth="1"/>
    <col min="13063" max="13066" width="8.28515625" style="1" customWidth="1"/>
    <col min="13067" max="13312" width="8.7109375" style="1"/>
    <col min="13313" max="13313" width="25.7109375" style="1" customWidth="1"/>
    <col min="13314" max="13317" width="8.5703125" style="1" customWidth="1"/>
    <col min="13318" max="13318" width="1.7109375" style="1" customWidth="1"/>
    <col min="13319" max="13322" width="8.28515625" style="1" customWidth="1"/>
    <col min="13323" max="13568" width="8.7109375" style="1"/>
    <col min="13569" max="13569" width="25.7109375" style="1" customWidth="1"/>
    <col min="13570" max="13573" width="8.5703125" style="1" customWidth="1"/>
    <col min="13574" max="13574" width="1.7109375" style="1" customWidth="1"/>
    <col min="13575" max="13578" width="8.28515625" style="1" customWidth="1"/>
    <col min="13579" max="13824" width="8.7109375" style="1"/>
    <col min="13825" max="13825" width="25.7109375" style="1" customWidth="1"/>
    <col min="13826" max="13829" width="8.5703125" style="1" customWidth="1"/>
    <col min="13830" max="13830" width="1.7109375" style="1" customWidth="1"/>
    <col min="13831" max="13834" width="8.28515625" style="1" customWidth="1"/>
    <col min="13835" max="14080" width="8.7109375" style="1"/>
    <col min="14081" max="14081" width="25.7109375" style="1" customWidth="1"/>
    <col min="14082" max="14085" width="8.5703125" style="1" customWidth="1"/>
    <col min="14086" max="14086" width="1.7109375" style="1" customWidth="1"/>
    <col min="14087" max="14090" width="8.28515625" style="1" customWidth="1"/>
    <col min="14091" max="14336" width="8.7109375" style="1"/>
    <col min="14337" max="14337" width="25.7109375" style="1" customWidth="1"/>
    <col min="14338" max="14341" width="8.5703125" style="1" customWidth="1"/>
    <col min="14342" max="14342" width="1.7109375" style="1" customWidth="1"/>
    <col min="14343" max="14346" width="8.28515625" style="1" customWidth="1"/>
    <col min="14347" max="14592" width="8.7109375" style="1"/>
    <col min="14593" max="14593" width="25.7109375" style="1" customWidth="1"/>
    <col min="14594" max="14597" width="8.5703125" style="1" customWidth="1"/>
    <col min="14598" max="14598" width="1.7109375" style="1" customWidth="1"/>
    <col min="14599" max="14602" width="8.28515625" style="1" customWidth="1"/>
    <col min="14603" max="14848" width="8.7109375" style="1"/>
    <col min="14849" max="14849" width="25.7109375" style="1" customWidth="1"/>
    <col min="14850" max="14853" width="8.5703125" style="1" customWidth="1"/>
    <col min="14854" max="14854" width="1.7109375" style="1" customWidth="1"/>
    <col min="14855" max="14858" width="8.28515625" style="1" customWidth="1"/>
    <col min="14859" max="15104" width="8.7109375" style="1"/>
    <col min="15105" max="15105" width="25.7109375" style="1" customWidth="1"/>
    <col min="15106" max="15109" width="8.5703125" style="1" customWidth="1"/>
    <col min="15110" max="15110" width="1.7109375" style="1" customWidth="1"/>
    <col min="15111" max="15114" width="8.28515625" style="1" customWidth="1"/>
    <col min="15115" max="15360" width="8.7109375" style="1"/>
    <col min="15361" max="15361" width="25.7109375" style="1" customWidth="1"/>
    <col min="15362" max="15365" width="8.5703125" style="1" customWidth="1"/>
    <col min="15366" max="15366" width="1.7109375" style="1" customWidth="1"/>
    <col min="15367" max="15370" width="8.28515625" style="1" customWidth="1"/>
    <col min="15371" max="15616" width="8.7109375" style="1"/>
    <col min="15617" max="15617" width="25.7109375" style="1" customWidth="1"/>
    <col min="15618" max="15621" width="8.5703125" style="1" customWidth="1"/>
    <col min="15622" max="15622" width="1.7109375" style="1" customWidth="1"/>
    <col min="15623" max="15626" width="8.28515625" style="1" customWidth="1"/>
    <col min="15627" max="15872" width="8.7109375" style="1"/>
    <col min="15873" max="15873" width="25.7109375" style="1" customWidth="1"/>
    <col min="15874" max="15877" width="8.5703125" style="1" customWidth="1"/>
    <col min="15878" max="15878" width="1.7109375" style="1" customWidth="1"/>
    <col min="15879" max="15882" width="8.28515625" style="1" customWidth="1"/>
    <col min="15883" max="16128" width="8.7109375" style="1"/>
    <col min="16129" max="16129" width="25.7109375" style="1" customWidth="1"/>
    <col min="16130" max="16133" width="8.5703125" style="1" customWidth="1"/>
    <col min="16134" max="16134" width="1.7109375" style="1" customWidth="1"/>
    <col min="16135" max="16138" width="8.28515625" style="1" customWidth="1"/>
    <col min="16139" max="16384" width="8.7109375" style="1"/>
  </cols>
  <sheetData>
    <row r="1" spans="1:10" s="44" customFormat="1" ht="20.25" x14ac:dyDescent="0.3">
      <c r="A1" s="52" t="s">
        <v>19</v>
      </c>
      <c r="B1" s="174" t="s">
        <v>137</v>
      </c>
      <c r="C1" s="175"/>
      <c r="D1" s="175"/>
      <c r="E1" s="175"/>
      <c r="F1" s="175"/>
      <c r="G1" s="175"/>
      <c r="H1" s="175"/>
      <c r="I1" s="175"/>
      <c r="J1" s="175"/>
    </row>
    <row r="2" spans="1:10" s="44" customFormat="1" ht="20.25" x14ac:dyDescent="0.3">
      <c r="A2" s="52" t="s">
        <v>21</v>
      </c>
      <c r="B2" s="176" t="s">
        <v>3</v>
      </c>
      <c r="C2" s="177"/>
      <c r="D2" s="177"/>
      <c r="E2" s="177"/>
      <c r="F2" s="177"/>
      <c r="G2" s="177"/>
      <c r="H2" s="177"/>
      <c r="I2" s="177"/>
      <c r="J2" s="177"/>
    </row>
    <row r="4" spans="1:10" x14ac:dyDescent="0.2">
      <c r="A4" s="10"/>
      <c r="B4" s="170" t="s">
        <v>4</v>
      </c>
      <c r="C4" s="171"/>
      <c r="D4" s="170" t="s">
        <v>5</v>
      </c>
      <c r="E4" s="171"/>
      <c r="F4" s="11"/>
      <c r="G4" s="170" t="s">
        <v>6</v>
      </c>
      <c r="H4" s="172"/>
      <c r="I4" s="172"/>
      <c r="J4" s="171"/>
    </row>
    <row r="5" spans="1:10" x14ac:dyDescent="0.2">
      <c r="A5" s="12"/>
      <c r="B5" s="13">
        <f>VALUE(RIGHT(B2, 4))</f>
        <v>2020</v>
      </c>
      <c r="C5" s="14">
        <f>B5-1</f>
        <v>2019</v>
      </c>
      <c r="D5" s="13">
        <f>B5</f>
        <v>2020</v>
      </c>
      <c r="E5" s="14">
        <f>C5</f>
        <v>2019</v>
      </c>
      <c r="F5" s="15"/>
      <c r="G5" s="13" t="s">
        <v>8</v>
      </c>
      <c r="H5" s="14" t="s">
        <v>5</v>
      </c>
      <c r="I5" s="13" t="s">
        <v>8</v>
      </c>
      <c r="J5" s="14" t="s">
        <v>5</v>
      </c>
    </row>
    <row r="6" spans="1:10" x14ac:dyDescent="0.2">
      <c r="A6" s="16"/>
      <c r="B6" s="106"/>
      <c r="C6" s="107"/>
      <c r="D6" s="106"/>
      <c r="E6" s="107"/>
      <c r="F6" s="108"/>
      <c r="G6" s="106"/>
      <c r="H6" s="107"/>
      <c r="I6" s="109"/>
      <c r="J6" s="110"/>
    </row>
    <row r="7" spans="1:10" x14ac:dyDescent="0.2">
      <c r="A7" s="16" t="s">
        <v>138</v>
      </c>
      <c r="B7" s="106"/>
      <c r="C7" s="107"/>
      <c r="D7" s="106"/>
      <c r="E7" s="107"/>
      <c r="F7" s="108"/>
      <c r="G7" s="106"/>
      <c r="H7" s="107"/>
      <c r="I7" s="109"/>
      <c r="J7" s="110"/>
    </row>
    <row r="8" spans="1:10" x14ac:dyDescent="0.2">
      <c r="A8" s="16"/>
      <c r="B8" s="106"/>
      <c r="C8" s="107"/>
      <c r="D8" s="106"/>
      <c r="E8" s="107"/>
      <c r="F8" s="108"/>
      <c r="G8" s="106"/>
      <c r="H8" s="107"/>
      <c r="I8" s="109"/>
      <c r="J8" s="110"/>
    </row>
    <row r="9" spans="1:10" x14ac:dyDescent="0.2">
      <c r="A9" s="20" t="s">
        <v>65</v>
      </c>
      <c r="B9" s="55">
        <v>0</v>
      </c>
      <c r="C9" s="56">
        <v>0</v>
      </c>
      <c r="D9" s="55">
        <v>0</v>
      </c>
      <c r="E9" s="56">
        <v>14</v>
      </c>
      <c r="F9" s="57"/>
      <c r="G9" s="55">
        <f>B9-C9</f>
        <v>0</v>
      </c>
      <c r="H9" s="56">
        <f>D9-E9</f>
        <v>-14</v>
      </c>
      <c r="I9" s="77" t="str">
        <f>IF(C9=0, "-", IF(G9/C9&lt;10, G9/C9, "&gt;999%"))</f>
        <v>-</v>
      </c>
      <c r="J9" s="78">
        <f>IF(E9=0, "-", IF(H9/E9&lt;10, H9/E9, "&gt;999%"))</f>
        <v>-1</v>
      </c>
    </row>
    <row r="10" spans="1:10" x14ac:dyDescent="0.2">
      <c r="A10" s="81"/>
      <c r="B10" s="82"/>
      <c r="C10" s="83"/>
      <c r="D10" s="82"/>
      <c r="E10" s="83"/>
      <c r="F10" s="84"/>
      <c r="G10" s="82"/>
      <c r="H10" s="83"/>
      <c r="I10" s="85"/>
      <c r="J10" s="86"/>
    </row>
    <row r="11" spans="1:10" s="38" customFormat="1" x14ac:dyDescent="0.2">
      <c r="A11" s="12" t="s">
        <v>139</v>
      </c>
      <c r="B11" s="32">
        <f>SUM(B9:B10)</f>
        <v>0</v>
      </c>
      <c r="C11" s="33">
        <f>SUM(C9:C10)</f>
        <v>0</v>
      </c>
      <c r="D11" s="32">
        <f>SUM(D9:D10)</f>
        <v>0</v>
      </c>
      <c r="E11" s="33">
        <f>SUM(E9:E10)</f>
        <v>14</v>
      </c>
      <c r="F11" s="34"/>
      <c r="G11" s="32">
        <f>B11-C11</f>
        <v>0</v>
      </c>
      <c r="H11" s="33">
        <f>D11-E11</f>
        <v>-14</v>
      </c>
      <c r="I11" s="35" t="str">
        <f>IF(C11=0, "-", IF(G11/C11&lt;10, G11/C11, "&gt;999%"))</f>
        <v>-</v>
      </c>
      <c r="J11" s="36">
        <f>IF(E11=0, "-", IF(H11/E11&lt;10, H11/E11, "&gt;999%"))</f>
        <v>-1</v>
      </c>
    </row>
    <row r="12" spans="1:10" s="38" customFormat="1" x14ac:dyDescent="0.2">
      <c r="A12" s="16"/>
      <c r="B12" s="112"/>
      <c r="C12" s="113"/>
      <c r="D12" s="112"/>
      <c r="E12" s="113"/>
      <c r="F12" s="114"/>
      <c r="G12" s="112"/>
      <c r="H12" s="113"/>
      <c r="I12" s="115"/>
      <c r="J12" s="116"/>
    </row>
    <row r="13" spans="1:10" x14ac:dyDescent="0.2">
      <c r="A13" s="16" t="s">
        <v>140</v>
      </c>
      <c r="B13" s="55"/>
      <c r="C13" s="56"/>
      <c r="D13" s="55"/>
      <c r="E13" s="56"/>
      <c r="F13" s="57"/>
      <c r="G13" s="55"/>
      <c r="H13" s="56"/>
      <c r="I13" s="77"/>
      <c r="J13" s="78"/>
    </row>
    <row r="14" spans="1:10" x14ac:dyDescent="0.2">
      <c r="A14" s="16"/>
      <c r="B14" s="55"/>
      <c r="C14" s="56"/>
      <c r="D14" s="55"/>
      <c r="E14" s="56"/>
      <c r="F14" s="57"/>
      <c r="G14" s="55"/>
      <c r="H14" s="56"/>
      <c r="I14" s="77"/>
      <c r="J14" s="78"/>
    </row>
    <row r="15" spans="1:10" x14ac:dyDescent="0.2">
      <c r="A15" s="20" t="s">
        <v>141</v>
      </c>
      <c r="B15" s="55">
        <v>169</v>
      </c>
      <c r="C15" s="56">
        <v>152</v>
      </c>
      <c r="D15" s="55">
        <v>540</v>
      </c>
      <c r="E15" s="56">
        <v>707</v>
      </c>
      <c r="F15" s="57"/>
      <c r="G15" s="55">
        <f t="shared" ref="G15:G40" si="0">B15-C15</f>
        <v>17</v>
      </c>
      <c r="H15" s="56">
        <f t="shared" ref="H15:H40" si="1">D15-E15</f>
        <v>-167</v>
      </c>
      <c r="I15" s="77">
        <f t="shared" ref="I15:I40" si="2">IF(C15=0, "-", IF(G15/C15&lt;10, G15/C15, "&gt;999%"))</f>
        <v>0.1118421052631579</v>
      </c>
      <c r="J15" s="78">
        <f t="shared" ref="J15:J40" si="3">IF(E15=0, "-", IF(H15/E15&lt;10, H15/E15, "&gt;999%"))</f>
        <v>-0.23620933521923621</v>
      </c>
    </row>
    <row r="16" spans="1:10" x14ac:dyDescent="0.2">
      <c r="A16" s="20" t="s">
        <v>142</v>
      </c>
      <c r="B16" s="55">
        <v>76</v>
      </c>
      <c r="C16" s="56">
        <v>12</v>
      </c>
      <c r="D16" s="55">
        <v>302</v>
      </c>
      <c r="E16" s="56">
        <v>73</v>
      </c>
      <c r="F16" s="57"/>
      <c r="G16" s="55">
        <f t="shared" si="0"/>
        <v>64</v>
      </c>
      <c r="H16" s="56">
        <f t="shared" si="1"/>
        <v>229</v>
      </c>
      <c r="I16" s="77">
        <f t="shared" si="2"/>
        <v>5.333333333333333</v>
      </c>
      <c r="J16" s="78">
        <f t="shared" si="3"/>
        <v>3.1369863013698631</v>
      </c>
    </row>
    <row r="17" spans="1:10" x14ac:dyDescent="0.2">
      <c r="A17" s="20" t="s">
        <v>143</v>
      </c>
      <c r="B17" s="55">
        <v>210</v>
      </c>
      <c r="C17" s="56">
        <v>133</v>
      </c>
      <c r="D17" s="55">
        <v>559</v>
      </c>
      <c r="E17" s="56">
        <v>703</v>
      </c>
      <c r="F17" s="57"/>
      <c r="G17" s="55">
        <f t="shared" si="0"/>
        <v>77</v>
      </c>
      <c r="H17" s="56">
        <f t="shared" si="1"/>
        <v>-144</v>
      </c>
      <c r="I17" s="77">
        <f t="shared" si="2"/>
        <v>0.57894736842105265</v>
      </c>
      <c r="J17" s="78">
        <f t="shared" si="3"/>
        <v>-0.20483641536273114</v>
      </c>
    </row>
    <row r="18" spans="1:10" x14ac:dyDescent="0.2">
      <c r="A18" s="20" t="s">
        <v>144</v>
      </c>
      <c r="B18" s="55">
        <v>25</v>
      </c>
      <c r="C18" s="56">
        <v>54</v>
      </c>
      <c r="D18" s="55">
        <v>115</v>
      </c>
      <c r="E18" s="56">
        <v>252</v>
      </c>
      <c r="F18" s="57"/>
      <c r="G18" s="55">
        <f t="shared" si="0"/>
        <v>-29</v>
      </c>
      <c r="H18" s="56">
        <f t="shared" si="1"/>
        <v>-137</v>
      </c>
      <c r="I18" s="77">
        <f t="shared" si="2"/>
        <v>-0.53703703703703709</v>
      </c>
      <c r="J18" s="78">
        <f t="shared" si="3"/>
        <v>-0.54365079365079361</v>
      </c>
    </row>
    <row r="19" spans="1:10" x14ac:dyDescent="0.2">
      <c r="A19" s="20" t="s">
        <v>145</v>
      </c>
      <c r="B19" s="55">
        <v>1098</v>
      </c>
      <c r="C19" s="56">
        <v>763</v>
      </c>
      <c r="D19" s="55">
        <v>4082</v>
      </c>
      <c r="E19" s="56">
        <v>2783</v>
      </c>
      <c r="F19" s="57"/>
      <c r="G19" s="55">
        <f t="shared" si="0"/>
        <v>335</v>
      </c>
      <c r="H19" s="56">
        <f t="shared" si="1"/>
        <v>1299</v>
      </c>
      <c r="I19" s="77">
        <f t="shared" si="2"/>
        <v>0.43905635648754915</v>
      </c>
      <c r="J19" s="78">
        <f t="shared" si="3"/>
        <v>0.46676248652533237</v>
      </c>
    </row>
    <row r="20" spans="1:10" x14ac:dyDescent="0.2">
      <c r="A20" s="20" t="s">
        <v>146</v>
      </c>
      <c r="B20" s="55">
        <v>440</v>
      </c>
      <c r="C20" s="56">
        <v>569</v>
      </c>
      <c r="D20" s="55">
        <v>1835</v>
      </c>
      <c r="E20" s="56">
        <v>2754</v>
      </c>
      <c r="F20" s="57"/>
      <c r="G20" s="55">
        <f t="shared" si="0"/>
        <v>-129</v>
      </c>
      <c r="H20" s="56">
        <f t="shared" si="1"/>
        <v>-919</v>
      </c>
      <c r="I20" s="77">
        <f t="shared" si="2"/>
        <v>-0.22671353251318102</v>
      </c>
      <c r="J20" s="78">
        <f t="shared" si="3"/>
        <v>-0.33369644153957878</v>
      </c>
    </row>
    <row r="21" spans="1:10" x14ac:dyDescent="0.2">
      <c r="A21" s="20" t="s">
        <v>147</v>
      </c>
      <c r="B21" s="55">
        <v>929</v>
      </c>
      <c r="C21" s="56">
        <v>1114</v>
      </c>
      <c r="D21" s="55">
        <v>3445</v>
      </c>
      <c r="E21" s="56">
        <v>5367</v>
      </c>
      <c r="F21" s="57"/>
      <c r="G21" s="55">
        <f t="shared" si="0"/>
        <v>-185</v>
      </c>
      <c r="H21" s="56">
        <f t="shared" si="1"/>
        <v>-1922</v>
      </c>
      <c r="I21" s="77">
        <f t="shared" si="2"/>
        <v>-0.16606822262118492</v>
      </c>
      <c r="J21" s="78">
        <f t="shared" si="3"/>
        <v>-0.3581144028321222</v>
      </c>
    </row>
    <row r="22" spans="1:10" x14ac:dyDescent="0.2">
      <c r="A22" s="20" t="s">
        <v>148</v>
      </c>
      <c r="B22" s="55">
        <v>180</v>
      </c>
      <c r="C22" s="56">
        <v>82</v>
      </c>
      <c r="D22" s="55">
        <v>579</v>
      </c>
      <c r="E22" s="56">
        <v>480</v>
      </c>
      <c r="F22" s="57"/>
      <c r="G22" s="55">
        <f t="shared" si="0"/>
        <v>98</v>
      </c>
      <c r="H22" s="56">
        <f t="shared" si="1"/>
        <v>99</v>
      </c>
      <c r="I22" s="77">
        <f t="shared" si="2"/>
        <v>1.1951219512195121</v>
      </c>
      <c r="J22" s="78">
        <f t="shared" si="3"/>
        <v>0.20624999999999999</v>
      </c>
    </row>
    <row r="23" spans="1:10" x14ac:dyDescent="0.2">
      <c r="A23" s="20" t="s">
        <v>149</v>
      </c>
      <c r="B23" s="55">
        <v>301</v>
      </c>
      <c r="C23" s="56">
        <v>285</v>
      </c>
      <c r="D23" s="55">
        <v>833</v>
      </c>
      <c r="E23" s="56">
        <v>952</v>
      </c>
      <c r="F23" s="57"/>
      <c r="G23" s="55">
        <f t="shared" si="0"/>
        <v>16</v>
      </c>
      <c r="H23" s="56">
        <f t="shared" si="1"/>
        <v>-119</v>
      </c>
      <c r="I23" s="77">
        <f t="shared" si="2"/>
        <v>5.6140350877192984E-2</v>
      </c>
      <c r="J23" s="78">
        <f t="shared" si="3"/>
        <v>-0.125</v>
      </c>
    </row>
    <row r="24" spans="1:10" x14ac:dyDescent="0.2">
      <c r="A24" s="20" t="s">
        <v>150</v>
      </c>
      <c r="B24" s="55">
        <v>2961</v>
      </c>
      <c r="C24" s="56">
        <v>3382</v>
      </c>
      <c r="D24" s="55">
        <v>10971</v>
      </c>
      <c r="E24" s="56">
        <v>16297</v>
      </c>
      <c r="F24" s="57"/>
      <c r="G24" s="55">
        <f t="shared" si="0"/>
        <v>-421</v>
      </c>
      <c r="H24" s="56">
        <f t="shared" si="1"/>
        <v>-5326</v>
      </c>
      <c r="I24" s="77">
        <f t="shared" si="2"/>
        <v>-0.12448255470136015</v>
      </c>
      <c r="J24" s="78">
        <f t="shared" si="3"/>
        <v>-0.32680861508253051</v>
      </c>
    </row>
    <row r="25" spans="1:10" x14ac:dyDescent="0.2">
      <c r="A25" s="20" t="s">
        <v>151</v>
      </c>
      <c r="B25" s="55">
        <v>602</v>
      </c>
      <c r="C25" s="56">
        <v>426</v>
      </c>
      <c r="D25" s="55">
        <v>2242</v>
      </c>
      <c r="E25" s="56">
        <v>1667</v>
      </c>
      <c r="F25" s="57"/>
      <c r="G25" s="55">
        <f t="shared" si="0"/>
        <v>176</v>
      </c>
      <c r="H25" s="56">
        <f t="shared" si="1"/>
        <v>575</v>
      </c>
      <c r="I25" s="77">
        <f t="shared" si="2"/>
        <v>0.41314553990610331</v>
      </c>
      <c r="J25" s="78">
        <f t="shared" si="3"/>
        <v>0.34493101379724056</v>
      </c>
    </row>
    <row r="26" spans="1:10" x14ac:dyDescent="0.2">
      <c r="A26" s="20" t="s">
        <v>152</v>
      </c>
      <c r="B26" s="55">
        <v>150</v>
      </c>
      <c r="C26" s="56">
        <v>65</v>
      </c>
      <c r="D26" s="55">
        <v>580</v>
      </c>
      <c r="E26" s="56">
        <v>332</v>
      </c>
      <c r="F26" s="57"/>
      <c r="G26" s="55">
        <f t="shared" si="0"/>
        <v>85</v>
      </c>
      <c r="H26" s="56">
        <f t="shared" si="1"/>
        <v>248</v>
      </c>
      <c r="I26" s="77">
        <f t="shared" si="2"/>
        <v>1.3076923076923077</v>
      </c>
      <c r="J26" s="78">
        <f t="shared" si="3"/>
        <v>0.74698795180722888</v>
      </c>
    </row>
    <row r="27" spans="1:10" x14ac:dyDescent="0.2">
      <c r="A27" s="20" t="s">
        <v>153</v>
      </c>
      <c r="B27" s="55">
        <v>77</v>
      </c>
      <c r="C27" s="56">
        <v>109</v>
      </c>
      <c r="D27" s="55">
        <v>339</v>
      </c>
      <c r="E27" s="56">
        <v>440</v>
      </c>
      <c r="F27" s="57"/>
      <c r="G27" s="55">
        <f t="shared" si="0"/>
        <v>-32</v>
      </c>
      <c r="H27" s="56">
        <f t="shared" si="1"/>
        <v>-101</v>
      </c>
      <c r="I27" s="77">
        <f t="shared" si="2"/>
        <v>-0.29357798165137616</v>
      </c>
      <c r="J27" s="78">
        <f t="shared" si="3"/>
        <v>-0.22954545454545455</v>
      </c>
    </row>
    <row r="28" spans="1:10" x14ac:dyDescent="0.2">
      <c r="A28" s="20" t="s">
        <v>154</v>
      </c>
      <c r="B28" s="55">
        <v>10159</v>
      </c>
      <c r="C28" s="56">
        <v>11062</v>
      </c>
      <c r="D28" s="55">
        <v>45297</v>
      </c>
      <c r="E28" s="56">
        <v>55577</v>
      </c>
      <c r="F28" s="57"/>
      <c r="G28" s="55">
        <f t="shared" si="0"/>
        <v>-903</v>
      </c>
      <c r="H28" s="56">
        <f t="shared" si="1"/>
        <v>-10280</v>
      </c>
      <c r="I28" s="77">
        <f t="shared" si="2"/>
        <v>-8.1630808172120775E-2</v>
      </c>
      <c r="J28" s="78">
        <f t="shared" si="3"/>
        <v>-0.18496860211958185</v>
      </c>
    </row>
    <row r="29" spans="1:10" x14ac:dyDescent="0.2">
      <c r="A29" s="20" t="s">
        <v>155</v>
      </c>
      <c r="B29" s="55">
        <v>4694</v>
      </c>
      <c r="C29" s="56">
        <v>5673</v>
      </c>
      <c r="D29" s="55">
        <v>19611</v>
      </c>
      <c r="E29" s="56">
        <v>25993</v>
      </c>
      <c r="F29" s="57"/>
      <c r="G29" s="55">
        <f t="shared" si="0"/>
        <v>-979</v>
      </c>
      <c r="H29" s="56">
        <f t="shared" si="1"/>
        <v>-6382</v>
      </c>
      <c r="I29" s="77">
        <f t="shared" si="2"/>
        <v>-0.17257183148246077</v>
      </c>
      <c r="J29" s="78">
        <f t="shared" si="3"/>
        <v>-0.24552764205747701</v>
      </c>
    </row>
    <row r="30" spans="1:10" x14ac:dyDescent="0.2">
      <c r="A30" s="20" t="s">
        <v>156</v>
      </c>
      <c r="B30" s="55">
        <v>593</v>
      </c>
      <c r="C30" s="56">
        <v>456</v>
      </c>
      <c r="D30" s="55">
        <v>2078</v>
      </c>
      <c r="E30" s="56">
        <v>2371</v>
      </c>
      <c r="F30" s="57"/>
      <c r="G30" s="55">
        <f t="shared" si="0"/>
        <v>137</v>
      </c>
      <c r="H30" s="56">
        <f t="shared" si="1"/>
        <v>-293</v>
      </c>
      <c r="I30" s="77">
        <f t="shared" si="2"/>
        <v>0.30043859649122806</v>
      </c>
      <c r="J30" s="78">
        <f t="shared" si="3"/>
        <v>-0.12357654997891185</v>
      </c>
    </row>
    <row r="31" spans="1:10" x14ac:dyDescent="0.2">
      <c r="A31" s="20" t="s">
        <v>157</v>
      </c>
      <c r="B31" s="55">
        <v>234</v>
      </c>
      <c r="C31" s="56">
        <v>253</v>
      </c>
      <c r="D31" s="55">
        <v>848</v>
      </c>
      <c r="E31" s="56">
        <v>1177</v>
      </c>
      <c r="F31" s="57"/>
      <c r="G31" s="55">
        <f t="shared" si="0"/>
        <v>-19</v>
      </c>
      <c r="H31" s="56">
        <f t="shared" si="1"/>
        <v>-329</v>
      </c>
      <c r="I31" s="77">
        <f t="shared" si="2"/>
        <v>-7.5098814229249009E-2</v>
      </c>
      <c r="J31" s="78">
        <f t="shared" si="3"/>
        <v>-0.27952421410365336</v>
      </c>
    </row>
    <row r="32" spans="1:10" x14ac:dyDescent="0.2">
      <c r="A32" s="20" t="s">
        <v>158</v>
      </c>
      <c r="B32" s="55">
        <v>0</v>
      </c>
      <c r="C32" s="56">
        <v>0</v>
      </c>
      <c r="D32" s="55">
        <v>3</v>
      </c>
      <c r="E32" s="56">
        <v>0</v>
      </c>
      <c r="F32" s="57"/>
      <c r="G32" s="55">
        <f t="shared" si="0"/>
        <v>0</v>
      </c>
      <c r="H32" s="56">
        <f t="shared" si="1"/>
        <v>3</v>
      </c>
      <c r="I32" s="77" t="str">
        <f t="shared" si="2"/>
        <v>-</v>
      </c>
      <c r="J32" s="78" t="str">
        <f t="shared" si="3"/>
        <v>-</v>
      </c>
    </row>
    <row r="33" spans="1:10" x14ac:dyDescent="0.2">
      <c r="A33" s="20" t="s">
        <v>159</v>
      </c>
      <c r="B33" s="55">
        <v>259</v>
      </c>
      <c r="C33" s="56">
        <v>101</v>
      </c>
      <c r="D33" s="55">
        <v>1045</v>
      </c>
      <c r="E33" s="56">
        <v>504</v>
      </c>
      <c r="F33" s="57"/>
      <c r="G33" s="55">
        <f t="shared" si="0"/>
        <v>158</v>
      </c>
      <c r="H33" s="56">
        <f t="shared" si="1"/>
        <v>541</v>
      </c>
      <c r="I33" s="77">
        <f t="shared" si="2"/>
        <v>1.5643564356435644</v>
      </c>
      <c r="J33" s="78">
        <f t="shared" si="3"/>
        <v>1.0734126984126984</v>
      </c>
    </row>
    <row r="34" spans="1:10" x14ac:dyDescent="0.2">
      <c r="A34" s="20" t="s">
        <v>160</v>
      </c>
      <c r="B34" s="55">
        <v>372</v>
      </c>
      <c r="C34" s="56">
        <v>399</v>
      </c>
      <c r="D34" s="55">
        <v>1259</v>
      </c>
      <c r="E34" s="56">
        <v>2219</v>
      </c>
      <c r="F34" s="57"/>
      <c r="G34" s="55">
        <f t="shared" si="0"/>
        <v>-27</v>
      </c>
      <c r="H34" s="56">
        <f t="shared" si="1"/>
        <v>-960</v>
      </c>
      <c r="I34" s="77">
        <f t="shared" si="2"/>
        <v>-6.7669172932330823E-2</v>
      </c>
      <c r="J34" s="78">
        <f t="shared" si="3"/>
        <v>-0.43262730959891843</v>
      </c>
    </row>
    <row r="35" spans="1:10" x14ac:dyDescent="0.2">
      <c r="A35" s="20" t="s">
        <v>161</v>
      </c>
      <c r="B35" s="55">
        <v>383</v>
      </c>
      <c r="C35" s="56">
        <v>228</v>
      </c>
      <c r="D35" s="55">
        <v>1325</v>
      </c>
      <c r="E35" s="56">
        <v>1301</v>
      </c>
      <c r="F35" s="57"/>
      <c r="G35" s="55">
        <f t="shared" si="0"/>
        <v>155</v>
      </c>
      <c r="H35" s="56">
        <f t="shared" si="1"/>
        <v>24</v>
      </c>
      <c r="I35" s="77">
        <f t="shared" si="2"/>
        <v>0.67982456140350878</v>
      </c>
      <c r="J35" s="78">
        <f t="shared" si="3"/>
        <v>1.8447348193697154E-2</v>
      </c>
    </row>
    <row r="36" spans="1:10" x14ac:dyDescent="0.2">
      <c r="A36" s="20" t="s">
        <v>162</v>
      </c>
      <c r="B36" s="55">
        <v>225</v>
      </c>
      <c r="C36" s="56">
        <v>249</v>
      </c>
      <c r="D36" s="55">
        <v>763</v>
      </c>
      <c r="E36" s="56">
        <v>1018</v>
      </c>
      <c r="F36" s="57"/>
      <c r="G36" s="55">
        <f t="shared" si="0"/>
        <v>-24</v>
      </c>
      <c r="H36" s="56">
        <f t="shared" si="1"/>
        <v>-255</v>
      </c>
      <c r="I36" s="77">
        <f t="shared" si="2"/>
        <v>-9.6385542168674704E-2</v>
      </c>
      <c r="J36" s="78">
        <f t="shared" si="3"/>
        <v>-0.25049115913555992</v>
      </c>
    </row>
    <row r="37" spans="1:10" x14ac:dyDescent="0.2">
      <c r="A37" s="20" t="s">
        <v>163</v>
      </c>
      <c r="B37" s="55">
        <v>7876</v>
      </c>
      <c r="C37" s="56">
        <v>9692</v>
      </c>
      <c r="D37" s="55">
        <v>31881</v>
      </c>
      <c r="E37" s="56">
        <v>43483</v>
      </c>
      <c r="F37" s="57"/>
      <c r="G37" s="55">
        <f t="shared" si="0"/>
        <v>-1816</v>
      </c>
      <c r="H37" s="56">
        <f t="shared" si="1"/>
        <v>-11602</v>
      </c>
      <c r="I37" s="77">
        <f t="shared" si="2"/>
        <v>-0.18737102765167149</v>
      </c>
      <c r="J37" s="78">
        <f t="shared" si="3"/>
        <v>-0.26681691695605181</v>
      </c>
    </row>
    <row r="38" spans="1:10" x14ac:dyDescent="0.2">
      <c r="A38" s="20" t="s">
        <v>164</v>
      </c>
      <c r="B38" s="55">
        <v>170</v>
      </c>
      <c r="C38" s="56">
        <v>136</v>
      </c>
      <c r="D38" s="55">
        <v>529</v>
      </c>
      <c r="E38" s="56">
        <v>543</v>
      </c>
      <c r="F38" s="57"/>
      <c r="G38" s="55">
        <f t="shared" si="0"/>
        <v>34</v>
      </c>
      <c r="H38" s="56">
        <f t="shared" si="1"/>
        <v>-14</v>
      </c>
      <c r="I38" s="77">
        <f t="shared" si="2"/>
        <v>0.25</v>
      </c>
      <c r="J38" s="78">
        <f t="shared" si="3"/>
        <v>-2.5782688766114181E-2</v>
      </c>
    </row>
    <row r="39" spans="1:10" x14ac:dyDescent="0.2">
      <c r="A39" s="20" t="s">
        <v>165</v>
      </c>
      <c r="B39" s="55">
        <v>1603</v>
      </c>
      <c r="C39" s="56">
        <v>1359</v>
      </c>
      <c r="D39" s="55">
        <v>6003</v>
      </c>
      <c r="E39" s="56">
        <v>6199</v>
      </c>
      <c r="F39" s="57"/>
      <c r="G39" s="55">
        <f t="shared" si="0"/>
        <v>244</v>
      </c>
      <c r="H39" s="56">
        <f t="shared" si="1"/>
        <v>-196</v>
      </c>
      <c r="I39" s="77">
        <f t="shared" si="2"/>
        <v>0.17954378219278883</v>
      </c>
      <c r="J39" s="78">
        <f t="shared" si="3"/>
        <v>-3.1618002903694147E-2</v>
      </c>
    </row>
    <row r="40" spans="1:10" x14ac:dyDescent="0.2">
      <c r="A40" s="20" t="s">
        <v>166</v>
      </c>
      <c r="B40" s="55">
        <v>1112</v>
      </c>
      <c r="C40" s="56">
        <v>1057</v>
      </c>
      <c r="D40" s="55">
        <v>3838</v>
      </c>
      <c r="E40" s="56">
        <v>4692</v>
      </c>
      <c r="F40" s="57"/>
      <c r="G40" s="55">
        <f t="shared" si="0"/>
        <v>55</v>
      </c>
      <c r="H40" s="56">
        <f t="shared" si="1"/>
        <v>-854</v>
      </c>
      <c r="I40" s="77">
        <f t="shared" si="2"/>
        <v>5.2034058656575212E-2</v>
      </c>
      <c r="J40" s="78">
        <f t="shared" si="3"/>
        <v>-0.18201193520886616</v>
      </c>
    </row>
    <row r="41" spans="1:10" x14ac:dyDescent="0.2">
      <c r="A41" s="20"/>
      <c r="B41" s="55"/>
      <c r="C41" s="56"/>
      <c r="D41" s="55"/>
      <c r="E41" s="56"/>
      <c r="F41" s="57"/>
      <c r="G41" s="55"/>
      <c r="H41" s="56"/>
      <c r="I41" s="77"/>
      <c r="J41" s="78"/>
    </row>
    <row r="42" spans="1:10" s="38" customFormat="1" x14ac:dyDescent="0.2">
      <c r="A42" s="12" t="s">
        <v>167</v>
      </c>
      <c r="B42" s="32">
        <f>SUM(B15:B41)</f>
        <v>34898</v>
      </c>
      <c r="C42" s="33">
        <f>SUM(C15:C41)</f>
        <v>37811</v>
      </c>
      <c r="D42" s="32">
        <f>SUM(D15:D41)</f>
        <v>140902</v>
      </c>
      <c r="E42" s="33">
        <f>SUM(E15:E41)</f>
        <v>177884</v>
      </c>
      <c r="F42" s="34"/>
      <c r="G42" s="32">
        <f>B42-C42</f>
        <v>-2913</v>
      </c>
      <c r="H42" s="33">
        <f>D42-E42</f>
        <v>-36982</v>
      </c>
      <c r="I42" s="35">
        <f>IF(C42=0, "-", G42/C42)</f>
        <v>-7.7041072703710564E-2</v>
      </c>
      <c r="J42" s="36">
        <f>IF(E42=0, "-", H42/E42)</f>
        <v>-0.20789953003080661</v>
      </c>
    </row>
    <row r="43" spans="1:10" s="38" customFormat="1" x14ac:dyDescent="0.2">
      <c r="A43" s="12" t="s">
        <v>7</v>
      </c>
      <c r="B43" s="32">
        <f>B11+B42</f>
        <v>34898</v>
      </c>
      <c r="C43" s="121">
        <f>C11+C42</f>
        <v>37811</v>
      </c>
      <c r="D43" s="32">
        <f>D11+D42</f>
        <v>140902</v>
      </c>
      <c r="E43" s="121">
        <f>E11+E42</f>
        <v>177898</v>
      </c>
      <c r="F43" s="34"/>
      <c r="G43" s="32">
        <f>B43-C43</f>
        <v>-2913</v>
      </c>
      <c r="H43" s="33">
        <f>D43-E43</f>
        <v>-36996</v>
      </c>
      <c r="I43" s="35">
        <f>IF(C43=0, "-", G43/C43)</f>
        <v>-7.7041072703710564E-2</v>
      </c>
      <c r="J43" s="36">
        <f>IF(E43=0, "-", H43/E43)</f>
        <v>-0.2079618657882607</v>
      </c>
    </row>
  </sheetData>
  <mergeCells count="5">
    <mergeCell ref="B1:J1"/>
    <mergeCell ref="B2:J2"/>
    <mergeCell ref="B4:C4"/>
    <mergeCell ref="D4:E4"/>
    <mergeCell ref="G4:J4"/>
  </mergeCells>
  <printOptions horizontalCentered="1"/>
  <pageMargins left="0.39370078740157483" right="0.39370078740157483" top="0.39370078740157483" bottom="0.59055118110236227" header="0.39370078740157483" footer="0.19685039370078741"/>
  <pageSetup paperSize="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0F49B4-6229-4B87-92FF-A630DDA23B57}">
  <sheetPr>
    <pageSetUpPr fitToPage="1"/>
  </sheetPr>
  <dimension ref="A1:K274"/>
  <sheetViews>
    <sheetView tabSelected="1" workbookViewId="0">
      <selection activeCell="M1" sqref="M1"/>
    </sheetView>
  </sheetViews>
  <sheetFormatPr defaultRowHeight="12.75" x14ac:dyDescent="0.2"/>
  <cols>
    <col min="1" max="1" width="29" style="1" bestFit="1" customWidth="1"/>
    <col min="2" max="2" width="7.28515625" style="1" bestFit="1" customWidth="1"/>
    <col min="3" max="3" width="7.28515625" style="1" customWidth="1"/>
    <col min="4" max="4" width="7.28515625" style="1" bestFit="1" customWidth="1"/>
    <col min="5" max="5" width="7.28515625" style="1" customWidth="1"/>
    <col min="6" max="6" width="7.28515625" style="1" bestFit="1" customWidth="1"/>
    <col min="7" max="7" width="7.28515625" style="1" customWidth="1"/>
    <col min="8" max="8" width="7.28515625" style="1" bestFit="1" customWidth="1"/>
    <col min="9" max="9" width="7.28515625" style="1" customWidth="1"/>
    <col min="10" max="11" width="7.7109375" style="1" customWidth="1"/>
    <col min="12" max="256" width="8.7109375" style="1"/>
    <col min="257" max="257" width="34.7109375" style="1" customWidth="1"/>
    <col min="258" max="258" width="7.28515625" style="1" bestFit="1" customWidth="1"/>
    <col min="259" max="259" width="7.28515625" style="1" customWidth="1"/>
    <col min="260" max="260" width="7.28515625" style="1" bestFit="1" customWidth="1"/>
    <col min="261" max="261" width="7.28515625" style="1" customWidth="1"/>
    <col min="262" max="262" width="7.28515625" style="1" bestFit="1" customWidth="1"/>
    <col min="263" max="263" width="7.28515625" style="1" customWidth="1"/>
    <col min="264" max="264" width="7.28515625" style="1" bestFit="1" customWidth="1"/>
    <col min="265" max="265" width="7.28515625" style="1" customWidth="1"/>
    <col min="266" max="267" width="7.7109375" style="1" customWidth="1"/>
    <col min="268" max="512" width="8.7109375" style="1"/>
    <col min="513" max="513" width="34.7109375" style="1" customWidth="1"/>
    <col min="514" max="514" width="7.28515625" style="1" bestFit="1" customWidth="1"/>
    <col min="515" max="515" width="7.28515625" style="1" customWidth="1"/>
    <col min="516" max="516" width="7.28515625" style="1" bestFit="1" customWidth="1"/>
    <col min="517" max="517" width="7.28515625" style="1" customWidth="1"/>
    <col min="518" max="518" width="7.28515625" style="1" bestFit="1" customWidth="1"/>
    <col min="519" max="519" width="7.28515625" style="1" customWidth="1"/>
    <col min="520" max="520" width="7.28515625" style="1" bestFit="1" customWidth="1"/>
    <col min="521" max="521" width="7.28515625" style="1" customWidth="1"/>
    <col min="522" max="523" width="7.7109375" style="1" customWidth="1"/>
    <col min="524" max="768" width="8.7109375" style="1"/>
    <col min="769" max="769" width="34.7109375" style="1" customWidth="1"/>
    <col min="770" max="770" width="7.28515625" style="1" bestFit="1" customWidth="1"/>
    <col min="771" max="771" width="7.28515625" style="1" customWidth="1"/>
    <col min="772" max="772" width="7.28515625" style="1" bestFit="1" customWidth="1"/>
    <col min="773" max="773" width="7.28515625" style="1" customWidth="1"/>
    <col min="774" max="774" width="7.28515625" style="1" bestFit="1" customWidth="1"/>
    <col min="775" max="775" width="7.28515625" style="1" customWidth="1"/>
    <col min="776" max="776" width="7.28515625" style="1" bestFit="1" customWidth="1"/>
    <col min="777" max="777" width="7.28515625" style="1" customWidth="1"/>
    <col min="778" max="779" width="7.7109375" style="1" customWidth="1"/>
    <col min="780" max="1024" width="8.7109375" style="1"/>
    <col min="1025" max="1025" width="34.7109375" style="1" customWidth="1"/>
    <col min="1026" max="1026" width="7.28515625" style="1" bestFit="1" customWidth="1"/>
    <col min="1027" max="1027" width="7.28515625" style="1" customWidth="1"/>
    <col min="1028" max="1028" width="7.28515625" style="1" bestFit="1" customWidth="1"/>
    <col min="1029" max="1029" width="7.28515625" style="1" customWidth="1"/>
    <col min="1030" max="1030" width="7.28515625" style="1" bestFit="1" customWidth="1"/>
    <col min="1031" max="1031" width="7.28515625" style="1" customWidth="1"/>
    <col min="1032" max="1032" width="7.28515625" style="1" bestFit="1" customWidth="1"/>
    <col min="1033" max="1033" width="7.28515625" style="1" customWidth="1"/>
    <col min="1034" max="1035" width="7.7109375" style="1" customWidth="1"/>
    <col min="1036" max="1280" width="8.7109375" style="1"/>
    <col min="1281" max="1281" width="34.7109375" style="1" customWidth="1"/>
    <col min="1282" max="1282" width="7.28515625" style="1" bestFit="1" customWidth="1"/>
    <col min="1283" max="1283" width="7.28515625" style="1" customWidth="1"/>
    <col min="1284" max="1284" width="7.28515625" style="1" bestFit="1" customWidth="1"/>
    <col min="1285" max="1285" width="7.28515625" style="1" customWidth="1"/>
    <col min="1286" max="1286" width="7.28515625" style="1" bestFit="1" customWidth="1"/>
    <col min="1287" max="1287" width="7.28515625" style="1" customWidth="1"/>
    <col min="1288" max="1288" width="7.28515625" style="1" bestFit="1" customWidth="1"/>
    <col min="1289" max="1289" width="7.28515625" style="1" customWidth="1"/>
    <col min="1290" max="1291" width="7.7109375" style="1" customWidth="1"/>
    <col min="1292" max="1536" width="8.7109375" style="1"/>
    <col min="1537" max="1537" width="34.7109375" style="1" customWidth="1"/>
    <col min="1538" max="1538" width="7.28515625" style="1" bestFit="1" customWidth="1"/>
    <col min="1539" max="1539" width="7.28515625" style="1" customWidth="1"/>
    <col min="1540" max="1540" width="7.28515625" style="1" bestFit="1" customWidth="1"/>
    <col min="1541" max="1541" width="7.28515625" style="1" customWidth="1"/>
    <col min="1542" max="1542" width="7.28515625" style="1" bestFit="1" customWidth="1"/>
    <col min="1543" max="1543" width="7.28515625" style="1" customWidth="1"/>
    <col min="1544" max="1544" width="7.28515625" style="1" bestFit="1" customWidth="1"/>
    <col min="1545" max="1545" width="7.28515625" style="1" customWidth="1"/>
    <col min="1546" max="1547" width="7.7109375" style="1" customWidth="1"/>
    <col min="1548" max="1792" width="8.7109375" style="1"/>
    <col min="1793" max="1793" width="34.7109375" style="1" customWidth="1"/>
    <col min="1794" max="1794" width="7.28515625" style="1" bestFit="1" customWidth="1"/>
    <col min="1795" max="1795" width="7.28515625" style="1" customWidth="1"/>
    <col min="1796" max="1796" width="7.28515625" style="1" bestFit="1" customWidth="1"/>
    <col min="1797" max="1797" width="7.28515625" style="1" customWidth="1"/>
    <col min="1798" max="1798" width="7.28515625" style="1" bestFit="1" customWidth="1"/>
    <col min="1799" max="1799" width="7.28515625" style="1" customWidth="1"/>
    <col min="1800" max="1800" width="7.28515625" style="1" bestFit="1" customWidth="1"/>
    <col min="1801" max="1801" width="7.28515625" style="1" customWidth="1"/>
    <col min="1802" max="1803" width="7.7109375" style="1" customWidth="1"/>
    <col min="1804" max="2048" width="8.7109375" style="1"/>
    <col min="2049" max="2049" width="34.7109375" style="1" customWidth="1"/>
    <col min="2050" max="2050" width="7.28515625" style="1" bestFit="1" customWidth="1"/>
    <col min="2051" max="2051" width="7.28515625" style="1" customWidth="1"/>
    <col min="2052" max="2052" width="7.28515625" style="1" bestFit="1" customWidth="1"/>
    <col min="2053" max="2053" width="7.28515625" style="1" customWidth="1"/>
    <col min="2054" max="2054" width="7.28515625" style="1" bestFit="1" customWidth="1"/>
    <col min="2055" max="2055" width="7.28515625" style="1" customWidth="1"/>
    <col min="2056" max="2056" width="7.28515625" style="1" bestFit="1" customWidth="1"/>
    <col min="2057" max="2057" width="7.28515625" style="1" customWidth="1"/>
    <col min="2058" max="2059" width="7.7109375" style="1" customWidth="1"/>
    <col min="2060" max="2304" width="8.7109375" style="1"/>
    <col min="2305" max="2305" width="34.7109375" style="1" customWidth="1"/>
    <col min="2306" max="2306" width="7.28515625" style="1" bestFit="1" customWidth="1"/>
    <col min="2307" max="2307" width="7.28515625" style="1" customWidth="1"/>
    <col min="2308" max="2308" width="7.28515625" style="1" bestFit="1" customWidth="1"/>
    <col min="2309" max="2309" width="7.28515625" style="1" customWidth="1"/>
    <col min="2310" max="2310" width="7.28515625" style="1" bestFit="1" customWidth="1"/>
    <col min="2311" max="2311" width="7.28515625" style="1" customWidth="1"/>
    <col min="2312" max="2312" width="7.28515625" style="1" bestFit="1" customWidth="1"/>
    <col min="2313" max="2313" width="7.28515625" style="1" customWidth="1"/>
    <col min="2314" max="2315" width="7.7109375" style="1" customWidth="1"/>
    <col min="2316" max="2560" width="8.7109375" style="1"/>
    <col min="2561" max="2561" width="34.7109375" style="1" customWidth="1"/>
    <col min="2562" max="2562" width="7.28515625" style="1" bestFit="1" customWidth="1"/>
    <col min="2563" max="2563" width="7.28515625" style="1" customWidth="1"/>
    <col min="2564" max="2564" width="7.28515625" style="1" bestFit="1" customWidth="1"/>
    <col min="2565" max="2565" width="7.28515625" style="1" customWidth="1"/>
    <col min="2566" max="2566" width="7.28515625" style="1" bestFit="1" customWidth="1"/>
    <col min="2567" max="2567" width="7.28515625" style="1" customWidth="1"/>
    <col min="2568" max="2568" width="7.28515625" style="1" bestFit="1" customWidth="1"/>
    <col min="2569" max="2569" width="7.28515625" style="1" customWidth="1"/>
    <col min="2570" max="2571" width="7.7109375" style="1" customWidth="1"/>
    <col min="2572" max="2816" width="8.7109375" style="1"/>
    <col min="2817" max="2817" width="34.7109375" style="1" customWidth="1"/>
    <col min="2818" max="2818" width="7.28515625" style="1" bestFit="1" customWidth="1"/>
    <col min="2819" max="2819" width="7.28515625" style="1" customWidth="1"/>
    <col min="2820" max="2820" width="7.28515625" style="1" bestFit="1" customWidth="1"/>
    <col min="2821" max="2821" width="7.28515625" style="1" customWidth="1"/>
    <col min="2822" max="2822" width="7.28515625" style="1" bestFit="1" customWidth="1"/>
    <col min="2823" max="2823" width="7.28515625" style="1" customWidth="1"/>
    <col min="2824" max="2824" width="7.28515625" style="1" bestFit="1" customWidth="1"/>
    <col min="2825" max="2825" width="7.28515625" style="1" customWidth="1"/>
    <col min="2826" max="2827" width="7.7109375" style="1" customWidth="1"/>
    <col min="2828" max="3072" width="8.7109375" style="1"/>
    <col min="3073" max="3073" width="34.7109375" style="1" customWidth="1"/>
    <col min="3074" max="3074" width="7.28515625" style="1" bestFit="1" customWidth="1"/>
    <col min="3075" max="3075" width="7.28515625" style="1" customWidth="1"/>
    <col min="3076" max="3076" width="7.28515625" style="1" bestFit="1" customWidth="1"/>
    <col min="3077" max="3077" width="7.28515625" style="1" customWidth="1"/>
    <col min="3078" max="3078" width="7.28515625" style="1" bestFit="1" customWidth="1"/>
    <col min="3079" max="3079" width="7.28515625" style="1" customWidth="1"/>
    <col min="3080" max="3080" width="7.28515625" style="1" bestFit="1" customWidth="1"/>
    <col min="3081" max="3081" width="7.28515625" style="1" customWidth="1"/>
    <col min="3082" max="3083" width="7.7109375" style="1" customWidth="1"/>
    <col min="3084" max="3328" width="8.7109375" style="1"/>
    <col min="3329" max="3329" width="34.7109375" style="1" customWidth="1"/>
    <col min="3330" max="3330" width="7.28515625" style="1" bestFit="1" customWidth="1"/>
    <col min="3331" max="3331" width="7.28515625" style="1" customWidth="1"/>
    <col min="3332" max="3332" width="7.28515625" style="1" bestFit="1" customWidth="1"/>
    <col min="3333" max="3333" width="7.28515625" style="1" customWidth="1"/>
    <col min="3334" max="3334" width="7.28515625" style="1" bestFit="1" customWidth="1"/>
    <col min="3335" max="3335" width="7.28515625" style="1" customWidth="1"/>
    <col min="3336" max="3336" width="7.28515625" style="1" bestFit="1" customWidth="1"/>
    <col min="3337" max="3337" width="7.28515625" style="1" customWidth="1"/>
    <col min="3338" max="3339" width="7.7109375" style="1" customWidth="1"/>
    <col min="3340" max="3584" width="8.7109375" style="1"/>
    <col min="3585" max="3585" width="34.7109375" style="1" customWidth="1"/>
    <col min="3586" max="3586" width="7.28515625" style="1" bestFit="1" customWidth="1"/>
    <col min="3587" max="3587" width="7.28515625" style="1" customWidth="1"/>
    <col min="3588" max="3588" width="7.28515625" style="1" bestFit="1" customWidth="1"/>
    <col min="3589" max="3589" width="7.28515625" style="1" customWidth="1"/>
    <col min="3590" max="3590" width="7.28515625" style="1" bestFit="1" customWidth="1"/>
    <col min="3591" max="3591" width="7.28515625" style="1" customWidth="1"/>
    <col min="3592" max="3592" width="7.28515625" style="1" bestFit="1" customWidth="1"/>
    <col min="3593" max="3593" width="7.28515625" style="1" customWidth="1"/>
    <col min="3594" max="3595" width="7.7109375" style="1" customWidth="1"/>
    <col min="3596" max="3840" width="8.7109375" style="1"/>
    <col min="3841" max="3841" width="34.7109375" style="1" customWidth="1"/>
    <col min="3842" max="3842" width="7.28515625" style="1" bestFit="1" customWidth="1"/>
    <col min="3843" max="3843" width="7.28515625" style="1" customWidth="1"/>
    <col min="3844" max="3844" width="7.28515625" style="1" bestFit="1" customWidth="1"/>
    <col min="3845" max="3845" width="7.28515625" style="1" customWidth="1"/>
    <col min="3846" max="3846" width="7.28515625" style="1" bestFit="1" customWidth="1"/>
    <col min="3847" max="3847" width="7.28515625" style="1" customWidth="1"/>
    <col min="3848" max="3848" width="7.28515625" style="1" bestFit="1" customWidth="1"/>
    <col min="3849" max="3849" width="7.28515625" style="1" customWidth="1"/>
    <col min="3850" max="3851" width="7.7109375" style="1" customWidth="1"/>
    <col min="3852" max="4096" width="8.7109375" style="1"/>
    <col min="4097" max="4097" width="34.7109375" style="1" customWidth="1"/>
    <col min="4098" max="4098" width="7.28515625" style="1" bestFit="1" customWidth="1"/>
    <col min="4099" max="4099" width="7.28515625" style="1" customWidth="1"/>
    <col min="4100" max="4100" width="7.28515625" style="1" bestFit="1" customWidth="1"/>
    <col min="4101" max="4101" width="7.28515625" style="1" customWidth="1"/>
    <col min="4102" max="4102" width="7.28515625" style="1" bestFit="1" customWidth="1"/>
    <col min="4103" max="4103" width="7.28515625" style="1" customWidth="1"/>
    <col min="4104" max="4104" width="7.28515625" style="1" bestFit="1" customWidth="1"/>
    <col min="4105" max="4105" width="7.28515625" style="1" customWidth="1"/>
    <col min="4106" max="4107" width="7.7109375" style="1" customWidth="1"/>
    <col min="4108" max="4352" width="8.7109375" style="1"/>
    <col min="4353" max="4353" width="34.7109375" style="1" customWidth="1"/>
    <col min="4354" max="4354" width="7.28515625" style="1" bestFit="1" customWidth="1"/>
    <col min="4355" max="4355" width="7.28515625" style="1" customWidth="1"/>
    <col min="4356" max="4356" width="7.28515625" style="1" bestFit="1" customWidth="1"/>
    <col min="4357" max="4357" width="7.28515625" style="1" customWidth="1"/>
    <col min="4358" max="4358" width="7.28515625" style="1" bestFit="1" customWidth="1"/>
    <col min="4359" max="4359" width="7.28515625" style="1" customWidth="1"/>
    <col min="4360" max="4360" width="7.28515625" style="1" bestFit="1" customWidth="1"/>
    <col min="4361" max="4361" width="7.28515625" style="1" customWidth="1"/>
    <col min="4362" max="4363" width="7.7109375" style="1" customWidth="1"/>
    <col min="4364" max="4608" width="8.7109375" style="1"/>
    <col min="4609" max="4609" width="34.7109375" style="1" customWidth="1"/>
    <col min="4610" max="4610" width="7.28515625" style="1" bestFit="1" customWidth="1"/>
    <col min="4611" max="4611" width="7.28515625" style="1" customWidth="1"/>
    <col min="4612" max="4612" width="7.28515625" style="1" bestFit="1" customWidth="1"/>
    <col min="4613" max="4613" width="7.28515625" style="1" customWidth="1"/>
    <col min="4614" max="4614" width="7.28515625" style="1" bestFit="1" customWidth="1"/>
    <col min="4615" max="4615" width="7.28515625" style="1" customWidth="1"/>
    <col min="4616" max="4616" width="7.28515625" style="1" bestFit="1" customWidth="1"/>
    <col min="4617" max="4617" width="7.28515625" style="1" customWidth="1"/>
    <col min="4618" max="4619" width="7.7109375" style="1" customWidth="1"/>
    <col min="4620" max="4864" width="8.7109375" style="1"/>
    <col min="4865" max="4865" width="34.7109375" style="1" customWidth="1"/>
    <col min="4866" max="4866" width="7.28515625" style="1" bestFit="1" customWidth="1"/>
    <col min="4867" max="4867" width="7.28515625" style="1" customWidth="1"/>
    <col min="4868" max="4868" width="7.28515625" style="1" bestFit="1" customWidth="1"/>
    <col min="4869" max="4869" width="7.28515625" style="1" customWidth="1"/>
    <col min="4870" max="4870" width="7.28515625" style="1" bestFit="1" customWidth="1"/>
    <col min="4871" max="4871" width="7.28515625" style="1" customWidth="1"/>
    <col min="4872" max="4872" width="7.28515625" style="1" bestFit="1" customWidth="1"/>
    <col min="4873" max="4873" width="7.28515625" style="1" customWidth="1"/>
    <col min="4874" max="4875" width="7.7109375" style="1" customWidth="1"/>
    <col min="4876" max="5120" width="8.7109375" style="1"/>
    <col min="5121" max="5121" width="34.7109375" style="1" customWidth="1"/>
    <col min="5122" max="5122" width="7.28515625" style="1" bestFit="1" customWidth="1"/>
    <col min="5123" max="5123" width="7.28515625" style="1" customWidth="1"/>
    <col min="5124" max="5124" width="7.28515625" style="1" bestFit="1" customWidth="1"/>
    <col min="5125" max="5125" width="7.28515625" style="1" customWidth="1"/>
    <col min="5126" max="5126" width="7.28515625" style="1" bestFit="1" customWidth="1"/>
    <col min="5127" max="5127" width="7.28515625" style="1" customWidth="1"/>
    <col min="5128" max="5128" width="7.28515625" style="1" bestFit="1" customWidth="1"/>
    <col min="5129" max="5129" width="7.28515625" style="1" customWidth="1"/>
    <col min="5130" max="5131" width="7.7109375" style="1" customWidth="1"/>
    <col min="5132" max="5376" width="8.7109375" style="1"/>
    <col min="5377" max="5377" width="34.7109375" style="1" customWidth="1"/>
    <col min="5378" max="5378" width="7.28515625" style="1" bestFit="1" customWidth="1"/>
    <col min="5379" max="5379" width="7.28515625" style="1" customWidth="1"/>
    <col min="5380" max="5380" width="7.28515625" style="1" bestFit="1" customWidth="1"/>
    <col min="5381" max="5381" width="7.28515625" style="1" customWidth="1"/>
    <col min="5382" max="5382" width="7.28515625" style="1" bestFit="1" customWidth="1"/>
    <col min="5383" max="5383" width="7.28515625" style="1" customWidth="1"/>
    <col min="5384" max="5384" width="7.28515625" style="1" bestFit="1" customWidth="1"/>
    <col min="5385" max="5385" width="7.28515625" style="1" customWidth="1"/>
    <col min="5386" max="5387" width="7.7109375" style="1" customWidth="1"/>
    <col min="5388" max="5632" width="8.7109375" style="1"/>
    <col min="5633" max="5633" width="34.7109375" style="1" customWidth="1"/>
    <col min="5634" max="5634" width="7.28515625" style="1" bestFit="1" customWidth="1"/>
    <col min="5635" max="5635" width="7.28515625" style="1" customWidth="1"/>
    <col min="5636" max="5636" width="7.28515625" style="1" bestFit="1" customWidth="1"/>
    <col min="5637" max="5637" width="7.28515625" style="1" customWidth="1"/>
    <col min="5638" max="5638" width="7.28515625" style="1" bestFit="1" customWidth="1"/>
    <col min="5639" max="5639" width="7.28515625" style="1" customWidth="1"/>
    <col min="5640" max="5640" width="7.28515625" style="1" bestFit="1" customWidth="1"/>
    <col min="5641" max="5641" width="7.28515625" style="1" customWidth="1"/>
    <col min="5642" max="5643" width="7.7109375" style="1" customWidth="1"/>
    <col min="5644" max="5888" width="8.7109375" style="1"/>
    <col min="5889" max="5889" width="34.7109375" style="1" customWidth="1"/>
    <col min="5890" max="5890" width="7.28515625" style="1" bestFit="1" customWidth="1"/>
    <col min="5891" max="5891" width="7.28515625" style="1" customWidth="1"/>
    <col min="5892" max="5892" width="7.28515625" style="1" bestFit="1" customWidth="1"/>
    <col min="5893" max="5893" width="7.28515625" style="1" customWidth="1"/>
    <col min="5894" max="5894" width="7.28515625" style="1" bestFit="1" customWidth="1"/>
    <col min="5895" max="5895" width="7.28515625" style="1" customWidth="1"/>
    <col min="5896" max="5896" width="7.28515625" style="1" bestFit="1" customWidth="1"/>
    <col min="5897" max="5897" width="7.28515625" style="1" customWidth="1"/>
    <col min="5898" max="5899" width="7.7109375" style="1" customWidth="1"/>
    <col min="5900" max="6144" width="8.7109375" style="1"/>
    <col min="6145" max="6145" width="34.7109375" style="1" customWidth="1"/>
    <col min="6146" max="6146" width="7.28515625" style="1" bestFit="1" customWidth="1"/>
    <col min="6147" max="6147" width="7.28515625" style="1" customWidth="1"/>
    <col min="6148" max="6148" width="7.28515625" style="1" bestFit="1" customWidth="1"/>
    <col min="6149" max="6149" width="7.28515625" style="1" customWidth="1"/>
    <col min="6150" max="6150" width="7.28515625" style="1" bestFit="1" customWidth="1"/>
    <col min="6151" max="6151" width="7.28515625" style="1" customWidth="1"/>
    <col min="6152" max="6152" width="7.28515625" style="1" bestFit="1" customWidth="1"/>
    <col min="6153" max="6153" width="7.28515625" style="1" customWidth="1"/>
    <col min="6154" max="6155" width="7.7109375" style="1" customWidth="1"/>
    <col min="6156" max="6400" width="8.7109375" style="1"/>
    <col min="6401" max="6401" width="34.7109375" style="1" customWidth="1"/>
    <col min="6402" max="6402" width="7.28515625" style="1" bestFit="1" customWidth="1"/>
    <col min="6403" max="6403" width="7.28515625" style="1" customWidth="1"/>
    <col min="6404" max="6404" width="7.28515625" style="1" bestFit="1" customWidth="1"/>
    <col min="6405" max="6405" width="7.28515625" style="1" customWidth="1"/>
    <col min="6406" max="6406" width="7.28515625" style="1" bestFit="1" customWidth="1"/>
    <col min="6407" max="6407" width="7.28515625" style="1" customWidth="1"/>
    <col min="6408" max="6408" width="7.28515625" style="1" bestFit="1" customWidth="1"/>
    <col min="6409" max="6409" width="7.28515625" style="1" customWidth="1"/>
    <col min="6410" max="6411" width="7.7109375" style="1" customWidth="1"/>
    <col min="6412" max="6656" width="8.7109375" style="1"/>
    <col min="6657" max="6657" width="34.7109375" style="1" customWidth="1"/>
    <col min="6658" max="6658" width="7.28515625" style="1" bestFit="1" customWidth="1"/>
    <col min="6659" max="6659" width="7.28515625" style="1" customWidth="1"/>
    <col min="6660" max="6660" width="7.28515625" style="1" bestFit="1" customWidth="1"/>
    <col min="6661" max="6661" width="7.28515625" style="1" customWidth="1"/>
    <col min="6662" max="6662" width="7.28515625" style="1" bestFit="1" customWidth="1"/>
    <col min="6663" max="6663" width="7.28515625" style="1" customWidth="1"/>
    <col min="6664" max="6664" width="7.28515625" style="1" bestFit="1" customWidth="1"/>
    <col min="6665" max="6665" width="7.28515625" style="1" customWidth="1"/>
    <col min="6666" max="6667" width="7.7109375" style="1" customWidth="1"/>
    <col min="6668" max="6912" width="8.7109375" style="1"/>
    <col min="6913" max="6913" width="34.7109375" style="1" customWidth="1"/>
    <col min="6914" max="6914" width="7.28515625" style="1" bestFit="1" customWidth="1"/>
    <col min="6915" max="6915" width="7.28515625" style="1" customWidth="1"/>
    <col min="6916" max="6916" width="7.28515625" style="1" bestFit="1" customWidth="1"/>
    <col min="6917" max="6917" width="7.28515625" style="1" customWidth="1"/>
    <col min="6918" max="6918" width="7.28515625" style="1" bestFit="1" customWidth="1"/>
    <col min="6919" max="6919" width="7.28515625" style="1" customWidth="1"/>
    <col min="6920" max="6920" width="7.28515625" style="1" bestFit="1" customWidth="1"/>
    <col min="6921" max="6921" width="7.28515625" style="1" customWidth="1"/>
    <col min="6922" max="6923" width="7.7109375" style="1" customWidth="1"/>
    <col min="6924" max="7168" width="8.7109375" style="1"/>
    <col min="7169" max="7169" width="34.7109375" style="1" customWidth="1"/>
    <col min="7170" max="7170" width="7.28515625" style="1" bestFit="1" customWidth="1"/>
    <col min="7171" max="7171" width="7.28515625" style="1" customWidth="1"/>
    <col min="7172" max="7172" width="7.28515625" style="1" bestFit="1" customWidth="1"/>
    <col min="7173" max="7173" width="7.28515625" style="1" customWidth="1"/>
    <col min="7174" max="7174" width="7.28515625" style="1" bestFit="1" customWidth="1"/>
    <col min="7175" max="7175" width="7.28515625" style="1" customWidth="1"/>
    <col min="7176" max="7176" width="7.28515625" style="1" bestFit="1" customWidth="1"/>
    <col min="7177" max="7177" width="7.28515625" style="1" customWidth="1"/>
    <col min="7178" max="7179" width="7.7109375" style="1" customWidth="1"/>
    <col min="7180" max="7424" width="8.7109375" style="1"/>
    <col min="7425" max="7425" width="34.7109375" style="1" customWidth="1"/>
    <col min="7426" max="7426" width="7.28515625" style="1" bestFit="1" customWidth="1"/>
    <col min="7427" max="7427" width="7.28515625" style="1" customWidth="1"/>
    <col min="7428" max="7428" width="7.28515625" style="1" bestFit="1" customWidth="1"/>
    <col min="7429" max="7429" width="7.28515625" style="1" customWidth="1"/>
    <col min="7430" max="7430" width="7.28515625" style="1" bestFit="1" customWidth="1"/>
    <col min="7431" max="7431" width="7.28515625" style="1" customWidth="1"/>
    <col min="7432" max="7432" width="7.28515625" style="1" bestFit="1" customWidth="1"/>
    <col min="7433" max="7433" width="7.28515625" style="1" customWidth="1"/>
    <col min="7434" max="7435" width="7.7109375" style="1" customWidth="1"/>
    <col min="7436" max="7680" width="8.7109375" style="1"/>
    <col min="7681" max="7681" width="34.7109375" style="1" customWidth="1"/>
    <col min="7682" max="7682" width="7.28515625" style="1" bestFit="1" customWidth="1"/>
    <col min="7683" max="7683" width="7.28515625" style="1" customWidth="1"/>
    <col min="7684" max="7684" width="7.28515625" style="1" bestFit="1" customWidth="1"/>
    <col min="7685" max="7685" width="7.28515625" style="1" customWidth="1"/>
    <col min="7686" max="7686" width="7.28515625" style="1" bestFit="1" customWidth="1"/>
    <col min="7687" max="7687" width="7.28515625" style="1" customWidth="1"/>
    <col min="7688" max="7688" width="7.28515625" style="1" bestFit="1" customWidth="1"/>
    <col min="7689" max="7689" width="7.28515625" style="1" customWidth="1"/>
    <col min="7690" max="7691" width="7.7109375" style="1" customWidth="1"/>
    <col min="7692" max="7936" width="8.7109375" style="1"/>
    <col min="7937" max="7937" width="34.7109375" style="1" customWidth="1"/>
    <col min="7938" max="7938" width="7.28515625" style="1" bestFit="1" customWidth="1"/>
    <col min="7939" max="7939" width="7.28515625" style="1" customWidth="1"/>
    <col min="7940" max="7940" width="7.28515625" style="1" bestFit="1" customWidth="1"/>
    <col min="7941" max="7941" width="7.28515625" style="1" customWidth="1"/>
    <col min="7942" max="7942" width="7.28515625" style="1" bestFit="1" customWidth="1"/>
    <col min="7943" max="7943" width="7.28515625" style="1" customWidth="1"/>
    <col min="7944" max="7944" width="7.28515625" style="1" bestFit="1" customWidth="1"/>
    <col min="7945" max="7945" width="7.28515625" style="1" customWidth="1"/>
    <col min="7946" max="7947" width="7.7109375" style="1" customWidth="1"/>
    <col min="7948" max="8192" width="8.7109375" style="1"/>
    <col min="8193" max="8193" width="34.7109375" style="1" customWidth="1"/>
    <col min="8194" max="8194" width="7.28515625" style="1" bestFit="1" customWidth="1"/>
    <col min="8195" max="8195" width="7.28515625" style="1" customWidth="1"/>
    <col min="8196" max="8196" width="7.28515625" style="1" bestFit="1" customWidth="1"/>
    <col min="8197" max="8197" width="7.28515625" style="1" customWidth="1"/>
    <col min="8198" max="8198" width="7.28515625" style="1" bestFit="1" customWidth="1"/>
    <col min="8199" max="8199" width="7.28515625" style="1" customWidth="1"/>
    <col min="8200" max="8200" width="7.28515625" style="1" bestFit="1" customWidth="1"/>
    <col min="8201" max="8201" width="7.28515625" style="1" customWidth="1"/>
    <col min="8202" max="8203" width="7.7109375" style="1" customWidth="1"/>
    <col min="8204" max="8448" width="8.7109375" style="1"/>
    <col min="8449" max="8449" width="34.7109375" style="1" customWidth="1"/>
    <col min="8450" max="8450" width="7.28515625" style="1" bestFit="1" customWidth="1"/>
    <col min="8451" max="8451" width="7.28515625" style="1" customWidth="1"/>
    <col min="8452" max="8452" width="7.28515625" style="1" bestFit="1" customWidth="1"/>
    <col min="8453" max="8453" width="7.28515625" style="1" customWidth="1"/>
    <col min="8454" max="8454" width="7.28515625" style="1" bestFit="1" customWidth="1"/>
    <col min="8455" max="8455" width="7.28515625" style="1" customWidth="1"/>
    <col min="8456" max="8456" width="7.28515625" style="1" bestFit="1" customWidth="1"/>
    <col min="8457" max="8457" width="7.28515625" style="1" customWidth="1"/>
    <col min="8458" max="8459" width="7.7109375" style="1" customWidth="1"/>
    <col min="8460" max="8704" width="8.7109375" style="1"/>
    <col min="8705" max="8705" width="34.7109375" style="1" customWidth="1"/>
    <col min="8706" max="8706" width="7.28515625" style="1" bestFit="1" customWidth="1"/>
    <col min="8707" max="8707" width="7.28515625" style="1" customWidth="1"/>
    <col min="8708" max="8708" width="7.28515625" style="1" bestFit="1" customWidth="1"/>
    <col min="8709" max="8709" width="7.28515625" style="1" customWidth="1"/>
    <col min="8710" max="8710" width="7.28515625" style="1" bestFit="1" customWidth="1"/>
    <col min="8711" max="8711" width="7.28515625" style="1" customWidth="1"/>
    <col min="8712" max="8712" width="7.28515625" style="1" bestFit="1" customWidth="1"/>
    <col min="8713" max="8713" width="7.28515625" style="1" customWidth="1"/>
    <col min="8714" max="8715" width="7.7109375" style="1" customWidth="1"/>
    <col min="8716" max="8960" width="8.7109375" style="1"/>
    <col min="8961" max="8961" width="34.7109375" style="1" customWidth="1"/>
    <col min="8962" max="8962" width="7.28515625" style="1" bestFit="1" customWidth="1"/>
    <col min="8963" max="8963" width="7.28515625" style="1" customWidth="1"/>
    <col min="8964" max="8964" width="7.28515625" style="1" bestFit="1" customWidth="1"/>
    <col min="8965" max="8965" width="7.28515625" style="1" customWidth="1"/>
    <col min="8966" max="8966" width="7.28515625" style="1" bestFit="1" customWidth="1"/>
    <col min="8967" max="8967" width="7.28515625" style="1" customWidth="1"/>
    <col min="8968" max="8968" width="7.28515625" style="1" bestFit="1" customWidth="1"/>
    <col min="8969" max="8969" width="7.28515625" style="1" customWidth="1"/>
    <col min="8970" max="8971" width="7.7109375" style="1" customWidth="1"/>
    <col min="8972" max="9216" width="8.7109375" style="1"/>
    <col min="9217" max="9217" width="34.7109375" style="1" customWidth="1"/>
    <col min="9218" max="9218" width="7.28515625" style="1" bestFit="1" customWidth="1"/>
    <col min="9219" max="9219" width="7.28515625" style="1" customWidth="1"/>
    <col min="9220" max="9220" width="7.28515625" style="1" bestFit="1" customWidth="1"/>
    <col min="9221" max="9221" width="7.28515625" style="1" customWidth="1"/>
    <col min="9222" max="9222" width="7.28515625" style="1" bestFit="1" customWidth="1"/>
    <col min="9223" max="9223" width="7.28515625" style="1" customWidth="1"/>
    <col min="9224" max="9224" width="7.28515625" style="1" bestFit="1" customWidth="1"/>
    <col min="9225" max="9225" width="7.28515625" style="1" customWidth="1"/>
    <col min="9226" max="9227" width="7.7109375" style="1" customWidth="1"/>
    <col min="9228" max="9472" width="8.7109375" style="1"/>
    <col min="9473" max="9473" width="34.7109375" style="1" customWidth="1"/>
    <col min="9474" max="9474" width="7.28515625" style="1" bestFit="1" customWidth="1"/>
    <col min="9475" max="9475" width="7.28515625" style="1" customWidth="1"/>
    <col min="9476" max="9476" width="7.28515625" style="1" bestFit="1" customWidth="1"/>
    <col min="9477" max="9477" width="7.28515625" style="1" customWidth="1"/>
    <col min="9478" max="9478" width="7.28515625" style="1" bestFit="1" customWidth="1"/>
    <col min="9479" max="9479" width="7.28515625" style="1" customWidth="1"/>
    <col min="9480" max="9480" width="7.28515625" style="1" bestFit="1" customWidth="1"/>
    <col min="9481" max="9481" width="7.28515625" style="1" customWidth="1"/>
    <col min="9482" max="9483" width="7.7109375" style="1" customWidth="1"/>
    <col min="9484" max="9728" width="8.7109375" style="1"/>
    <col min="9729" max="9729" width="34.7109375" style="1" customWidth="1"/>
    <col min="9730" max="9730" width="7.28515625" style="1" bestFit="1" customWidth="1"/>
    <col min="9731" max="9731" width="7.28515625" style="1" customWidth="1"/>
    <col min="9732" max="9732" width="7.28515625" style="1" bestFit="1" customWidth="1"/>
    <col min="9733" max="9733" width="7.28515625" style="1" customWidth="1"/>
    <col min="9734" max="9734" width="7.28515625" style="1" bestFit="1" customWidth="1"/>
    <col min="9735" max="9735" width="7.28515625" style="1" customWidth="1"/>
    <col min="9736" max="9736" width="7.28515625" style="1" bestFit="1" customWidth="1"/>
    <col min="9737" max="9737" width="7.28515625" style="1" customWidth="1"/>
    <col min="9738" max="9739" width="7.7109375" style="1" customWidth="1"/>
    <col min="9740" max="9984" width="8.7109375" style="1"/>
    <col min="9985" max="9985" width="34.7109375" style="1" customWidth="1"/>
    <col min="9986" max="9986" width="7.28515625" style="1" bestFit="1" customWidth="1"/>
    <col min="9987" max="9987" width="7.28515625" style="1" customWidth="1"/>
    <col min="9988" max="9988" width="7.28515625" style="1" bestFit="1" customWidth="1"/>
    <col min="9989" max="9989" width="7.28515625" style="1" customWidth="1"/>
    <col min="9990" max="9990" width="7.28515625" style="1" bestFit="1" customWidth="1"/>
    <col min="9991" max="9991" width="7.28515625" style="1" customWidth="1"/>
    <col min="9992" max="9992" width="7.28515625" style="1" bestFit="1" customWidth="1"/>
    <col min="9993" max="9993" width="7.28515625" style="1" customWidth="1"/>
    <col min="9994" max="9995" width="7.7109375" style="1" customWidth="1"/>
    <col min="9996" max="10240" width="8.7109375" style="1"/>
    <col min="10241" max="10241" width="34.7109375" style="1" customWidth="1"/>
    <col min="10242" max="10242" width="7.28515625" style="1" bestFit="1" customWidth="1"/>
    <col min="10243" max="10243" width="7.28515625" style="1" customWidth="1"/>
    <col min="10244" max="10244" width="7.28515625" style="1" bestFit="1" customWidth="1"/>
    <col min="10245" max="10245" width="7.28515625" style="1" customWidth="1"/>
    <col min="10246" max="10246" width="7.28515625" style="1" bestFit="1" customWidth="1"/>
    <col min="10247" max="10247" width="7.28515625" style="1" customWidth="1"/>
    <col min="10248" max="10248" width="7.28515625" style="1" bestFit="1" customWidth="1"/>
    <col min="10249" max="10249" width="7.28515625" style="1" customWidth="1"/>
    <col min="10250" max="10251" width="7.7109375" style="1" customWidth="1"/>
    <col min="10252" max="10496" width="8.7109375" style="1"/>
    <col min="10497" max="10497" width="34.7109375" style="1" customWidth="1"/>
    <col min="10498" max="10498" width="7.28515625" style="1" bestFit="1" customWidth="1"/>
    <col min="10499" max="10499" width="7.28515625" style="1" customWidth="1"/>
    <col min="10500" max="10500" width="7.28515625" style="1" bestFit="1" customWidth="1"/>
    <col min="10501" max="10501" width="7.28515625" style="1" customWidth="1"/>
    <col min="10502" max="10502" width="7.28515625" style="1" bestFit="1" customWidth="1"/>
    <col min="10503" max="10503" width="7.28515625" style="1" customWidth="1"/>
    <col min="10504" max="10504" width="7.28515625" style="1" bestFit="1" customWidth="1"/>
    <col min="10505" max="10505" width="7.28515625" style="1" customWidth="1"/>
    <col min="10506" max="10507" width="7.7109375" style="1" customWidth="1"/>
    <col min="10508" max="10752" width="8.7109375" style="1"/>
    <col min="10753" max="10753" width="34.7109375" style="1" customWidth="1"/>
    <col min="10754" max="10754" width="7.28515625" style="1" bestFit="1" customWidth="1"/>
    <col min="10755" max="10755" width="7.28515625" style="1" customWidth="1"/>
    <col min="10756" max="10756" width="7.28515625" style="1" bestFit="1" customWidth="1"/>
    <col min="10757" max="10757" width="7.28515625" style="1" customWidth="1"/>
    <col min="10758" max="10758" width="7.28515625" style="1" bestFit="1" customWidth="1"/>
    <col min="10759" max="10759" width="7.28515625" style="1" customWidth="1"/>
    <col min="10760" max="10760" width="7.28515625" style="1" bestFit="1" customWidth="1"/>
    <col min="10761" max="10761" width="7.28515625" style="1" customWidth="1"/>
    <col min="10762" max="10763" width="7.7109375" style="1" customWidth="1"/>
    <col min="10764" max="11008" width="8.7109375" style="1"/>
    <col min="11009" max="11009" width="34.7109375" style="1" customWidth="1"/>
    <col min="11010" max="11010" width="7.28515625" style="1" bestFit="1" customWidth="1"/>
    <col min="11011" max="11011" width="7.28515625" style="1" customWidth="1"/>
    <col min="11012" max="11012" width="7.28515625" style="1" bestFit="1" customWidth="1"/>
    <col min="11013" max="11013" width="7.28515625" style="1" customWidth="1"/>
    <col min="11014" max="11014" width="7.28515625" style="1" bestFit="1" customWidth="1"/>
    <col min="11015" max="11015" width="7.28515625" style="1" customWidth="1"/>
    <col min="11016" max="11016" width="7.28515625" style="1" bestFit="1" customWidth="1"/>
    <col min="11017" max="11017" width="7.28515625" style="1" customWidth="1"/>
    <col min="11018" max="11019" width="7.7109375" style="1" customWidth="1"/>
    <col min="11020" max="11264" width="8.7109375" style="1"/>
    <col min="11265" max="11265" width="34.7109375" style="1" customWidth="1"/>
    <col min="11266" max="11266" width="7.28515625" style="1" bestFit="1" customWidth="1"/>
    <col min="11267" max="11267" width="7.28515625" style="1" customWidth="1"/>
    <col min="11268" max="11268" width="7.28515625" style="1" bestFit="1" customWidth="1"/>
    <col min="11269" max="11269" width="7.28515625" style="1" customWidth="1"/>
    <col min="11270" max="11270" width="7.28515625" style="1" bestFit="1" customWidth="1"/>
    <col min="11271" max="11271" width="7.28515625" style="1" customWidth="1"/>
    <col min="11272" max="11272" width="7.28515625" style="1" bestFit="1" customWidth="1"/>
    <col min="11273" max="11273" width="7.28515625" style="1" customWidth="1"/>
    <col min="11274" max="11275" width="7.7109375" style="1" customWidth="1"/>
    <col min="11276" max="11520" width="8.7109375" style="1"/>
    <col min="11521" max="11521" width="34.7109375" style="1" customWidth="1"/>
    <col min="11522" max="11522" width="7.28515625" style="1" bestFit="1" customWidth="1"/>
    <col min="11523" max="11523" width="7.28515625" style="1" customWidth="1"/>
    <col min="11524" max="11524" width="7.28515625" style="1" bestFit="1" customWidth="1"/>
    <col min="11525" max="11525" width="7.28515625" style="1" customWidth="1"/>
    <col min="11526" max="11526" width="7.28515625" style="1" bestFit="1" customWidth="1"/>
    <col min="11527" max="11527" width="7.28515625" style="1" customWidth="1"/>
    <col min="11528" max="11528" width="7.28515625" style="1" bestFit="1" customWidth="1"/>
    <col min="11529" max="11529" width="7.28515625" style="1" customWidth="1"/>
    <col min="11530" max="11531" width="7.7109375" style="1" customWidth="1"/>
    <col min="11532" max="11776" width="8.7109375" style="1"/>
    <col min="11777" max="11777" width="34.7109375" style="1" customWidth="1"/>
    <col min="11778" max="11778" width="7.28515625" style="1" bestFit="1" customWidth="1"/>
    <col min="11779" max="11779" width="7.28515625" style="1" customWidth="1"/>
    <col min="11780" max="11780" width="7.28515625" style="1" bestFit="1" customWidth="1"/>
    <col min="11781" max="11781" width="7.28515625" style="1" customWidth="1"/>
    <col min="11782" max="11782" width="7.28515625" style="1" bestFit="1" customWidth="1"/>
    <col min="11783" max="11783" width="7.28515625" style="1" customWidth="1"/>
    <col min="11784" max="11784" width="7.28515625" style="1" bestFit="1" customWidth="1"/>
    <col min="11785" max="11785" width="7.28515625" style="1" customWidth="1"/>
    <col min="11786" max="11787" width="7.7109375" style="1" customWidth="1"/>
    <col min="11788" max="12032" width="8.7109375" style="1"/>
    <col min="12033" max="12033" width="34.7109375" style="1" customWidth="1"/>
    <col min="12034" max="12034" width="7.28515625" style="1" bestFit="1" customWidth="1"/>
    <col min="12035" max="12035" width="7.28515625" style="1" customWidth="1"/>
    <col min="12036" max="12036" width="7.28515625" style="1" bestFit="1" customWidth="1"/>
    <col min="12037" max="12037" width="7.28515625" style="1" customWidth="1"/>
    <col min="12038" max="12038" width="7.28515625" style="1" bestFit="1" customWidth="1"/>
    <col min="12039" max="12039" width="7.28515625" style="1" customWidth="1"/>
    <col min="12040" max="12040" width="7.28515625" style="1" bestFit="1" customWidth="1"/>
    <col min="12041" max="12041" width="7.28515625" style="1" customWidth="1"/>
    <col min="12042" max="12043" width="7.7109375" style="1" customWidth="1"/>
    <col min="12044" max="12288" width="8.7109375" style="1"/>
    <col min="12289" max="12289" width="34.7109375" style="1" customWidth="1"/>
    <col min="12290" max="12290" width="7.28515625" style="1" bestFit="1" customWidth="1"/>
    <col min="12291" max="12291" width="7.28515625" style="1" customWidth="1"/>
    <col min="12292" max="12292" width="7.28515625" style="1" bestFit="1" customWidth="1"/>
    <col min="12293" max="12293" width="7.28515625" style="1" customWidth="1"/>
    <col min="12294" max="12294" width="7.28515625" style="1" bestFit="1" customWidth="1"/>
    <col min="12295" max="12295" width="7.28515625" style="1" customWidth="1"/>
    <col min="12296" max="12296" width="7.28515625" style="1" bestFit="1" customWidth="1"/>
    <col min="12297" max="12297" width="7.28515625" style="1" customWidth="1"/>
    <col min="12298" max="12299" width="7.7109375" style="1" customWidth="1"/>
    <col min="12300" max="12544" width="8.7109375" style="1"/>
    <col min="12545" max="12545" width="34.7109375" style="1" customWidth="1"/>
    <col min="12546" max="12546" width="7.28515625" style="1" bestFit="1" customWidth="1"/>
    <col min="12547" max="12547" width="7.28515625" style="1" customWidth="1"/>
    <col min="12548" max="12548" width="7.28515625" style="1" bestFit="1" customWidth="1"/>
    <col min="12549" max="12549" width="7.28515625" style="1" customWidth="1"/>
    <col min="12550" max="12550" width="7.28515625" style="1" bestFit="1" customWidth="1"/>
    <col min="12551" max="12551" width="7.28515625" style="1" customWidth="1"/>
    <col min="12552" max="12552" width="7.28515625" style="1" bestFit="1" customWidth="1"/>
    <col min="12553" max="12553" width="7.28515625" style="1" customWidth="1"/>
    <col min="12554" max="12555" width="7.7109375" style="1" customWidth="1"/>
    <col min="12556" max="12800" width="8.7109375" style="1"/>
    <col min="12801" max="12801" width="34.7109375" style="1" customWidth="1"/>
    <col min="12802" max="12802" width="7.28515625" style="1" bestFit="1" customWidth="1"/>
    <col min="12803" max="12803" width="7.28515625" style="1" customWidth="1"/>
    <col min="12804" max="12804" width="7.28515625" style="1" bestFit="1" customWidth="1"/>
    <col min="12805" max="12805" width="7.28515625" style="1" customWidth="1"/>
    <col min="12806" max="12806" width="7.28515625" style="1" bestFit="1" customWidth="1"/>
    <col min="12807" max="12807" width="7.28515625" style="1" customWidth="1"/>
    <col min="12808" max="12808" width="7.28515625" style="1" bestFit="1" customWidth="1"/>
    <col min="12809" max="12809" width="7.28515625" style="1" customWidth="1"/>
    <col min="12810" max="12811" width="7.7109375" style="1" customWidth="1"/>
    <col min="12812" max="13056" width="8.7109375" style="1"/>
    <col min="13057" max="13057" width="34.7109375" style="1" customWidth="1"/>
    <col min="13058" max="13058" width="7.28515625" style="1" bestFit="1" customWidth="1"/>
    <col min="13059" max="13059" width="7.28515625" style="1" customWidth="1"/>
    <col min="13060" max="13060" width="7.28515625" style="1" bestFit="1" customWidth="1"/>
    <col min="13061" max="13061" width="7.28515625" style="1" customWidth="1"/>
    <col min="13062" max="13062" width="7.28515625" style="1" bestFit="1" customWidth="1"/>
    <col min="13063" max="13063" width="7.28515625" style="1" customWidth="1"/>
    <col min="13064" max="13064" width="7.28515625" style="1" bestFit="1" customWidth="1"/>
    <col min="13065" max="13065" width="7.28515625" style="1" customWidth="1"/>
    <col min="13066" max="13067" width="7.7109375" style="1" customWidth="1"/>
    <col min="13068" max="13312" width="8.7109375" style="1"/>
    <col min="13313" max="13313" width="34.7109375" style="1" customWidth="1"/>
    <col min="13314" max="13314" width="7.28515625" style="1" bestFit="1" customWidth="1"/>
    <col min="13315" max="13315" width="7.28515625" style="1" customWidth="1"/>
    <col min="13316" max="13316" width="7.28515625" style="1" bestFit="1" customWidth="1"/>
    <col min="13317" max="13317" width="7.28515625" style="1" customWidth="1"/>
    <col min="13318" max="13318" width="7.28515625" style="1" bestFit="1" customWidth="1"/>
    <col min="13319" max="13319" width="7.28515625" style="1" customWidth="1"/>
    <col min="13320" max="13320" width="7.28515625" style="1" bestFit="1" customWidth="1"/>
    <col min="13321" max="13321" width="7.28515625" style="1" customWidth="1"/>
    <col min="13322" max="13323" width="7.7109375" style="1" customWidth="1"/>
    <col min="13324" max="13568" width="8.7109375" style="1"/>
    <col min="13569" max="13569" width="34.7109375" style="1" customWidth="1"/>
    <col min="13570" max="13570" width="7.28515625" style="1" bestFit="1" customWidth="1"/>
    <col min="13571" max="13571" width="7.28515625" style="1" customWidth="1"/>
    <col min="13572" max="13572" width="7.28515625" style="1" bestFit="1" customWidth="1"/>
    <col min="13573" max="13573" width="7.28515625" style="1" customWidth="1"/>
    <col min="13574" max="13574" width="7.28515625" style="1" bestFit="1" customWidth="1"/>
    <col min="13575" max="13575" width="7.28515625" style="1" customWidth="1"/>
    <col min="13576" max="13576" width="7.28515625" style="1" bestFit="1" customWidth="1"/>
    <col min="13577" max="13577" width="7.28515625" style="1" customWidth="1"/>
    <col min="13578" max="13579" width="7.7109375" style="1" customWidth="1"/>
    <col min="13580" max="13824" width="8.7109375" style="1"/>
    <col min="13825" max="13825" width="34.7109375" style="1" customWidth="1"/>
    <col min="13826" max="13826" width="7.28515625" style="1" bestFit="1" customWidth="1"/>
    <col min="13827" max="13827" width="7.28515625" style="1" customWidth="1"/>
    <col min="13828" max="13828" width="7.28515625" style="1" bestFit="1" customWidth="1"/>
    <col min="13829" max="13829" width="7.28515625" style="1" customWidth="1"/>
    <col min="13830" max="13830" width="7.28515625" style="1" bestFit="1" customWidth="1"/>
    <col min="13831" max="13831" width="7.28515625" style="1" customWidth="1"/>
    <col min="13832" max="13832" width="7.28515625" style="1" bestFit="1" customWidth="1"/>
    <col min="13833" max="13833" width="7.28515625" style="1" customWidth="1"/>
    <col min="13834" max="13835" width="7.7109375" style="1" customWidth="1"/>
    <col min="13836" max="14080" width="8.7109375" style="1"/>
    <col min="14081" max="14081" width="34.7109375" style="1" customWidth="1"/>
    <col min="14082" max="14082" width="7.28515625" style="1" bestFit="1" customWidth="1"/>
    <col min="14083" max="14083" width="7.28515625" style="1" customWidth="1"/>
    <col min="14084" max="14084" width="7.28515625" style="1" bestFit="1" customWidth="1"/>
    <col min="14085" max="14085" width="7.28515625" style="1" customWidth="1"/>
    <col min="14086" max="14086" width="7.28515625" style="1" bestFit="1" customWidth="1"/>
    <col min="14087" max="14087" width="7.28515625" style="1" customWidth="1"/>
    <col min="14088" max="14088" width="7.28515625" style="1" bestFit="1" customWidth="1"/>
    <col min="14089" max="14089" width="7.28515625" style="1" customWidth="1"/>
    <col min="14090" max="14091" width="7.7109375" style="1" customWidth="1"/>
    <col min="14092" max="14336" width="8.7109375" style="1"/>
    <col min="14337" max="14337" width="34.7109375" style="1" customWidth="1"/>
    <col min="14338" max="14338" width="7.28515625" style="1" bestFit="1" customWidth="1"/>
    <col min="14339" max="14339" width="7.28515625" style="1" customWidth="1"/>
    <col min="14340" max="14340" width="7.28515625" style="1" bestFit="1" customWidth="1"/>
    <col min="14341" max="14341" width="7.28515625" style="1" customWidth="1"/>
    <col min="14342" max="14342" width="7.28515625" style="1" bestFit="1" customWidth="1"/>
    <col min="14343" max="14343" width="7.28515625" style="1" customWidth="1"/>
    <col min="14344" max="14344" width="7.28515625" style="1" bestFit="1" customWidth="1"/>
    <col min="14345" max="14345" width="7.28515625" style="1" customWidth="1"/>
    <col min="14346" max="14347" width="7.7109375" style="1" customWidth="1"/>
    <col min="14348" max="14592" width="8.7109375" style="1"/>
    <col min="14593" max="14593" width="34.7109375" style="1" customWidth="1"/>
    <col min="14594" max="14594" width="7.28515625" style="1" bestFit="1" customWidth="1"/>
    <col min="14595" max="14595" width="7.28515625" style="1" customWidth="1"/>
    <col min="14596" max="14596" width="7.28515625" style="1" bestFit="1" customWidth="1"/>
    <col min="14597" max="14597" width="7.28515625" style="1" customWidth="1"/>
    <col min="14598" max="14598" width="7.28515625" style="1" bestFit="1" customWidth="1"/>
    <col min="14599" max="14599" width="7.28515625" style="1" customWidth="1"/>
    <col min="14600" max="14600" width="7.28515625" style="1" bestFit="1" customWidth="1"/>
    <col min="14601" max="14601" width="7.28515625" style="1" customWidth="1"/>
    <col min="14602" max="14603" width="7.7109375" style="1" customWidth="1"/>
    <col min="14604" max="14848" width="8.7109375" style="1"/>
    <col min="14849" max="14849" width="34.7109375" style="1" customWidth="1"/>
    <col min="14850" max="14850" width="7.28515625" style="1" bestFit="1" customWidth="1"/>
    <col min="14851" max="14851" width="7.28515625" style="1" customWidth="1"/>
    <col min="14852" max="14852" width="7.28515625" style="1" bestFit="1" customWidth="1"/>
    <col min="14853" max="14853" width="7.28515625" style="1" customWidth="1"/>
    <col min="14854" max="14854" width="7.28515625" style="1" bestFit="1" customWidth="1"/>
    <col min="14855" max="14855" width="7.28515625" style="1" customWidth="1"/>
    <col min="14856" max="14856" width="7.28515625" style="1" bestFit="1" customWidth="1"/>
    <col min="14857" max="14857" width="7.28515625" style="1" customWidth="1"/>
    <col min="14858" max="14859" width="7.7109375" style="1" customWidth="1"/>
    <col min="14860" max="15104" width="8.7109375" style="1"/>
    <col min="15105" max="15105" width="34.7109375" style="1" customWidth="1"/>
    <col min="15106" max="15106" width="7.28515625" style="1" bestFit="1" customWidth="1"/>
    <col min="15107" max="15107" width="7.28515625" style="1" customWidth="1"/>
    <col min="15108" max="15108" width="7.28515625" style="1" bestFit="1" customWidth="1"/>
    <col min="15109" max="15109" width="7.28515625" style="1" customWidth="1"/>
    <col min="15110" max="15110" width="7.28515625" style="1" bestFit="1" customWidth="1"/>
    <col min="15111" max="15111" width="7.28515625" style="1" customWidth="1"/>
    <col min="15112" max="15112" width="7.28515625" style="1" bestFit="1" customWidth="1"/>
    <col min="15113" max="15113" width="7.28515625" style="1" customWidth="1"/>
    <col min="15114" max="15115" width="7.7109375" style="1" customWidth="1"/>
    <col min="15116" max="15360" width="8.7109375" style="1"/>
    <col min="15361" max="15361" width="34.7109375" style="1" customWidth="1"/>
    <col min="15362" max="15362" width="7.28515625" style="1" bestFit="1" customWidth="1"/>
    <col min="15363" max="15363" width="7.28515625" style="1" customWidth="1"/>
    <col min="15364" max="15364" width="7.28515625" style="1" bestFit="1" customWidth="1"/>
    <col min="15365" max="15365" width="7.28515625" style="1" customWidth="1"/>
    <col min="15366" max="15366" width="7.28515625" style="1" bestFit="1" customWidth="1"/>
    <col min="15367" max="15367" width="7.28515625" style="1" customWidth="1"/>
    <col min="15368" max="15368" width="7.28515625" style="1" bestFit="1" customWidth="1"/>
    <col min="15369" max="15369" width="7.28515625" style="1" customWidth="1"/>
    <col min="15370" max="15371" width="7.7109375" style="1" customWidth="1"/>
    <col min="15372" max="15616" width="8.7109375" style="1"/>
    <col min="15617" max="15617" width="34.7109375" style="1" customWidth="1"/>
    <col min="15618" max="15618" width="7.28515625" style="1" bestFit="1" customWidth="1"/>
    <col min="15619" max="15619" width="7.28515625" style="1" customWidth="1"/>
    <col min="15620" max="15620" width="7.28515625" style="1" bestFit="1" customWidth="1"/>
    <col min="15621" max="15621" width="7.28515625" style="1" customWidth="1"/>
    <col min="15622" max="15622" width="7.28515625" style="1" bestFit="1" customWidth="1"/>
    <col min="15623" max="15623" width="7.28515625" style="1" customWidth="1"/>
    <col min="15624" max="15624" width="7.28515625" style="1" bestFit="1" customWidth="1"/>
    <col min="15625" max="15625" width="7.28515625" style="1" customWidth="1"/>
    <col min="15626" max="15627" width="7.7109375" style="1" customWidth="1"/>
    <col min="15628" max="15872" width="8.7109375" style="1"/>
    <col min="15873" max="15873" width="34.7109375" style="1" customWidth="1"/>
    <col min="15874" max="15874" width="7.28515625" style="1" bestFit="1" customWidth="1"/>
    <col min="15875" max="15875" width="7.28515625" style="1" customWidth="1"/>
    <col min="15876" max="15876" width="7.28515625" style="1" bestFit="1" customWidth="1"/>
    <col min="15877" max="15877" width="7.28515625" style="1" customWidth="1"/>
    <col min="15878" max="15878" width="7.28515625" style="1" bestFit="1" customWidth="1"/>
    <col min="15879" max="15879" width="7.28515625" style="1" customWidth="1"/>
    <col min="15880" max="15880" width="7.28515625" style="1" bestFit="1" customWidth="1"/>
    <col min="15881" max="15881" width="7.28515625" style="1" customWidth="1"/>
    <col min="15882" max="15883" width="7.7109375" style="1" customWidth="1"/>
    <col min="15884" max="16128" width="8.7109375" style="1"/>
    <col min="16129" max="16129" width="34.7109375" style="1" customWidth="1"/>
    <col min="16130" max="16130" width="7.28515625" style="1" bestFit="1" customWidth="1"/>
    <col min="16131" max="16131" width="7.28515625" style="1" customWidth="1"/>
    <col min="16132" max="16132" width="7.28515625" style="1" bestFit="1" customWidth="1"/>
    <col min="16133" max="16133" width="7.28515625" style="1" customWidth="1"/>
    <col min="16134" max="16134" width="7.28515625" style="1" bestFit="1" customWidth="1"/>
    <col min="16135" max="16135" width="7.28515625" style="1" customWidth="1"/>
    <col min="16136" max="16136" width="7.28515625" style="1" bestFit="1" customWidth="1"/>
    <col min="16137" max="16137" width="7.28515625" style="1" customWidth="1"/>
    <col min="16138" max="16139" width="7.7109375" style="1" customWidth="1"/>
    <col min="16140" max="16384" width="8.7109375" style="1"/>
  </cols>
  <sheetData>
    <row r="1" spans="1:11" s="44" customFormat="1" ht="20.25" x14ac:dyDescent="0.3">
      <c r="A1" s="52" t="s">
        <v>19</v>
      </c>
      <c r="B1" s="174" t="s">
        <v>168</v>
      </c>
      <c r="C1" s="174"/>
      <c r="D1" s="174"/>
      <c r="E1" s="175"/>
      <c r="F1" s="175"/>
      <c r="G1" s="175"/>
      <c r="H1" s="175"/>
      <c r="I1" s="175"/>
      <c r="J1" s="175"/>
      <c r="K1" s="175"/>
    </row>
    <row r="2" spans="1:11" s="44" customFormat="1" ht="20.25" x14ac:dyDescent="0.3">
      <c r="A2" s="52" t="s">
        <v>21</v>
      </c>
      <c r="B2" s="176" t="s">
        <v>3</v>
      </c>
      <c r="C2" s="174"/>
      <c r="D2" s="174"/>
      <c r="E2" s="177"/>
      <c r="F2" s="177"/>
      <c r="G2" s="177"/>
      <c r="H2" s="177"/>
      <c r="I2" s="177"/>
      <c r="J2" s="177"/>
      <c r="K2" s="177"/>
    </row>
    <row r="4" spans="1:11" ht="15.75" x14ac:dyDescent="0.25">
      <c r="A4" s="122" t="s">
        <v>27</v>
      </c>
      <c r="B4" s="170" t="s">
        <v>4</v>
      </c>
      <c r="C4" s="172"/>
      <c r="D4" s="172"/>
      <c r="E4" s="171"/>
      <c r="F4" s="170" t="s">
        <v>169</v>
      </c>
      <c r="G4" s="172"/>
      <c r="H4" s="172"/>
      <c r="I4" s="171"/>
      <c r="J4" s="170" t="s">
        <v>170</v>
      </c>
      <c r="K4" s="171"/>
    </row>
    <row r="5" spans="1:11" x14ac:dyDescent="0.2">
      <c r="A5" s="16"/>
      <c r="B5" s="170">
        <f>VALUE(RIGHT($B$2, 4))</f>
        <v>2020</v>
      </c>
      <c r="C5" s="171"/>
      <c r="D5" s="170">
        <f>B5-1</f>
        <v>2019</v>
      </c>
      <c r="E5" s="178"/>
      <c r="F5" s="170">
        <f>B5</f>
        <v>2020</v>
      </c>
      <c r="G5" s="178"/>
      <c r="H5" s="170">
        <f>D5</f>
        <v>2019</v>
      </c>
      <c r="I5" s="178"/>
      <c r="J5" s="13" t="s">
        <v>8</v>
      </c>
      <c r="K5" s="14" t="s">
        <v>5</v>
      </c>
    </row>
    <row r="6" spans="1:11" x14ac:dyDescent="0.2">
      <c r="A6" s="123" t="s">
        <v>27</v>
      </c>
      <c r="B6" s="124" t="s">
        <v>171</v>
      </c>
      <c r="C6" s="125" t="s">
        <v>172</v>
      </c>
      <c r="D6" s="124" t="s">
        <v>171</v>
      </c>
      <c r="E6" s="126" t="s">
        <v>172</v>
      </c>
      <c r="F6" s="125" t="s">
        <v>171</v>
      </c>
      <c r="G6" s="125" t="s">
        <v>172</v>
      </c>
      <c r="H6" s="124" t="s">
        <v>171</v>
      </c>
      <c r="I6" s="126" t="s">
        <v>172</v>
      </c>
      <c r="J6" s="124"/>
      <c r="K6" s="126"/>
    </row>
    <row r="7" spans="1:11" ht="15" x14ac:dyDescent="0.25">
      <c r="A7" s="20" t="s">
        <v>173</v>
      </c>
      <c r="B7" s="55">
        <v>38</v>
      </c>
      <c r="C7" s="127">
        <f>IF(B11=0, "-", B7/B11)</f>
        <v>0.2087912087912088</v>
      </c>
      <c r="D7" s="55">
        <v>30</v>
      </c>
      <c r="E7" s="119">
        <f>IF(D11=0, "-", D7/D11)</f>
        <v>9.7087378640776698E-2</v>
      </c>
      <c r="F7" s="128">
        <v>97</v>
      </c>
      <c r="G7" s="127">
        <f>IF(F11=0, "-", F7/F11)</f>
        <v>0.12898936170212766</v>
      </c>
      <c r="H7" s="55">
        <v>174</v>
      </c>
      <c r="I7" s="119">
        <f>IF(H11=0, "-", H7/H11)</f>
        <v>0.12227687983134224</v>
      </c>
      <c r="J7" s="118">
        <f>IF(D7=0, "-", IF((B7-D7)/D7&lt;10, (B7-D7)/D7, "&gt;999%"))</f>
        <v>0.26666666666666666</v>
      </c>
      <c r="K7" s="119">
        <f>IF(H7=0, "-", IF((F7-H7)/H7&lt;10, (F7-H7)/H7, "&gt;999%"))</f>
        <v>-0.44252873563218392</v>
      </c>
    </row>
    <row r="8" spans="1:11" ht="15" x14ac:dyDescent="0.25">
      <c r="A8" s="20" t="s">
        <v>174</v>
      </c>
      <c r="B8" s="55">
        <v>118</v>
      </c>
      <c r="C8" s="127">
        <f>IF(B11=0, "-", B8/B11)</f>
        <v>0.64835164835164838</v>
      </c>
      <c r="D8" s="55">
        <v>266</v>
      </c>
      <c r="E8" s="119">
        <f>IF(D11=0, "-", D8/D11)</f>
        <v>0.86084142394822005</v>
      </c>
      <c r="F8" s="128">
        <v>577</v>
      </c>
      <c r="G8" s="127">
        <f>IF(F11=0, "-", F8/F11)</f>
        <v>0.76728723404255317</v>
      </c>
      <c r="H8" s="55">
        <v>1158</v>
      </c>
      <c r="I8" s="119">
        <f>IF(H11=0, "-", H8/H11)</f>
        <v>0.81377371749824312</v>
      </c>
      <c r="J8" s="118">
        <f>IF(D8=0, "-", IF((B8-D8)/D8&lt;10, (B8-D8)/D8, "&gt;999%"))</f>
        <v>-0.55639097744360899</v>
      </c>
      <c r="K8" s="119">
        <f>IF(H8=0, "-", IF((F8-H8)/H8&lt;10, (F8-H8)/H8, "&gt;999%"))</f>
        <v>-0.50172711571675299</v>
      </c>
    </row>
    <row r="9" spans="1:11" ht="15" x14ac:dyDescent="0.25">
      <c r="A9" s="20" t="s">
        <v>175</v>
      </c>
      <c r="B9" s="55">
        <v>26</v>
      </c>
      <c r="C9" s="127">
        <f>IF(B11=0, "-", B9/B11)</f>
        <v>0.14285714285714285</v>
      </c>
      <c r="D9" s="55">
        <v>13</v>
      </c>
      <c r="E9" s="119">
        <f>IF(D11=0, "-", D9/D11)</f>
        <v>4.2071197411003236E-2</v>
      </c>
      <c r="F9" s="128">
        <v>78</v>
      </c>
      <c r="G9" s="127">
        <f>IF(F11=0, "-", F9/F11)</f>
        <v>0.10372340425531915</v>
      </c>
      <c r="H9" s="55">
        <v>91</v>
      </c>
      <c r="I9" s="119">
        <f>IF(H11=0, "-", H9/H11)</f>
        <v>6.3949402670414615E-2</v>
      </c>
      <c r="J9" s="118">
        <f>IF(D9=0, "-", IF((B9-D9)/D9&lt;10, (B9-D9)/D9, "&gt;999%"))</f>
        <v>1</v>
      </c>
      <c r="K9" s="119">
        <f>IF(H9=0, "-", IF((F9-H9)/H9&lt;10, (F9-H9)/H9, "&gt;999%"))</f>
        <v>-0.14285714285714285</v>
      </c>
    </row>
    <row r="10" spans="1:11" x14ac:dyDescent="0.2">
      <c r="A10" s="129"/>
      <c r="B10" s="82"/>
      <c r="D10" s="82"/>
      <c r="E10" s="86"/>
      <c r="F10" s="130"/>
      <c r="H10" s="82"/>
      <c r="I10" s="86"/>
      <c r="J10" s="85"/>
      <c r="K10" s="86"/>
    </row>
    <row r="11" spans="1:11" s="38" customFormat="1" x14ac:dyDescent="0.2">
      <c r="A11" s="131" t="s">
        <v>176</v>
      </c>
      <c r="B11" s="32">
        <f>SUM(B7:B10)</f>
        <v>182</v>
      </c>
      <c r="C11" s="132">
        <f>B11/34898</f>
        <v>5.215198578715113E-3</v>
      </c>
      <c r="D11" s="32">
        <f>SUM(D7:D10)</f>
        <v>309</v>
      </c>
      <c r="E11" s="133">
        <f>D11/37811</f>
        <v>8.1722250138848481E-3</v>
      </c>
      <c r="F11" s="121">
        <f>SUM(F7:F10)</f>
        <v>752</v>
      </c>
      <c r="G11" s="134">
        <f>F11/140902</f>
        <v>5.3370427673134517E-3</v>
      </c>
      <c r="H11" s="32">
        <f>SUM(H7:H10)</f>
        <v>1423</v>
      </c>
      <c r="I11" s="133">
        <f>H11/177898</f>
        <v>7.9989656994457498E-3</v>
      </c>
      <c r="J11" s="35">
        <f>IF(D11=0, "-", IF((B11-D11)/D11&lt;10, (B11-D11)/D11, "&gt;999%"))</f>
        <v>-0.4110032362459547</v>
      </c>
      <c r="K11" s="36">
        <f>IF(H11=0, "-", IF((F11-H11)/H11&lt;10, (F11-H11)/H11, "&gt;999%"))</f>
        <v>-0.47153900210822208</v>
      </c>
    </row>
    <row r="12" spans="1:11" x14ac:dyDescent="0.2">
      <c r="B12" s="130"/>
      <c r="D12" s="130"/>
      <c r="F12" s="130"/>
      <c r="H12" s="130"/>
    </row>
    <row r="13" spans="1:11" s="38" customFormat="1" x14ac:dyDescent="0.2">
      <c r="A13" s="131" t="s">
        <v>176</v>
      </c>
      <c r="B13" s="32">
        <v>182</v>
      </c>
      <c r="C13" s="132">
        <f>B13/34898</f>
        <v>5.215198578715113E-3</v>
      </c>
      <c r="D13" s="32">
        <v>309</v>
      </c>
      <c r="E13" s="133">
        <f>D13/37811</f>
        <v>8.1722250138848481E-3</v>
      </c>
      <c r="F13" s="121">
        <v>752</v>
      </c>
      <c r="G13" s="134">
        <f>F13/140902</f>
        <v>5.3370427673134517E-3</v>
      </c>
      <c r="H13" s="32">
        <v>1423</v>
      </c>
      <c r="I13" s="133">
        <f>H13/177898</f>
        <v>7.9989656994457498E-3</v>
      </c>
      <c r="J13" s="35">
        <f>IF(D13=0, "-", IF((B13-D13)/D13&lt;10, (B13-D13)/D13, "&gt;999%"))</f>
        <v>-0.4110032362459547</v>
      </c>
      <c r="K13" s="36">
        <f>IF(H13=0, "-", IF((F13-H13)/H13&lt;10, (F13-H13)/H13, "&gt;999%"))</f>
        <v>-0.47153900210822208</v>
      </c>
    </row>
    <row r="14" spans="1:11" x14ac:dyDescent="0.2">
      <c r="B14" s="130"/>
      <c r="D14" s="130"/>
      <c r="F14" s="130"/>
      <c r="H14" s="130"/>
    </row>
    <row r="15" spans="1:11" ht="15.75" x14ac:dyDescent="0.25">
      <c r="A15" s="122" t="s">
        <v>28</v>
      </c>
      <c r="B15" s="170" t="s">
        <v>4</v>
      </c>
      <c r="C15" s="172"/>
      <c r="D15" s="172"/>
      <c r="E15" s="171"/>
      <c r="F15" s="170" t="s">
        <v>169</v>
      </c>
      <c r="G15" s="172"/>
      <c r="H15" s="172"/>
      <c r="I15" s="171"/>
      <c r="J15" s="170" t="s">
        <v>170</v>
      </c>
      <c r="K15" s="171"/>
    </row>
    <row r="16" spans="1:11" x14ac:dyDescent="0.2">
      <c r="A16" s="16"/>
      <c r="B16" s="170">
        <f>VALUE(RIGHT($B$2, 4))</f>
        <v>2020</v>
      </c>
      <c r="C16" s="171"/>
      <c r="D16" s="170">
        <f>B16-1</f>
        <v>2019</v>
      </c>
      <c r="E16" s="178"/>
      <c r="F16" s="170">
        <f>B16</f>
        <v>2020</v>
      </c>
      <c r="G16" s="178"/>
      <c r="H16" s="170">
        <f>D16</f>
        <v>2019</v>
      </c>
      <c r="I16" s="178"/>
      <c r="J16" s="13" t="s">
        <v>8</v>
      </c>
      <c r="K16" s="14" t="s">
        <v>5</v>
      </c>
    </row>
    <row r="17" spans="1:11" x14ac:dyDescent="0.2">
      <c r="A17" s="123" t="s">
        <v>177</v>
      </c>
      <c r="B17" s="124" t="s">
        <v>171</v>
      </c>
      <c r="C17" s="125" t="s">
        <v>172</v>
      </c>
      <c r="D17" s="124" t="s">
        <v>171</v>
      </c>
      <c r="E17" s="126" t="s">
        <v>172</v>
      </c>
      <c r="F17" s="125" t="s">
        <v>171</v>
      </c>
      <c r="G17" s="125" t="s">
        <v>172</v>
      </c>
      <c r="H17" s="124" t="s">
        <v>171</v>
      </c>
      <c r="I17" s="126" t="s">
        <v>172</v>
      </c>
      <c r="J17" s="124"/>
      <c r="K17" s="126"/>
    </row>
    <row r="18" spans="1:11" ht="15" x14ac:dyDescent="0.25">
      <c r="A18" s="20" t="s">
        <v>178</v>
      </c>
      <c r="B18" s="55">
        <v>17</v>
      </c>
      <c r="C18" s="127">
        <f>IF(B34=0, "-", B18/B34)</f>
        <v>1.7034068136272545E-2</v>
      </c>
      <c r="D18" s="55">
        <v>0</v>
      </c>
      <c r="E18" s="119">
        <f>IF(D34=0, "-", D18/D34)</f>
        <v>0</v>
      </c>
      <c r="F18" s="128">
        <v>24</v>
      </c>
      <c r="G18" s="127">
        <f>IF(F34=0, "-", F18/F34)</f>
        <v>4.07401120353081E-3</v>
      </c>
      <c r="H18" s="55">
        <v>0</v>
      </c>
      <c r="I18" s="119">
        <f>IF(H34=0, "-", H18/H34)</f>
        <v>0</v>
      </c>
      <c r="J18" s="118" t="str">
        <f t="shared" ref="J18:J32" si="0">IF(D18=0, "-", IF((B18-D18)/D18&lt;10, (B18-D18)/D18, "&gt;999%"))</f>
        <v>-</v>
      </c>
      <c r="K18" s="119" t="str">
        <f t="shared" ref="K18:K32" si="1">IF(H18=0, "-", IF((F18-H18)/H18&lt;10, (F18-H18)/H18, "&gt;999%"))</f>
        <v>-</v>
      </c>
    </row>
    <row r="19" spans="1:11" ht="15" x14ac:dyDescent="0.25">
      <c r="A19" s="20" t="s">
        <v>179</v>
      </c>
      <c r="B19" s="55">
        <v>0</v>
      </c>
      <c r="C19" s="127">
        <f>IF(B34=0, "-", B19/B34)</f>
        <v>0</v>
      </c>
      <c r="D19" s="55">
        <v>0</v>
      </c>
      <c r="E19" s="119">
        <f>IF(D34=0, "-", D19/D34)</f>
        <v>0</v>
      </c>
      <c r="F19" s="128">
        <v>0</v>
      </c>
      <c r="G19" s="127">
        <f>IF(F34=0, "-", F19/F34)</f>
        <v>0</v>
      </c>
      <c r="H19" s="55">
        <v>8</v>
      </c>
      <c r="I19" s="119">
        <f>IF(H34=0, "-", H19/H34)</f>
        <v>6.9420340159666782E-4</v>
      </c>
      <c r="J19" s="118" t="str">
        <f t="shared" si="0"/>
        <v>-</v>
      </c>
      <c r="K19" s="119">
        <f t="shared" si="1"/>
        <v>-1</v>
      </c>
    </row>
    <row r="20" spans="1:11" ht="15" x14ac:dyDescent="0.25">
      <c r="A20" s="20" t="s">
        <v>180</v>
      </c>
      <c r="B20" s="55">
        <v>14</v>
      </c>
      <c r="C20" s="127">
        <f>IF(B34=0, "-", B20/B34)</f>
        <v>1.4028056112224449E-2</v>
      </c>
      <c r="D20" s="55">
        <v>21</v>
      </c>
      <c r="E20" s="119">
        <f>IF(D34=0, "-", D20/D34)</f>
        <v>9.1463414634146336E-3</v>
      </c>
      <c r="F20" s="128">
        <v>48</v>
      </c>
      <c r="G20" s="127">
        <f>IF(F34=0, "-", F20/F34)</f>
        <v>8.1480224070616201E-3</v>
      </c>
      <c r="H20" s="55">
        <v>140</v>
      </c>
      <c r="I20" s="119">
        <f>IF(H34=0, "-", H20/H34)</f>
        <v>1.2148559527941687E-2</v>
      </c>
      <c r="J20" s="118">
        <f t="shared" si="0"/>
        <v>-0.33333333333333331</v>
      </c>
      <c r="K20" s="119">
        <f t="shared" si="1"/>
        <v>-0.65714285714285714</v>
      </c>
    </row>
    <row r="21" spans="1:11" ht="15" x14ac:dyDescent="0.25">
      <c r="A21" s="20" t="s">
        <v>181</v>
      </c>
      <c r="B21" s="55">
        <v>44</v>
      </c>
      <c r="C21" s="127">
        <f>IF(B34=0, "-", B21/B34)</f>
        <v>4.4088176352705413E-2</v>
      </c>
      <c r="D21" s="55">
        <v>262</v>
      </c>
      <c r="E21" s="119">
        <f>IF(D34=0, "-", D21/D34)</f>
        <v>0.11411149825783973</v>
      </c>
      <c r="F21" s="128">
        <v>404</v>
      </c>
      <c r="G21" s="127">
        <f>IF(F34=0, "-", F21/F34)</f>
        <v>6.8579188592768625E-2</v>
      </c>
      <c r="H21" s="55">
        <v>1211</v>
      </c>
      <c r="I21" s="119">
        <f>IF(H34=0, "-", H21/H34)</f>
        <v>0.10508503991669559</v>
      </c>
      <c r="J21" s="118">
        <f t="shared" si="0"/>
        <v>-0.83206106870229013</v>
      </c>
      <c r="K21" s="119">
        <f t="shared" si="1"/>
        <v>-0.66639141205615193</v>
      </c>
    </row>
    <row r="22" spans="1:11" ht="15" x14ac:dyDescent="0.25">
      <c r="A22" s="20" t="s">
        <v>182</v>
      </c>
      <c r="B22" s="55">
        <v>0</v>
      </c>
      <c r="C22" s="127">
        <f>IF(B34=0, "-", B22/B34)</f>
        <v>0</v>
      </c>
      <c r="D22" s="55">
        <v>382</v>
      </c>
      <c r="E22" s="119">
        <f>IF(D34=0, "-", D22/D34)</f>
        <v>0.16637630662020905</v>
      </c>
      <c r="F22" s="128">
        <v>10</v>
      </c>
      <c r="G22" s="127">
        <f>IF(F34=0, "-", F22/F34)</f>
        <v>1.6975046681378374E-3</v>
      </c>
      <c r="H22" s="55">
        <v>2048</v>
      </c>
      <c r="I22" s="119">
        <f>IF(H34=0, "-", H22/H34)</f>
        <v>0.17771607080874696</v>
      </c>
      <c r="J22" s="118">
        <f t="shared" si="0"/>
        <v>-1</v>
      </c>
      <c r="K22" s="119">
        <f t="shared" si="1"/>
        <v>-0.9951171875</v>
      </c>
    </row>
    <row r="23" spans="1:11" ht="15" x14ac:dyDescent="0.25">
      <c r="A23" s="20" t="s">
        <v>183</v>
      </c>
      <c r="B23" s="55">
        <v>154</v>
      </c>
      <c r="C23" s="127">
        <f>IF(B34=0, "-", B23/B34)</f>
        <v>0.15430861723446893</v>
      </c>
      <c r="D23" s="55">
        <v>235</v>
      </c>
      <c r="E23" s="119">
        <f>IF(D34=0, "-", D23/D34)</f>
        <v>0.10235191637630663</v>
      </c>
      <c r="F23" s="128">
        <v>844</v>
      </c>
      <c r="G23" s="127">
        <f>IF(F34=0, "-", F23/F34)</f>
        <v>0.14326939399083347</v>
      </c>
      <c r="H23" s="55">
        <v>1201</v>
      </c>
      <c r="I23" s="119">
        <f>IF(H34=0, "-", H23/H34)</f>
        <v>0.10421728566469976</v>
      </c>
      <c r="J23" s="118">
        <f t="shared" si="0"/>
        <v>-0.34468085106382979</v>
      </c>
      <c r="K23" s="119">
        <f t="shared" si="1"/>
        <v>-0.29725228975853457</v>
      </c>
    </row>
    <row r="24" spans="1:11" ht="15" x14ac:dyDescent="0.25">
      <c r="A24" s="20" t="s">
        <v>184</v>
      </c>
      <c r="B24" s="55">
        <v>67</v>
      </c>
      <c r="C24" s="127">
        <f>IF(B34=0, "-", B24/B34)</f>
        <v>6.7134268537074146E-2</v>
      </c>
      <c r="D24" s="55">
        <v>281</v>
      </c>
      <c r="E24" s="119">
        <f>IF(D34=0, "-", D24/D34)</f>
        <v>0.12238675958188153</v>
      </c>
      <c r="F24" s="128">
        <v>445</v>
      </c>
      <c r="G24" s="127">
        <f>IF(F34=0, "-", F24/F34)</f>
        <v>7.553895773213376E-2</v>
      </c>
      <c r="H24" s="55">
        <v>1752</v>
      </c>
      <c r="I24" s="119">
        <f>IF(H34=0, "-", H24/H34)</f>
        <v>0.15203054494967025</v>
      </c>
      <c r="J24" s="118">
        <f t="shared" si="0"/>
        <v>-0.76156583629893237</v>
      </c>
      <c r="K24" s="119">
        <f t="shared" si="1"/>
        <v>-0.74600456621004563</v>
      </c>
    </row>
    <row r="25" spans="1:11" ht="15" x14ac:dyDescent="0.25">
      <c r="A25" s="20" t="s">
        <v>185</v>
      </c>
      <c r="B25" s="55">
        <v>221</v>
      </c>
      <c r="C25" s="127">
        <f>IF(B34=0, "-", B25/B34)</f>
        <v>0.22144288577154309</v>
      </c>
      <c r="D25" s="55">
        <v>182</v>
      </c>
      <c r="E25" s="119">
        <f>IF(D34=0, "-", D25/D34)</f>
        <v>7.926829268292683E-2</v>
      </c>
      <c r="F25" s="128">
        <v>1000</v>
      </c>
      <c r="G25" s="127">
        <f>IF(F34=0, "-", F25/F34)</f>
        <v>0.16975046681378375</v>
      </c>
      <c r="H25" s="55">
        <v>547</v>
      </c>
      <c r="I25" s="119">
        <f>IF(H34=0, "-", H25/H34)</f>
        <v>4.7466157584172164E-2</v>
      </c>
      <c r="J25" s="118">
        <f t="shared" si="0"/>
        <v>0.21428571428571427</v>
      </c>
      <c r="K25" s="119">
        <f t="shared" si="1"/>
        <v>0.82815356489945158</v>
      </c>
    </row>
    <row r="26" spans="1:11" ht="15" x14ac:dyDescent="0.25">
      <c r="A26" s="20" t="s">
        <v>186</v>
      </c>
      <c r="B26" s="55">
        <v>0</v>
      </c>
      <c r="C26" s="127">
        <f>IF(B34=0, "-", B26/B34)</f>
        <v>0</v>
      </c>
      <c r="D26" s="55">
        <v>35</v>
      </c>
      <c r="E26" s="119">
        <f>IF(D34=0, "-", D26/D34)</f>
        <v>1.524390243902439E-2</v>
      </c>
      <c r="F26" s="128">
        <v>4</v>
      </c>
      <c r="G26" s="127">
        <f>IF(F34=0, "-", F26/F34)</f>
        <v>6.7900186725513493E-4</v>
      </c>
      <c r="H26" s="55">
        <v>117</v>
      </c>
      <c r="I26" s="119">
        <f>IF(H34=0, "-", H26/H34)</f>
        <v>1.0152724748351266E-2</v>
      </c>
      <c r="J26" s="118">
        <f t="shared" si="0"/>
        <v>-1</v>
      </c>
      <c r="K26" s="119">
        <f t="shared" si="1"/>
        <v>-0.96581196581196582</v>
      </c>
    </row>
    <row r="27" spans="1:11" ht="15" x14ac:dyDescent="0.25">
      <c r="A27" s="20" t="s">
        <v>187</v>
      </c>
      <c r="B27" s="55">
        <v>31</v>
      </c>
      <c r="C27" s="127">
        <f>IF(B34=0, "-", B27/B34)</f>
        <v>3.1062124248496994E-2</v>
      </c>
      <c r="D27" s="55">
        <v>32</v>
      </c>
      <c r="E27" s="119">
        <f>IF(D34=0, "-", D27/D34)</f>
        <v>1.3937282229965157E-2</v>
      </c>
      <c r="F27" s="128">
        <v>133</v>
      </c>
      <c r="G27" s="127">
        <f>IF(F34=0, "-", F27/F34)</f>
        <v>2.2576812086233237E-2</v>
      </c>
      <c r="H27" s="55">
        <v>146</v>
      </c>
      <c r="I27" s="119">
        <f>IF(H34=0, "-", H27/H34)</f>
        <v>1.2669212079139187E-2</v>
      </c>
      <c r="J27" s="118">
        <f t="shared" si="0"/>
        <v>-3.125E-2</v>
      </c>
      <c r="K27" s="119">
        <f t="shared" si="1"/>
        <v>-8.9041095890410954E-2</v>
      </c>
    </row>
    <row r="28" spans="1:11" ht="15" x14ac:dyDescent="0.25">
      <c r="A28" s="20" t="s">
        <v>188</v>
      </c>
      <c r="B28" s="55">
        <v>123</v>
      </c>
      <c r="C28" s="127">
        <f>IF(B34=0, "-", B28/B34)</f>
        <v>0.12324649298597194</v>
      </c>
      <c r="D28" s="55">
        <v>40</v>
      </c>
      <c r="E28" s="119">
        <f>IF(D34=0, "-", D28/D34)</f>
        <v>1.7421602787456445E-2</v>
      </c>
      <c r="F28" s="128">
        <v>490</v>
      </c>
      <c r="G28" s="127">
        <f>IF(F34=0, "-", F28/F34)</f>
        <v>8.3177728738754036E-2</v>
      </c>
      <c r="H28" s="55">
        <v>183</v>
      </c>
      <c r="I28" s="119">
        <f>IF(H34=0, "-", H28/H34)</f>
        <v>1.5879902811523777E-2</v>
      </c>
      <c r="J28" s="118">
        <f t="shared" si="0"/>
        <v>2.0750000000000002</v>
      </c>
      <c r="K28" s="119">
        <f t="shared" si="1"/>
        <v>1.6775956284153006</v>
      </c>
    </row>
    <row r="29" spans="1:11" ht="15" x14ac:dyDescent="0.25">
      <c r="A29" s="20" t="s">
        <v>189</v>
      </c>
      <c r="B29" s="55">
        <v>158</v>
      </c>
      <c r="C29" s="127">
        <f>IF(B34=0, "-", B29/B34)</f>
        <v>0.15831663326653306</v>
      </c>
      <c r="D29" s="55">
        <v>270</v>
      </c>
      <c r="E29" s="119">
        <f>IF(D34=0, "-", D29/D34)</f>
        <v>0.11759581881533102</v>
      </c>
      <c r="F29" s="128">
        <v>667</v>
      </c>
      <c r="G29" s="127">
        <f>IF(F34=0, "-", F29/F34)</f>
        <v>0.11322356136479375</v>
      </c>
      <c r="H29" s="55">
        <v>1263</v>
      </c>
      <c r="I29" s="119">
        <f>IF(H34=0, "-", H29/H34)</f>
        <v>0.10959736202707393</v>
      </c>
      <c r="J29" s="118">
        <f t="shared" si="0"/>
        <v>-0.4148148148148148</v>
      </c>
      <c r="K29" s="119">
        <f t="shared" si="1"/>
        <v>-0.47189231987331748</v>
      </c>
    </row>
    <row r="30" spans="1:11" ht="15" x14ac:dyDescent="0.25">
      <c r="A30" s="20" t="s">
        <v>190</v>
      </c>
      <c r="B30" s="55">
        <v>2</v>
      </c>
      <c r="C30" s="127">
        <f>IF(B34=0, "-", B30/B34)</f>
        <v>2.004008016032064E-3</v>
      </c>
      <c r="D30" s="55">
        <v>8</v>
      </c>
      <c r="E30" s="119">
        <f>IF(D34=0, "-", D30/D34)</f>
        <v>3.4843205574912892E-3</v>
      </c>
      <c r="F30" s="128">
        <v>8</v>
      </c>
      <c r="G30" s="127">
        <f>IF(F34=0, "-", F30/F34)</f>
        <v>1.3580037345102699E-3</v>
      </c>
      <c r="H30" s="55">
        <v>82</v>
      </c>
      <c r="I30" s="119">
        <f>IF(H34=0, "-", H30/H34)</f>
        <v>7.1155848663658448E-3</v>
      </c>
      <c r="J30" s="118">
        <f t="shared" si="0"/>
        <v>-0.75</v>
      </c>
      <c r="K30" s="119">
        <f t="shared" si="1"/>
        <v>-0.90243902439024393</v>
      </c>
    </row>
    <row r="31" spans="1:11" ht="15" x14ac:dyDescent="0.25">
      <c r="A31" s="20" t="s">
        <v>191</v>
      </c>
      <c r="B31" s="55">
        <v>12</v>
      </c>
      <c r="C31" s="127">
        <f>IF(B34=0, "-", B31/B34)</f>
        <v>1.2024048096192385E-2</v>
      </c>
      <c r="D31" s="55">
        <v>330</v>
      </c>
      <c r="E31" s="119">
        <f>IF(D34=0, "-", D31/D34)</f>
        <v>0.14372822299651569</v>
      </c>
      <c r="F31" s="128">
        <v>1236</v>
      </c>
      <c r="G31" s="127">
        <f>IF(F34=0, "-", F31/F34)</f>
        <v>0.20981157698183669</v>
      </c>
      <c r="H31" s="55">
        <v>1747</v>
      </c>
      <c r="I31" s="119">
        <f>IF(H34=0, "-", H31/H34)</f>
        <v>0.15159666782367234</v>
      </c>
      <c r="J31" s="118">
        <f t="shared" si="0"/>
        <v>-0.96363636363636362</v>
      </c>
      <c r="K31" s="119">
        <f t="shared" si="1"/>
        <v>-0.29250143102461362</v>
      </c>
    </row>
    <row r="32" spans="1:11" ht="15" x14ac:dyDescent="0.25">
      <c r="A32" s="20" t="s">
        <v>192</v>
      </c>
      <c r="B32" s="55">
        <v>155</v>
      </c>
      <c r="C32" s="127">
        <f>IF(B34=0, "-", B32/B34)</f>
        <v>0.15531062124248496</v>
      </c>
      <c r="D32" s="55">
        <v>218</v>
      </c>
      <c r="E32" s="119">
        <f>IF(D34=0, "-", D32/D34)</f>
        <v>9.4947735191637628E-2</v>
      </c>
      <c r="F32" s="128">
        <v>578</v>
      </c>
      <c r="G32" s="127">
        <f>IF(F34=0, "-", F32/F34)</f>
        <v>9.8115769818367005E-2</v>
      </c>
      <c r="H32" s="55">
        <v>1079</v>
      </c>
      <c r="I32" s="119">
        <f>IF(H34=0, "-", H32/H34)</f>
        <v>9.3630683790350569E-2</v>
      </c>
      <c r="J32" s="118">
        <f t="shared" si="0"/>
        <v>-0.28899082568807338</v>
      </c>
      <c r="K32" s="119">
        <f t="shared" si="1"/>
        <v>-0.4643188137164041</v>
      </c>
    </row>
    <row r="33" spans="1:11" x14ac:dyDescent="0.2">
      <c r="A33" s="129"/>
      <c r="B33" s="82"/>
      <c r="D33" s="82"/>
      <c r="E33" s="86"/>
      <c r="F33" s="130"/>
      <c r="H33" s="82"/>
      <c r="I33" s="86"/>
      <c r="J33" s="85"/>
      <c r="K33" s="86"/>
    </row>
    <row r="34" spans="1:11" s="38" customFormat="1" x14ac:dyDescent="0.2">
      <c r="A34" s="131" t="s">
        <v>193</v>
      </c>
      <c r="B34" s="32">
        <f>SUM(B18:B33)</f>
        <v>998</v>
      </c>
      <c r="C34" s="132">
        <f>B34/34898</f>
        <v>2.8597627371196057E-2</v>
      </c>
      <c r="D34" s="32">
        <f>SUM(D18:D33)</f>
        <v>2296</v>
      </c>
      <c r="E34" s="133">
        <f>D34/37811</f>
        <v>6.0723070006082888E-2</v>
      </c>
      <c r="F34" s="121">
        <f>SUM(F18:F33)</f>
        <v>5891</v>
      </c>
      <c r="G34" s="134">
        <f>F34/140902</f>
        <v>4.1809200721068543E-2</v>
      </c>
      <c r="H34" s="32">
        <f>SUM(H18:H33)</f>
        <v>11524</v>
      </c>
      <c r="I34" s="133">
        <f>H34/177898</f>
        <v>6.4778693408582444E-2</v>
      </c>
      <c r="J34" s="35">
        <f>IF(D34=0, "-", IF((B34-D34)/D34&lt;10, (B34-D34)/D34, "&gt;999%"))</f>
        <v>-0.56533101045296164</v>
      </c>
      <c r="K34" s="36">
        <f>IF(H34=0, "-", IF((F34-H34)/H34&lt;10, (F34-H34)/H34, "&gt;999%"))</f>
        <v>-0.48880597014925375</v>
      </c>
    </row>
    <row r="35" spans="1:11" x14ac:dyDescent="0.2">
      <c r="B35" s="130"/>
      <c r="D35" s="130"/>
      <c r="F35" s="130"/>
      <c r="H35" s="130"/>
    </row>
    <row r="36" spans="1:11" x14ac:dyDescent="0.2">
      <c r="A36" s="123" t="s">
        <v>194</v>
      </c>
      <c r="B36" s="124" t="s">
        <v>171</v>
      </c>
      <c r="C36" s="125" t="s">
        <v>172</v>
      </c>
      <c r="D36" s="124" t="s">
        <v>171</v>
      </c>
      <c r="E36" s="126" t="s">
        <v>172</v>
      </c>
      <c r="F36" s="125" t="s">
        <v>171</v>
      </c>
      <c r="G36" s="125" t="s">
        <v>172</v>
      </c>
      <c r="H36" s="124" t="s">
        <v>171</v>
      </c>
      <c r="I36" s="126" t="s">
        <v>172</v>
      </c>
      <c r="J36" s="124"/>
      <c r="K36" s="126"/>
    </row>
    <row r="37" spans="1:11" ht="15" x14ac:dyDescent="0.25">
      <c r="A37" s="20" t="s">
        <v>195</v>
      </c>
      <c r="B37" s="55">
        <v>30</v>
      </c>
      <c r="C37" s="127">
        <f>IF(B43=0, "-", B37/B43)</f>
        <v>0.24193548387096775</v>
      </c>
      <c r="D37" s="55">
        <v>1</v>
      </c>
      <c r="E37" s="119">
        <f>IF(D43=0, "-", D37/D43)</f>
        <v>1.4285714285714285E-2</v>
      </c>
      <c r="F37" s="128">
        <v>116</v>
      </c>
      <c r="G37" s="127">
        <f>IF(F43=0, "-", F37/F43)</f>
        <v>0.29292929292929293</v>
      </c>
      <c r="H37" s="55">
        <v>54</v>
      </c>
      <c r="I37" s="119">
        <f>IF(H43=0, "-", H37/H43)</f>
        <v>0.13432835820895522</v>
      </c>
      <c r="J37" s="118" t="str">
        <f>IF(D37=0, "-", IF((B37-D37)/D37&lt;10, (B37-D37)/D37, "&gt;999%"))</f>
        <v>&gt;999%</v>
      </c>
      <c r="K37" s="119">
        <f>IF(H37=0, "-", IF((F37-H37)/H37&lt;10, (F37-H37)/H37, "&gt;999%"))</f>
        <v>1.1481481481481481</v>
      </c>
    </row>
    <row r="38" spans="1:11" ht="15" x14ac:dyDescent="0.25">
      <c r="A38" s="20" t="s">
        <v>196</v>
      </c>
      <c r="B38" s="55">
        <v>1</v>
      </c>
      <c r="C38" s="127">
        <f>IF(B43=0, "-", B38/B43)</f>
        <v>8.0645161290322578E-3</v>
      </c>
      <c r="D38" s="55">
        <v>4</v>
      </c>
      <c r="E38" s="119">
        <f>IF(D43=0, "-", D38/D43)</f>
        <v>5.7142857142857141E-2</v>
      </c>
      <c r="F38" s="128">
        <v>10</v>
      </c>
      <c r="G38" s="127">
        <f>IF(F43=0, "-", F38/F43)</f>
        <v>2.5252525252525252E-2</v>
      </c>
      <c r="H38" s="55">
        <v>18</v>
      </c>
      <c r="I38" s="119">
        <f>IF(H43=0, "-", H38/H43)</f>
        <v>4.4776119402985072E-2</v>
      </c>
      <c r="J38" s="118">
        <f>IF(D38=0, "-", IF((B38-D38)/D38&lt;10, (B38-D38)/D38, "&gt;999%"))</f>
        <v>-0.75</v>
      </c>
      <c r="K38" s="119">
        <f>IF(H38=0, "-", IF((F38-H38)/H38&lt;10, (F38-H38)/H38, "&gt;999%"))</f>
        <v>-0.44444444444444442</v>
      </c>
    </row>
    <row r="39" spans="1:11" ht="15" x14ac:dyDescent="0.25">
      <c r="A39" s="20" t="s">
        <v>197</v>
      </c>
      <c r="B39" s="55">
        <v>93</v>
      </c>
      <c r="C39" s="127">
        <f>IF(B43=0, "-", B39/B43)</f>
        <v>0.75</v>
      </c>
      <c r="D39" s="55">
        <v>60</v>
      </c>
      <c r="E39" s="119">
        <f>IF(D43=0, "-", D39/D43)</f>
        <v>0.8571428571428571</v>
      </c>
      <c r="F39" s="128">
        <v>269</v>
      </c>
      <c r="G39" s="127">
        <f>IF(F43=0, "-", F39/F43)</f>
        <v>0.67929292929292928</v>
      </c>
      <c r="H39" s="55">
        <v>316</v>
      </c>
      <c r="I39" s="119">
        <f>IF(H43=0, "-", H39/H43)</f>
        <v>0.78606965174129351</v>
      </c>
      <c r="J39" s="118">
        <f>IF(D39=0, "-", IF((B39-D39)/D39&lt;10, (B39-D39)/D39, "&gt;999%"))</f>
        <v>0.55000000000000004</v>
      </c>
      <c r="K39" s="119">
        <f>IF(H39=0, "-", IF((F39-H39)/H39&lt;10, (F39-H39)/H39, "&gt;999%"))</f>
        <v>-0.14873417721518986</v>
      </c>
    </row>
    <row r="40" spans="1:11" ht="15" x14ac:dyDescent="0.25">
      <c r="A40" s="20" t="s">
        <v>198</v>
      </c>
      <c r="B40" s="55">
        <v>0</v>
      </c>
      <c r="C40" s="127">
        <f>IF(B43=0, "-", B40/B43)</f>
        <v>0</v>
      </c>
      <c r="D40" s="55">
        <v>5</v>
      </c>
      <c r="E40" s="119">
        <f>IF(D43=0, "-", D40/D43)</f>
        <v>7.1428571428571425E-2</v>
      </c>
      <c r="F40" s="128">
        <v>0</v>
      </c>
      <c r="G40" s="127">
        <f>IF(F43=0, "-", F40/F43)</f>
        <v>0</v>
      </c>
      <c r="H40" s="55">
        <v>14</v>
      </c>
      <c r="I40" s="119">
        <f>IF(H43=0, "-", H40/H43)</f>
        <v>3.482587064676617E-2</v>
      </c>
      <c r="J40" s="118">
        <f>IF(D40=0, "-", IF((B40-D40)/D40&lt;10, (B40-D40)/D40, "&gt;999%"))</f>
        <v>-1</v>
      </c>
      <c r="K40" s="119">
        <f>IF(H40=0, "-", IF((F40-H40)/H40&lt;10, (F40-H40)/H40, "&gt;999%"))</f>
        <v>-1</v>
      </c>
    </row>
    <row r="41" spans="1:11" ht="15" x14ac:dyDescent="0.25">
      <c r="A41" s="20" t="s">
        <v>199</v>
      </c>
      <c r="B41" s="55">
        <v>0</v>
      </c>
      <c r="C41" s="127">
        <f>IF(B43=0, "-", B41/B43)</f>
        <v>0</v>
      </c>
      <c r="D41" s="55">
        <v>0</v>
      </c>
      <c r="E41" s="119">
        <f>IF(D43=0, "-", D41/D43)</f>
        <v>0</v>
      </c>
      <c r="F41" s="128">
        <v>1</v>
      </c>
      <c r="G41" s="127">
        <f>IF(F43=0, "-", F41/F43)</f>
        <v>2.5252525252525255E-3</v>
      </c>
      <c r="H41" s="55">
        <v>0</v>
      </c>
      <c r="I41" s="119">
        <f>IF(H43=0, "-", H41/H43)</f>
        <v>0</v>
      </c>
      <c r="J41" s="118" t="str">
        <f>IF(D41=0, "-", IF((B41-D41)/D41&lt;10, (B41-D41)/D41, "&gt;999%"))</f>
        <v>-</v>
      </c>
      <c r="K41" s="119" t="str">
        <f>IF(H41=0, "-", IF((F41-H41)/H41&lt;10, (F41-H41)/H41, "&gt;999%"))</f>
        <v>-</v>
      </c>
    </row>
    <row r="42" spans="1:11" x14ac:dyDescent="0.2">
      <c r="A42" s="129"/>
      <c r="B42" s="82"/>
      <c r="D42" s="82"/>
      <c r="E42" s="86"/>
      <c r="F42" s="130"/>
      <c r="H42" s="82"/>
      <c r="I42" s="86"/>
      <c r="J42" s="85"/>
      <c r="K42" s="86"/>
    </row>
    <row r="43" spans="1:11" s="38" customFormat="1" x14ac:dyDescent="0.2">
      <c r="A43" s="131" t="s">
        <v>200</v>
      </c>
      <c r="B43" s="32">
        <f>SUM(B37:B42)</f>
        <v>124</v>
      </c>
      <c r="C43" s="132">
        <f>B43/34898</f>
        <v>3.5532122184652416E-3</v>
      </c>
      <c r="D43" s="32">
        <f>SUM(D37:D42)</f>
        <v>70</v>
      </c>
      <c r="E43" s="133">
        <f>D43/37811</f>
        <v>1.8513131099415514E-3</v>
      </c>
      <c r="F43" s="121">
        <f>SUM(F37:F42)</f>
        <v>396</v>
      </c>
      <c r="G43" s="134">
        <f>F43/140902</f>
        <v>2.8104640104469774E-3</v>
      </c>
      <c r="H43" s="32">
        <f>SUM(H37:H42)</f>
        <v>402</v>
      </c>
      <c r="I43" s="133">
        <f>H43/177898</f>
        <v>2.2597218630900852E-3</v>
      </c>
      <c r="J43" s="35">
        <f>IF(D43=0, "-", IF((B43-D43)/D43&lt;10, (B43-D43)/D43, "&gt;999%"))</f>
        <v>0.77142857142857146</v>
      </c>
      <c r="K43" s="36">
        <f>IF(H43=0, "-", IF((F43-H43)/H43&lt;10, (F43-H43)/H43, "&gt;999%"))</f>
        <v>-1.4925373134328358E-2</v>
      </c>
    </row>
    <row r="44" spans="1:11" x14ac:dyDescent="0.2">
      <c r="B44" s="130"/>
      <c r="D44" s="130"/>
      <c r="F44" s="130"/>
      <c r="H44" s="130"/>
    </row>
    <row r="45" spans="1:11" s="38" customFormat="1" x14ac:dyDescent="0.2">
      <c r="A45" s="131" t="s">
        <v>201</v>
      </c>
      <c r="B45" s="32">
        <v>1122</v>
      </c>
      <c r="C45" s="132">
        <f>B45/34898</f>
        <v>3.2150839589661299E-2</v>
      </c>
      <c r="D45" s="32">
        <v>2366</v>
      </c>
      <c r="E45" s="133">
        <f>D45/37811</f>
        <v>6.2574383116024437E-2</v>
      </c>
      <c r="F45" s="121">
        <v>6287</v>
      </c>
      <c r="G45" s="134">
        <f>F45/140902</f>
        <v>4.4619664731515518E-2</v>
      </c>
      <c r="H45" s="32">
        <v>11926</v>
      </c>
      <c r="I45" s="133">
        <f>H45/177898</f>
        <v>6.7038415271672536E-2</v>
      </c>
      <c r="J45" s="35">
        <f>IF(D45=0, "-", IF((B45-D45)/D45&lt;10, (B45-D45)/D45, "&gt;999%"))</f>
        <v>-0.52578191039729505</v>
      </c>
      <c r="K45" s="36">
        <f>IF(H45=0, "-", IF((F45-H45)/H45&lt;10, (F45-H45)/H45, "&gt;999%"))</f>
        <v>-0.4728324668790877</v>
      </c>
    </row>
    <row r="46" spans="1:11" x14ac:dyDescent="0.2">
      <c r="B46" s="130"/>
      <c r="D46" s="130"/>
      <c r="F46" s="130"/>
      <c r="H46" s="130"/>
    </row>
    <row r="47" spans="1:11" ht="15.75" x14ac:dyDescent="0.25">
      <c r="A47" s="122" t="s">
        <v>29</v>
      </c>
      <c r="B47" s="170" t="s">
        <v>4</v>
      </c>
      <c r="C47" s="172"/>
      <c r="D47" s="172"/>
      <c r="E47" s="171"/>
      <c r="F47" s="170" t="s">
        <v>169</v>
      </c>
      <c r="G47" s="172"/>
      <c r="H47" s="172"/>
      <c r="I47" s="171"/>
      <c r="J47" s="170" t="s">
        <v>170</v>
      </c>
      <c r="K47" s="171"/>
    </row>
    <row r="48" spans="1:11" x14ac:dyDescent="0.2">
      <c r="A48" s="16"/>
      <c r="B48" s="170">
        <f>VALUE(RIGHT($B$2, 4))</f>
        <v>2020</v>
      </c>
      <c r="C48" s="171"/>
      <c r="D48" s="170">
        <f>B48-1</f>
        <v>2019</v>
      </c>
      <c r="E48" s="178"/>
      <c r="F48" s="170">
        <f>B48</f>
        <v>2020</v>
      </c>
      <c r="G48" s="178"/>
      <c r="H48" s="170">
        <f>D48</f>
        <v>2019</v>
      </c>
      <c r="I48" s="178"/>
      <c r="J48" s="13" t="s">
        <v>8</v>
      </c>
      <c r="K48" s="14" t="s">
        <v>5</v>
      </c>
    </row>
    <row r="49" spans="1:11" x14ac:dyDescent="0.2">
      <c r="A49" s="123" t="s">
        <v>202</v>
      </c>
      <c r="B49" s="124" t="s">
        <v>171</v>
      </c>
      <c r="C49" s="125" t="s">
        <v>172</v>
      </c>
      <c r="D49" s="124" t="s">
        <v>171</v>
      </c>
      <c r="E49" s="126" t="s">
        <v>172</v>
      </c>
      <c r="F49" s="125" t="s">
        <v>171</v>
      </c>
      <c r="G49" s="125" t="s">
        <v>172</v>
      </c>
      <c r="H49" s="124" t="s">
        <v>171</v>
      </c>
      <c r="I49" s="126" t="s">
        <v>172</v>
      </c>
      <c r="J49" s="124"/>
      <c r="K49" s="126"/>
    </row>
    <row r="50" spans="1:11" ht="15" x14ac:dyDescent="0.25">
      <c r="A50" s="20" t="s">
        <v>203</v>
      </c>
      <c r="B50" s="55">
        <v>1</v>
      </c>
      <c r="C50" s="127">
        <f>IF(B74=0, "-", B50/B74)</f>
        <v>2.13857998289136E-4</v>
      </c>
      <c r="D50" s="55">
        <v>11</v>
      </c>
      <c r="E50" s="119">
        <f>IF(D74=0, "-", D50/D74)</f>
        <v>1.8764926646195838E-3</v>
      </c>
      <c r="F50" s="128">
        <v>10</v>
      </c>
      <c r="G50" s="127">
        <f>IF(F74=0, "-", F50/F74)</f>
        <v>5.0306871918704094E-4</v>
      </c>
      <c r="H50" s="55">
        <v>35</v>
      </c>
      <c r="I50" s="119">
        <f>IF(H74=0, "-", H50/H74)</f>
        <v>1.2094405473582362E-3</v>
      </c>
      <c r="J50" s="118">
        <f t="shared" ref="J50:J72" si="2">IF(D50=0, "-", IF((B50-D50)/D50&lt;10, (B50-D50)/D50, "&gt;999%"))</f>
        <v>-0.90909090909090906</v>
      </c>
      <c r="K50" s="119">
        <f t="shared" ref="K50:K72" si="3">IF(H50=0, "-", IF((F50-H50)/H50&lt;10, (F50-H50)/H50, "&gt;999%"))</f>
        <v>-0.7142857142857143</v>
      </c>
    </row>
    <row r="51" spans="1:11" ht="15" x14ac:dyDescent="0.25">
      <c r="A51" s="20" t="s">
        <v>204</v>
      </c>
      <c r="B51" s="55">
        <v>51</v>
      </c>
      <c r="C51" s="127">
        <f>IF(B74=0, "-", B51/B74)</f>
        <v>1.0906757912745937E-2</v>
      </c>
      <c r="D51" s="55">
        <v>77</v>
      </c>
      <c r="E51" s="119">
        <f>IF(D74=0, "-", D51/D74)</f>
        <v>1.3135448652337086E-2</v>
      </c>
      <c r="F51" s="128">
        <v>207</v>
      </c>
      <c r="G51" s="127">
        <f>IF(F74=0, "-", F51/F74)</f>
        <v>1.0413522487171747E-2</v>
      </c>
      <c r="H51" s="55">
        <v>512</v>
      </c>
      <c r="I51" s="119">
        <f>IF(H74=0, "-", H51/H74)</f>
        <v>1.7692387435640486E-2</v>
      </c>
      <c r="J51" s="118">
        <f t="shared" si="2"/>
        <v>-0.33766233766233766</v>
      </c>
      <c r="K51" s="119">
        <f t="shared" si="3"/>
        <v>-0.595703125</v>
      </c>
    </row>
    <row r="52" spans="1:11" ht="15" x14ac:dyDescent="0.25">
      <c r="A52" s="20" t="s">
        <v>205</v>
      </c>
      <c r="B52" s="55">
        <v>22</v>
      </c>
      <c r="C52" s="127">
        <f>IF(B74=0, "-", B52/B74)</f>
        <v>4.704875962360992E-3</v>
      </c>
      <c r="D52" s="55">
        <v>61</v>
      </c>
      <c r="E52" s="119">
        <f>IF(D74=0, "-", D52/D74)</f>
        <v>1.0406004776526782E-2</v>
      </c>
      <c r="F52" s="128">
        <v>237</v>
      </c>
      <c r="G52" s="127">
        <f>IF(F74=0, "-", F52/F74)</f>
        <v>1.192272864473287E-2</v>
      </c>
      <c r="H52" s="55">
        <v>682</v>
      </c>
      <c r="I52" s="119">
        <f>IF(H74=0, "-", H52/H74)</f>
        <v>2.3566812951380491E-2</v>
      </c>
      <c r="J52" s="118">
        <f t="shared" si="2"/>
        <v>-0.63934426229508201</v>
      </c>
      <c r="K52" s="119">
        <f t="shared" si="3"/>
        <v>-0.65249266862170086</v>
      </c>
    </row>
    <row r="53" spans="1:11" ht="15" x14ac:dyDescent="0.25">
      <c r="A53" s="20" t="s">
        <v>206</v>
      </c>
      <c r="B53" s="55">
        <v>277</v>
      </c>
      <c r="C53" s="127">
        <f>IF(B74=0, "-", B53/B74)</f>
        <v>5.9238665526090674E-2</v>
      </c>
      <c r="D53" s="55">
        <v>487</v>
      </c>
      <c r="E53" s="119">
        <f>IF(D74=0, "-", D53/D74)</f>
        <v>8.3077447969976112E-2</v>
      </c>
      <c r="F53" s="128">
        <v>1312</v>
      </c>
      <c r="G53" s="127">
        <f>IF(F74=0, "-", F53/F74)</f>
        <v>6.6002615957339777E-2</v>
      </c>
      <c r="H53" s="55">
        <v>1912</v>
      </c>
      <c r="I53" s="119">
        <f>IF(H74=0, "-", H53/H74)</f>
        <v>6.6070009329969939E-2</v>
      </c>
      <c r="J53" s="118">
        <f t="shared" si="2"/>
        <v>-0.43121149897330596</v>
      </c>
      <c r="K53" s="119">
        <f t="shared" si="3"/>
        <v>-0.31380753138075312</v>
      </c>
    </row>
    <row r="54" spans="1:11" ht="15" x14ac:dyDescent="0.25">
      <c r="A54" s="20" t="s">
        <v>207</v>
      </c>
      <c r="B54" s="55">
        <v>48</v>
      </c>
      <c r="C54" s="127">
        <f>IF(B74=0, "-", B54/B74)</f>
        <v>1.0265183917878529E-2</v>
      </c>
      <c r="D54" s="55">
        <v>101</v>
      </c>
      <c r="E54" s="119">
        <f>IF(D74=0, "-", D54/D74)</f>
        <v>1.7229614466052541E-2</v>
      </c>
      <c r="F54" s="128">
        <v>242</v>
      </c>
      <c r="G54" s="127">
        <f>IF(F74=0, "-", F54/F74)</f>
        <v>1.2174263004326391E-2</v>
      </c>
      <c r="H54" s="55">
        <v>446</v>
      </c>
      <c r="I54" s="119">
        <f>IF(H74=0, "-", H54/H74)</f>
        <v>1.5411728117764954E-2</v>
      </c>
      <c r="J54" s="118">
        <f t="shared" si="2"/>
        <v>-0.52475247524752477</v>
      </c>
      <c r="K54" s="119">
        <f t="shared" si="3"/>
        <v>-0.45739910313901344</v>
      </c>
    </row>
    <row r="55" spans="1:11" ht="15" x14ac:dyDescent="0.25">
      <c r="A55" s="20" t="s">
        <v>208</v>
      </c>
      <c r="B55" s="55">
        <v>970</v>
      </c>
      <c r="C55" s="127">
        <f>IF(B74=0, "-", B55/B74)</f>
        <v>0.20744225834046193</v>
      </c>
      <c r="D55" s="55">
        <v>1120</v>
      </c>
      <c r="E55" s="119">
        <f>IF(D74=0, "-", D55/D74)</f>
        <v>0.19106107130672126</v>
      </c>
      <c r="F55" s="128">
        <v>3786</v>
      </c>
      <c r="G55" s="127">
        <f>IF(F74=0, "-", F55/F74)</f>
        <v>0.1904618170842137</v>
      </c>
      <c r="H55" s="55">
        <v>4998</v>
      </c>
      <c r="I55" s="119">
        <f>IF(H74=0, "-", H55/H74)</f>
        <v>0.17270811016275614</v>
      </c>
      <c r="J55" s="118">
        <f t="shared" si="2"/>
        <v>-0.13392857142857142</v>
      </c>
      <c r="K55" s="119">
        <f t="shared" si="3"/>
        <v>-0.2424969987995198</v>
      </c>
    </row>
    <row r="56" spans="1:11" ht="15" x14ac:dyDescent="0.25">
      <c r="A56" s="20" t="s">
        <v>209</v>
      </c>
      <c r="B56" s="55">
        <v>8</v>
      </c>
      <c r="C56" s="127">
        <f>IF(B74=0, "-", B56/B74)</f>
        <v>1.710863986313088E-3</v>
      </c>
      <c r="D56" s="55">
        <v>5</v>
      </c>
      <c r="E56" s="119">
        <f>IF(D74=0, "-", D56/D74)</f>
        <v>8.5295121119071987E-4</v>
      </c>
      <c r="F56" s="128">
        <v>81</v>
      </c>
      <c r="G56" s="127">
        <f>IF(F74=0, "-", F56/F74)</f>
        <v>4.0748566254150314E-3</v>
      </c>
      <c r="H56" s="55">
        <v>69</v>
      </c>
      <c r="I56" s="119">
        <f>IF(H74=0, "-", H56/H74)</f>
        <v>2.3843256505062371E-3</v>
      </c>
      <c r="J56" s="118">
        <f t="shared" si="2"/>
        <v>0.6</v>
      </c>
      <c r="K56" s="119">
        <f t="shared" si="3"/>
        <v>0.17391304347826086</v>
      </c>
    </row>
    <row r="57" spans="1:11" ht="15" x14ac:dyDescent="0.25">
      <c r="A57" s="20" t="s">
        <v>210</v>
      </c>
      <c r="B57" s="55">
        <v>801</v>
      </c>
      <c r="C57" s="127">
        <f>IF(B74=0, "-", B57/B74)</f>
        <v>0.17130025662959794</v>
      </c>
      <c r="D57" s="55">
        <v>979</v>
      </c>
      <c r="E57" s="119">
        <f>IF(D74=0, "-", D57/D74)</f>
        <v>0.16700784715114295</v>
      </c>
      <c r="F57" s="128">
        <v>3355</v>
      </c>
      <c r="G57" s="127">
        <f>IF(F74=0, "-", F57/F74)</f>
        <v>0.16877955528725225</v>
      </c>
      <c r="H57" s="55">
        <v>3787</v>
      </c>
      <c r="I57" s="119">
        <f>IF(H74=0, "-", H57/H74)</f>
        <v>0.13086146722416117</v>
      </c>
      <c r="J57" s="118">
        <f t="shared" si="2"/>
        <v>-0.18181818181818182</v>
      </c>
      <c r="K57" s="119">
        <f t="shared" si="3"/>
        <v>-0.11407446527594402</v>
      </c>
    </row>
    <row r="58" spans="1:11" ht="15" x14ac:dyDescent="0.25">
      <c r="A58" s="20" t="s">
        <v>211</v>
      </c>
      <c r="B58" s="55">
        <v>0</v>
      </c>
      <c r="C58" s="127">
        <f>IF(B74=0, "-", B58/B74)</f>
        <v>0</v>
      </c>
      <c r="D58" s="55">
        <v>0</v>
      </c>
      <c r="E58" s="119">
        <f>IF(D74=0, "-", D58/D74)</f>
        <v>0</v>
      </c>
      <c r="F58" s="128">
        <v>0</v>
      </c>
      <c r="G58" s="127">
        <f>IF(F74=0, "-", F58/F74)</f>
        <v>0</v>
      </c>
      <c r="H58" s="55">
        <v>13</v>
      </c>
      <c r="I58" s="119">
        <f>IF(H74=0, "-", H58/H74)</f>
        <v>4.4922077473305918E-4</v>
      </c>
      <c r="J58" s="118" t="str">
        <f t="shared" si="2"/>
        <v>-</v>
      </c>
      <c r="K58" s="119">
        <f t="shared" si="3"/>
        <v>-1</v>
      </c>
    </row>
    <row r="59" spans="1:11" ht="15" x14ac:dyDescent="0.25">
      <c r="A59" s="20" t="s">
        <v>212</v>
      </c>
      <c r="B59" s="55">
        <v>559</v>
      </c>
      <c r="C59" s="127">
        <f>IF(B74=0, "-", B59/B74)</f>
        <v>0.11954662104362704</v>
      </c>
      <c r="D59" s="55">
        <v>853</v>
      </c>
      <c r="E59" s="119">
        <f>IF(D74=0, "-", D59/D74)</f>
        <v>0.1455134766291368</v>
      </c>
      <c r="F59" s="128">
        <v>2275</v>
      </c>
      <c r="G59" s="127">
        <f>IF(F74=0, "-", F59/F74)</f>
        <v>0.11444813361505182</v>
      </c>
      <c r="H59" s="55">
        <v>5343</v>
      </c>
      <c r="I59" s="119">
        <f>IF(H74=0, "-", H59/H74)</f>
        <v>0.18462973841528732</v>
      </c>
      <c r="J59" s="118">
        <f t="shared" si="2"/>
        <v>-0.34466588511137164</v>
      </c>
      <c r="K59" s="119">
        <f t="shared" si="3"/>
        <v>-0.57420924574209242</v>
      </c>
    </row>
    <row r="60" spans="1:11" ht="15" x14ac:dyDescent="0.25">
      <c r="A60" s="20" t="s">
        <v>213</v>
      </c>
      <c r="B60" s="55">
        <v>0</v>
      </c>
      <c r="C60" s="127">
        <f>IF(B74=0, "-", B60/B74)</f>
        <v>0</v>
      </c>
      <c r="D60" s="55">
        <v>0</v>
      </c>
      <c r="E60" s="119">
        <f>IF(D74=0, "-", D60/D74)</f>
        <v>0</v>
      </c>
      <c r="F60" s="128">
        <v>0</v>
      </c>
      <c r="G60" s="127">
        <f>IF(F74=0, "-", F60/F74)</f>
        <v>0</v>
      </c>
      <c r="H60" s="55">
        <v>17</v>
      </c>
      <c r="I60" s="119">
        <f>IF(H74=0, "-", H60/H74)</f>
        <v>5.8744255157400053E-4</v>
      </c>
      <c r="J60" s="118" t="str">
        <f t="shared" si="2"/>
        <v>-</v>
      </c>
      <c r="K60" s="119">
        <f t="shared" si="3"/>
        <v>-1</v>
      </c>
    </row>
    <row r="61" spans="1:11" ht="15" x14ac:dyDescent="0.25">
      <c r="A61" s="20" t="s">
        <v>214</v>
      </c>
      <c r="B61" s="55">
        <v>0</v>
      </c>
      <c r="C61" s="127">
        <f>IF(B74=0, "-", B61/B74)</f>
        <v>0</v>
      </c>
      <c r="D61" s="55">
        <v>36</v>
      </c>
      <c r="E61" s="119">
        <f>IF(D74=0, "-", D61/D74)</f>
        <v>6.1412487205731829E-3</v>
      </c>
      <c r="F61" s="128">
        <v>0</v>
      </c>
      <c r="G61" s="127">
        <f>IF(F74=0, "-", F61/F74)</f>
        <v>0</v>
      </c>
      <c r="H61" s="55">
        <v>806</v>
      </c>
      <c r="I61" s="119">
        <f>IF(H74=0, "-", H61/H74)</f>
        <v>2.785168803344967E-2</v>
      </c>
      <c r="J61" s="118">
        <f t="shared" si="2"/>
        <v>-1</v>
      </c>
      <c r="K61" s="119">
        <f t="shared" si="3"/>
        <v>-1</v>
      </c>
    </row>
    <row r="62" spans="1:11" ht="15" x14ac:dyDescent="0.25">
      <c r="A62" s="20" t="s">
        <v>215</v>
      </c>
      <c r="B62" s="55">
        <v>13</v>
      </c>
      <c r="C62" s="127">
        <f>IF(B74=0, "-", B62/B74)</f>
        <v>2.7801539777587681E-3</v>
      </c>
      <c r="D62" s="55">
        <v>27</v>
      </c>
      <c r="E62" s="119">
        <f>IF(D74=0, "-", D62/D74)</f>
        <v>4.6059365404298872E-3</v>
      </c>
      <c r="F62" s="128">
        <v>42</v>
      </c>
      <c r="G62" s="127">
        <f>IF(F74=0, "-", F62/F74)</f>
        <v>2.1128886205855719E-3</v>
      </c>
      <c r="H62" s="55">
        <v>66</v>
      </c>
      <c r="I62" s="119">
        <f>IF(H74=0, "-", H62/H74)</f>
        <v>2.2806593178755314E-3</v>
      </c>
      <c r="J62" s="118">
        <f t="shared" si="2"/>
        <v>-0.51851851851851849</v>
      </c>
      <c r="K62" s="119">
        <f t="shared" si="3"/>
        <v>-0.36363636363636365</v>
      </c>
    </row>
    <row r="63" spans="1:11" ht="15" x14ac:dyDescent="0.25">
      <c r="A63" s="20" t="s">
        <v>216</v>
      </c>
      <c r="B63" s="55">
        <v>3</v>
      </c>
      <c r="C63" s="127">
        <f>IF(B74=0, "-", B63/B74)</f>
        <v>6.4157399486740806E-4</v>
      </c>
      <c r="D63" s="55">
        <v>16</v>
      </c>
      <c r="E63" s="119">
        <f>IF(D74=0, "-", D63/D74)</f>
        <v>2.7294438758103039E-3</v>
      </c>
      <c r="F63" s="128">
        <v>20</v>
      </c>
      <c r="G63" s="127">
        <f>IF(F74=0, "-", F63/F74)</f>
        <v>1.0061374383740819E-3</v>
      </c>
      <c r="H63" s="55">
        <v>80</v>
      </c>
      <c r="I63" s="119">
        <f>IF(H74=0, "-", H63/H74)</f>
        <v>2.7644355368188259E-3</v>
      </c>
      <c r="J63" s="118">
        <f t="shared" si="2"/>
        <v>-0.8125</v>
      </c>
      <c r="K63" s="119">
        <f t="shared" si="3"/>
        <v>-0.75</v>
      </c>
    </row>
    <row r="64" spans="1:11" ht="15" x14ac:dyDescent="0.25">
      <c r="A64" s="20" t="s">
        <v>217</v>
      </c>
      <c r="B64" s="55">
        <v>1</v>
      </c>
      <c r="C64" s="127">
        <f>IF(B74=0, "-", B64/B74)</f>
        <v>2.13857998289136E-4</v>
      </c>
      <c r="D64" s="55">
        <v>3</v>
      </c>
      <c r="E64" s="119">
        <f>IF(D74=0, "-", D64/D74)</f>
        <v>5.1177072671443195E-4</v>
      </c>
      <c r="F64" s="128">
        <v>42</v>
      </c>
      <c r="G64" s="127">
        <f>IF(F74=0, "-", F64/F74)</f>
        <v>2.1128886205855719E-3</v>
      </c>
      <c r="H64" s="55">
        <v>68</v>
      </c>
      <c r="I64" s="119">
        <f>IF(H74=0, "-", H64/H74)</f>
        <v>2.3497702062960021E-3</v>
      </c>
      <c r="J64" s="118">
        <f t="shared" si="2"/>
        <v>-0.66666666666666663</v>
      </c>
      <c r="K64" s="119">
        <f t="shared" si="3"/>
        <v>-0.38235294117647056</v>
      </c>
    </row>
    <row r="65" spans="1:11" ht="15" x14ac:dyDescent="0.25">
      <c r="A65" s="20" t="s">
        <v>218</v>
      </c>
      <c r="B65" s="55">
        <v>16</v>
      </c>
      <c r="C65" s="127">
        <f>IF(B74=0, "-", B65/B74)</f>
        <v>3.4217279726261761E-3</v>
      </c>
      <c r="D65" s="55">
        <v>0</v>
      </c>
      <c r="E65" s="119">
        <f>IF(D74=0, "-", D65/D74)</f>
        <v>0</v>
      </c>
      <c r="F65" s="128">
        <v>16</v>
      </c>
      <c r="G65" s="127">
        <f>IF(F74=0, "-", F65/F74)</f>
        <v>8.0490995069926554E-4</v>
      </c>
      <c r="H65" s="55">
        <v>0</v>
      </c>
      <c r="I65" s="119">
        <f>IF(H74=0, "-", H65/H74)</f>
        <v>0</v>
      </c>
      <c r="J65" s="118" t="str">
        <f t="shared" si="2"/>
        <v>-</v>
      </c>
      <c r="K65" s="119" t="str">
        <f t="shared" si="3"/>
        <v>-</v>
      </c>
    </row>
    <row r="66" spans="1:11" ht="15" x14ac:dyDescent="0.25">
      <c r="A66" s="20" t="s">
        <v>219</v>
      </c>
      <c r="B66" s="55">
        <v>131</v>
      </c>
      <c r="C66" s="127">
        <f>IF(B74=0, "-", B66/B74)</f>
        <v>2.8015397775876819E-2</v>
      </c>
      <c r="D66" s="55">
        <v>256</v>
      </c>
      <c r="E66" s="119">
        <f>IF(D74=0, "-", D66/D74)</f>
        <v>4.3671102012964862E-2</v>
      </c>
      <c r="F66" s="128">
        <v>605</v>
      </c>
      <c r="G66" s="127">
        <f>IF(F74=0, "-", F66/F74)</f>
        <v>3.0435657510815978E-2</v>
      </c>
      <c r="H66" s="55">
        <v>890</v>
      </c>
      <c r="I66" s="119">
        <f>IF(H74=0, "-", H66/H74)</f>
        <v>3.0754345347109437E-2</v>
      </c>
      <c r="J66" s="118">
        <f t="shared" si="2"/>
        <v>-0.48828125</v>
      </c>
      <c r="K66" s="119">
        <f t="shared" si="3"/>
        <v>-0.3202247191011236</v>
      </c>
    </row>
    <row r="67" spans="1:11" ht="15" x14ac:dyDescent="0.25">
      <c r="A67" s="20" t="s">
        <v>220</v>
      </c>
      <c r="B67" s="55">
        <v>20</v>
      </c>
      <c r="C67" s="127">
        <f>IF(B74=0, "-", B67/B74)</f>
        <v>4.2771599657827203E-3</v>
      </c>
      <c r="D67" s="55">
        <v>48</v>
      </c>
      <c r="E67" s="119">
        <f>IF(D74=0, "-", D67/D74)</f>
        <v>8.1883316274309111E-3</v>
      </c>
      <c r="F67" s="128">
        <v>204</v>
      </c>
      <c r="G67" s="127">
        <f>IF(F74=0, "-", F67/F74)</f>
        <v>1.0262601871415635E-2</v>
      </c>
      <c r="H67" s="55">
        <v>240</v>
      </c>
      <c r="I67" s="119">
        <f>IF(H74=0, "-", H67/H74)</f>
        <v>8.2933066104564773E-3</v>
      </c>
      <c r="J67" s="118">
        <f t="shared" si="2"/>
        <v>-0.58333333333333337</v>
      </c>
      <c r="K67" s="119">
        <f t="shared" si="3"/>
        <v>-0.15</v>
      </c>
    </row>
    <row r="68" spans="1:11" ht="15" x14ac:dyDescent="0.25">
      <c r="A68" s="20" t="s">
        <v>221</v>
      </c>
      <c r="B68" s="55">
        <v>1188</v>
      </c>
      <c r="C68" s="127">
        <f>IF(B74=0, "-", B68/B74)</f>
        <v>0.2540633019674936</v>
      </c>
      <c r="D68" s="55">
        <v>1086</v>
      </c>
      <c r="E68" s="119">
        <f>IF(D74=0, "-", D68/D74)</f>
        <v>0.18526100307062435</v>
      </c>
      <c r="F68" s="128">
        <v>5146</v>
      </c>
      <c r="G68" s="127">
        <f>IF(F74=0, "-", F68/F74)</f>
        <v>0.25887916289365126</v>
      </c>
      <c r="H68" s="55">
        <v>5599</v>
      </c>
      <c r="I68" s="119">
        <f>IF(H74=0, "-", H68/H74)</f>
        <v>0.19347593213310757</v>
      </c>
      <c r="J68" s="118">
        <f t="shared" si="2"/>
        <v>9.3922651933701654E-2</v>
      </c>
      <c r="K68" s="119">
        <f t="shared" si="3"/>
        <v>-8.0907304875870695E-2</v>
      </c>
    </row>
    <row r="69" spans="1:11" ht="15" x14ac:dyDescent="0.25">
      <c r="A69" s="20" t="s">
        <v>222</v>
      </c>
      <c r="B69" s="55">
        <v>6</v>
      </c>
      <c r="C69" s="127">
        <f>IF(B74=0, "-", B69/B74)</f>
        <v>1.2831479897348161E-3</v>
      </c>
      <c r="D69" s="55">
        <v>6</v>
      </c>
      <c r="E69" s="119">
        <f>IF(D74=0, "-", D69/D74)</f>
        <v>1.0235414534288639E-3</v>
      </c>
      <c r="F69" s="128">
        <v>23</v>
      </c>
      <c r="G69" s="127">
        <f>IF(F74=0, "-", F69/F74)</f>
        <v>1.1570580541301941E-3</v>
      </c>
      <c r="H69" s="55">
        <v>30</v>
      </c>
      <c r="I69" s="119">
        <f>IF(H74=0, "-", H69/H74)</f>
        <v>1.0366633263070597E-3</v>
      </c>
      <c r="J69" s="118">
        <f t="shared" si="2"/>
        <v>0</v>
      </c>
      <c r="K69" s="119">
        <f t="shared" si="3"/>
        <v>-0.23333333333333334</v>
      </c>
    </row>
    <row r="70" spans="1:11" ht="15" x14ac:dyDescent="0.25">
      <c r="A70" s="20" t="s">
        <v>223</v>
      </c>
      <c r="B70" s="55">
        <v>4</v>
      </c>
      <c r="C70" s="127">
        <f>IF(B74=0, "-", B70/B74)</f>
        <v>8.5543199315654401E-4</v>
      </c>
      <c r="D70" s="55">
        <v>4</v>
      </c>
      <c r="E70" s="119">
        <f>IF(D74=0, "-", D70/D74)</f>
        <v>6.8236096895257596E-4</v>
      </c>
      <c r="F70" s="128">
        <v>50</v>
      </c>
      <c r="G70" s="127">
        <f>IF(F74=0, "-", F70/F74)</f>
        <v>2.5153435959352046E-3</v>
      </c>
      <c r="H70" s="55">
        <v>57</v>
      </c>
      <c r="I70" s="119">
        <f>IF(H74=0, "-", H70/H74)</f>
        <v>1.9696603199834133E-3</v>
      </c>
      <c r="J70" s="118">
        <f t="shared" si="2"/>
        <v>0</v>
      </c>
      <c r="K70" s="119">
        <f t="shared" si="3"/>
        <v>-0.12280701754385964</v>
      </c>
    </row>
    <row r="71" spans="1:11" ht="15" x14ac:dyDescent="0.25">
      <c r="A71" s="20" t="s">
        <v>224</v>
      </c>
      <c r="B71" s="55">
        <v>557</v>
      </c>
      <c r="C71" s="127">
        <f>IF(B74=0, "-", B71/B74)</f>
        <v>0.11911890504704876</v>
      </c>
      <c r="D71" s="55">
        <v>666</v>
      </c>
      <c r="E71" s="119">
        <f>IF(D74=0, "-", D71/D74)</f>
        <v>0.11361310133060389</v>
      </c>
      <c r="F71" s="128">
        <v>2225</v>
      </c>
      <c r="G71" s="127">
        <f>IF(F74=0, "-", F71/F74)</f>
        <v>0.11193279001911662</v>
      </c>
      <c r="H71" s="55">
        <v>3244</v>
      </c>
      <c r="I71" s="119">
        <f>IF(H74=0, "-", H71/H74)</f>
        <v>0.11209786101800338</v>
      </c>
      <c r="J71" s="118">
        <f t="shared" si="2"/>
        <v>-0.16366366366366367</v>
      </c>
      <c r="K71" s="119">
        <f t="shared" si="3"/>
        <v>-0.31411837237977808</v>
      </c>
    </row>
    <row r="72" spans="1:11" ht="15" x14ac:dyDescent="0.25">
      <c r="A72" s="20" t="s">
        <v>225</v>
      </c>
      <c r="B72" s="55">
        <v>0</v>
      </c>
      <c r="C72" s="127">
        <f>IF(B74=0, "-", B72/B74)</f>
        <v>0</v>
      </c>
      <c r="D72" s="55">
        <v>20</v>
      </c>
      <c r="E72" s="119">
        <f>IF(D74=0, "-", D72/D74)</f>
        <v>3.4118048447628795E-3</v>
      </c>
      <c r="F72" s="128">
        <v>0</v>
      </c>
      <c r="G72" s="127">
        <f>IF(F74=0, "-", F72/F74)</f>
        <v>0</v>
      </c>
      <c r="H72" s="55">
        <v>45</v>
      </c>
      <c r="I72" s="119">
        <f>IF(H74=0, "-", H72/H74)</f>
        <v>1.5549949894605895E-3</v>
      </c>
      <c r="J72" s="118">
        <f t="shared" si="2"/>
        <v>-1</v>
      </c>
      <c r="K72" s="119">
        <f t="shared" si="3"/>
        <v>-1</v>
      </c>
    </row>
    <row r="73" spans="1:11" x14ac:dyDescent="0.2">
      <c r="A73" s="129"/>
      <c r="B73" s="82"/>
      <c r="D73" s="82"/>
      <c r="E73" s="86"/>
      <c r="F73" s="130"/>
      <c r="H73" s="82"/>
      <c r="I73" s="86"/>
      <c r="J73" s="85"/>
      <c r="K73" s="86"/>
    </row>
    <row r="74" spans="1:11" s="38" customFormat="1" x14ac:dyDescent="0.2">
      <c r="A74" s="131" t="s">
        <v>226</v>
      </c>
      <c r="B74" s="32">
        <f>SUM(B50:B73)</f>
        <v>4676</v>
      </c>
      <c r="C74" s="132">
        <f>B74/34898</f>
        <v>0.13399048656083443</v>
      </c>
      <c r="D74" s="32">
        <f>SUM(D50:D73)</f>
        <v>5862</v>
      </c>
      <c r="E74" s="133">
        <f>D74/37811</f>
        <v>0.15503424929253393</v>
      </c>
      <c r="F74" s="121">
        <f>SUM(F50:F73)</f>
        <v>19878</v>
      </c>
      <c r="G74" s="134">
        <f>F74/140902</f>
        <v>0.14107677676683084</v>
      </c>
      <c r="H74" s="32">
        <f>SUM(H50:H73)</f>
        <v>28939</v>
      </c>
      <c r="I74" s="133">
        <f>H74/177898</f>
        <v>0.16267186814916412</v>
      </c>
      <c r="J74" s="35">
        <f>IF(D74=0, "-", IF((B74-D74)/D74&lt;10, (B74-D74)/D74, "&gt;999%"))</f>
        <v>-0.20232002729443876</v>
      </c>
      <c r="K74" s="36">
        <f>IF(H74=0, "-", IF((F74-H74)/H74&lt;10, (F74-H74)/H74, "&gt;999%"))</f>
        <v>-0.31310687998894227</v>
      </c>
    </row>
    <row r="75" spans="1:11" x14ac:dyDescent="0.2">
      <c r="B75" s="130"/>
      <c r="D75" s="130"/>
      <c r="F75" s="130"/>
      <c r="H75" s="130"/>
    </row>
    <row r="76" spans="1:11" x14ac:dyDescent="0.2">
      <c r="A76" s="123" t="s">
        <v>227</v>
      </c>
      <c r="B76" s="124" t="s">
        <v>171</v>
      </c>
      <c r="C76" s="125" t="s">
        <v>172</v>
      </c>
      <c r="D76" s="124" t="s">
        <v>171</v>
      </c>
      <c r="E76" s="126" t="s">
        <v>172</v>
      </c>
      <c r="F76" s="125" t="s">
        <v>171</v>
      </c>
      <c r="G76" s="125" t="s">
        <v>172</v>
      </c>
      <c r="H76" s="124" t="s">
        <v>171</v>
      </c>
      <c r="I76" s="126" t="s">
        <v>172</v>
      </c>
      <c r="J76" s="124"/>
      <c r="K76" s="126"/>
    </row>
    <row r="77" spans="1:11" ht="15" x14ac:dyDescent="0.25">
      <c r="A77" s="20" t="s">
        <v>228</v>
      </c>
      <c r="B77" s="55">
        <v>159</v>
      </c>
      <c r="C77" s="127">
        <f>IF(B88=0, "-", B77/B88)</f>
        <v>0.21486486486486486</v>
      </c>
      <c r="D77" s="55">
        <v>146</v>
      </c>
      <c r="E77" s="119">
        <f>IF(D88=0, "-", D77/D88)</f>
        <v>0.26497277676950998</v>
      </c>
      <c r="F77" s="128">
        <v>481</v>
      </c>
      <c r="G77" s="127">
        <f>IF(F88=0, "-", F77/F88)</f>
        <v>0.18400918133129304</v>
      </c>
      <c r="H77" s="55">
        <v>828</v>
      </c>
      <c r="I77" s="119">
        <f>IF(H88=0, "-", H77/H88)</f>
        <v>0.34485630987088711</v>
      </c>
      <c r="J77" s="118">
        <f t="shared" ref="J77:J86" si="4">IF(D77=0, "-", IF((B77-D77)/D77&lt;10, (B77-D77)/D77, "&gt;999%"))</f>
        <v>8.9041095890410954E-2</v>
      </c>
      <c r="K77" s="119">
        <f t="shared" ref="K77:K86" si="5">IF(H77=0, "-", IF((F77-H77)/H77&lt;10, (F77-H77)/H77, "&gt;999%"))</f>
        <v>-0.41908212560386471</v>
      </c>
    </row>
    <row r="78" spans="1:11" ht="15" x14ac:dyDescent="0.25">
      <c r="A78" s="20" t="s">
        <v>229</v>
      </c>
      <c r="B78" s="55">
        <v>148</v>
      </c>
      <c r="C78" s="127">
        <f>IF(B88=0, "-", B78/B88)</f>
        <v>0.2</v>
      </c>
      <c r="D78" s="55">
        <v>110</v>
      </c>
      <c r="E78" s="119">
        <f>IF(D88=0, "-", D78/D88)</f>
        <v>0.19963702359346641</v>
      </c>
      <c r="F78" s="128">
        <v>516</v>
      </c>
      <c r="G78" s="127">
        <f>IF(F88=0, "-", F78/F88)</f>
        <v>0.19739862280030604</v>
      </c>
      <c r="H78" s="55">
        <v>411</v>
      </c>
      <c r="I78" s="119">
        <f>IF(H88=0, "-", H78/H88)</f>
        <v>0.1711786755518534</v>
      </c>
      <c r="J78" s="118">
        <f t="shared" si="4"/>
        <v>0.34545454545454546</v>
      </c>
      <c r="K78" s="119">
        <f t="shared" si="5"/>
        <v>0.25547445255474455</v>
      </c>
    </row>
    <row r="79" spans="1:11" ht="15" x14ac:dyDescent="0.25">
      <c r="A79" s="20" t="s">
        <v>230</v>
      </c>
      <c r="B79" s="55">
        <v>0</v>
      </c>
      <c r="C79" s="127">
        <f>IF(B88=0, "-", B79/B88)</f>
        <v>0</v>
      </c>
      <c r="D79" s="55">
        <v>0</v>
      </c>
      <c r="E79" s="119">
        <f>IF(D88=0, "-", D79/D88)</f>
        <v>0</v>
      </c>
      <c r="F79" s="128">
        <v>6</v>
      </c>
      <c r="G79" s="127">
        <f>IF(F88=0, "-", F79/F88)</f>
        <v>2.2953328232593728E-3</v>
      </c>
      <c r="H79" s="55">
        <v>0</v>
      </c>
      <c r="I79" s="119">
        <f>IF(H88=0, "-", H79/H88)</f>
        <v>0</v>
      </c>
      <c r="J79" s="118" t="str">
        <f t="shared" si="4"/>
        <v>-</v>
      </c>
      <c r="K79" s="119" t="str">
        <f t="shared" si="5"/>
        <v>-</v>
      </c>
    </row>
    <row r="80" spans="1:11" ht="15" x14ac:dyDescent="0.25">
      <c r="A80" s="20" t="s">
        <v>231</v>
      </c>
      <c r="B80" s="55">
        <v>87</v>
      </c>
      <c r="C80" s="127">
        <f>IF(B88=0, "-", B80/B88)</f>
        <v>0.11756756756756757</v>
      </c>
      <c r="D80" s="55">
        <v>0</v>
      </c>
      <c r="E80" s="119">
        <f>IF(D88=0, "-", D80/D88)</f>
        <v>0</v>
      </c>
      <c r="F80" s="128">
        <v>214</v>
      </c>
      <c r="G80" s="127">
        <f>IF(F88=0, "-", F80/F88)</f>
        <v>8.1866870696250954E-2</v>
      </c>
      <c r="H80" s="55">
        <v>0</v>
      </c>
      <c r="I80" s="119">
        <f>IF(H88=0, "-", H80/H88)</f>
        <v>0</v>
      </c>
      <c r="J80" s="118" t="str">
        <f t="shared" si="4"/>
        <v>-</v>
      </c>
      <c r="K80" s="119" t="str">
        <f t="shared" si="5"/>
        <v>-</v>
      </c>
    </row>
    <row r="81" spans="1:11" ht="15" x14ac:dyDescent="0.25">
      <c r="A81" s="20" t="s">
        <v>232</v>
      </c>
      <c r="B81" s="55">
        <v>4</v>
      </c>
      <c r="C81" s="127">
        <f>IF(B88=0, "-", B81/B88)</f>
        <v>5.4054054054054057E-3</v>
      </c>
      <c r="D81" s="55">
        <v>3</v>
      </c>
      <c r="E81" s="119">
        <f>IF(D88=0, "-", D81/D88)</f>
        <v>5.4446460980036296E-3</v>
      </c>
      <c r="F81" s="128">
        <v>16</v>
      </c>
      <c r="G81" s="127">
        <f>IF(F88=0, "-", F81/F88)</f>
        <v>6.1208875286916601E-3</v>
      </c>
      <c r="H81" s="55">
        <v>13</v>
      </c>
      <c r="I81" s="119">
        <f>IF(H88=0, "-", H81/H88)</f>
        <v>5.414410662224073E-3</v>
      </c>
      <c r="J81" s="118">
        <f t="shared" si="4"/>
        <v>0.33333333333333331</v>
      </c>
      <c r="K81" s="119">
        <f t="shared" si="5"/>
        <v>0.23076923076923078</v>
      </c>
    </row>
    <row r="82" spans="1:11" ht="15" x14ac:dyDescent="0.25">
      <c r="A82" s="20" t="s">
        <v>233</v>
      </c>
      <c r="B82" s="55">
        <v>5</v>
      </c>
      <c r="C82" s="127">
        <f>IF(B88=0, "-", B82/B88)</f>
        <v>6.7567567567567571E-3</v>
      </c>
      <c r="D82" s="55">
        <v>1</v>
      </c>
      <c r="E82" s="119">
        <f>IF(D88=0, "-", D82/D88)</f>
        <v>1.8148820326678765E-3</v>
      </c>
      <c r="F82" s="128">
        <v>30</v>
      </c>
      <c r="G82" s="127">
        <f>IF(F88=0, "-", F82/F88)</f>
        <v>1.1476664116296864E-2</v>
      </c>
      <c r="H82" s="55">
        <v>43</v>
      </c>
      <c r="I82" s="119">
        <f>IF(H88=0, "-", H82/H88)</f>
        <v>1.7909204498125782E-2</v>
      </c>
      <c r="J82" s="118">
        <f t="shared" si="4"/>
        <v>4</v>
      </c>
      <c r="K82" s="119">
        <f t="shared" si="5"/>
        <v>-0.30232558139534882</v>
      </c>
    </row>
    <row r="83" spans="1:11" ht="15" x14ac:dyDescent="0.25">
      <c r="A83" s="20" t="s">
        <v>234</v>
      </c>
      <c r="B83" s="55">
        <v>278</v>
      </c>
      <c r="C83" s="127">
        <f>IF(B88=0, "-", B83/B88)</f>
        <v>0.37567567567567567</v>
      </c>
      <c r="D83" s="55">
        <v>223</v>
      </c>
      <c r="E83" s="119">
        <f>IF(D88=0, "-", D83/D88)</f>
        <v>0.40471869328493648</v>
      </c>
      <c r="F83" s="128">
        <v>1183</v>
      </c>
      <c r="G83" s="127">
        <f>IF(F88=0, "-", F83/F88)</f>
        <v>0.45256312165263962</v>
      </c>
      <c r="H83" s="55">
        <v>941</v>
      </c>
      <c r="I83" s="119">
        <f>IF(H88=0, "-", H83/H88)</f>
        <v>0.39192003331945025</v>
      </c>
      <c r="J83" s="118">
        <f t="shared" si="4"/>
        <v>0.24663677130044842</v>
      </c>
      <c r="K83" s="119">
        <f t="shared" si="5"/>
        <v>0.25717321997874604</v>
      </c>
    </row>
    <row r="84" spans="1:11" ht="15" x14ac:dyDescent="0.25">
      <c r="A84" s="20" t="s">
        <v>235</v>
      </c>
      <c r="B84" s="55">
        <v>29</v>
      </c>
      <c r="C84" s="127">
        <f>IF(B88=0, "-", B84/B88)</f>
        <v>3.9189189189189191E-2</v>
      </c>
      <c r="D84" s="55">
        <v>58</v>
      </c>
      <c r="E84" s="119">
        <f>IF(D88=0, "-", D84/D88)</f>
        <v>0.10526315789473684</v>
      </c>
      <c r="F84" s="128">
        <v>75</v>
      </c>
      <c r="G84" s="127">
        <f>IF(F88=0, "-", F84/F88)</f>
        <v>2.8691660290742157E-2</v>
      </c>
      <c r="H84" s="55">
        <v>128</v>
      </c>
      <c r="I84" s="119">
        <f>IF(H88=0, "-", H84/H88)</f>
        <v>5.3311120366513955E-2</v>
      </c>
      <c r="J84" s="118">
        <f t="shared" si="4"/>
        <v>-0.5</v>
      </c>
      <c r="K84" s="119">
        <f t="shared" si="5"/>
        <v>-0.4140625</v>
      </c>
    </row>
    <row r="85" spans="1:11" ht="15" x14ac:dyDescent="0.25">
      <c r="A85" s="20" t="s">
        <v>236</v>
      </c>
      <c r="B85" s="55">
        <v>22</v>
      </c>
      <c r="C85" s="127">
        <f>IF(B88=0, "-", B85/B88)</f>
        <v>2.9729729729729731E-2</v>
      </c>
      <c r="D85" s="55">
        <v>10</v>
      </c>
      <c r="E85" s="119">
        <f>IF(D88=0, "-", D85/D88)</f>
        <v>1.8148820326678767E-2</v>
      </c>
      <c r="F85" s="128">
        <v>63</v>
      </c>
      <c r="G85" s="127">
        <f>IF(F88=0, "-", F85/F88)</f>
        <v>2.4100994644223411E-2</v>
      </c>
      <c r="H85" s="55">
        <v>37</v>
      </c>
      <c r="I85" s="119">
        <f>IF(H88=0, "-", H85/H88)</f>
        <v>1.5410245730945439E-2</v>
      </c>
      <c r="J85" s="118">
        <f t="shared" si="4"/>
        <v>1.2</v>
      </c>
      <c r="K85" s="119">
        <f t="shared" si="5"/>
        <v>0.70270270270270274</v>
      </c>
    </row>
    <row r="86" spans="1:11" ht="15" x14ac:dyDescent="0.25">
      <c r="A86" s="20" t="s">
        <v>237</v>
      </c>
      <c r="B86" s="55">
        <v>8</v>
      </c>
      <c r="C86" s="127">
        <f>IF(B88=0, "-", B86/B88)</f>
        <v>1.0810810810810811E-2</v>
      </c>
      <c r="D86" s="55">
        <v>0</v>
      </c>
      <c r="E86" s="119">
        <f>IF(D88=0, "-", D86/D88)</f>
        <v>0</v>
      </c>
      <c r="F86" s="128">
        <v>30</v>
      </c>
      <c r="G86" s="127">
        <f>IF(F88=0, "-", F86/F88)</f>
        <v>1.1476664116296864E-2</v>
      </c>
      <c r="H86" s="55">
        <v>0</v>
      </c>
      <c r="I86" s="119">
        <f>IF(H88=0, "-", H86/H88)</f>
        <v>0</v>
      </c>
      <c r="J86" s="118" t="str">
        <f t="shared" si="4"/>
        <v>-</v>
      </c>
      <c r="K86" s="119" t="str">
        <f t="shared" si="5"/>
        <v>-</v>
      </c>
    </row>
    <row r="87" spans="1:11" x14ac:dyDescent="0.2">
      <c r="A87" s="129"/>
      <c r="B87" s="82"/>
      <c r="D87" s="82"/>
      <c r="E87" s="86"/>
      <c r="F87" s="130"/>
      <c r="H87" s="82"/>
      <c r="I87" s="86"/>
      <c r="J87" s="85"/>
      <c r="K87" s="86"/>
    </row>
    <row r="88" spans="1:11" s="38" customFormat="1" x14ac:dyDescent="0.2">
      <c r="A88" s="131" t="s">
        <v>238</v>
      </c>
      <c r="B88" s="32">
        <f>SUM(B77:B87)</f>
        <v>740</v>
      </c>
      <c r="C88" s="132">
        <f>B88/34898</f>
        <v>2.1204653561808701E-2</v>
      </c>
      <c r="D88" s="32">
        <f>SUM(D77:D87)</f>
        <v>551</v>
      </c>
      <c r="E88" s="133">
        <f>D88/37811</f>
        <v>1.4572478908254211E-2</v>
      </c>
      <c r="F88" s="121">
        <f>SUM(F77:F87)</f>
        <v>2614</v>
      </c>
      <c r="G88" s="134">
        <f>F88/140902</f>
        <v>1.8551901321485854E-2</v>
      </c>
      <c r="H88" s="32">
        <f>SUM(H77:H87)</f>
        <v>2401</v>
      </c>
      <c r="I88" s="133">
        <f>H88/177898</f>
        <v>1.3496497993232076E-2</v>
      </c>
      <c r="J88" s="35">
        <f>IF(D88=0, "-", IF((B88-D88)/D88&lt;10, (B88-D88)/D88, "&gt;999%"))</f>
        <v>0.34301270417422869</v>
      </c>
      <c r="K88" s="36">
        <f>IF(H88=0, "-", IF((F88-H88)/H88&lt;10, (F88-H88)/H88, "&gt;999%"))</f>
        <v>8.8713036234902121E-2</v>
      </c>
    </row>
    <row r="89" spans="1:11" x14ac:dyDescent="0.2">
      <c r="B89" s="130"/>
      <c r="D89" s="130"/>
      <c r="F89" s="130"/>
      <c r="H89" s="130"/>
    </row>
    <row r="90" spans="1:11" s="38" customFormat="1" x14ac:dyDescent="0.2">
      <c r="A90" s="131" t="s">
        <v>239</v>
      </c>
      <c r="B90" s="32">
        <v>5416</v>
      </c>
      <c r="C90" s="132">
        <f>B90/34898</f>
        <v>0.15519514012264313</v>
      </c>
      <c r="D90" s="32">
        <v>6413</v>
      </c>
      <c r="E90" s="133">
        <f>D90/37811</f>
        <v>0.16960672820078812</v>
      </c>
      <c r="F90" s="121">
        <v>22492</v>
      </c>
      <c r="G90" s="134">
        <f>F90/140902</f>
        <v>0.15962867808831671</v>
      </c>
      <c r="H90" s="32">
        <v>31340</v>
      </c>
      <c r="I90" s="133">
        <f>H90/177898</f>
        <v>0.1761683661423962</v>
      </c>
      <c r="J90" s="35">
        <f>IF(D90=0, "-", IF((B90-D90)/D90&lt;10, (B90-D90)/D90, "&gt;999%"))</f>
        <v>-0.15546546078278498</v>
      </c>
      <c r="K90" s="36">
        <f>IF(H90=0, "-", IF((F90-H90)/H90&lt;10, (F90-H90)/H90, "&gt;999%"))</f>
        <v>-0.28232291001914489</v>
      </c>
    </row>
    <row r="91" spans="1:11" x14ac:dyDescent="0.2">
      <c r="B91" s="130"/>
      <c r="D91" s="130"/>
      <c r="F91" s="130"/>
      <c r="H91" s="130"/>
    </row>
    <row r="92" spans="1:11" ht="15.75" x14ac:dyDescent="0.25">
      <c r="A92" s="122" t="s">
        <v>30</v>
      </c>
      <c r="B92" s="170" t="s">
        <v>4</v>
      </c>
      <c r="C92" s="172"/>
      <c r="D92" s="172"/>
      <c r="E92" s="171"/>
      <c r="F92" s="170" t="s">
        <v>169</v>
      </c>
      <c r="G92" s="172"/>
      <c r="H92" s="172"/>
      <c r="I92" s="171"/>
      <c r="J92" s="170" t="s">
        <v>170</v>
      </c>
      <c r="K92" s="171"/>
    </row>
    <row r="93" spans="1:11" x14ac:dyDescent="0.2">
      <c r="A93" s="16"/>
      <c r="B93" s="170">
        <f>VALUE(RIGHT($B$2, 4))</f>
        <v>2020</v>
      </c>
      <c r="C93" s="171"/>
      <c r="D93" s="170">
        <f>B93-1</f>
        <v>2019</v>
      </c>
      <c r="E93" s="178"/>
      <c r="F93" s="170">
        <f>B93</f>
        <v>2020</v>
      </c>
      <c r="G93" s="178"/>
      <c r="H93" s="170">
        <f>D93</f>
        <v>2019</v>
      </c>
      <c r="I93" s="178"/>
      <c r="J93" s="13" t="s">
        <v>8</v>
      </c>
      <c r="K93" s="14" t="s">
        <v>5</v>
      </c>
    </row>
    <row r="94" spans="1:11" x14ac:dyDescent="0.2">
      <c r="A94" s="123" t="s">
        <v>240</v>
      </c>
      <c r="B94" s="124" t="s">
        <v>171</v>
      </c>
      <c r="C94" s="125" t="s">
        <v>172</v>
      </c>
      <c r="D94" s="124" t="s">
        <v>171</v>
      </c>
      <c r="E94" s="126" t="s">
        <v>172</v>
      </c>
      <c r="F94" s="125" t="s">
        <v>171</v>
      </c>
      <c r="G94" s="125" t="s">
        <v>172</v>
      </c>
      <c r="H94" s="124" t="s">
        <v>171</v>
      </c>
      <c r="I94" s="126" t="s">
        <v>172</v>
      </c>
      <c r="J94" s="124"/>
      <c r="K94" s="126"/>
    </row>
    <row r="95" spans="1:11" ht="15" x14ac:dyDescent="0.25">
      <c r="A95" s="20" t="s">
        <v>241</v>
      </c>
      <c r="B95" s="55">
        <v>1</v>
      </c>
      <c r="C95" s="127">
        <f>IF(B108=0, "-", B95/B108)</f>
        <v>1.8484288354898336E-3</v>
      </c>
      <c r="D95" s="55">
        <v>28</v>
      </c>
      <c r="E95" s="119">
        <f>IF(D108=0, "-", D95/D108)</f>
        <v>3.6745406824146981E-2</v>
      </c>
      <c r="F95" s="128">
        <v>35</v>
      </c>
      <c r="G95" s="127">
        <f>IF(F108=0, "-", F95/F108)</f>
        <v>1.1093502377179081E-2</v>
      </c>
      <c r="H95" s="55">
        <v>134</v>
      </c>
      <c r="I95" s="119">
        <f>IF(H108=0, "-", H95/H108)</f>
        <v>3.1730996921619702E-2</v>
      </c>
      <c r="J95" s="118">
        <f t="shared" ref="J95:J106" si="6">IF(D95=0, "-", IF((B95-D95)/D95&lt;10, (B95-D95)/D95, "&gt;999%"))</f>
        <v>-0.9642857142857143</v>
      </c>
      <c r="K95" s="119">
        <f t="shared" ref="K95:K106" si="7">IF(H95=0, "-", IF((F95-H95)/H95&lt;10, (F95-H95)/H95, "&gt;999%"))</f>
        <v>-0.73880597014925375</v>
      </c>
    </row>
    <row r="96" spans="1:11" ht="15" x14ac:dyDescent="0.25">
      <c r="A96" s="20" t="s">
        <v>242</v>
      </c>
      <c r="B96" s="55">
        <v>4</v>
      </c>
      <c r="C96" s="127">
        <f>IF(B108=0, "-", B96/B108)</f>
        <v>7.3937153419593345E-3</v>
      </c>
      <c r="D96" s="55">
        <v>4</v>
      </c>
      <c r="E96" s="119">
        <f>IF(D108=0, "-", D96/D108)</f>
        <v>5.2493438320209973E-3</v>
      </c>
      <c r="F96" s="128">
        <v>18</v>
      </c>
      <c r="G96" s="127">
        <f>IF(F108=0, "-", F96/F108)</f>
        <v>5.7052297939778132E-3</v>
      </c>
      <c r="H96" s="55">
        <v>15</v>
      </c>
      <c r="I96" s="119">
        <f>IF(H108=0, "-", H96/H108)</f>
        <v>3.5519772673454891E-3</v>
      </c>
      <c r="J96" s="118">
        <f t="shared" si="6"/>
        <v>0</v>
      </c>
      <c r="K96" s="119">
        <f t="shared" si="7"/>
        <v>0.2</v>
      </c>
    </row>
    <row r="97" spans="1:11" ht="15" x14ac:dyDescent="0.25">
      <c r="A97" s="20" t="s">
        <v>243</v>
      </c>
      <c r="B97" s="55">
        <v>0</v>
      </c>
      <c r="C97" s="127">
        <f>IF(B108=0, "-", B97/B108)</f>
        <v>0</v>
      </c>
      <c r="D97" s="55">
        <v>0</v>
      </c>
      <c r="E97" s="119">
        <f>IF(D108=0, "-", D97/D108)</f>
        <v>0</v>
      </c>
      <c r="F97" s="128">
        <v>0</v>
      </c>
      <c r="G97" s="127">
        <f>IF(F108=0, "-", F97/F108)</f>
        <v>0</v>
      </c>
      <c r="H97" s="55">
        <v>2</v>
      </c>
      <c r="I97" s="119">
        <f>IF(H108=0, "-", H97/H108)</f>
        <v>4.7359696897939852E-4</v>
      </c>
      <c r="J97" s="118" t="str">
        <f t="shared" si="6"/>
        <v>-</v>
      </c>
      <c r="K97" s="119">
        <f t="shared" si="7"/>
        <v>-1</v>
      </c>
    </row>
    <row r="98" spans="1:11" ht="15" x14ac:dyDescent="0.25">
      <c r="A98" s="20" t="s">
        <v>244</v>
      </c>
      <c r="B98" s="55">
        <v>13</v>
      </c>
      <c r="C98" s="127">
        <f>IF(B108=0, "-", B98/B108)</f>
        <v>2.4029574861367836E-2</v>
      </c>
      <c r="D98" s="55">
        <v>27</v>
      </c>
      <c r="E98" s="119">
        <f>IF(D108=0, "-", D98/D108)</f>
        <v>3.5433070866141732E-2</v>
      </c>
      <c r="F98" s="128">
        <v>67</v>
      </c>
      <c r="G98" s="127">
        <f>IF(F108=0, "-", F98/F108)</f>
        <v>2.1236133122028527E-2</v>
      </c>
      <c r="H98" s="55">
        <v>237</v>
      </c>
      <c r="I98" s="119">
        <f>IF(H108=0, "-", H98/H108)</f>
        <v>5.6121240824058727E-2</v>
      </c>
      <c r="J98" s="118">
        <f t="shared" si="6"/>
        <v>-0.51851851851851849</v>
      </c>
      <c r="K98" s="119">
        <f t="shared" si="7"/>
        <v>-0.71729957805907174</v>
      </c>
    </row>
    <row r="99" spans="1:11" ht="15" x14ac:dyDescent="0.25">
      <c r="A99" s="20" t="s">
        <v>245</v>
      </c>
      <c r="B99" s="55">
        <v>3</v>
      </c>
      <c r="C99" s="127">
        <f>IF(B108=0, "-", B99/B108)</f>
        <v>5.5452865064695009E-3</v>
      </c>
      <c r="D99" s="55">
        <v>22</v>
      </c>
      <c r="E99" s="119">
        <f>IF(D108=0, "-", D99/D108)</f>
        <v>2.8871391076115485E-2</v>
      </c>
      <c r="F99" s="128">
        <v>75</v>
      </c>
      <c r="G99" s="127">
        <f>IF(F108=0, "-", F99/F108)</f>
        <v>2.3771790808240888E-2</v>
      </c>
      <c r="H99" s="55">
        <v>127</v>
      </c>
      <c r="I99" s="119">
        <f>IF(H108=0, "-", H99/H108)</f>
        <v>3.0073407530191807E-2</v>
      </c>
      <c r="J99" s="118">
        <f t="shared" si="6"/>
        <v>-0.86363636363636365</v>
      </c>
      <c r="K99" s="119">
        <f t="shared" si="7"/>
        <v>-0.40944881889763779</v>
      </c>
    </row>
    <row r="100" spans="1:11" ht="15" x14ac:dyDescent="0.25">
      <c r="A100" s="20" t="s">
        <v>246</v>
      </c>
      <c r="B100" s="55">
        <v>46</v>
      </c>
      <c r="C100" s="127">
        <f>IF(B108=0, "-", B100/B108)</f>
        <v>8.5027726432532341E-2</v>
      </c>
      <c r="D100" s="55">
        <v>83</v>
      </c>
      <c r="E100" s="119">
        <f>IF(D108=0, "-", D100/D108)</f>
        <v>0.1089238845144357</v>
      </c>
      <c r="F100" s="128">
        <v>240</v>
      </c>
      <c r="G100" s="127">
        <f>IF(F108=0, "-", F100/F108)</f>
        <v>7.6069730586370843E-2</v>
      </c>
      <c r="H100" s="55">
        <v>433</v>
      </c>
      <c r="I100" s="119">
        <f>IF(H108=0, "-", H100/H108)</f>
        <v>0.10253374378403979</v>
      </c>
      <c r="J100" s="118">
        <f t="shared" si="6"/>
        <v>-0.44578313253012047</v>
      </c>
      <c r="K100" s="119">
        <f t="shared" si="7"/>
        <v>-0.44572748267898382</v>
      </c>
    </row>
    <row r="101" spans="1:11" ht="15" x14ac:dyDescent="0.25">
      <c r="A101" s="20" t="s">
        <v>247</v>
      </c>
      <c r="B101" s="55">
        <v>12</v>
      </c>
      <c r="C101" s="127">
        <f>IF(B108=0, "-", B101/B108)</f>
        <v>2.2181146025878003E-2</v>
      </c>
      <c r="D101" s="55">
        <v>0</v>
      </c>
      <c r="E101" s="119">
        <f>IF(D108=0, "-", D101/D108)</f>
        <v>0</v>
      </c>
      <c r="F101" s="128">
        <v>39</v>
      </c>
      <c r="G101" s="127">
        <f>IF(F108=0, "-", F101/F108)</f>
        <v>1.2361331220285262E-2</v>
      </c>
      <c r="H101" s="55">
        <v>0</v>
      </c>
      <c r="I101" s="119">
        <f>IF(H108=0, "-", H101/H108)</f>
        <v>0</v>
      </c>
      <c r="J101" s="118" t="str">
        <f t="shared" si="6"/>
        <v>-</v>
      </c>
      <c r="K101" s="119" t="str">
        <f t="shared" si="7"/>
        <v>-</v>
      </c>
    </row>
    <row r="102" spans="1:11" ht="15" x14ac:dyDescent="0.25">
      <c r="A102" s="20" t="s">
        <v>248</v>
      </c>
      <c r="B102" s="55">
        <v>42</v>
      </c>
      <c r="C102" s="127">
        <f>IF(B108=0, "-", B102/B108)</f>
        <v>7.763401109057301E-2</v>
      </c>
      <c r="D102" s="55">
        <v>95</v>
      </c>
      <c r="E102" s="119">
        <f>IF(D108=0, "-", D102/D108)</f>
        <v>0.12467191601049869</v>
      </c>
      <c r="F102" s="128">
        <v>259</v>
      </c>
      <c r="G102" s="127">
        <f>IF(F108=0, "-", F102/F108)</f>
        <v>8.2091917591125205E-2</v>
      </c>
      <c r="H102" s="55">
        <v>313</v>
      </c>
      <c r="I102" s="119">
        <f>IF(H108=0, "-", H102/H108)</f>
        <v>7.4117925645275876E-2</v>
      </c>
      <c r="J102" s="118">
        <f t="shared" si="6"/>
        <v>-0.55789473684210522</v>
      </c>
      <c r="K102" s="119">
        <f t="shared" si="7"/>
        <v>-0.17252396166134185</v>
      </c>
    </row>
    <row r="103" spans="1:11" ht="15" x14ac:dyDescent="0.25">
      <c r="A103" s="20" t="s">
        <v>249</v>
      </c>
      <c r="B103" s="55">
        <v>4</v>
      </c>
      <c r="C103" s="127">
        <f>IF(B108=0, "-", B103/B108)</f>
        <v>7.3937153419593345E-3</v>
      </c>
      <c r="D103" s="55">
        <v>9</v>
      </c>
      <c r="E103" s="119">
        <f>IF(D108=0, "-", D103/D108)</f>
        <v>1.1811023622047244E-2</v>
      </c>
      <c r="F103" s="128">
        <v>64</v>
      </c>
      <c r="G103" s="127">
        <f>IF(F108=0, "-", F103/F108)</f>
        <v>2.0285261489698891E-2</v>
      </c>
      <c r="H103" s="55">
        <v>45</v>
      </c>
      <c r="I103" s="119">
        <f>IF(H108=0, "-", H103/H108)</f>
        <v>1.0655931802036467E-2</v>
      </c>
      <c r="J103" s="118">
        <f t="shared" si="6"/>
        <v>-0.55555555555555558</v>
      </c>
      <c r="K103" s="119">
        <f t="shared" si="7"/>
        <v>0.42222222222222222</v>
      </c>
    </row>
    <row r="104" spans="1:11" ht="15" x14ac:dyDescent="0.25">
      <c r="A104" s="20" t="s">
        <v>250</v>
      </c>
      <c r="B104" s="55">
        <v>50</v>
      </c>
      <c r="C104" s="127">
        <f>IF(B108=0, "-", B104/B108)</f>
        <v>9.2421441774491686E-2</v>
      </c>
      <c r="D104" s="55">
        <v>32</v>
      </c>
      <c r="E104" s="119">
        <f>IF(D108=0, "-", D104/D108)</f>
        <v>4.1994750656167978E-2</v>
      </c>
      <c r="F104" s="128">
        <v>149</v>
      </c>
      <c r="G104" s="127">
        <f>IF(F108=0, "-", F104/F108)</f>
        <v>4.7226624405705228E-2</v>
      </c>
      <c r="H104" s="55">
        <v>213</v>
      </c>
      <c r="I104" s="119">
        <f>IF(H108=0, "-", H104/H108)</f>
        <v>5.0438077196305942E-2</v>
      </c>
      <c r="J104" s="118">
        <f t="shared" si="6"/>
        <v>0.5625</v>
      </c>
      <c r="K104" s="119">
        <f t="shared" si="7"/>
        <v>-0.30046948356807512</v>
      </c>
    </row>
    <row r="105" spans="1:11" ht="15" x14ac:dyDescent="0.25">
      <c r="A105" s="20" t="s">
        <v>251</v>
      </c>
      <c r="B105" s="55">
        <v>352</v>
      </c>
      <c r="C105" s="127">
        <f>IF(B108=0, "-", B105/B108)</f>
        <v>0.65064695009242146</v>
      </c>
      <c r="D105" s="55">
        <v>425</v>
      </c>
      <c r="E105" s="119">
        <f>IF(D108=0, "-", D105/D108)</f>
        <v>0.55774278215223094</v>
      </c>
      <c r="F105" s="128">
        <v>2133</v>
      </c>
      <c r="G105" s="127">
        <f>IF(F108=0, "-", F105/F108)</f>
        <v>0.67606973058637088</v>
      </c>
      <c r="H105" s="55">
        <v>2521</v>
      </c>
      <c r="I105" s="119">
        <f>IF(H108=0, "-", H105/H108)</f>
        <v>0.59696897939853188</v>
      </c>
      <c r="J105" s="118">
        <f t="shared" si="6"/>
        <v>-0.17176470588235293</v>
      </c>
      <c r="K105" s="119">
        <f t="shared" si="7"/>
        <v>-0.15390717969059897</v>
      </c>
    </row>
    <row r="106" spans="1:11" ht="15" x14ac:dyDescent="0.25">
      <c r="A106" s="20" t="s">
        <v>252</v>
      </c>
      <c r="B106" s="55">
        <v>14</v>
      </c>
      <c r="C106" s="127">
        <f>IF(B108=0, "-", B106/B108)</f>
        <v>2.5878003696857672E-2</v>
      </c>
      <c r="D106" s="55">
        <v>37</v>
      </c>
      <c r="E106" s="119">
        <f>IF(D108=0, "-", D106/D108)</f>
        <v>4.8556430446194225E-2</v>
      </c>
      <c r="F106" s="128">
        <v>76</v>
      </c>
      <c r="G106" s="127">
        <f>IF(F108=0, "-", F106/F108)</f>
        <v>2.4088748019017434E-2</v>
      </c>
      <c r="H106" s="55">
        <v>183</v>
      </c>
      <c r="I106" s="119">
        <f>IF(H108=0, "-", H106/H108)</f>
        <v>4.3334122661614967E-2</v>
      </c>
      <c r="J106" s="118">
        <f t="shared" si="6"/>
        <v>-0.6216216216216216</v>
      </c>
      <c r="K106" s="119">
        <f t="shared" si="7"/>
        <v>-0.58469945355191255</v>
      </c>
    </row>
    <row r="107" spans="1:11" x14ac:dyDescent="0.2">
      <c r="A107" s="129"/>
      <c r="B107" s="82"/>
      <c r="D107" s="82"/>
      <c r="E107" s="86"/>
      <c r="F107" s="130"/>
      <c r="H107" s="82"/>
      <c r="I107" s="86"/>
      <c r="J107" s="85"/>
      <c r="K107" s="86"/>
    </row>
    <row r="108" spans="1:11" s="38" customFormat="1" x14ac:dyDescent="0.2">
      <c r="A108" s="131" t="s">
        <v>253</v>
      </c>
      <c r="B108" s="32">
        <f>SUM(B95:B107)</f>
        <v>541</v>
      </c>
      <c r="C108" s="132">
        <f>B108/34898</f>
        <v>1.55023210499169E-2</v>
      </c>
      <c r="D108" s="32">
        <f>SUM(D95:D107)</f>
        <v>762</v>
      </c>
      <c r="E108" s="133">
        <f>D108/37811</f>
        <v>2.0152865568220889E-2</v>
      </c>
      <c r="F108" s="121">
        <f>SUM(F95:F107)</f>
        <v>3155</v>
      </c>
      <c r="G108" s="134">
        <f>F108/140902</f>
        <v>2.2391449376162154E-2</v>
      </c>
      <c r="H108" s="32">
        <f>SUM(H95:H107)</f>
        <v>4223</v>
      </c>
      <c r="I108" s="133">
        <f>H108/177898</f>
        <v>2.3738321959774704E-2</v>
      </c>
      <c r="J108" s="35">
        <f>IF(D108=0, "-", IF((B108-D108)/D108&lt;10, (B108-D108)/D108, "&gt;999%"))</f>
        <v>-0.29002624671916011</v>
      </c>
      <c r="K108" s="36">
        <f>IF(H108=0, "-", IF((F108-H108)/H108&lt;10, (F108-H108)/H108, "&gt;999%"))</f>
        <v>-0.25290078143499883</v>
      </c>
    </row>
    <row r="109" spans="1:11" x14ac:dyDescent="0.2">
      <c r="B109" s="130"/>
      <c r="D109" s="130"/>
      <c r="F109" s="130"/>
      <c r="H109" s="130"/>
    </row>
    <row r="110" spans="1:11" x14ac:dyDescent="0.2">
      <c r="A110" s="123" t="s">
        <v>254</v>
      </c>
      <c r="B110" s="124" t="s">
        <v>171</v>
      </c>
      <c r="C110" s="125" t="s">
        <v>172</v>
      </c>
      <c r="D110" s="124" t="s">
        <v>171</v>
      </c>
      <c r="E110" s="126" t="s">
        <v>172</v>
      </c>
      <c r="F110" s="125" t="s">
        <v>171</v>
      </c>
      <c r="G110" s="125" t="s">
        <v>172</v>
      </c>
      <c r="H110" s="124" t="s">
        <v>171</v>
      </c>
      <c r="I110" s="126" t="s">
        <v>172</v>
      </c>
      <c r="J110" s="124"/>
      <c r="K110" s="126"/>
    </row>
    <row r="111" spans="1:11" ht="15" x14ac:dyDescent="0.25">
      <c r="A111" s="20" t="s">
        <v>255</v>
      </c>
      <c r="B111" s="55">
        <v>1</v>
      </c>
      <c r="C111" s="127">
        <f>IF(B128=0, "-", B111/B128)</f>
        <v>1.5360983102918587E-3</v>
      </c>
      <c r="D111" s="55">
        <v>10</v>
      </c>
      <c r="E111" s="119">
        <f>IF(D128=0, "-", D111/D128)</f>
        <v>1.6666666666666666E-2</v>
      </c>
      <c r="F111" s="128">
        <v>16</v>
      </c>
      <c r="G111" s="127">
        <f>IF(F128=0, "-", F111/F128)</f>
        <v>7.2727272727272727E-3</v>
      </c>
      <c r="H111" s="55">
        <v>39</v>
      </c>
      <c r="I111" s="119">
        <f>IF(H128=0, "-", H111/H128)</f>
        <v>1.2464046021093002E-2</v>
      </c>
      <c r="J111" s="118">
        <f t="shared" ref="J111:J126" si="8">IF(D111=0, "-", IF((B111-D111)/D111&lt;10, (B111-D111)/D111, "&gt;999%"))</f>
        <v>-0.9</v>
      </c>
      <c r="K111" s="119">
        <f t="shared" ref="K111:K126" si="9">IF(H111=0, "-", IF((F111-H111)/H111&lt;10, (F111-H111)/H111, "&gt;999%"))</f>
        <v>-0.58974358974358976</v>
      </c>
    </row>
    <row r="112" spans="1:11" ht="15" x14ac:dyDescent="0.25">
      <c r="A112" s="20" t="s">
        <v>256</v>
      </c>
      <c r="B112" s="55">
        <v>49</v>
      </c>
      <c r="C112" s="127">
        <f>IF(B128=0, "-", B112/B128)</f>
        <v>7.5268817204301078E-2</v>
      </c>
      <c r="D112" s="55">
        <v>54</v>
      </c>
      <c r="E112" s="119">
        <f>IF(D128=0, "-", D112/D128)</f>
        <v>0.09</v>
      </c>
      <c r="F112" s="128">
        <v>175</v>
      </c>
      <c r="G112" s="127">
        <f>IF(F128=0, "-", F112/F128)</f>
        <v>7.9545454545454544E-2</v>
      </c>
      <c r="H112" s="55">
        <v>308</v>
      </c>
      <c r="I112" s="119">
        <f>IF(H128=0, "-", H112/H128)</f>
        <v>9.8434004474272932E-2</v>
      </c>
      <c r="J112" s="118">
        <f t="shared" si="8"/>
        <v>-9.2592592592592587E-2</v>
      </c>
      <c r="K112" s="119">
        <f t="shared" si="9"/>
        <v>-0.43181818181818182</v>
      </c>
    </row>
    <row r="113" spans="1:11" ht="15" x14ac:dyDescent="0.25">
      <c r="A113" s="20" t="s">
        <v>257</v>
      </c>
      <c r="B113" s="55">
        <v>32</v>
      </c>
      <c r="C113" s="127">
        <f>IF(B128=0, "-", B113/B128)</f>
        <v>4.9155145929339478E-2</v>
      </c>
      <c r="D113" s="55">
        <v>23</v>
      </c>
      <c r="E113" s="119">
        <f>IF(D128=0, "-", D113/D128)</f>
        <v>3.833333333333333E-2</v>
      </c>
      <c r="F113" s="128">
        <v>167</v>
      </c>
      <c r="G113" s="127">
        <f>IF(F128=0, "-", F113/F128)</f>
        <v>7.5909090909090912E-2</v>
      </c>
      <c r="H113" s="55">
        <v>193</v>
      </c>
      <c r="I113" s="119">
        <f>IF(H128=0, "-", H113/H128)</f>
        <v>6.1681048258229468E-2</v>
      </c>
      <c r="J113" s="118">
        <f t="shared" si="8"/>
        <v>0.39130434782608697</v>
      </c>
      <c r="K113" s="119">
        <f t="shared" si="9"/>
        <v>-0.13471502590673576</v>
      </c>
    </row>
    <row r="114" spans="1:11" ht="15" x14ac:dyDescent="0.25">
      <c r="A114" s="20" t="s">
        <v>258</v>
      </c>
      <c r="B114" s="55">
        <v>212</v>
      </c>
      <c r="C114" s="127">
        <f>IF(B128=0, "-", B114/B128)</f>
        <v>0.32565284178187404</v>
      </c>
      <c r="D114" s="55">
        <v>132</v>
      </c>
      <c r="E114" s="119">
        <f>IF(D128=0, "-", D114/D128)</f>
        <v>0.22</v>
      </c>
      <c r="F114" s="128">
        <v>650</v>
      </c>
      <c r="G114" s="127">
        <f>IF(F128=0, "-", F114/F128)</f>
        <v>0.29545454545454547</v>
      </c>
      <c r="H114" s="55">
        <v>478</v>
      </c>
      <c r="I114" s="119">
        <f>IF(H128=0, "-", H114/H128)</f>
        <v>0.15276446148929371</v>
      </c>
      <c r="J114" s="118">
        <f t="shared" si="8"/>
        <v>0.60606060606060608</v>
      </c>
      <c r="K114" s="119">
        <f t="shared" si="9"/>
        <v>0.35983263598326359</v>
      </c>
    </row>
    <row r="115" spans="1:11" ht="15" x14ac:dyDescent="0.25">
      <c r="A115" s="20" t="s">
        <v>259</v>
      </c>
      <c r="B115" s="55">
        <v>0</v>
      </c>
      <c r="C115" s="127">
        <f>IF(B128=0, "-", B115/B128)</f>
        <v>0</v>
      </c>
      <c r="D115" s="55">
        <v>0</v>
      </c>
      <c r="E115" s="119">
        <f>IF(D128=0, "-", D115/D128)</f>
        <v>0</v>
      </c>
      <c r="F115" s="128">
        <v>0</v>
      </c>
      <c r="G115" s="127">
        <f>IF(F128=0, "-", F115/F128)</f>
        <v>0</v>
      </c>
      <c r="H115" s="55">
        <v>4</v>
      </c>
      <c r="I115" s="119">
        <f>IF(H128=0, "-", H115/H128)</f>
        <v>1.278363694471077E-3</v>
      </c>
      <c r="J115" s="118" t="str">
        <f t="shared" si="8"/>
        <v>-</v>
      </c>
      <c r="K115" s="119">
        <f t="shared" si="9"/>
        <v>-1</v>
      </c>
    </row>
    <row r="116" spans="1:11" ht="15" x14ac:dyDescent="0.25">
      <c r="A116" s="20" t="s">
        <v>260</v>
      </c>
      <c r="B116" s="55">
        <v>2</v>
      </c>
      <c r="C116" s="127">
        <f>IF(B128=0, "-", B116/B128)</f>
        <v>3.0721966205837174E-3</v>
      </c>
      <c r="D116" s="55">
        <v>14</v>
      </c>
      <c r="E116" s="119">
        <f>IF(D128=0, "-", D116/D128)</f>
        <v>2.3333333333333334E-2</v>
      </c>
      <c r="F116" s="128">
        <v>17</v>
      </c>
      <c r="G116" s="127">
        <f>IF(F128=0, "-", F116/F128)</f>
        <v>7.7272727272727276E-3</v>
      </c>
      <c r="H116" s="55">
        <v>72</v>
      </c>
      <c r="I116" s="119">
        <f>IF(H128=0, "-", H116/H128)</f>
        <v>2.3010546500479387E-2</v>
      </c>
      <c r="J116" s="118">
        <f t="shared" si="8"/>
        <v>-0.8571428571428571</v>
      </c>
      <c r="K116" s="119">
        <f t="shared" si="9"/>
        <v>-0.76388888888888884</v>
      </c>
    </row>
    <row r="117" spans="1:11" ht="15" x14ac:dyDescent="0.25">
      <c r="A117" s="20" t="s">
        <v>261</v>
      </c>
      <c r="B117" s="55">
        <v>12</v>
      </c>
      <c r="C117" s="127">
        <f>IF(B128=0, "-", B117/B128)</f>
        <v>1.8433179723502304E-2</v>
      </c>
      <c r="D117" s="55">
        <v>0</v>
      </c>
      <c r="E117" s="119">
        <f>IF(D128=0, "-", D117/D128)</f>
        <v>0</v>
      </c>
      <c r="F117" s="128">
        <v>33</v>
      </c>
      <c r="G117" s="127">
        <f>IF(F128=0, "-", F117/F128)</f>
        <v>1.4999999999999999E-2</v>
      </c>
      <c r="H117" s="55">
        <v>20</v>
      </c>
      <c r="I117" s="119">
        <f>IF(H128=0, "-", H117/H128)</f>
        <v>6.3918184723553853E-3</v>
      </c>
      <c r="J117" s="118" t="str">
        <f t="shared" si="8"/>
        <v>-</v>
      </c>
      <c r="K117" s="119">
        <f t="shared" si="9"/>
        <v>0.65</v>
      </c>
    </row>
    <row r="118" spans="1:11" ht="15" x14ac:dyDescent="0.25">
      <c r="A118" s="20" t="s">
        <v>262</v>
      </c>
      <c r="B118" s="55">
        <v>0</v>
      </c>
      <c r="C118" s="127">
        <f>IF(B128=0, "-", B118/B128)</f>
        <v>0</v>
      </c>
      <c r="D118" s="55">
        <v>8</v>
      </c>
      <c r="E118" s="119">
        <f>IF(D128=0, "-", D118/D128)</f>
        <v>1.3333333333333334E-2</v>
      </c>
      <c r="F118" s="128">
        <v>14</v>
      </c>
      <c r="G118" s="127">
        <f>IF(F128=0, "-", F118/F128)</f>
        <v>6.3636363636363638E-3</v>
      </c>
      <c r="H118" s="55">
        <v>21</v>
      </c>
      <c r="I118" s="119">
        <f>IF(H128=0, "-", H118/H128)</f>
        <v>6.7114093959731542E-3</v>
      </c>
      <c r="J118" s="118">
        <f t="shared" si="8"/>
        <v>-1</v>
      </c>
      <c r="K118" s="119">
        <f t="shared" si="9"/>
        <v>-0.33333333333333331</v>
      </c>
    </row>
    <row r="119" spans="1:11" ht="15" x14ac:dyDescent="0.25">
      <c r="A119" s="20" t="s">
        <v>263</v>
      </c>
      <c r="B119" s="55">
        <v>12</v>
      </c>
      <c r="C119" s="127">
        <f>IF(B128=0, "-", B119/B128)</f>
        <v>1.8433179723502304E-2</v>
      </c>
      <c r="D119" s="55">
        <v>15</v>
      </c>
      <c r="E119" s="119">
        <f>IF(D128=0, "-", D119/D128)</f>
        <v>2.5000000000000001E-2</v>
      </c>
      <c r="F119" s="128">
        <v>46</v>
      </c>
      <c r="G119" s="127">
        <f>IF(F128=0, "-", F119/F128)</f>
        <v>2.0909090909090908E-2</v>
      </c>
      <c r="H119" s="55">
        <v>85</v>
      </c>
      <c r="I119" s="119">
        <f>IF(H128=0, "-", H119/H128)</f>
        <v>2.7165228507510387E-2</v>
      </c>
      <c r="J119" s="118">
        <f t="shared" si="8"/>
        <v>-0.2</v>
      </c>
      <c r="K119" s="119">
        <f t="shared" si="9"/>
        <v>-0.45882352941176469</v>
      </c>
    </row>
    <row r="120" spans="1:11" ht="15" x14ac:dyDescent="0.25">
      <c r="A120" s="20" t="s">
        <v>264</v>
      </c>
      <c r="B120" s="55">
        <v>23</v>
      </c>
      <c r="C120" s="127">
        <f>IF(B128=0, "-", B120/B128)</f>
        <v>3.5330261136712747E-2</v>
      </c>
      <c r="D120" s="55">
        <v>24</v>
      </c>
      <c r="E120" s="119">
        <f>IF(D128=0, "-", D120/D128)</f>
        <v>0.04</v>
      </c>
      <c r="F120" s="128">
        <v>113</v>
      </c>
      <c r="G120" s="127">
        <f>IF(F128=0, "-", F120/F128)</f>
        <v>5.1363636363636361E-2</v>
      </c>
      <c r="H120" s="55">
        <v>118</v>
      </c>
      <c r="I120" s="119">
        <f>IF(H128=0, "-", H120/H128)</f>
        <v>3.7711728986896773E-2</v>
      </c>
      <c r="J120" s="118">
        <f t="shared" si="8"/>
        <v>-4.1666666666666664E-2</v>
      </c>
      <c r="K120" s="119">
        <f t="shared" si="9"/>
        <v>-4.2372881355932202E-2</v>
      </c>
    </row>
    <row r="121" spans="1:11" ht="15" x14ac:dyDescent="0.25">
      <c r="A121" s="20" t="s">
        <v>265</v>
      </c>
      <c r="B121" s="55">
        <v>37</v>
      </c>
      <c r="C121" s="127">
        <f>IF(B128=0, "-", B121/B128)</f>
        <v>5.683563748079877E-2</v>
      </c>
      <c r="D121" s="55">
        <v>50</v>
      </c>
      <c r="E121" s="119">
        <f>IF(D128=0, "-", D121/D128)</f>
        <v>8.3333333333333329E-2</v>
      </c>
      <c r="F121" s="128">
        <v>126</v>
      </c>
      <c r="G121" s="127">
        <f>IF(F128=0, "-", F121/F128)</f>
        <v>5.7272727272727274E-2</v>
      </c>
      <c r="H121" s="55">
        <v>211</v>
      </c>
      <c r="I121" s="119">
        <f>IF(H128=0, "-", H121/H128)</f>
        <v>6.7433684883349318E-2</v>
      </c>
      <c r="J121" s="118">
        <f t="shared" si="8"/>
        <v>-0.26</v>
      </c>
      <c r="K121" s="119">
        <f t="shared" si="9"/>
        <v>-0.40284360189573459</v>
      </c>
    </row>
    <row r="122" spans="1:11" ht="15" x14ac:dyDescent="0.25">
      <c r="A122" s="20" t="s">
        <v>266</v>
      </c>
      <c r="B122" s="55">
        <v>136</v>
      </c>
      <c r="C122" s="127">
        <f>IF(B128=0, "-", B122/B128)</f>
        <v>0.20890937019969277</v>
      </c>
      <c r="D122" s="55">
        <v>201</v>
      </c>
      <c r="E122" s="119">
        <f>IF(D128=0, "-", D122/D128)</f>
        <v>0.33500000000000002</v>
      </c>
      <c r="F122" s="128">
        <v>435</v>
      </c>
      <c r="G122" s="127">
        <f>IF(F128=0, "-", F122/F128)</f>
        <v>0.19772727272727272</v>
      </c>
      <c r="H122" s="55">
        <v>1250</v>
      </c>
      <c r="I122" s="119">
        <f>IF(H128=0, "-", H122/H128)</f>
        <v>0.39948865452221155</v>
      </c>
      <c r="J122" s="118">
        <f t="shared" si="8"/>
        <v>-0.32338308457711445</v>
      </c>
      <c r="K122" s="119">
        <f t="shared" si="9"/>
        <v>-0.65200000000000002</v>
      </c>
    </row>
    <row r="123" spans="1:11" ht="15" x14ac:dyDescent="0.25">
      <c r="A123" s="20" t="s">
        <v>267</v>
      </c>
      <c r="B123" s="55">
        <v>111</v>
      </c>
      <c r="C123" s="127">
        <f>IF(B128=0, "-", B123/B128)</f>
        <v>0.17050691244239632</v>
      </c>
      <c r="D123" s="55">
        <v>38</v>
      </c>
      <c r="E123" s="119">
        <f>IF(D128=0, "-", D123/D128)</f>
        <v>6.3333333333333339E-2</v>
      </c>
      <c r="F123" s="128">
        <v>326</v>
      </c>
      <c r="G123" s="127">
        <f>IF(F128=0, "-", F123/F128)</f>
        <v>0.14818181818181819</v>
      </c>
      <c r="H123" s="55">
        <v>222</v>
      </c>
      <c r="I123" s="119">
        <f>IF(H128=0, "-", H123/H128)</f>
        <v>7.0949185043144777E-2</v>
      </c>
      <c r="J123" s="118">
        <f t="shared" si="8"/>
        <v>1.9210526315789473</v>
      </c>
      <c r="K123" s="119">
        <f t="shared" si="9"/>
        <v>0.46846846846846846</v>
      </c>
    </row>
    <row r="124" spans="1:11" ht="15" x14ac:dyDescent="0.25">
      <c r="A124" s="20" t="s">
        <v>268</v>
      </c>
      <c r="B124" s="55">
        <v>0</v>
      </c>
      <c r="C124" s="127">
        <f>IF(B128=0, "-", B124/B128)</f>
        <v>0</v>
      </c>
      <c r="D124" s="55">
        <v>31</v>
      </c>
      <c r="E124" s="119">
        <f>IF(D128=0, "-", D124/D128)</f>
        <v>5.1666666666666666E-2</v>
      </c>
      <c r="F124" s="128">
        <v>7</v>
      </c>
      <c r="G124" s="127">
        <f>IF(F128=0, "-", F124/F128)</f>
        <v>3.1818181818181819E-3</v>
      </c>
      <c r="H124" s="55">
        <v>108</v>
      </c>
      <c r="I124" s="119">
        <f>IF(H128=0, "-", H124/H128)</f>
        <v>3.451581975071908E-2</v>
      </c>
      <c r="J124" s="118">
        <f t="shared" si="8"/>
        <v>-1</v>
      </c>
      <c r="K124" s="119">
        <f t="shared" si="9"/>
        <v>-0.93518518518518523</v>
      </c>
    </row>
    <row r="125" spans="1:11" ht="15" x14ac:dyDescent="0.25">
      <c r="A125" s="20" t="s">
        <v>269</v>
      </c>
      <c r="B125" s="55">
        <v>12</v>
      </c>
      <c r="C125" s="127">
        <f>IF(B128=0, "-", B125/B128)</f>
        <v>1.8433179723502304E-2</v>
      </c>
      <c r="D125" s="55">
        <v>0</v>
      </c>
      <c r="E125" s="119">
        <f>IF(D128=0, "-", D125/D128)</f>
        <v>0</v>
      </c>
      <c r="F125" s="128">
        <v>40</v>
      </c>
      <c r="G125" s="127">
        <f>IF(F128=0, "-", F125/F128)</f>
        <v>1.8181818181818181E-2</v>
      </c>
      <c r="H125" s="55">
        <v>0</v>
      </c>
      <c r="I125" s="119">
        <f>IF(H128=0, "-", H125/H128)</f>
        <v>0</v>
      </c>
      <c r="J125" s="118" t="str">
        <f t="shared" si="8"/>
        <v>-</v>
      </c>
      <c r="K125" s="119" t="str">
        <f t="shared" si="9"/>
        <v>-</v>
      </c>
    </row>
    <row r="126" spans="1:11" ht="15" x14ac:dyDescent="0.25">
      <c r="A126" s="20" t="s">
        <v>270</v>
      </c>
      <c r="B126" s="55">
        <v>12</v>
      </c>
      <c r="C126" s="127">
        <f>IF(B128=0, "-", B126/B128)</f>
        <v>1.8433179723502304E-2</v>
      </c>
      <c r="D126" s="55">
        <v>0</v>
      </c>
      <c r="E126" s="119">
        <f>IF(D128=0, "-", D126/D128)</f>
        <v>0</v>
      </c>
      <c r="F126" s="128">
        <v>35</v>
      </c>
      <c r="G126" s="127">
        <f>IF(F128=0, "-", F126/F128)</f>
        <v>1.5909090909090907E-2</v>
      </c>
      <c r="H126" s="55">
        <v>0</v>
      </c>
      <c r="I126" s="119">
        <f>IF(H128=0, "-", H126/H128)</f>
        <v>0</v>
      </c>
      <c r="J126" s="118" t="str">
        <f t="shared" si="8"/>
        <v>-</v>
      </c>
      <c r="K126" s="119" t="str">
        <f t="shared" si="9"/>
        <v>-</v>
      </c>
    </row>
    <row r="127" spans="1:11" x14ac:dyDescent="0.2">
      <c r="A127" s="129"/>
      <c r="B127" s="82"/>
      <c r="D127" s="82"/>
      <c r="E127" s="86"/>
      <c r="F127" s="130"/>
      <c r="H127" s="82"/>
      <c r="I127" s="86"/>
      <c r="J127" s="85"/>
      <c r="K127" s="86"/>
    </row>
    <row r="128" spans="1:11" s="38" customFormat="1" x14ac:dyDescent="0.2">
      <c r="A128" s="131" t="s">
        <v>271</v>
      </c>
      <c r="B128" s="32">
        <f>SUM(B111:B127)</f>
        <v>651</v>
      </c>
      <c r="C128" s="132">
        <f>B128/34898</f>
        <v>1.8654364146942517E-2</v>
      </c>
      <c r="D128" s="32">
        <f>SUM(D111:D127)</f>
        <v>600</v>
      </c>
      <c r="E128" s="133">
        <f>D128/37811</f>
        <v>1.5868398085213297E-2</v>
      </c>
      <c r="F128" s="121">
        <f>SUM(F111:F127)</f>
        <v>2200</v>
      </c>
      <c r="G128" s="134">
        <f>F128/140902</f>
        <v>1.5613688946927651E-2</v>
      </c>
      <c r="H128" s="32">
        <f>SUM(H111:H127)</f>
        <v>3129</v>
      </c>
      <c r="I128" s="133">
        <f>H128/177898</f>
        <v>1.7588730620917606E-2</v>
      </c>
      <c r="J128" s="35">
        <f>IF(D128=0, "-", IF((B128-D128)/D128&lt;10, (B128-D128)/D128, "&gt;999%"))</f>
        <v>8.5000000000000006E-2</v>
      </c>
      <c r="K128" s="36">
        <f>IF(H128=0, "-", IF((F128-H128)/H128&lt;10, (F128-H128)/H128, "&gt;999%"))</f>
        <v>-0.29689996804090762</v>
      </c>
    </row>
    <row r="129" spans="1:11" x14ac:dyDescent="0.2">
      <c r="B129" s="130"/>
      <c r="D129" s="130"/>
      <c r="F129" s="130"/>
      <c r="H129" s="130"/>
    </row>
    <row r="130" spans="1:11" s="38" customFormat="1" x14ac:dyDescent="0.2">
      <c r="A130" s="131" t="s">
        <v>272</v>
      </c>
      <c r="B130" s="32">
        <v>1192</v>
      </c>
      <c r="C130" s="132">
        <f>B130/34898</f>
        <v>3.4156685196859417E-2</v>
      </c>
      <c r="D130" s="32">
        <v>1362</v>
      </c>
      <c r="E130" s="133">
        <f>D130/37811</f>
        <v>3.6021263653434187E-2</v>
      </c>
      <c r="F130" s="121">
        <v>5355</v>
      </c>
      <c r="G130" s="134">
        <f>F130/140902</f>
        <v>3.8005138323089806E-2</v>
      </c>
      <c r="H130" s="32">
        <v>7352</v>
      </c>
      <c r="I130" s="133">
        <f>H130/177898</f>
        <v>4.132705258069231E-2</v>
      </c>
      <c r="J130" s="35">
        <f>IF(D130=0, "-", IF((B130-D130)/D130&lt;10, (B130-D130)/D130, "&gt;999%"))</f>
        <v>-0.12481644640234948</v>
      </c>
      <c r="K130" s="36">
        <f>IF(H130=0, "-", IF((F130-H130)/H130&lt;10, (F130-H130)/H130, "&gt;999%"))</f>
        <v>-0.27162676822633297</v>
      </c>
    </row>
    <row r="131" spans="1:11" x14ac:dyDescent="0.2">
      <c r="B131" s="130"/>
      <c r="D131" s="130"/>
      <c r="F131" s="130"/>
      <c r="H131" s="130"/>
    </row>
    <row r="132" spans="1:11" ht="15.75" x14ac:dyDescent="0.25">
      <c r="A132" s="122" t="s">
        <v>31</v>
      </c>
      <c r="B132" s="170" t="s">
        <v>4</v>
      </c>
      <c r="C132" s="172"/>
      <c r="D132" s="172"/>
      <c r="E132" s="171"/>
      <c r="F132" s="170" t="s">
        <v>169</v>
      </c>
      <c r="G132" s="172"/>
      <c r="H132" s="172"/>
      <c r="I132" s="171"/>
      <c r="J132" s="170" t="s">
        <v>170</v>
      </c>
      <c r="K132" s="171"/>
    </row>
    <row r="133" spans="1:11" x14ac:dyDescent="0.2">
      <c r="A133" s="16"/>
      <c r="B133" s="170">
        <f>VALUE(RIGHT($B$2, 4))</f>
        <v>2020</v>
      </c>
      <c r="C133" s="171"/>
      <c r="D133" s="170">
        <f>B133-1</f>
        <v>2019</v>
      </c>
      <c r="E133" s="178"/>
      <c r="F133" s="170">
        <f>B133</f>
        <v>2020</v>
      </c>
      <c r="G133" s="178"/>
      <c r="H133" s="170">
        <f>D133</f>
        <v>2019</v>
      </c>
      <c r="I133" s="178"/>
      <c r="J133" s="13" t="s">
        <v>8</v>
      </c>
      <c r="K133" s="14" t="s">
        <v>5</v>
      </c>
    </row>
    <row r="134" spans="1:11" x14ac:dyDescent="0.2">
      <c r="A134" s="123" t="s">
        <v>273</v>
      </c>
      <c r="B134" s="124" t="s">
        <v>171</v>
      </c>
      <c r="C134" s="125" t="s">
        <v>172</v>
      </c>
      <c r="D134" s="124" t="s">
        <v>171</v>
      </c>
      <c r="E134" s="126" t="s">
        <v>172</v>
      </c>
      <c r="F134" s="125" t="s">
        <v>171</v>
      </c>
      <c r="G134" s="125" t="s">
        <v>172</v>
      </c>
      <c r="H134" s="124" t="s">
        <v>171</v>
      </c>
      <c r="I134" s="126" t="s">
        <v>172</v>
      </c>
      <c r="J134" s="124"/>
      <c r="K134" s="126"/>
    </row>
    <row r="135" spans="1:11" ht="15" x14ac:dyDescent="0.25">
      <c r="A135" s="20" t="s">
        <v>274</v>
      </c>
      <c r="B135" s="55">
        <v>4</v>
      </c>
      <c r="C135" s="127">
        <f>IF(B139=0, "-", B135/B139)</f>
        <v>4.3478260869565216E-2</v>
      </c>
      <c r="D135" s="55">
        <v>163</v>
      </c>
      <c r="E135" s="119">
        <f>IF(D139=0, "-", D135/D139)</f>
        <v>0.60594795539033453</v>
      </c>
      <c r="F135" s="128">
        <v>102</v>
      </c>
      <c r="G135" s="127">
        <f>IF(F139=0, "-", F135/F139)</f>
        <v>0.23943661971830985</v>
      </c>
      <c r="H135" s="55">
        <v>1002</v>
      </c>
      <c r="I135" s="119">
        <f>IF(H139=0, "-", H135/H139)</f>
        <v>0.64561855670103097</v>
      </c>
      <c r="J135" s="118">
        <f>IF(D135=0, "-", IF((B135-D135)/D135&lt;10, (B135-D135)/D135, "&gt;999%"))</f>
        <v>-0.97546012269938653</v>
      </c>
      <c r="K135" s="119">
        <f>IF(H135=0, "-", IF((F135-H135)/H135&lt;10, (F135-H135)/H135, "&gt;999%"))</f>
        <v>-0.89820359281437123</v>
      </c>
    </row>
    <row r="136" spans="1:11" ht="15" x14ac:dyDescent="0.25">
      <c r="A136" s="20" t="s">
        <v>275</v>
      </c>
      <c r="B136" s="55">
        <v>79</v>
      </c>
      <c r="C136" s="127">
        <f>IF(B139=0, "-", B136/B139)</f>
        <v>0.85869565217391308</v>
      </c>
      <c r="D136" s="55">
        <v>72</v>
      </c>
      <c r="E136" s="119">
        <f>IF(D139=0, "-", D136/D139)</f>
        <v>0.26765799256505574</v>
      </c>
      <c r="F136" s="128">
        <v>287</v>
      </c>
      <c r="G136" s="127">
        <f>IF(F139=0, "-", F136/F139)</f>
        <v>0.67370892018779338</v>
      </c>
      <c r="H136" s="55">
        <v>321</v>
      </c>
      <c r="I136" s="119">
        <f>IF(H139=0, "-", H136/H139)</f>
        <v>0.20682989690721648</v>
      </c>
      <c r="J136" s="118">
        <f>IF(D136=0, "-", IF((B136-D136)/D136&lt;10, (B136-D136)/D136, "&gt;999%"))</f>
        <v>9.7222222222222224E-2</v>
      </c>
      <c r="K136" s="119">
        <f>IF(H136=0, "-", IF((F136-H136)/H136&lt;10, (F136-H136)/H136, "&gt;999%"))</f>
        <v>-0.1059190031152648</v>
      </c>
    </row>
    <row r="137" spans="1:11" ht="15" x14ac:dyDescent="0.25">
      <c r="A137" s="20" t="s">
        <v>276</v>
      </c>
      <c r="B137" s="55">
        <v>9</v>
      </c>
      <c r="C137" s="127">
        <f>IF(B139=0, "-", B137/B139)</f>
        <v>9.7826086956521743E-2</v>
      </c>
      <c r="D137" s="55">
        <v>34</v>
      </c>
      <c r="E137" s="119">
        <f>IF(D139=0, "-", D137/D139)</f>
        <v>0.12639405204460966</v>
      </c>
      <c r="F137" s="128">
        <v>37</v>
      </c>
      <c r="G137" s="127">
        <f>IF(F139=0, "-", F137/F139)</f>
        <v>8.6854460093896718E-2</v>
      </c>
      <c r="H137" s="55">
        <v>229</v>
      </c>
      <c r="I137" s="119">
        <f>IF(H139=0, "-", H137/H139)</f>
        <v>0.14755154639175258</v>
      </c>
      <c r="J137" s="118">
        <f>IF(D137=0, "-", IF((B137-D137)/D137&lt;10, (B137-D137)/D137, "&gt;999%"))</f>
        <v>-0.73529411764705888</v>
      </c>
      <c r="K137" s="119">
        <f>IF(H137=0, "-", IF((F137-H137)/H137&lt;10, (F137-H137)/H137, "&gt;999%"))</f>
        <v>-0.83842794759825323</v>
      </c>
    </row>
    <row r="138" spans="1:11" x14ac:dyDescent="0.2">
      <c r="A138" s="129"/>
      <c r="B138" s="82"/>
      <c r="D138" s="82"/>
      <c r="E138" s="86"/>
      <c r="F138" s="130"/>
      <c r="H138" s="82"/>
      <c r="I138" s="86"/>
      <c r="J138" s="85"/>
      <c r="K138" s="86"/>
    </row>
    <row r="139" spans="1:11" s="38" customFormat="1" x14ac:dyDescent="0.2">
      <c r="A139" s="131" t="s">
        <v>277</v>
      </c>
      <c r="B139" s="32">
        <f>SUM(B135:B138)</f>
        <v>92</v>
      </c>
      <c r="C139" s="132">
        <f>B139/34898</f>
        <v>2.6362542266032437E-3</v>
      </c>
      <c r="D139" s="32">
        <f>SUM(D135:D138)</f>
        <v>269</v>
      </c>
      <c r="E139" s="133">
        <f>D139/37811</f>
        <v>7.1143318082039619E-3</v>
      </c>
      <c r="F139" s="121">
        <f>SUM(F135:F138)</f>
        <v>426</v>
      </c>
      <c r="G139" s="134">
        <f>F139/140902</f>
        <v>3.0233779506323544E-3</v>
      </c>
      <c r="H139" s="32">
        <f>SUM(H135:H138)</f>
        <v>1552</v>
      </c>
      <c r="I139" s="133">
        <f>H139/177898</f>
        <v>8.7241003271537627E-3</v>
      </c>
      <c r="J139" s="35">
        <f>IF(D139=0, "-", IF((B139-D139)/D139&lt;10, (B139-D139)/D139, "&gt;999%"))</f>
        <v>-0.65799256505576209</v>
      </c>
      <c r="K139" s="36">
        <f>IF(H139=0, "-", IF((F139-H139)/H139&lt;10, (F139-H139)/H139, "&gt;999%"))</f>
        <v>-0.72551546391752575</v>
      </c>
    </row>
    <row r="140" spans="1:11" x14ac:dyDescent="0.2">
      <c r="B140" s="130"/>
      <c r="D140" s="130"/>
      <c r="F140" s="130"/>
      <c r="H140" s="130"/>
    </row>
    <row r="141" spans="1:11" x14ac:dyDescent="0.2">
      <c r="A141" s="123" t="s">
        <v>278</v>
      </c>
      <c r="B141" s="124" t="s">
        <v>171</v>
      </c>
      <c r="C141" s="125" t="s">
        <v>172</v>
      </c>
      <c r="D141" s="124" t="s">
        <v>171</v>
      </c>
      <c r="E141" s="126" t="s">
        <v>172</v>
      </c>
      <c r="F141" s="125" t="s">
        <v>171</v>
      </c>
      <c r="G141" s="125" t="s">
        <v>172</v>
      </c>
      <c r="H141" s="124" t="s">
        <v>171</v>
      </c>
      <c r="I141" s="126" t="s">
        <v>172</v>
      </c>
      <c r="J141" s="124"/>
      <c r="K141" s="126"/>
    </row>
    <row r="142" spans="1:11" ht="15" x14ac:dyDescent="0.25">
      <c r="A142" s="20" t="s">
        <v>279</v>
      </c>
      <c r="B142" s="55">
        <v>14</v>
      </c>
      <c r="C142" s="127">
        <f>IF(B152=0, "-", B142/B152)</f>
        <v>0.14736842105263157</v>
      </c>
      <c r="D142" s="55">
        <v>2</v>
      </c>
      <c r="E142" s="119">
        <f>IF(D152=0, "-", D142/D152)</f>
        <v>2.6666666666666668E-2</v>
      </c>
      <c r="F142" s="128">
        <v>41</v>
      </c>
      <c r="G142" s="127">
        <f>IF(F152=0, "-", F142/F152)</f>
        <v>0.14487632508833923</v>
      </c>
      <c r="H142" s="55">
        <v>13</v>
      </c>
      <c r="I142" s="119">
        <f>IF(H152=0, "-", H142/H152)</f>
        <v>2.9017857142857144E-2</v>
      </c>
      <c r="J142" s="118">
        <f t="shared" ref="J142:J150" si="10">IF(D142=0, "-", IF((B142-D142)/D142&lt;10, (B142-D142)/D142, "&gt;999%"))</f>
        <v>6</v>
      </c>
      <c r="K142" s="119">
        <f t="shared" ref="K142:K150" si="11">IF(H142=0, "-", IF((F142-H142)/H142&lt;10, (F142-H142)/H142, "&gt;999%"))</f>
        <v>2.1538461538461537</v>
      </c>
    </row>
    <row r="143" spans="1:11" ht="15" x14ac:dyDescent="0.25">
      <c r="A143" s="20" t="s">
        <v>280</v>
      </c>
      <c r="B143" s="55">
        <v>11</v>
      </c>
      <c r="C143" s="127">
        <f>IF(B152=0, "-", B143/B152)</f>
        <v>0.11578947368421053</v>
      </c>
      <c r="D143" s="55">
        <v>2</v>
      </c>
      <c r="E143" s="119">
        <f>IF(D152=0, "-", D143/D152)</f>
        <v>2.6666666666666668E-2</v>
      </c>
      <c r="F143" s="128">
        <v>25</v>
      </c>
      <c r="G143" s="127">
        <f>IF(F152=0, "-", F143/F152)</f>
        <v>8.8339222614840993E-2</v>
      </c>
      <c r="H143" s="55">
        <v>22</v>
      </c>
      <c r="I143" s="119">
        <f>IF(H152=0, "-", H143/H152)</f>
        <v>4.9107142857142856E-2</v>
      </c>
      <c r="J143" s="118">
        <f t="shared" si="10"/>
        <v>4.5</v>
      </c>
      <c r="K143" s="119">
        <f t="shared" si="11"/>
        <v>0.13636363636363635</v>
      </c>
    </row>
    <row r="144" spans="1:11" ht="15" x14ac:dyDescent="0.25">
      <c r="A144" s="20" t="s">
        <v>281</v>
      </c>
      <c r="B144" s="55">
        <v>20</v>
      </c>
      <c r="C144" s="127">
        <f>IF(B152=0, "-", B144/B152)</f>
        <v>0.21052631578947367</v>
      </c>
      <c r="D144" s="55">
        <v>9</v>
      </c>
      <c r="E144" s="119">
        <f>IF(D152=0, "-", D144/D152)</f>
        <v>0.12</v>
      </c>
      <c r="F144" s="128">
        <v>50</v>
      </c>
      <c r="G144" s="127">
        <f>IF(F152=0, "-", F144/F152)</f>
        <v>0.17667844522968199</v>
      </c>
      <c r="H144" s="55">
        <v>100</v>
      </c>
      <c r="I144" s="119">
        <f>IF(H152=0, "-", H144/H152)</f>
        <v>0.22321428571428573</v>
      </c>
      <c r="J144" s="118">
        <f t="shared" si="10"/>
        <v>1.2222222222222223</v>
      </c>
      <c r="K144" s="119">
        <f t="shared" si="11"/>
        <v>-0.5</v>
      </c>
    </row>
    <row r="145" spans="1:11" ht="15" x14ac:dyDescent="0.25">
      <c r="A145" s="20" t="s">
        <v>282</v>
      </c>
      <c r="B145" s="55">
        <v>2</v>
      </c>
      <c r="C145" s="127">
        <f>IF(B152=0, "-", B145/B152)</f>
        <v>2.1052631578947368E-2</v>
      </c>
      <c r="D145" s="55">
        <v>1</v>
      </c>
      <c r="E145" s="119">
        <f>IF(D152=0, "-", D145/D152)</f>
        <v>1.3333333333333334E-2</v>
      </c>
      <c r="F145" s="128">
        <v>10</v>
      </c>
      <c r="G145" s="127">
        <f>IF(F152=0, "-", F145/F152)</f>
        <v>3.5335689045936397E-2</v>
      </c>
      <c r="H145" s="55">
        <v>17</v>
      </c>
      <c r="I145" s="119">
        <f>IF(H152=0, "-", H145/H152)</f>
        <v>3.7946428571428568E-2</v>
      </c>
      <c r="J145" s="118">
        <f t="shared" si="10"/>
        <v>1</v>
      </c>
      <c r="K145" s="119">
        <f t="shared" si="11"/>
        <v>-0.41176470588235292</v>
      </c>
    </row>
    <row r="146" spans="1:11" ht="15" x14ac:dyDescent="0.25">
      <c r="A146" s="20" t="s">
        <v>283</v>
      </c>
      <c r="B146" s="55">
        <v>3</v>
      </c>
      <c r="C146" s="127">
        <f>IF(B152=0, "-", B146/B152)</f>
        <v>3.1578947368421054E-2</v>
      </c>
      <c r="D146" s="55">
        <v>1</v>
      </c>
      <c r="E146" s="119">
        <f>IF(D152=0, "-", D146/D152)</f>
        <v>1.3333333333333334E-2</v>
      </c>
      <c r="F146" s="128">
        <v>7</v>
      </c>
      <c r="G146" s="127">
        <f>IF(F152=0, "-", F146/F152)</f>
        <v>2.4734982332155476E-2</v>
      </c>
      <c r="H146" s="55">
        <v>14</v>
      </c>
      <c r="I146" s="119">
        <f>IF(H152=0, "-", H146/H152)</f>
        <v>3.125E-2</v>
      </c>
      <c r="J146" s="118">
        <f t="shared" si="10"/>
        <v>2</v>
      </c>
      <c r="K146" s="119">
        <f t="shared" si="11"/>
        <v>-0.5</v>
      </c>
    </row>
    <row r="147" spans="1:11" ht="15" x14ac:dyDescent="0.25">
      <c r="A147" s="20" t="s">
        <v>284</v>
      </c>
      <c r="B147" s="55">
        <v>0</v>
      </c>
      <c r="C147" s="127">
        <f>IF(B152=0, "-", B147/B152)</f>
        <v>0</v>
      </c>
      <c r="D147" s="55">
        <v>0</v>
      </c>
      <c r="E147" s="119">
        <f>IF(D152=0, "-", D147/D152)</f>
        <v>0</v>
      </c>
      <c r="F147" s="128">
        <v>6</v>
      </c>
      <c r="G147" s="127">
        <f>IF(F152=0, "-", F147/F152)</f>
        <v>2.1201413427561839E-2</v>
      </c>
      <c r="H147" s="55">
        <v>6</v>
      </c>
      <c r="I147" s="119">
        <f>IF(H152=0, "-", H147/H152)</f>
        <v>1.3392857142857142E-2</v>
      </c>
      <c r="J147" s="118" t="str">
        <f t="shared" si="10"/>
        <v>-</v>
      </c>
      <c r="K147" s="119">
        <f t="shared" si="11"/>
        <v>0</v>
      </c>
    </row>
    <row r="148" spans="1:11" ht="15" x14ac:dyDescent="0.25">
      <c r="A148" s="20" t="s">
        <v>285</v>
      </c>
      <c r="B148" s="55">
        <v>5</v>
      </c>
      <c r="C148" s="127">
        <f>IF(B152=0, "-", B148/B152)</f>
        <v>5.2631578947368418E-2</v>
      </c>
      <c r="D148" s="55">
        <v>16</v>
      </c>
      <c r="E148" s="119">
        <f>IF(D152=0, "-", D148/D152)</f>
        <v>0.21333333333333335</v>
      </c>
      <c r="F148" s="128">
        <v>23</v>
      </c>
      <c r="G148" s="127">
        <f>IF(F152=0, "-", F148/F152)</f>
        <v>8.1272084805653705E-2</v>
      </c>
      <c r="H148" s="55">
        <v>40</v>
      </c>
      <c r="I148" s="119">
        <f>IF(H152=0, "-", H148/H152)</f>
        <v>8.9285714285714288E-2</v>
      </c>
      <c r="J148" s="118">
        <f t="shared" si="10"/>
        <v>-0.6875</v>
      </c>
      <c r="K148" s="119">
        <f t="shared" si="11"/>
        <v>-0.42499999999999999</v>
      </c>
    </row>
    <row r="149" spans="1:11" ht="15" x14ac:dyDescent="0.25">
      <c r="A149" s="20" t="s">
        <v>286</v>
      </c>
      <c r="B149" s="55">
        <v>1</v>
      </c>
      <c r="C149" s="127">
        <f>IF(B152=0, "-", B149/B152)</f>
        <v>1.0526315789473684E-2</v>
      </c>
      <c r="D149" s="55">
        <v>3</v>
      </c>
      <c r="E149" s="119">
        <f>IF(D152=0, "-", D149/D152)</f>
        <v>0.04</v>
      </c>
      <c r="F149" s="128">
        <v>15</v>
      </c>
      <c r="G149" s="127">
        <f>IF(F152=0, "-", F149/F152)</f>
        <v>5.3003533568904596E-2</v>
      </c>
      <c r="H149" s="55">
        <v>36</v>
      </c>
      <c r="I149" s="119">
        <f>IF(H152=0, "-", H149/H152)</f>
        <v>8.0357142857142863E-2</v>
      </c>
      <c r="J149" s="118">
        <f t="shared" si="10"/>
        <v>-0.66666666666666663</v>
      </c>
      <c r="K149" s="119">
        <f t="shared" si="11"/>
        <v>-0.58333333333333337</v>
      </c>
    </row>
    <row r="150" spans="1:11" ht="15" x14ac:dyDescent="0.25">
      <c r="A150" s="20" t="s">
        <v>287</v>
      </c>
      <c r="B150" s="55">
        <v>39</v>
      </c>
      <c r="C150" s="127">
        <f>IF(B152=0, "-", B150/B152)</f>
        <v>0.41052631578947368</v>
      </c>
      <c r="D150" s="55">
        <v>41</v>
      </c>
      <c r="E150" s="119">
        <f>IF(D152=0, "-", D150/D152)</f>
        <v>0.54666666666666663</v>
      </c>
      <c r="F150" s="128">
        <v>106</v>
      </c>
      <c r="G150" s="127">
        <f>IF(F152=0, "-", F150/F152)</f>
        <v>0.37455830388692579</v>
      </c>
      <c r="H150" s="55">
        <v>200</v>
      </c>
      <c r="I150" s="119">
        <f>IF(H152=0, "-", H150/H152)</f>
        <v>0.44642857142857145</v>
      </c>
      <c r="J150" s="118">
        <f t="shared" si="10"/>
        <v>-4.878048780487805E-2</v>
      </c>
      <c r="K150" s="119">
        <f t="shared" si="11"/>
        <v>-0.47</v>
      </c>
    </row>
    <row r="151" spans="1:11" x14ac:dyDescent="0.2">
      <c r="A151" s="129"/>
      <c r="B151" s="82"/>
      <c r="D151" s="82"/>
      <c r="E151" s="86"/>
      <c r="F151" s="130"/>
      <c r="H151" s="82"/>
      <c r="I151" s="86"/>
      <c r="J151" s="85"/>
      <c r="K151" s="86"/>
    </row>
    <row r="152" spans="1:11" s="38" customFormat="1" x14ac:dyDescent="0.2">
      <c r="A152" s="131" t="s">
        <v>288</v>
      </c>
      <c r="B152" s="32">
        <f>SUM(B142:B151)</f>
        <v>95</v>
      </c>
      <c r="C152" s="132">
        <f>B152/34898</f>
        <v>2.7222190383403059E-3</v>
      </c>
      <c r="D152" s="32">
        <f>SUM(D142:D151)</f>
        <v>75</v>
      </c>
      <c r="E152" s="133">
        <f>D152/37811</f>
        <v>1.9835497606516621E-3</v>
      </c>
      <c r="F152" s="121">
        <f>SUM(F142:F151)</f>
        <v>283</v>
      </c>
      <c r="G152" s="134">
        <f>F152/140902</f>
        <v>2.0084881690820571E-3</v>
      </c>
      <c r="H152" s="32">
        <f>SUM(H142:H151)</f>
        <v>448</v>
      </c>
      <c r="I152" s="133">
        <f>H152/177898</f>
        <v>2.5182970016526325E-3</v>
      </c>
      <c r="J152" s="35">
        <f>IF(D152=0, "-", IF((B152-D152)/D152&lt;10, (B152-D152)/D152, "&gt;999%"))</f>
        <v>0.26666666666666666</v>
      </c>
      <c r="K152" s="36">
        <f>IF(H152=0, "-", IF((F152-H152)/H152&lt;10, (F152-H152)/H152, "&gt;999%"))</f>
        <v>-0.36830357142857145</v>
      </c>
    </row>
    <row r="153" spans="1:11" x14ac:dyDescent="0.2">
      <c r="B153" s="130"/>
      <c r="D153" s="130"/>
      <c r="F153" s="130"/>
      <c r="H153" s="130"/>
    </row>
    <row r="154" spans="1:11" s="38" customFormat="1" x14ac:dyDescent="0.2">
      <c r="A154" s="131" t="s">
        <v>289</v>
      </c>
      <c r="B154" s="32">
        <v>187</v>
      </c>
      <c r="C154" s="132">
        <f>B154/34898</f>
        <v>5.3584732649435496E-3</v>
      </c>
      <c r="D154" s="32">
        <v>344</v>
      </c>
      <c r="E154" s="133">
        <f>D154/37811</f>
        <v>9.0978815688556244E-3</v>
      </c>
      <c r="F154" s="121">
        <v>709</v>
      </c>
      <c r="G154" s="134">
        <f>F154/140902</f>
        <v>5.0318661197144114E-3</v>
      </c>
      <c r="H154" s="32">
        <v>2000</v>
      </c>
      <c r="I154" s="133">
        <f>H154/177898</f>
        <v>1.1242397328806395E-2</v>
      </c>
      <c r="J154" s="35">
        <f>IF(D154=0, "-", IF((B154-D154)/D154&lt;10, (B154-D154)/D154, "&gt;999%"))</f>
        <v>-0.45639534883720928</v>
      </c>
      <c r="K154" s="36">
        <f>IF(H154=0, "-", IF((F154-H154)/H154&lt;10, (F154-H154)/H154, "&gt;999%"))</f>
        <v>-0.64549999999999996</v>
      </c>
    </row>
    <row r="155" spans="1:11" x14ac:dyDescent="0.2">
      <c r="B155" s="130"/>
      <c r="D155" s="130"/>
      <c r="F155" s="130"/>
      <c r="H155" s="130"/>
    </row>
    <row r="156" spans="1:11" ht="15.75" x14ac:dyDescent="0.25">
      <c r="A156" s="122" t="s">
        <v>32</v>
      </c>
      <c r="B156" s="170" t="s">
        <v>4</v>
      </c>
      <c r="C156" s="172"/>
      <c r="D156" s="172"/>
      <c r="E156" s="171"/>
      <c r="F156" s="170" t="s">
        <v>169</v>
      </c>
      <c r="G156" s="172"/>
      <c r="H156" s="172"/>
      <c r="I156" s="171"/>
      <c r="J156" s="170" t="s">
        <v>170</v>
      </c>
      <c r="K156" s="171"/>
    </row>
    <row r="157" spans="1:11" x14ac:dyDescent="0.2">
      <c r="A157" s="16"/>
      <c r="B157" s="170">
        <f>VALUE(RIGHT($B$2, 4))</f>
        <v>2020</v>
      </c>
      <c r="C157" s="171"/>
      <c r="D157" s="170">
        <f>B157-1</f>
        <v>2019</v>
      </c>
      <c r="E157" s="178"/>
      <c r="F157" s="170">
        <f>B157</f>
        <v>2020</v>
      </c>
      <c r="G157" s="178"/>
      <c r="H157" s="170">
        <f>D157</f>
        <v>2019</v>
      </c>
      <c r="I157" s="178"/>
      <c r="J157" s="13" t="s">
        <v>8</v>
      </c>
      <c r="K157" s="14" t="s">
        <v>5</v>
      </c>
    </row>
    <row r="158" spans="1:11" x14ac:dyDescent="0.2">
      <c r="A158" s="123" t="s">
        <v>290</v>
      </c>
      <c r="B158" s="124" t="s">
        <v>171</v>
      </c>
      <c r="C158" s="125" t="s">
        <v>172</v>
      </c>
      <c r="D158" s="124" t="s">
        <v>171</v>
      </c>
      <c r="E158" s="126" t="s">
        <v>172</v>
      </c>
      <c r="F158" s="125" t="s">
        <v>171</v>
      </c>
      <c r="G158" s="125" t="s">
        <v>172</v>
      </c>
      <c r="H158" s="124" t="s">
        <v>171</v>
      </c>
      <c r="I158" s="126" t="s">
        <v>172</v>
      </c>
      <c r="J158" s="124"/>
      <c r="K158" s="126"/>
    </row>
    <row r="159" spans="1:11" ht="15" x14ac:dyDescent="0.25">
      <c r="A159" s="20" t="s">
        <v>291</v>
      </c>
      <c r="B159" s="55">
        <v>22</v>
      </c>
      <c r="C159" s="127">
        <f>IF(B161=0, "-", B159/B161)</f>
        <v>1</v>
      </c>
      <c r="D159" s="55">
        <v>30</v>
      </c>
      <c r="E159" s="119">
        <f>IF(D161=0, "-", D159/D161)</f>
        <v>1</v>
      </c>
      <c r="F159" s="128">
        <v>71</v>
      </c>
      <c r="G159" s="127">
        <f>IF(F161=0, "-", F159/F161)</f>
        <v>1</v>
      </c>
      <c r="H159" s="55">
        <v>91</v>
      </c>
      <c r="I159" s="119">
        <f>IF(H161=0, "-", H159/H161)</f>
        <v>1</v>
      </c>
      <c r="J159" s="118">
        <f>IF(D159=0, "-", IF((B159-D159)/D159&lt;10, (B159-D159)/D159, "&gt;999%"))</f>
        <v>-0.26666666666666666</v>
      </c>
      <c r="K159" s="119">
        <f>IF(H159=0, "-", IF((F159-H159)/H159&lt;10, (F159-H159)/H159, "&gt;999%"))</f>
        <v>-0.21978021978021978</v>
      </c>
    </row>
    <row r="160" spans="1:11" x14ac:dyDescent="0.2">
      <c r="A160" s="129"/>
      <c r="B160" s="82"/>
      <c r="D160" s="82"/>
      <c r="E160" s="86"/>
      <c r="F160" s="130"/>
      <c r="H160" s="82"/>
      <c r="I160" s="86"/>
      <c r="J160" s="85"/>
      <c r="K160" s="86"/>
    </row>
    <row r="161" spans="1:11" s="38" customFormat="1" x14ac:dyDescent="0.2">
      <c r="A161" s="131" t="s">
        <v>292</v>
      </c>
      <c r="B161" s="32">
        <f>SUM(B159:B160)</f>
        <v>22</v>
      </c>
      <c r="C161" s="132">
        <f>B161/34898</f>
        <v>6.3040861940512349E-4</v>
      </c>
      <c r="D161" s="32">
        <f>SUM(D159:D160)</f>
        <v>30</v>
      </c>
      <c r="E161" s="133">
        <f>D161/37811</f>
        <v>7.934199042606649E-4</v>
      </c>
      <c r="F161" s="121">
        <f>SUM(F159:F160)</f>
        <v>71</v>
      </c>
      <c r="G161" s="134">
        <f>F161/140902</f>
        <v>5.0389632510539236E-4</v>
      </c>
      <c r="H161" s="32">
        <f>SUM(H159:H160)</f>
        <v>91</v>
      </c>
      <c r="I161" s="133">
        <f>H161/177898</f>
        <v>5.11529078460691E-4</v>
      </c>
      <c r="J161" s="35">
        <f>IF(D161=0, "-", IF((B161-D161)/D161&lt;10, (B161-D161)/D161, "&gt;999%"))</f>
        <v>-0.26666666666666666</v>
      </c>
      <c r="K161" s="36">
        <f>IF(H161=0, "-", IF((F161-H161)/H161&lt;10, (F161-H161)/H161, "&gt;999%"))</f>
        <v>-0.21978021978021978</v>
      </c>
    </row>
    <row r="162" spans="1:11" x14ac:dyDescent="0.2">
      <c r="B162" s="130"/>
      <c r="D162" s="130"/>
      <c r="F162" s="130"/>
      <c r="H162" s="130"/>
    </row>
    <row r="163" spans="1:11" x14ac:dyDescent="0.2">
      <c r="A163" s="123" t="s">
        <v>293</v>
      </c>
      <c r="B163" s="124" t="s">
        <v>171</v>
      </c>
      <c r="C163" s="125" t="s">
        <v>172</v>
      </c>
      <c r="D163" s="124" t="s">
        <v>171</v>
      </c>
      <c r="E163" s="126" t="s">
        <v>172</v>
      </c>
      <c r="F163" s="125" t="s">
        <v>171</v>
      </c>
      <c r="G163" s="125" t="s">
        <v>172</v>
      </c>
      <c r="H163" s="124" t="s">
        <v>171</v>
      </c>
      <c r="I163" s="126" t="s">
        <v>172</v>
      </c>
      <c r="J163" s="124"/>
      <c r="K163" s="126"/>
    </row>
    <row r="164" spans="1:11" ht="15" x14ac:dyDescent="0.25">
      <c r="A164" s="20" t="s">
        <v>294</v>
      </c>
      <c r="B164" s="55">
        <v>0</v>
      </c>
      <c r="C164" s="127">
        <f>IF(B177=0, "-", B164/B177)</f>
        <v>0</v>
      </c>
      <c r="D164" s="55">
        <v>1</v>
      </c>
      <c r="E164" s="119">
        <f>IF(D177=0, "-", D164/D177)</f>
        <v>4.1666666666666664E-2</v>
      </c>
      <c r="F164" s="128">
        <v>4</v>
      </c>
      <c r="G164" s="127">
        <f>IF(F177=0, "-", F164/F177)</f>
        <v>4.5977011494252873E-2</v>
      </c>
      <c r="H164" s="55">
        <v>13</v>
      </c>
      <c r="I164" s="119">
        <f>IF(H177=0, "-", H164/H177)</f>
        <v>0.11711711711711711</v>
      </c>
      <c r="J164" s="118">
        <f t="shared" ref="J164:J175" si="12">IF(D164=0, "-", IF((B164-D164)/D164&lt;10, (B164-D164)/D164, "&gt;999%"))</f>
        <v>-1</v>
      </c>
      <c r="K164" s="119">
        <f t="shared" ref="K164:K175" si="13">IF(H164=0, "-", IF((F164-H164)/H164&lt;10, (F164-H164)/H164, "&gt;999%"))</f>
        <v>-0.69230769230769229</v>
      </c>
    </row>
    <row r="165" spans="1:11" ht="15" x14ac:dyDescent="0.25">
      <c r="A165" s="20" t="s">
        <v>295</v>
      </c>
      <c r="B165" s="55">
        <v>0</v>
      </c>
      <c r="C165" s="127">
        <f>IF(B177=0, "-", B165/B177)</f>
        <v>0</v>
      </c>
      <c r="D165" s="55">
        <v>0</v>
      </c>
      <c r="E165" s="119">
        <f>IF(D177=0, "-", D165/D177)</f>
        <v>0</v>
      </c>
      <c r="F165" s="128">
        <v>1</v>
      </c>
      <c r="G165" s="127">
        <f>IF(F177=0, "-", F165/F177)</f>
        <v>1.1494252873563218E-2</v>
      </c>
      <c r="H165" s="55">
        <v>0</v>
      </c>
      <c r="I165" s="119">
        <f>IF(H177=0, "-", H165/H177)</f>
        <v>0</v>
      </c>
      <c r="J165" s="118" t="str">
        <f t="shared" si="12"/>
        <v>-</v>
      </c>
      <c r="K165" s="119" t="str">
        <f t="shared" si="13"/>
        <v>-</v>
      </c>
    </row>
    <row r="166" spans="1:11" ht="15" x14ac:dyDescent="0.25">
      <c r="A166" s="20" t="s">
        <v>296</v>
      </c>
      <c r="B166" s="55">
        <v>0</v>
      </c>
      <c r="C166" s="127">
        <f>IF(B177=0, "-", B166/B177)</f>
        <v>0</v>
      </c>
      <c r="D166" s="55">
        <v>1</v>
      </c>
      <c r="E166" s="119">
        <f>IF(D177=0, "-", D166/D177)</f>
        <v>4.1666666666666664E-2</v>
      </c>
      <c r="F166" s="128">
        <v>2</v>
      </c>
      <c r="G166" s="127">
        <f>IF(F177=0, "-", F166/F177)</f>
        <v>2.2988505747126436E-2</v>
      </c>
      <c r="H166" s="55">
        <v>7</v>
      </c>
      <c r="I166" s="119">
        <f>IF(H177=0, "-", H166/H177)</f>
        <v>6.3063063063063057E-2</v>
      </c>
      <c r="J166" s="118">
        <f t="shared" si="12"/>
        <v>-1</v>
      </c>
      <c r="K166" s="119">
        <f t="shared" si="13"/>
        <v>-0.7142857142857143</v>
      </c>
    </row>
    <row r="167" spans="1:11" ht="15" x14ac:dyDescent="0.25">
      <c r="A167" s="20" t="s">
        <v>297</v>
      </c>
      <c r="B167" s="55">
        <v>6</v>
      </c>
      <c r="C167" s="127">
        <f>IF(B177=0, "-", B167/B177)</f>
        <v>0.23076923076923078</v>
      </c>
      <c r="D167" s="55">
        <v>1</v>
      </c>
      <c r="E167" s="119">
        <f>IF(D177=0, "-", D167/D177)</f>
        <v>4.1666666666666664E-2</v>
      </c>
      <c r="F167" s="128">
        <v>17</v>
      </c>
      <c r="G167" s="127">
        <f>IF(F177=0, "-", F167/F177)</f>
        <v>0.19540229885057472</v>
      </c>
      <c r="H167" s="55">
        <v>13</v>
      </c>
      <c r="I167" s="119">
        <f>IF(H177=0, "-", H167/H177)</f>
        <v>0.11711711711711711</v>
      </c>
      <c r="J167" s="118">
        <f t="shared" si="12"/>
        <v>5</v>
      </c>
      <c r="K167" s="119">
        <f t="shared" si="13"/>
        <v>0.30769230769230771</v>
      </c>
    </row>
    <row r="168" spans="1:11" ht="15" x14ac:dyDescent="0.25">
      <c r="A168" s="20" t="s">
        <v>298</v>
      </c>
      <c r="B168" s="55">
        <v>8</v>
      </c>
      <c r="C168" s="127">
        <f>IF(B177=0, "-", B168/B177)</f>
        <v>0.30769230769230771</v>
      </c>
      <c r="D168" s="55">
        <v>0</v>
      </c>
      <c r="E168" s="119">
        <f>IF(D177=0, "-", D168/D177)</f>
        <v>0</v>
      </c>
      <c r="F168" s="128">
        <v>22</v>
      </c>
      <c r="G168" s="127">
        <f>IF(F177=0, "-", F168/F177)</f>
        <v>0.25287356321839083</v>
      </c>
      <c r="H168" s="55">
        <v>0</v>
      </c>
      <c r="I168" s="119">
        <f>IF(H177=0, "-", H168/H177)</f>
        <v>0</v>
      </c>
      <c r="J168" s="118" t="str">
        <f t="shared" si="12"/>
        <v>-</v>
      </c>
      <c r="K168" s="119" t="str">
        <f t="shared" si="13"/>
        <v>-</v>
      </c>
    </row>
    <row r="169" spans="1:11" ht="15" x14ac:dyDescent="0.25">
      <c r="A169" s="20" t="s">
        <v>299</v>
      </c>
      <c r="B169" s="55">
        <v>2</v>
      </c>
      <c r="C169" s="127">
        <f>IF(B177=0, "-", B169/B177)</f>
        <v>7.6923076923076927E-2</v>
      </c>
      <c r="D169" s="55">
        <v>2</v>
      </c>
      <c r="E169" s="119">
        <f>IF(D177=0, "-", D169/D177)</f>
        <v>8.3333333333333329E-2</v>
      </c>
      <c r="F169" s="128">
        <v>5</v>
      </c>
      <c r="G169" s="127">
        <f>IF(F177=0, "-", F169/F177)</f>
        <v>5.7471264367816091E-2</v>
      </c>
      <c r="H169" s="55">
        <v>5</v>
      </c>
      <c r="I169" s="119">
        <f>IF(H177=0, "-", H169/H177)</f>
        <v>4.5045045045045043E-2</v>
      </c>
      <c r="J169" s="118">
        <f t="shared" si="12"/>
        <v>0</v>
      </c>
      <c r="K169" s="119">
        <f t="shared" si="13"/>
        <v>0</v>
      </c>
    </row>
    <row r="170" spans="1:11" ht="15" x14ac:dyDescent="0.25">
      <c r="A170" s="20" t="s">
        <v>300</v>
      </c>
      <c r="B170" s="55">
        <v>1</v>
      </c>
      <c r="C170" s="127">
        <f>IF(B177=0, "-", B170/B177)</f>
        <v>3.8461538461538464E-2</v>
      </c>
      <c r="D170" s="55">
        <v>0</v>
      </c>
      <c r="E170" s="119">
        <f>IF(D177=0, "-", D170/D177)</f>
        <v>0</v>
      </c>
      <c r="F170" s="128">
        <v>5</v>
      </c>
      <c r="G170" s="127">
        <f>IF(F177=0, "-", F170/F177)</f>
        <v>5.7471264367816091E-2</v>
      </c>
      <c r="H170" s="55">
        <v>10</v>
      </c>
      <c r="I170" s="119">
        <f>IF(H177=0, "-", H170/H177)</f>
        <v>9.0090090090090086E-2</v>
      </c>
      <c r="J170" s="118" t="str">
        <f t="shared" si="12"/>
        <v>-</v>
      </c>
      <c r="K170" s="119">
        <f t="shared" si="13"/>
        <v>-0.5</v>
      </c>
    </row>
    <row r="171" spans="1:11" ht="15" x14ac:dyDescent="0.25">
      <c r="A171" s="20" t="s">
        <v>301</v>
      </c>
      <c r="B171" s="55">
        <v>0</v>
      </c>
      <c r="C171" s="127">
        <f>IF(B177=0, "-", B171/B177)</f>
        <v>0</v>
      </c>
      <c r="D171" s="55">
        <v>3</v>
      </c>
      <c r="E171" s="119">
        <f>IF(D177=0, "-", D171/D177)</f>
        <v>0.125</v>
      </c>
      <c r="F171" s="128">
        <v>0</v>
      </c>
      <c r="G171" s="127">
        <f>IF(F177=0, "-", F171/F177)</f>
        <v>0</v>
      </c>
      <c r="H171" s="55">
        <v>6</v>
      </c>
      <c r="I171" s="119">
        <f>IF(H177=0, "-", H171/H177)</f>
        <v>5.4054054054054057E-2</v>
      </c>
      <c r="J171" s="118">
        <f t="shared" si="12"/>
        <v>-1</v>
      </c>
      <c r="K171" s="119">
        <f t="shared" si="13"/>
        <v>-1</v>
      </c>
    </row>
    <row r="172" spans="1:11" ht="15" x14ac:dyDescent="0.25">
      <c r="A172" s="20" t="s">
        <v>302</v>
      </c>
      <c r="B172" s="55">
        <v>3</v>
      </c>
      <c r="C172" s="127">
        <f>IF(B177=0, "-", B172/B177)</f>
        <v>0.11538461538461539</v>
      </c>
      <c r="D172" s="55">
        <v>5</v>
      </c>
      <c r="E172" s="119">
        <f>IF(D177=0, "-", D172/D177)</f>
        <v>0.20833333333333334</v>
      </c>
      <c r="F172" s="128">
        <v>9</v>
      </c>
      <c r="G172" s="127">
        <f>IF(F177=0, "-", F172/F177)</f>
        <v>0.10344827586206896</v>
      </c>
      <c r="H172" s="55">
        <v>7</v>
      </c>
      <c r="I172" s="119">
        <f>IF(H177=0, "-", H172/H177)</f>
        <v>6.3063063063063057E-2</v>
      </c>
      <c r="J172" s="118">
        <f t="shared" si="12"/>
        <v>-0.4</v>
      </c>
      <c r="K172" s="119">
        <f t="shared" si="13"/>
        <v>0.2857142857142857</v>
      </c>
    </row>
    <row r="173" spans="1:11" ht="15" x14ac:dyDescent="0.25">
      <c r="A173" s="20" t="s">
        <v>303</v>
      </c>
      <c r="B173" s="55">
        <v>6</v>
      </c>
      <c r="C173" s="127">
        <f>IF(B177=0, "-", B173/B177)</f>
        <v>0.23076923076923078</v>
      </c>
      <c r="D173" s="55">
        <v>9</v>
      </c>
      <c r="E173" s="119">
        <f>IF(D177=0, "-", D173/D177)</f>
        <v>0.375</v>
      </c>
      <c r="F173" s="128">
        <v>20</v>
      </c>
      <c r="G173" s="127">
        <f>IF(F177=0, "-", F173/F177)</f>
        <v>0.22988505747126436</v>
      </c>
      <c r="H173" s="55">
        <v>37</v>
      </c>
      <c r="I173" s="119">
        <f>IF(H177=0, "-", H173/H177)</f>
        <v>0.33333333333333331</v>
      </c>
      <c r="J173" s="118">
        <f t="shared" si="12"/>
        <v>-0.33333333333333331</v>
      </c>
      <c r="K173" s="119">
        <f t="shared" si="13"/>
        <v>-0.45945945945945948</v>
      </c>
    </row>
    <row r="174" spans="1:11" ht="15" x14ac:dyDescent="0.25">
      <c r="A174" s="20" t="s">
        <v>304</v>
      </c>
      <c r="B174" s="55">
        <v>0</v>
      </c>
      <c r="C174" s="127">
        <f>IF(B177=0, "-", B174/B177)</f>
        <v>0</v>
      </c>
      <c r="D174" s="55">
        <v>1</v>
      </c>
      <c r="E174" s="119">
        <f>IF(D177=0, "-", D174/D177)</f>
        <v>4.1666666666666664E-2</v>
      </c>
      <c r="F174" s="128">
        <v>2</v>
      </c>
      <c r="G174" s="127">
        <f>IF(F177=0, "-", F174/F177)</f>
        <v>2.2988505747126436E-2</v>
      </c>
      <c r="H174" s="55">
        <v>9</v>
      </c>
      <c r="I174" s="119">
        <f>IF(H177=0, "-", H174/H177)</f>
        <v>8.1081081081081086E-2</v>
      </c>
      <c r="J174" s="118">
        <f t="shared" si="12"/>
        <v>-1</v>
      </c>
      <c r="K174" s="119">
        <f t="shared" si="13"/>
        <v>-0.77777777777777779</v>
      </c>
    </row>
    <row r="175" spans="1:11" ht="15" x14ac:dyDescent="0.25">
      <c r="A175" s="20" t="s">
        <v>305</v>
      </c>
      <c r="B175" s="55">
        <v>0</v>
      </c>
      <c r="C175" s="127">
        <f>IF(B177=0, "-", B175/B177)</f>
        <v>0</v>
      </c>
      <c r="D175" s="55">
        <v>1</v>
      </c>
      <c r="E175" s="119">
        <f>IF(D177=0, "-", D175/D177)</f>
        <v>4.1666666666666664E-2</v>
      </c>
      <c r="F175" s="128">
        <v>0</v>
      </c>
      <c r="G175" s="127">
        <f>IF(F177=0, "-", F175/F177)</f>
        <v>0</v>
      </c>
      <c r="H175" s="55">
        <v>4</v>
      </c>
      <c r="I175" s="119">
        <f>IF(H177=0, "-", H175/H177)</f>
        <v>3.6036036036036036E-2</v>
      </c>
      <c r="J175" s="118">
        <f t="shared" si="12"/>
        <v>-1</v>
      </c>
      <c r="K175" s="119">
        <f t="shared" si="13"/>
        <v>-1</v>
      </c>
    </row>
    <row r="176" spans="1:11" x14ac:dyDescent="0.2">
      <c r="A176" s="129"/>
      <c r="B176" s="82"/>
      <c r="D176" s="82"/>
      <c r="E176" s="86"/>
      <c r="F176" s="130"/>
      <c r="H176" s="82"/>
      <c r="I176" s="86"/>
      <c r="J176" s="85"/>
      <c r="K176" s="86"/>
    </row>
    <row r="177" spans="1:11" s="38" customFormat="1" x14ac:dyDescent="0.2">
      <c r="A177" s="131" t="s">
        <v>306</v>
      </c>
      <c r="B177" s="32">
        <f>SUM(B164:B176)</f>
        <v>26</v>
      </c>
      <c r="C177" s="132">
        <f>B177/34898</f>
        <v>7.4502836838787328E-4</v>
      </c>
      <c r="D177" s="32">
        <f>SUM(D164:D176)</f>
        <v>24</v>
      </c>
      <c r="E177" s="133">
        <f>D177/37811</f>
        <v>6.3473592340853192E-4</v>
      </c>
      <c r="F177" s="121">
        <f>SUM(F164:F176)</f>
        <v>87</v>
      </c>
      <c r="G177" s="134">
        <f>F177/140902</f>
        <v>6.1745042653759351E-4</v>
      </c>
      <c r="H177" s="32">
        <f>SUM(H164:H176)</f>
        <v>111</v>
      </c>
      <c r="I177" s="133">
        <f>H177/177898</f>
        <v>6.2395305174875492E-4</v>
      </c>
      <c r="J177" s="35">
        <f>IF(D177=0, "-", IF((B177-D177)/D177&lt;10, (B177-D177)/D177, "&gt;999%"))</f>
        <v>8.3333333333333329E-2</v>
      </c>
      <c r="K177" s="36">
        <f>IF(H177=0, "-", IF((F177-H177)/H177&lt;10, (F177-H177)/H177, "&gt;999%"))</f>
        <v>-0.21621621621621623</v>
      </c>
    </row>
    <row r="178" spans="1:11" x14ac:dyDescent="0.2">
      <c r="B178" s="130"/>
      <c r="D178" s="130"/>
      <c r="F178" s="130"/>
      <c r="H178" s="130"/>
    </row>
    <row r="179" spans="1:11" s="38" customFormat="1" x14ac:dyDescent="0.2">
      <c r="A179" s="131" t="s">
        <v>307</v>
      </c>
      <c r="B179" s="32">
        <v>48</v>
      </c>
      <c r="C179" s="132">
        <f>B179/34898</f>
        <v>1.3754369877929968E-3</v>
      </c>
      <c r="D179" s="32">
        <v>54</v>
      </c>
      <c r="E179" s="133">
        <f>D179/37811</f>
        <v>1.4281558276691968E-3</v>
      </c>
      <c r="F179" s="121">
        <v>158</v>
      </c>
      <c r="G179" s="134">
        <f>F179/140902</f>
        <v>1.121346751642986E-3</v>
      </c>
      <c r="H179" s="32">
        <v>202</v>
      </c>
      <c r="I179" s="133">
        <f>H179/177898</f>
        <v>1.1354821302094458E-3</v>
      </c>
      <c r="J179" s="35">
        <f>IF(D179=0, "-", IF((B179-D179)/D179&lt;10, (B179-D179)/D179, "&gt;999%"))</f>
        <v>-0.1111111111111111</v>
      </c>
      <c r="K179" s="36">
        <f>IF(H179=0, "-", IF((F179-H179)/H179&lt;10, (F179-H179)/H179, "&gt;999%"))</f>
        <v>-0.21782178217821782</v>
      </c>
    </row>
    <row r="180" spans="1:11" x14ac:dyDescent="0.2">
      <c r="B180" s="130"/>
      <c r="D180" s="130"/>
      <c r="F180" s="130"/>
      <c r="H180" s="130"/>
    </row>
    <row r="181" spans="1:11" ht="15.75" x14ac:dyDescent="0.25">
      <c r="A181" s="122" t="s">
        <v>33</v>
      </c>
      <c r="B181" s="170" t="s">
        <v>4</v>
      </c>
      <c r="C181" s="172"/>
      <c r="D181" s="172"/>
      <c r="E181" s="171"/>
      <c r="F181" s="170" t="s">
        <v>169</v>
      </c>
      <c r="G181" s="172"/>
      <c r="H181" s="172"/>
      <c r="I181" s="171"/>
      <c r="J181" s="170" t="s">
        <v>170</v>
      </c>
      <c r="K181" s="171"/>
    </row>
    <row r="182" spans="1:11" x14ac:dyDescent="0.2">
      <c r="A182" s="16"/>
      <c r="B182" s="170">
        <f>VALUE(RIGHT($B$2, 4))</f>
        <v>2020</v>
      </c>
      <c r="C182" s="171"/>
      <c r="D182" s="170">
        <f>B182-1</f>
        <v>2019</v>
      </c>
      <c r="E182" s="178"/>
      <c r="F182" s="170">
        <f>B182</f>
        <v>2020</v>
      </c>
      <c r="G182" s="178"/>
      <c r="H182" s="170">
        <f>D182</f>
        <v>2019</v>
      </c>
      <c r="I182" s="178"/>
      <c r="J182" s="13" t="s">
        <v>8</v>
      </c>
      <c r="K182" s="14" t="s">
        <v>5</v>
      </c>
    </row>
    <row r="183" spans="1:11" x14ac:dyDescent="0.2">
      <c r="A183" s="123" t="s">
        <v>308</v>
      </c>
      <c r="B183" s="124" t="s">
        <v>171</v>
      </c>
      <c r="C183" s="125" t="s">
        <v>172</v>
      </c>
      <c r="D183" s="124" t="s">
        <v>171</v>
      </c>
      <c r="E183" s="126" t="s">
        <v>172</v>
      </c>
      <c r="F183" s="125" t="s">
        <v>171</v>
      </c>
      <c r="G183" s="125" t="s">
        <v>172</v>
      </c>
      <c r="H183" s="124" t="s">
        <v>171</v>
      </c>
      <c r="I183" s="126" t="s">
        <v>172</v>
      </c>
      <c r="J183" s="124"/>
      <c r="K183" s="126"/>
    </row>
    <row r="184" spans="1:11" ht="15" x14ac:dyDescent="0.25">
      <c r="A184" s="20" t="s">
        <v>309</v>
      </c>
      <c r="B184" s="55">
        <v>51</v>
      </c>
      <c r="C184" s="127">
        <f>IF(B194=0, "-", B184/B194)</f>
        <v>0.1650485436893204</v>
      </c>
      <c r="D184" s="55">
        <v>74</v>
      </c>
      <c r="E184" s="119">
        <f>IF(D194=0, "-", D184/D194)</f>
        <v>0.15811965811965811</v>
      </c>
      <c r="F184" s="128">
        <v>234</v>
      </c>
      <c r="G184" s="127">
        <f>IF(F194=0, "-", F184/F194)</f>
        <v>0.16714285714285715</v>
      </c>
      <c r="H184" s="55">
        <v>349</v>
      </c>
      <c r="I184" s="119">
        <f>IF(H194=0, "-", H184/H194)</f>
        <v>0.12450945415626115</v>
      </c>
      <c r="J184" s="118">
        <f t="shared" ref="J184:J192" si="14">IF(D184=0, "-", IF((B184-D184)/D184&lt;10, (B184-D184)/D184, "&gt;999%"))</f>
        <v>-0.3108108108108108</v>
      </c>
      <c r="K184" s="119">
        <f t="shared" ref="K184:K192" si="15">IF(H184=0, "-", IF((F184-H184)/H184&lt;10, (F184-H184)/H184, "&gt;999%"))</f>
        <v>-0.32951289398280803</v>
      </c>
    </row>
    <row r="185" spans="1:11" ht="15" x14ac:dyDescent="0.25">
      <c r="A185" s="20" t="s">
        <v>310</v>
      </c>
      <c r="B185" s="55">
        <v>20</v>
      </c>
      <c r="C185" s="127">
        <f>IF(B194=0, "-", B185/B194)</f>
        <v>6.4724919093851127E-2</v>
      </c>
      <c r="D185" s="55">
        <v>29</v>
      </c>
      <c r="E185" s="119">
        <f>IF(D194=0, "-", D185/D194)</f>
        <v>6.1965811965811968E-2</v>
      </c>
      <c r="F185" s="128">
        <v>108</v>
      </c>
      <c r="G185" s="127">
        <f>IF(F194=0, "-", F185/F194)</f>
        <v>7.7142857142857138E-2</v>
      </c>
      <c r="H185" s="55">
        <v>189</v>
      </c>
      <c r="I185" s="119">
        <f>IF(H194=0, "-", H185/H194)</f>
        <v>6.7427755975740272E-2</v>
      </c>
      <c r="J185" s="118">
        <f t="shared" si="14"/>
        <v>-0.31034482758620691</v>
      </c>
      <c r="K185" s="119">
        <f t="shared" si="15"/>
        <v>-0.42857142857142855</v>
      </c>
    </row>
    <row r="186" spans="1:11" ht="15" x14ac:dyDescent="0.25">
      <c r="A186" s="20" t="s">
        <v>311</v>
      </c>
      <c r="B186" s="55">
        <v>175</v>
      </c>
      <c r="C186" s="127">
        <f>IF(B194=0, "-", B186/B194)</f>
        <v>0.56634304207119746</v>
      </c>
      <c r="D186" s="55">
        <v>260</v>
      </c>
      <c r="E186" s="119">
        <f>IF(D194=0, "-", D186/D194)</f>
        <v>0.55555555555555558</v>
      </c>
      <c r="F186" s="128">
        <v>735</v>
      </c>
      <c r="G186" s="127">
        <f>IF(F194=0, "-", F186/F194)</f>
        <v>0.52500000000000002</v>
      </c>
      <c r="H186" s="55">
        <v>1620</v>
      </c>
      <c r="I186" s="119">
        <f>IF(H194=0, "-", H186/H194)</f>
        <v>0.57795219407777376</v>
      </c>
      <c r="J186" s="118">
        <f t="shared" si="14"/>
        <v>-0.32692307692307693</v>
      </c>
      <c r="K186" s="119">
        <f t="shared" si="15"/>
        <v>-0.54629629629629628</v>
      </c>
    </row>
    <row r="187" spans="1:11" ht="15" x14ac:dyDescent="0.25">
      <c r="A187" s="20" t="s">
        <v>312</v>
      </c>
      <c r="B187" s="55">
        <v>0</v>
      </c>
      <c r="C187" s="127">
        <f>IF(B194=0, "-", B187/B194)</f>
        <v>0</v>
      </c>
      <c r="D187" s="55">
        <v>0</v>
      </c>
      <c r="E187" s="119">
        <f>IF(D194=0, "-", D187/D194)</f>
        <v>0</v>
      </c>
      <c r="F187" s="128">
        <v>0</v>
      </c>
      <c r="G187" s="127">
        <f>IF(F194=0, "-", F187/F194)</f>
        <v>0</v>
      </c>
      <c r="H187" s="55">
        <v>2</v>
      </c>
      <c r="I187" s="119">
        <f>IF(H194=0, "-", H187/H194)</f>
        <v>7.1352122725651087E-4</v>
      </c>
      <c r="J187" s="118" t="str">
        <f t="shared" si="14"/>
        <v>-</v>
      </c>
      <c r="K187" s="119">
        <f t="shared" si="15"/>
        <v>-1</v>
      </c>
    </row>
    <row r="188" spans="1:11" ht="15" x14ac:dyDescent="0.25">
      <c r="A188" s="20" t="s">
        <v>313</v>
      </c>
      <c r="B188" s="55">
        <v>35</v>
      </c>
      <c r="C188" s="127">
        <f>IF(B194=0, "-", B188/B194)</f>
        <v>0.11326860841423948</v>
      </c>
      <c r="D188" s="55">
        <v>27</v>
      </c>
      <c r="E188" s="119">
        <f>IF(D194=0, "-", D188/D194)</f>
        <v>5.7692307692307696E-2</v>
      </c>
      <c r="F188" s="128">
        <v>158</v>
      </c>
      <c r="G188" s="127">
        <f>IF(F194=0, "-", F188/F194)</f>
        <v>0.11285714285714285</v>
      </c>
      <c r="H188" s="55">
        <v>185</v>
      </c>
      <c r="I188" s="119">
        <f>IF(H194=0, "-", H188/H194)</f>
        <v>6.6000713521227258E-2</v>
      </c>
      <c r="J188" s="118">
        <f t="shared" si="14"/>
        <v>0.29629629629629628</v>
      </c>
      <c r="K188" s="119">
        <f t="shared" si="15"/>
        <v>-0.14594594594594595</v>
      </c>
    </row>
    <row r="189" spans="1:11" ht="15" x14ac:dyDescent="0.25">
      <c r="A189" s="20" t="s">
        <v>314</v>
      </c>
      <c r="B189" s="55">
        <v>8</v>
      </c>
      <c r="C189" s="127">
        <f>IF(B194=0, "-", B189/B194)</f>
        <v>2.5889967637540454E-2</v>
      </c>
      <c r="D189" s="55">
        <v>9</v>
      </c>
      <c r="E189" s="119">
        <f>IF(D194=0, "-", D189/D194)</f>
        <v>1.9230769230769232E-2</v>
      </c>
      <c r="F189" s="128">
        <v>27</v>
      </c>
      <c r="G189" s="127">
        <f>IF(F194=0, "-", F189/F194)</f>
        <v>1.9285714285714285E-2</v>
      </c>
      <c r="H189" s="55">
        <v>85</v>
      </c>
      <c r="I189" s="119">
        <f>IF(H194=0, "-", H189/H194)</f>
        <v>3.0324652158401712E-2</v>
      </c>
      <c r="J189" s="118">
        <f t="shared" si="14"/>
        <v>-0.1111111111111111</v>
      </c>
      <c r="K189" s="119">
        <f t="shared" si="15"/>
        <v>-0.68235294117647061</v>
      </c>
    </row>
    <row r="190" spans="1:11" ht="15" x14ac:dyDescent="0.25">
      <c r="A190" s="20" t="s">
        <v>315</v>
      </c>
      <c r="B190" s="55">
        <v>16</v>
      </c>
      <c r="C190" s="127">
        <f>IF(B194=0, "-", B190/B194)</f>
        <v>5.1779935275080909E-2</v>
      </c>
      <c r="D190" s="55">
        <v>13</v>
      </c>
      <c r="E190" s="119">
        <f>IF(D194=0, "-", D190/D194)</f>
        <v>2.7777777777777776E-2</v>
      </c>
      <c r="F190" s="128">
        <v>44</v>
      </c>
      <c r="G190" s="127">
        <f>IF(F194=0, "-", F190/F194)</f>
        <v>3.1428571428571431E-2</v>
      </c>
      <c r="H190" s="55">
        <v>54</v>
      </c>
      <c r="I190" s="119">
        <f>IF(H194=0, "-", H190/H194)</f>
        <v>1.9265073135925792E-2</v>
      </c>
      <c r="J190" s="118">
        <f t="shared" si="14"/>
        <v>0.23076923076923078</v>
      </c>
      <c r="K190" s="119">
        <f t="shared" si="15"/>
        <v>-0.18518518518518517</v>
      </c>
    </row>
    <row r="191" spans="1:11" ht="15" x14ac:dyDescent="0.25">
      <c r="A191" s="20" t="s">
        <v>316</v>
      </c>
      <c r="B191" s="55">
        <v>0</v>
      </c>
      <c r="C191" s="127">
        <f>IF(B194=0, "-", B191/B194)</f>
        <v>0</v>
      </c>
      <c r="D191" s="55">
        <v>4</v>
      </c>
      <c r="E191" s="119">
        <f>IF(D194=0, "-", D191/D194)</f>
        <v>8.5470085470085479E-3</v>
      </c>
      <c r="F191" s="128">
        <v>1</v>
      </c>
      <c r="G191" s="127">
        <f>IF(F194=0, "-", F191/F194)</f>
        <v>7.1428571428571429E-4</v>
      </c>
      <c r="H191" s="55">
        <v>30</v>
      </c>
      <c r="I191" s="119">
        <f>IF(H194=0, "-", H191/H194)</f>
        <v>1.0702818408847663E-2</v>
      </c>
      <c r="J191" s="118">
        <f t="shared" si="14"/>
        <v>-1</v>
      </c>
      <c r="K191" s="119">
        <f t="shared" si="15"/>
        <v>-0.96666666666666667</v>
      </c>
    </row>
    <row r="192" spans="1:11" ht="15" x14ac:dyDescent="0.25">
      <c r="A192" s="20" t="s">
        <v>317</v>
      </c>
      <c r="B192" s="55">
        <v>4</v>
      </c>
      <c r="C192" s="127">
        <f>IF(B194=0, "-", B192/B194)</f>
        <v>1.2944983818770227E-2</v>
      </c>
      <c r="D192" s="55">
        <v>52</v>
      </c>
      <c r="E192" s="119">
        <f>IF(D194=0, "-", D192/D194)</f>
        <v>0.1111111111111111</v>
      </c>
      <c r="F192" s="128">
        <v>93</v>
      </c>
      <c r="G192" s="127">
        <f>IF(F194=0, "-", F192/F194)</f>
        <v>6.6428571428571434E-2</v>
      </c>
      <c r="H192" s="55">
        <v>289</v>
      </c>
      <c r="I192" s="119">
        <f>IF(H194=0, "-", H192/H194)</f>
        <v>0.10310381733856583</v>
      </c>
      <c r="J192" s="118">
        <f t="shared" si="14"/>
        <v>-0.92307692307692313</v>
      </c>
      <c r="K192" s="119">
        <f t="shared" si="15"/>
        <v>-0.67820069204152245</v>
      </c>
    </row>
    <row r="193" spans="1:11" x14ac:dyDescent="0.2">
      <c r="A193" s="129"/>
      <c r="B193" s="82"/>
      <c r="D193" s="82"/>
      <c r="E193" s="86"/>
      <c r="F193" s="130"/>
      <c r="H193" s="82"/>
      <c r="I193" s="86"/>
      <c r="J193" s="85"/>
      <c r="K193" s="86"/>
    </row>
    <row r="194" spans="1:11" s="38" customFormat="1" x14ac:dyDescent="0.2">
      <c r="A194" s="131" t="s">
        <v>318</v>
      </c>
      <c r="B194" s="32">
        <f>SUM(B184:B193)</f>
        <v>309</v>
      </c>
      <c r="C194" s="132">
        <f>B194/34898</f>
        <v>8.8543756089174159E-3</v>
      </c>
      <c r="D194" s="32">
        <f>SUM(D184:D193)</f>
        <v>468</v>
      </c>
      <c r="E194" s="133">
        <f>D194/37811</f>
        <v>1.2377350506466373E-2</v>
      </c>
      <c r="F194" s="121">
        <f>SUM(F184:F193)</f>
        <v>1400</v>
      </c>
      <c r="G194" s="134">
        <f>F194/140902</f>
        <v>9.9359838753175968E-3</v>
      </c>
      <c r="H194" s="32">
        <f>SUM(H184:H193)</f>
        <v>2803</v>
      </c>
      <c r="I194" s="133">
        <f>H194/177898</f>
        <v>1.5756219856322161E-2</v>
      </c>
      <c r="J194" s="35">
        <f>IF(D194=0, "-", IF((B194-D194)/D194&lt;10, (B194-D194)/D194, "&gt;999%"))</f>
        <v>-0.33974358974358976</v>
      </c>
      <c r="K194" s="36">
        <f>IF(H194=0, "-", IF((F194-H194)/H194&lt;10, (F194-H194)/H194, "&gt;999%"))</f>
        <v>-0.50053514092044238</v>
      </c>
    </row>
    <row r="195" spans="1:11" x14ac:dyDescent="0.2">
      <c r="B195" s="130"/>
      <c r="D195" s="130"/>
      <c r="F195" s="130"/>
      <c r="H195" s="130"/>
    </row>
    <row r="196" spans="1:11" x14ac:dyDescent="0.2">
      <c r="A196" s="123" t="s">
        <v>319</v>
      </c>
      <c r="B196" s="124" t="s">
        <v>171</v>
      </c>
      <c r="C196" s="125" t="s">
        <v>172</v>
      </c>
      <c r="D196" s="124" t="s">
        <v>171</v>
      </c>
      <c r="E196" s="126" t="s">
        <v>172</v>
      </c>
      <c r="F196" s="125" t="s">
        <v>171</v>
      </c>
      <c r="G196" s="125" t="s">
        <v>172</v>
      </c>
      <c r="H196" s="124" t="s">
        <v>171</v>
      </c>
      <c r="I196" s="126" t="s">
        <v>172</v>
      </c>
      <c r="J196" s="124"/>
      <c r="K196" s="126"/>
    </row>
    <row r="197" spans="1:11" ht="15" x14ac:dyDescent="0.25">
      <c r="A197" s="20" t="s">
        <v>320</v>
      </c>
      <c r="B197" s="55">
        <v>2</v>
      </c>
      <c r="C197" s="127">
        <f>IF(B202=0, "-", B197/B202)</f>
        <v>0.05</v>
      </c>
      <c r="D197" s="55">
        <v>0</v>
      </c>
      <c r="E197" s="119" t="str">
        <f>IF(D202=0, "-", D197/D202)</f>
        <v>-</v>
      </c>
      <c r="F197" s="128">
        <v>3</v>
      </c>
      <c r="G197" s="127">
        <f>IF(F202=0, "-", F197/F202)</f>
        <v>1.9108280254777069E-2</v>
      </c>
      <c r="H197" s="55">
        <v>6</v>
      </c>
      <c r="I197" s="119">
        <f>IF(H202=0, "-", H197/H202)</f>
        <v>7.3170731707317069E-2</v>
      </c>
      <c r="J197" s="118" t="str">
        <f>IF(D197=0, "-", IF((B197-D197)/D197&lt;10, (B197-D197)/D197, "&gt;999%"))</f>
        <v>-</v>
      </c>
      <c r="K197" s="119">
        <f>IF(H197=0, "-", IF((F197-H197)/H197&lt;10, (F197-H197)/H197, "&gt;999%"))</f>
        <v>-0.5</v>
      </c>
    </row>
    <row r="198" spans="1:11" ht="15" x14ac:dyDescent="0.25">
      <c r="A198" s="20" t="s">
        <v>321</v>
      </c>
      <c r="B198" s="55">
        <v>5</v>
      </c>
      <c r="C198" s="127">
        <f>IF(B202=0, "-", B198/B202)</f>
        <v>0.125</v>
      </c>
      <c r="D198" s="55">
        <v>0</v>
      </c>
      <c r="E198" s="119" t="str">
        <f>IF(D202=0, "-", D198/D202)</f>
        <v>-</v>
      </c>
      <c r="F198" s="128">
        <v>26</v>
      </c>
      <c r="G198" s="127">
        <f>IF(F202=0, "-", F198/F202)</f>
        <v>0.16560509554140126</v>
      </c>
      <c r="H198" s="55">
        <v>23</v>
      </c>
      <c r="I198" s="119">
        <f>IF(H202=0, "-", H198/H202)</f>
        <v>0.28048780487804881</v>
      </c>
      <c r="J198" s="118" t="str">
        <f>IF(D198=0, "-", IF((B198-D198)/D198&lt;10, (B198-D198)/D198, "&gt;999%"))</f>
        <v>-</v>
      </c>
      <c r="K198" s="119">
        <f>IF(H198=0, "-", IF((F198-H198)/H198&lt;10, (F198-H198)/H198, "&gt;999%"))</f>
        <v>0.13043478260869565</v>
      </c>
    </row>
    <row r="199" spans="1:11" ht="15" x14ac:dyDescent="0.25">
      <c r="A199" s="20" t="s">
        <v>322</v>
      </c>
      <c r="B199" s="55">
        <v>24</v>
      </c>
      <c r="C199" s="127">
        <f>IF(B202=0, "-", B199/B202)</f>
        <v>0.6</v>
      </c>
      <c r="D199" s="55">
        <v>0</v>
      </c>
      <c r="E199" s="119" t="str">
        <f>IF(D202=0, "-", D199/D202)</f>
        <v>-</v>
      </c>
      <c r="F199" s="128">
        <v>83</v>
      </c>
      <c r="G199" s="127">
        <f>IF(F202=0, "-", F199/F202)</f>
        <v>0.5286624203821656</v>
      </c>
      <c r="H199" s="55">
        <v>53</v>
      </c>
      <c r="I199" s="119">
        <f>IF(H202=0, "-", H199/H202)</f>
        <v>0.64634146341463417</v>
      </c>
      <c r="J199" s="118" t="str">
        <f>IF(D199=0, "-", IF((B199-D199)/D199&lt;10, (B199-D199)/D199, "&gt;999%"))</f>
        <v>-</v>
      </c>
      <c r="K199" s="119">
        <f>IF(H199=0, "-", IF((F199-H199)/H199&lt;10, (F199-H199)/H199, "&gt;999%"))</f>
        <v>0.56603773584905659</v>
      </c>
    </row>
    <row r="200" spans="1:11" ht="15" x14ac:dyDescent="0.25">
      <c r="A200" s="20" t="s">
        <v>323</v>
      </c>
      <c r="B200" s="55">
        <v>9</v>
      </c>
      <c r="C200" s="127">
        <f>IF(B202=0, "-", B200/B202)</f>
        <v>0.22500000000000001</v>
      </c>
      <c r="D200" s="55">
        <v>0</v>
      </c>
      <c r="E200" s="119" t="str">
        <f>IF(D202=0, "-", D200/D202)</f>
        <v>-</v>
      </c>
      <c r="F200" s="128">
        <v>45</v>
      </c>
      <c r="G200" s="127">
        <f>IF(F202=0, "-", F200/F202)</f>
        <v>0.28662420382165604</v>
      </c>
      <c r="H200" s="55">
        <v>0</v>
      </c>
      <c r="I200" s="119">
        <f>IF(H202=0, "-", H200/H202)</f>
        <v>0</v>
      </c>
      <c r="J200" s="118" t="str">
        <f>IF(D200=0, "-", IF((B200-D200)/D200&lt;10, (B200-D200)/D200, "&gt;999%"))</f>
        <v>-</v>
      </c>
      <c r="K200" s="119" t="str">
        <f>IF(H200=0, "-", IF((F200-H200)/H200&lt;10, (F200-H200)/H200, "&gt;999%"))</f>
        <v>-</v>
      </c>
    </row>
    <row r="201" spans="1:11" x14ac:dyDescent="0.2">
      <c r="A201" s="129"/>
      <c r="B201" s="82"/>
      <c r="D201" s="82"/>
      <c r="E201" s="86"/>
      <c r="F201" s="130"/>
      <c r="H201" s="82"/>
      <c r="I201" s="86"/>
      <c r="J201" s="85"/>
      <c r="K201" s="86"/>
    </row>
    <row r="202" spans="1:11" s="38" customFormat="1" x14ac:dyDescent="0.2">
      <c r="A202" s="131" t="s">
        <v>324</v>
      </c>
      <c r="B202" s="32">
        <f>SUM(B197:B201)</f>
        <v>40</v>
      </c>
      <c r="C202" s="132">
        <f>B202/34898</f>
        <v>1.1461974898274972E-3</v>
      </c>
      <c r="D202" s="32">
        <f>SUM(D197:D201)</f>
        <v>0</v>
      </c>
      <c r="E202" s="133">
        <f>D202/37811</f>
        <v>0</v>
      </c>
      <c r="F202" s="121">
        <f>SUM(F197:F201)</f>
        <v>157</v>
      </c>
      <c r="G202" s="134">
        <f>F202/140902</f>
        <v>1.1142496203034734E-3</v>
      </c>
      <c r="H202" s="32">
        <f>SUM(H197:H201)</f>
        <v>82</v>
      </c>
      <c r="I202" s="133">
        <f>H202/177898</f>
        <v>4.609382904810622E-4</v>
      </c>
      <c r="J202" s="35" t="str">
        <f>IF(D202=0, "-", IF((B202-D202)/D202&lt;10, (B202-D202)/D202, "&gt;999%"))</f>
        <v>-</v>
      </c>
      <c r="K202" s="36">
        <f>IF(H202=0, "-", IF((F202-H202)/H202&lt;10, (F202-H202)/H202, "&gt;999%"))</f>
        <v>0.91463414634146345</v>
      </c>
    </row>
    <row r="203" spans="1:11" x14ac:dyDescent="0.2">
      <c r="B203" s="130"/>
      <c r="D203" s="130"/>
      <c r="F203" s="130"/>
      <c r="H203" s="130"/>
    </row>
    <row r="204" spans="1:11" s="38" customFormat="1" x14ac:dyDescent="0.2">
      <c r="A204" s="131" t="s">
        <v>325</v>
      </c>
      <c r="B204" s="32">
        <v>349</v>
      </c>
      <c r="C204" s="132">
        <f>B204/34898</f>
        <v>1.0000573098744914E-2</v>
      </c>
      <c r="D204" s="32">
        <v>468</v>
      </c>
      <c r="E204" s="133">
        <f>D204/37811</f>
        <v>1.2377350506466373E-2</v>
      </c>
      <c r="F204" s="121">
        <v>1557</v>
      </c>
      <c r="G204" s="134">
        <f>F204/140902</f>
        <v>1.105023349562107E-2</v>
      </c>
      <c r="H204" s="32">
        <v>2885</v>
      </c>
      <c r="I204" s="133">
        <f>H204/177898</f>
        <v>1.6217158146803225E-2</v>
      </c>
      <c r="J204" s="35">
        <f>IF(D204=0, "-", IF((B204-D204)/D204&lt;10, (B204-D204)/D204, "&gt;999%"))</f>
        <v>-0.25427350427350426</v>
      </c>
      <c r="K204" s="36">
        <f>IF(H204=0, "-", IF((F204-H204)/H204&lt;10, (F204-H204)/H204, "&gt;999%"))</f>
        <v>-0.46031195840554595</v>
      </c>
    </row>
    <row r="205" spans="1:11" x14ac:dyDescent="0.2">
      <c r="B205" s="130"/>
      <c r="D205" s="130"/>
      <c r="F205" s="130"/>
      <c r="H205" s="130"/>
    </row>
    <row r="206" spans="1:11" ht="15.75" x14ac:dyDescent="0.25">
      <c r="A206" s="122" t="s">
        <v>34</v>
      </c>
      <c r="B206" s="170" t="s">
        <v>4</v>
      </c>
      <c r="C206" s="172"/>
      <c r="D206" s="172"/>
      <c r="E206" s="171"/>
      <c r="F206" s="170" t="s">
        <v>169</v>
      </c>
      <c r="G206" s="172"/>
      <c r="H206" s="172"/>
      <c r="I206" s="171"/>
      <c r="J206" s="170" t="s">
        <v>170</v>
      </c>
      <c r="K206" s="171"/>
    </row>
    <row r="207" spans="1:11" x14ac:dyDescent="0.2">
      <c r="A207" s="16"/>
      <c r="B207" s="170">
        <f>VALUE(RIGHT($B$2, 4))</f>
        <v>2020</v>
      </c>
      <c r="C207" s="171"/>
      <c r="D207" s="170">
        <f>B207-1</f>
        <v>2019</v>
      </c>
      <c r="E207" s="178"/>
      <c r="F207" s="170">
        <f>B207</f>
        <v>2020</v>
      </c>
      <c r="G207" s="178"/>
      <c r="H207" s="170">
        <f>D207</f>
        <v>2019</v>
      </c>
      <c r="I207" s="178"/>
      <c r="J207" s="13" t="s">
        <v>8</v>
      </c>
      <c r="K207" s="14" t="s">
        <v>5</v>
      </c>
    </row>
    <row r="208" spans="1:11" x14ac:dyDescent="0.2">
      <c r="A208" s="123" t="s">
        <v>326</v>
      </c>
      <c r="B208" s="124" t="s">
        <v>171</v>
      </c>
      <c r="C208" s="125" t="s">
        <v>172</v>
      </c>
      <c r="D208" s="124" t="s">
        <v>171</v>
      </c>
      <c r="E208" s="126" t="s">
        <v>172</v>
      </c>
      <c r="F208" s="125" t="s">
        <v>171</v>
      </c>
      <c r="G208" s="125" t="s">
        <v>172</v>
      </c>
      <c r="H208" s="124" t="s">
        <v>171</v>
      </c>
      <c r="I208" s="126" t="s">
        <v>172</v>
      </c>
      <c r="J208" s="124"/>
      <c r="K208" s="126"/>
    </row>
    <row r="209" spans="1:11" ht="15" x14ac:dyDescent="0.25">
      <c r="A209" s="20" t="s">
        <v>327</v>
      </c>
      <c r="B209" s="55">
        <v>3</v>
      </c>
      <c r="C209" s="127">
        <f>IF(B220=0, "-", B209/B220)</f>
        <v>1.2711864406779662E-2</v>
      </c>
      <c r="D209" s="55">
        <v>5</v>
      </c>
      <c r="E209" s="119">
        <f>IF(D220=0, "-", D209/D220)</f>
        <v>2.4509803921568627E-2</v>
      </c>
      <c r="F209" s="128">
        <v>18</v>
      </c>
      <c r="G209" s="127">
        <f>IF(F220=0, "-", F209/F220)</f>
        <v>1.8672199170124481E-2</v>
      </c>
      <c r="H209" s="55">
        <v>14</v>
      </c>
      <c r="I209" s="119">
        <f>IF(H220=0, "-", H209/H220)</f>
        <v>1.1182108626198083E-2</v>
      </c>
      <c r="J209" s="118">
        <f t="shared" ref="J209:J218" si="16">IF(D209=0, "-", IF((B209-D209)/D209&lt;10, (B209-D209)/D209, "&gt;999%"))</f>
        <v>-0.4</v>
      </c>
      <c r="K209" s="119">
        <f t="shared" ref="K209:K218" si="17">IF(H209=0, "-", IF((F209-H209)/H209&lt;10, (F209-H209)/H209, "&gt;999%"))</f>
        <v>0.2857142857142857</v>
      </c>
    </row>
    <row r="210" spans="1:11" ht="15" x14ac:dyDescent="0.25">
      <c r="A210" s="20" t="s">
        <v>328</v>
      </c>
      <c r="B210" s="55">
        <v>16</v>
      </c>
      <c r="C210" s="127">
        <f>IF(B220=0, "-", B210/B220)</f>
        <v>6.7796610169491525E-2</v>
      </c>
      <c r="D210" s="55">
        <v>8</v>
      </c>
      <c r="E210" s="119">
        <f>IF(D220=0, "-", D210/D220)</f>
        <v>3.9215686274509803E-2</v>
      </c>
      <c r="F210" s="128">
        <v>36</v>
      </c>
      <c r="G210" s="127">
        <f>IF(F220=0, "-", F210/F220)</f>
        <v>3.7344398340248962E-2</v>
      </c>
      <c r="H210" s="55">
        <v>58</v>
      </c>
      <c r="I210" s="119">
        <f>IF(H220=0, "-", H210/H220)</f>
        <v>4.6325878594249199E-2</v>
      </c>
      <c r="J210" s="118">
        <f t="shared" si="16"/>
        <v>1</v>
      </c>
      <c r="K210" s="119">
        <f t="shared" si="17"/>
        <v>-0.37931034482758619</v>
      </c>
    </row>
    <row r="211" spans="1:11" ht="15" x14ac:dyDescent="0.25">
      <c r="A211" s="20" t="s">
        <v>329</v>
      </c>
      <c r="B211" s="55">
        <v>14</v>
      </c>
      <c r="C211" s="127">
        <f>IF(B220=0, "-", B211/B220)</f>
        <v>5.9322033898305086E-2</v>
      </c>
      <c r="D211" s="55">
        <v>33</v>
      </c>
      <c r="E211" s="119">
        <f>IF(D220=0, "-", D211/D220)</f>
        <v>0.16176470588235295</v>
      </c>
      <c r="F211" s="128">
        <v>137</v>
      </c>
      <c r="G211" s="127">
        <f>IF(F220=0, "-", F211/F220)</f>
        <v>0.1421161825726141</v>
      </c>
      <c r="H211" s="55">
        <v>172</v>
      </c>
      <c r="I211" s="119">
        <f>IF(H220=0, "-", H211/H220)</f>
        <v>0.13738019169329074</v>
      </c>
      <c r="J211" s="118">
        <f t="shared" si="16"/>
        <v>-0.5757575757575758</v>
      </c>
      <c r="K211" s="119">
        <f t="shared" si="17"/>
        <v>-0.20348837209302326</v>
      </c>
    </row>
    <row r="212" spans="1:11" ht="15" x14ac:dyDescent="0.25">
      <c r="A212" s="20" t="s">
        <v>330</v>
      </c>
      <c r="B212" s="55">
        <v>129</v>
      </c>
      <c r="C212" s="127">
        <f>IF(B220=0, "-", B212/B220)</f>
        <v>0.54661016949152541</v>
      </c>
      <c r="D212" s="55">
        <v>93</v>
      </c>
      <c r="E212" s="119">
        <f>IF(D220=0, "-", D212/D220)</f>
        <v>0.45588235294117646</v>
      </c>
      <c r="F212" s="128">
        <v>435</v>
      </c>
      <c r="G212" s="127">
        <f>IF(F220=0, "-", F212/F220)</f>
        <v>0.45124481327800831</v>
      </c>
      <c r="H212" s="55">
        <v>641</v>
      </c>
      <c r="I212" s="119">
        <f>IF(H220=0, "-", H212/H220)</f>
        <v>0.51198083067092648</v>
      </c>
      <c r="J212" s="118">
        <f t="shared" si="16"/>
        <v>0.38709677419354838</v>
      </c>
      <c r="K212" s="119">
        <f t="shared" si="17"/>
        <v>-0.32137285491419659</v>
      </c>
    </row>
    <row r="213" spans="1:11" ht="15" x14ac:dyDescent="0.25">
      <c r="A213" s="20" t="s">
        <v>331</v>
      </c>
      <c r="B213" s="55">
        <v>22</v>
      </c>
      <c r="C213" s="127">
        <f>IF(B220=0, "-", B213/B220)</f>
        <v>9.3220338983050849E-2</v>
      </c>
      <c r="D213" s="55">
        <v>0</v>
      </c>
      <c r="E213" s="119">
        <f>IF(D220=0, "-", D213/D220)</f>
        <v>0</v>
      </c>
      <c r="F213" s="128">
        <v>86</v>
      </c>
      <c r="G213" s="127">
        <f>IF(F220=0, "-", F213/F220)</f>
        <v>8.9211618257261413E-2</v>
      </c>
      <c r="H213" s="55">
        <v>0</v>
      </c>
      <c r="I213" s="119">
        <f>IF(H220=0, "-", H213/H220)</f>
        <v>0</v>
      </c>
      <c r="J213" s="118" t="str">
        <f t="shared" si="16"/>
        <v>-</v>
      </c>
      <c r="K213" s="119" t="str">
        <f t="shared" si="17"/>
        <v>-</v>
      </c>
    </row>
    <row r="214" spans="1:11" ht="15" x14ac:dyDescent="0.25">
      <c r="A214" s="20" t="s">
        <v>332</v>
      </c>
      <c r="B214" s="55">
        <v>9</v>
      </c>
      <c r="C214" s="127">
        <f>IF(B220=0, "-", B214/B220)</f>
        <v>3.8135593220338986E-2</v>
      </c>
      <c r="D214" s="55">
        <v>13</v>
      </c>
      <c r="E214" s="119">
        <f>IF(D220=0, "-", D214/D220)</f>
        <v>6.3725490196078427E-2</v>
      </c>
      <c r="F214" s="128">
        <v>58</v>
      </c>
      <c r="G214" s="127">
        <f>IF(F220=0, "-", F214/F220)</f>
        <v>6.0165975103734441E-2</v>
      </c>
      <c r="H214" s="55">
        <v>87</v>
      </c>
      <c r="I214" s="119">
        <f>IF(H220=0, "-", H214/H220)</f>
        <v>6.9488817891373802E-2</v>
      </c>
      <c r="J214" s="118">
        <f t="shared" si="16"/>
        <v>-0.30769230769230771</v>
      </c>
      <c r="K214" s="119">
        <f t="shared" si="17"/>
        <v>-0.33333333333333331</v>
      </c>
    </row>
    <row r="215" spans="1:11" ht="15" x14ac:dyDescent="0.25">
      <c r="A215" s="20" t="s">
        <v>333</v>
      </c>
      <c r="B215" s="55">
        <v>8</v>
      </c>
      <c r="C215" s="127">
        <f>IF(B220=0, "-", B215/B220)</f>
        <v>3.3898305084745763E-2</v>
      </c>
      <c r="D215" s="55">
        <v>8</v>
      </c>
      <c r="E215" s="119">
        <f>IF(D220=0, "-", D215/D220)</f>
        <v>3.9215686274509803E-2</v>
      </c>
      <c r="F215" s="128">
        <v>41</v>
      </c>
      <c r="G215" s="127">
        <f>IF(F220=0, "-", F215/F220)</f>
        <v>4.2531120331950209E-2</v>
      </c>
      <c r="H215" s="55">
        <v>55</v>
      </c>
      <c r="I215" s="119">
        <f>IF(H220=0, "-", H215/H220)</f>
        <v>4.3929712460063899E-2</v>
      </c>
      <c r="J215" s="118">
        <f t="shared" si="16"/>
        <v>0</v>
      </c>
      <c r="K215" s="119">
        <f t="shared" si="17"/>
        <v>-0.25454545454545452</v>
      </c>
    </row>
    <row r="216" spans="1:11" ht="15" x14ac:dyDescent="0.25">
      <c r="A216" s="20" t="s">
        <v>334</v>
      </c>
      <c r="B216" s="55">
        <v>6</v>
      </c>
      <c r="C216" s="127">
        <f>IF(B220=0, "-", B216/B220)</f>
        <v>2.5423728813559324E-2</v>
      </c>
      <c r="D216" s="55">
        <v>9</v>
      </c>
      <c r="E216" s="119">
        <f>IF(D220=0, "-", D216/D220)</f>
        <v>4.4117647058823532E-2</v>
      </c>
      <c r="F216" s="128">
        <v>15</v>
      </c>
      <c r="G216" s="127">
        <f>IF(F220=0, "-", F216/F220)</f>
        <v>1.5560165975103735E-2</v>
      </c>
      <c r="H216" s="55">
        <v>34</v>
      </c>
      <c r="I216" s="119">
        <f>IF(H220=0, "-", H216/H220)</f>
        <v>2.7156549520766772E-2</v>
      </c>
      <c r="J216" s="118">
        <f t="shared" si="16"/>
        <v>-0.33333333333333331</v>
      </c>
      <c r="K216" s="119">
        <f t="shared" si="17"/>
        <v>-0.55882352941176472</v>
      </c>
    </row>
    <row r="217" spans="1:11" ht="15" x14ac:dyDescent="0.25">
      <c r="A217" s="20" t="s">
        <v>335</v>
      </c>
      <c r="B217" s="55">
        <v>15</v>
      </c>
      <c r="C217" s="127">
        <f>IF(B220=0, "-", B217/B220)</f>
        <v>6.3559322033898302E-2</v>
      </c>
      <c r="D217" s="55">
        <v>10</v>
      </c>
      <c r="E217" s="119">
        <f>IF(D220=0, "-", D217/D220)</f>
        <v>4.9019607843137254E-2</v>
      </c>
      <c r="F217" s="128">
        <v>73</v>
      </c>
      <c r="G217" s="127">
        <f>IF(F220=0, "-", F217/F220)</f>
        <v>7.5726141078838169E-2</v>
      </c>
      <c r="H217" s="55">
        <v>72</v>
      </c>
      <c r="I217" s="119">
        <f>IF(H220=0, "-", H217/H220)</f>
        <v>5.7507987220447282E-2</v>
      </c>
      <c r="J217" s="118">
        <f t="shared" si="16"/>
        <v>0.5</v>
      </c>
      <c r="K217" s="119">
        <f t="shared" si="17"/>
        <v>1.3888888888888888E-2</v>
      </c>
    </row>
    <row r="218" spans="1:11" ht="15" x14ac:dyDescent="0.25">
      <c r="A218" s="20" t="s">
        <v>336</v>
      </c>
      <c r="B218" s="55">
        <v>14</v>
      </c>
      <c r="C218" s="127">
        <f>IF(B220=0, "-", B218/B220)</f>
        <v>5.9322033898305086E-2</v>
      </c>
      <c r="D218" s="55">
        <v>25</v>
      </c>
      <c r="E218" s="119">
        <f>IF(D220=0, "-", D218/D220)</f>
        <v>0.12254901960784313</v>
      </c>
      <c r="F218" s="128">
        <v>65</v>
      </c>
      <c r="G218" s="127">
        <f>IF(F220=0, "-", F218/F220)</f>
        <v>6.7427385892116179E-2</v>
      </c>
      <c r="H218" s="55">
        <v>119</v>
      </c>
      <c r="I218" s="119">
        <f>IF(H220=0, "-", H218/H220)</f>
        <v>9.5047923322683706E-2</v>
      </c>
      <c r="J218" s="118">
        <f t="shared" si="16"/>
        <v>-0.44</v>
      </c>
      <c r="K218" s="119">
        <f t="shared" si="17"/>
        <v>-0.45378151260504201</v>
      </c>
    </row>
    <row r="219" spans="1:11" x14ac:dyDescent="0.2">
      <c r="A219" s="129"/>
      <c r="B219" s="82"/>
      <c r="D219" s="82"/>
      <c r="E219" s="86"/>
      <c r="F219" s="130"/>
      <c r="H219" s="82"/>
      <c r="I219" s="86"/>
      <c r="J219" s="85"/>
      <c r="K219" s="86"/>
    </row>
    <row r="220" spans="1:11" s="38" customFormat="1" x14ac:dyDescent="0.2">
      <c r="A220" s="131" t="s">
        <v>337</v>
      </c>
      <c r="B220" s="32">
        <f>SUM(B209:B219)</f>
        <v>236</v>
      </c>
      <c r="C220" s="132">
        <f>B220/34898</f>
        <v>6.7625651899822338E-3</v>
      </c>
      <c r="D220" s="32">
        <f>SUM(D209:D219)</f>
        <v>204</v>
      </c>
      <c r="E220" s="133">
        <f>D220/37811</f>
        <v>5.3952553489725209E-3</v>
      </c>
      <c r="F220" s="121">
        <f>SUM(F209:F219)</f>
        <v>964</v>
      </c>
      <c r="G220" s="134">
        <f>F220/140902</f>
        <v>6.8416346112901167E-3</v>
      </c>
      <c r="H220" s="32">
        <f>SUM(H209:H219)</f>
        <v>1252</v>
      </c>
      <c r="I220" s="133">
        <f>H220/177898</f>
        <v>7.0377407278328034E-3</v>
      </c>
      <c r="J220" s="35">
        <f>IF(D220=0, "-", IF((B220-D220)/D220&lt;10, (B220-D220)/D220, "&gt;999%"))</f>
        <v>0.15686274509803921</v>
      </c>
      <c r="K220" s="36">
        <f>IF(H220=0, "-", IF((F220-H220)/H220&lt;10, (F220-H220)/H220, "&gt;999%"))</f>
        <v>-0.23003194888178913</v>
      </c>
    </row>
    <row r="221" spans="1:11" x14ac:dyDescent="0.2">
      <c r="B221" s="130"/>
      <c r="D221" s="130"/>
      <c r="F221" s="130"/>
      <c r="H221" s="130"/>
    </row>
    <row r="222" spans="1:11" x14ac:dyDescent="0.2">
      <c r="A222" s="123" t="s">
        <v>338</v>
      </c>
      <c r="B222" s="124" t="s">
        <v>171</v>
      </c>
      <c r="C222" s="125" t="s">
        <v>172</v>
      </c>
      <c r="D222" s="124" t="s">
        <v>171</v>
      </c>
      <c r="E222" s="126" t="s">
        <v>172</v>
      </c>
      <c r="F222" s="125" t="s">
        <v>171</v>
      </c>
      <c r="G222" s="125" t="s">
        <v>172</v>
      </c>
      <c r="H222" s="124" t="s">
        <v>171</v>
      </c>
      <c r="I222" s="126" t="s">
        <v>172</v>
      </c>
      <c r="J222" s="124"/>
      <c r="K222" s="126"/>
    </row>
    <row r="223" spans="1:11" ht="15" x14ac:dyDescent="0.25">
      <c r="A223" s="20" t="s">
        <v>339</v>
      </c>
      <c r="B223" s="55">
        <v>2</v>
      </c>
      <c r="C223" s="127">
        <f>IF(B245=0, "-", B223/B245)</f>
        <v>1.2195121951219513E-2</v>
      </c>
      <c r="D223" s="55">
        <v>2</v>
      </c>
      <c r="E223" s="119">
        <f>IF(D245=0, "-", D223/D245)</f>
        <v>1.2500000000000001E-2</v>
      </c>
      <c r="F223" s="128">
        <v>3</v>
      </c>
      <c r="G223" s="127">
        <f>IF(F245=0, "-", F223/F245)</f>
        <v>4.9342105263157892E-3</v>
      </c>
      <c r="H223" s="55">
        <v>5</v>
      </c>
      <c r="I223" s="119">
        <f>IF(H245=0, "-", H223/H245)</f>
        <v>5.1599587203302374E-3</v>
      </c>
      <c r="J223" s="118">
        <f t="shared" ref="J223:J243" si="18">IF(D223=0, "-", IF((B223-D223)/D223&lt;10, (B223-D223)/D223, "&gt;999%"))</f>
        <v>0</v>
      </c>
      <c r="K223" s="119">
        <f t="shared" ref="K223:K243" si="19">IF(H223=0, "-", IF((F223-H223)/H223&lt;10, (F223-H223)/H223, "&gt;999%"))</f>
        <v>-0.4</v>
      </c>
    </row>
    <row r="224" spans="1:11" ht="15" x14ac:dyDescent="0.25">
      <c r="A224" s="20" t="s">
        <v>340</v>
      </c>
      <c r="B224" s="55">
        <v>0</v>
      </c>
      <c r="C224" s="127">
        <f>IF(B245=0, "-", B224/B245)</f>
        <v>0</v>
      </c>
      <c r="D224" s="55">
        <v>1</v>
      </c>
      <c r="E224" s="119">
        <f>IF(D245=0, "-", D224/D245)</f>
        <v>6.2500000000000003E-3</v>
      </c>
      <c r="F224" s="128">
        <v>1</v>
      </c>
      <c r="G224" s="127">
        <f>IF(F245=0, "-", F224/F245)</f>
        <v>1.6447368421052631E-3</v>
      </c>
      <c r="H224" s="55">
        <v>2</v>
      </c>
      <c r="I224" s="119">
        <f>IF(H245=0, "-", H224/H245)</f>
        <v>2.0639834881320948E-3</v>
      </c>
      <c r="J224" s="118">
        <f t="shared" si="18"/>
        <v>-1</v>
      </c>
      <c r="K224" s="119">
        <f t="shared" si="19"/>
        <v>-0.5</v>
      </c>
    </row>
    <row r="225" spans="1:11" ht="15" x14ac:dyDescent="0.25">
      <c r="A225" s="20" t="s">
        <v>341</v>
      </c>
      <c r="B225" s="55">
        <v>6</v>
      </c>
      <c r="C225" s="127">
        <f>IF(B245=0, "-", B225/B245)</f>
        <v>3.6585365853658534E-2</v>
      </c>
      <c r="D225" s="55">
        <v>8</v>
      </c>
      <c r="E225" s="119">
        <f>IF(D245=0, "-", D225/D245)</f>
        <v>0.05</v>
      </c>
      <c r="F225" s="128">
        <v>37</v>
      </c>
      <c r="G225" s="127">
        <f>IF(F245=0, "-", F225/F245)</f>
        <v>6.0855263157894739E-2</v>
      </c>
      <c r="H225" s="55">
        <v>100</v>
      </c>
      <c r="I225" s="119">
        <f>IF(H245=0, "-", H225/H245)</f>
        <v>0.10319917440660474</v>
      </c>
      <c r="J225" s="118">
        <f t="shared" si="18"/>
        <v>-0.25</v>
      </c>
      <c r="K225" s="119">
        <f t="shared" si="19"/>
        <v>-0.63</v>
      </c>
    </row>
    <row r="226" spans="1:11" ht="15" x14ac:dyDescent="0.25">
      <c r="A226" s="20" t="s">
        <v>342</v>
      </c>
      <c r="B226" s="55">
        <v>5</v>
      </c>
      <c r="C226" s="127">
        <f>IF(B245=0, "-", B226/B245)</f>
        <v>3.048780487804878E-2</v>
      </c>
      <c r="D226" s="55">
        <v>0</v>
      </c>
      <c r="E226" s="119">
        <f>IF(D245=0, "-", D226/D245)</f>
        <v>0</v>
      </c>
      <c r="F226" s="128">
        <v>16</v>
      </c>
      <c r="G226" s="127">
        <f>IF(F245=0, "-", F226/F245)</f>
        <v>2.6315789473684209E-2</v>
      </c>
      <c r="H226" s="55">
        <v>5</v>
      </c>
      <c r="I226" s="119">
        <f>IF(H245=0, "-", H226/H245)</f>
        <v>5.1599587203302374E-3</v>
      </c>
      <c r="J226" s="118" t="str">
        <f t="shared" si="18"/>
        <v>-</v>
      </c>
      <c r="K226" s="119">
        <f t="shared" si="19"/>
        <v>2.2000000000000002</v>
      </c>
    </row>
    <row r="227" spans="1:11" ht="15" x14ac:dyDescent="0.25">
      <c r="A227" s="20" t="s">
        <v>343</v>
      </c>
      <c r="B227" s="55">
        <v>19</v>
      </c>
      <c r="C227" s="127">
        <f>IF(B245=0, "-", B227/B245)</f>
        <v>0.11585365853658537</v>
      </c>
      <c r="D227" s="55">
        <v>12</v>
      </c>
      <c r="E227" s="119">
        <f>IF(D245=0, "-", D227/D245)</f>
        <v>7.4999999999999997E-2</v>
      </c>
      <c r="F227" s="128">
        <v>63</v>
      </c>
      <c r="G227" s="127">
        <f>IF(F245=0, "-", F227/F245)</f>
        <v>0.10361842105263158</v>
      </c>
      <c r="H227" s="55">
        <v>80</v>
      </c>
      <c r="I227" s="119">
        <f>IF(H245=0, "-", H227/H245)</f>
        <v>8.2559339525283798E-2</v>
      </c>
      <c r="J227" s="118">
        <f t="shared" si="18"/>
        <v>0.58333333333333337</v>
      </c>
      <c r="K227" s="119">
        <f t="shared" si="19"/>
        <v>-0.21249999999999999</v>
      </c>
    </row>
    <row r="228" spans="1:11" ht="15" x14ac:dyDescent="0.25">
      <c r="A228" s="20" t="s">
        <v>344</v>
      </c>
      <c r="B228" s="55">
        <v>11</v>
      </c>
      <c r="C228" s="127">
        <f>IF(B245=0, "-", B228/B245)</f>
        <v>6.7073170731707321E-2</v>
      </c>
      <c r="D228" s="55">
        <v>11</v>
      </c>
      <c r="E228" s="119">
        <f>IF(D245=0, "-", D228/D245)</f>
        <v>6.8750000000000006E-2</v>
      </c>
      <c r="F228" s="128">
        <v>48</v>
      </c>
      <c r="G228" s="127">
        <f>IF(F245=0, "-", F228/F245)</f>
        <v>7.8947368421052627E-2</v>
      </c>
      <c r="H228" s="55">
        <v>24</v>
      </c>
      <c r="I228" s="119">
        <f>IF(H245=0, "-", H228/H245)</f>
        <v>2.4767801857585141E-2</v>
      </c>
      <c r="J228" s="118">
        <f t="shared" si="18"/>
        <v>0</v>
      </c>
      <c r="K228" s="119">
        <f t="shared" si="19"/>
        <v>1</v>
      </c>
    </row>
    <row r="229" spans="1:11" ht="15" x14ac:dyDescent="0.25">
      <c r="A229" s="20" t="s">
        <v>55</v>
      </c>
      <c r="B229" s="55">
        <v>1</v>
      </c>
      <c r="C229" s="127">
        <f>IF(B245=0, "-", B229/B245)</f>
        <v>6.0975609756097563E-3</v>
      </c>
      <c r="D229" s="55">
        <v>0</v>
      </c>
      <c r="E229" s="119">
        <f>IF(D245=0, "-", D229/D245)</f>
        <v>0</v>
      </c>
      <c r="F229" s="128">
        <v>1</v>
      </c>
      <c r="G229" s="127">
        <f>IF(F245=0, "-", F229/F245)</f>
        <v>1.6447368421052631E-3</v>
      </c>
      <c r="H229" s="55">
        <v>0</v>
      </c>
      <c r="I229" s="119">
        <f>IF(H245=0, "-", H229/H245)</f>
        <v>0</v>
      </c>
      <c r="J229" s="118" t="str">
        <f t="shared" si="18"/>
        <v>-</v>
      </c>
      <c r="K229" s="119" t="str">
        <f t="shared" si="19"/>
        <v>-</v>
      </c>
    </row>
    <row r="230" spans="1:11" ht="15" x14ac:dyDescent="0.25">
      <c r="A230" s="20" t="s">
        <v>345</v>
      </c>
      <c r="B230" s="55">
        <v>0</v>
      </c>
      <c r="C230" s="127">
        <f>IF(B245=0, "-", B230/B245)</f>
        <v>0</v>
      </c>
      <c r="D230" s="55">
        <v>5</v>
      </c>
      <c r="E230" s="119">
        <f>IF(D245=0, "-", D230/D245)</f>
        <v>3.125E-2</v>
      </c>
      <c r="F230" s="128">
        <v>2</v>
      </c>
      <c r="G230" s="127">
        <f>IF(F245=0, "-", F230/F245)</f>
        <v>3.2894736842105261E-3</v>
      </c>
      <c r="H230" s="55">
        <v>25</v>
      </c>
      <c r="I230" s="119">
        <f>IF(H245=0, "-", H230/H245)</f>
        <v>2.5799793601651185E-2</v>
      </c>
      <c r="J230" s="118">
        <f t="shared" si="18"/>
        <v>-1</v>
      </c>
      <c r="K230" s="119">
        <f t="shared" si="19"/>
        <v>-0.92</v>
      </c>
    </row>
    <row r="231" spans="1:11" ht="15" x14ac:dyDescent="0.25">
      <c r="A231" s="20" t="s">
        <v>346</v>
      </c>
      <c r="B231" s="55">
        <v>7</v>
      </c>
      <c r="C231" s="127">
        <f>IF(B245=0, "-", B231/B245)</f>
        <v>4.2682926829268296E-2</v>
      </c>
      <c r="D231" s="55">
        <v>2</v>
      </c>
      <c r="E231" s="119">
        <f>IF(D245=0, "-", D231/D245)</f>
        <v>1.2500000000000001E-2</v>
      </c>
      <c r="F231" s="128">
        <v>11</v>
      </c>
      <c r="G231" s="127">
        <f>IF(F245=0, "-", F231/F245)</f>
        <v>1.8092105263157895E-2</v>
      </c>
      <c r="H231" s="55">
        <v>49</v>
      </c>
      <c r="I231" s="119">
        <f>IF(H245=0, "-", H231/H245)</f>
        <v>5.0567595459236329E-2</v>
      </c>
      <c r="J231" s="118">
        <f t="shared" si="18"/>
        <v>2.5</v>
      </c>
      <c r="K231" s="119">
        <f t="shared" si="19"/>
        <v>-0.77551020408163263</v>
      </c>
    </row>
    <row r="232" spans="1:11" ht="15" x14ac:dyDescent="0.25">
      <c r="A232" s="20" t="s">
        <v>347</v>
      </c>
      <c r="B232" s="55">
        <v>1</v>
      </c>
      <c r="C232" s="127">
        <f>IF(B245=0, "-", B232/B245)</f>
        <v>6.0975609756097563E-3</v>
      </c>
      <c r="D232" s="55">
        <v>0</v>
      </c>
      <c r="E232" s="119">
        <f>IF(D245=0, "-", D232/D245)</f>
        <v>0</v>
      </c>
      <c r="F232" s="128">
        <v>4</v>
      </c>
      <c r="G232" s="127">
        <f>IF(F245=0, "-", F232/F245)</f>
        <v>6.5789473684210523E-3</v>
      </c>
      <c r="H232" s="55">
        <v>1</v>
      </c>
      <c r="I232" s="119">
        <f>IF(H245=0, "-", H232/H245)</f>
        <v>1.0319917440660474E-3</v>
      </c>
      <c r="J232" s="118" t="str">
        <f t="shared" si="18"/>
        <v>-</v>
      </c>
      <c r="K232" s="119">
        <f t="shared" si="19"/>
        <v>3</v>
      </c>
    </row>
    <row r="233" spans="1:11" ht="15" x14ac:dyDescent="0.25">
      <c r="A233" s="20" t="s">
        <v>348</v>
      </c>
      <c r="B233" s="55">
        <v>10</v>
      </c>
      <c r="C233" s="127">
        <f>IF(B245=0, "-", B233/B245)</f>
        <v>6.097560975609756E-2</v>
      </c>
      <c r="D233" s="55">
        <v>10</v>
      </c>
      <c r="E233" s="119">
        <f>IF(D245=0, "-", D233/D245)</f>
        <v>6.25E-2</v>
      </c>
      <c r="F233" s="128">
        <v>46</v>
      </c>
      <c r="G233" s="127">
        <f>IF(F245=0, "-", F233/F245)</f>
        <v>7.5657894736842105E-2</v>
      </c>
      <c r="H233" s="55">
        <v>48</v>
      </c>
      <c r="I233" s="119">
        <f>IF(H245=0, "-", H233/H245)</f>
        <v>4.9535603715170282E-2</v>
      </c>
      <c r="J233" s="118">
        <f t="shared" si="18"/>
        <v>0</v>
      </c>
      <c r="K233" s="119">
        <f t="shared" si="19"/>
        <v>-4.1666666666666664E-2</v>
      </c>
    </row>
    <row r="234" spans="1:11" ht="15" x14ac:dyDescent="0.25">
      <c r="A234" s="20" t="s">
        <v>349</v>
      </c>
      <c r="B234" s="55">
        <v>0</v>
      </c>
      <c r="C234" s="127">
        <f>IF(B245=0, "-", B234/B245)</f>
        <v>0</v>
      </c>
      <c r="D234" s="55">
        <v>0</v>
      </c>
      <c r="E234" s="119">
        <f>IF(D245=0, "-", D234/D245)</f>
        <v>0</v>
      </c>
      <c r="F234" s="128">
        <v>4</v>
      </c>
      <c r="G234" s="127">
        <f>IF(F245=0, "-", F234/F245)</f>
        <v>6.5789473684210523E-3</v>
      </c>
      <c r="H234" s="55">
        <v>1</v>
      </c>
      <c r="I234" s="119">
        <f>IF(H245=0, "-", H234/H245)</f>
        <v>1.0319917440660474E-3</v>
      </c>
      <c r="J234" s="118" t="str">
        <f t="shared" si="18"/>
        <v>-</v>
      </c>
      <c r="K234" s="119">
        <f t="shared" si="19"/>
        <v>3</v>
      </c>
    </row>
    <row r="235" spans="1:11" ht="15" x14ac:dyDescent="0.25">
      <c r="A235" s="20" t="s">
        <v>350</v>
      </c>
      <c r="B235" s="55">
        <v>1</v>
      </c>
      <c r="C235" s="127">
        <f>IF(B245=0, "-", B235/B245)</f>
        <v>6.0975609756097563E-3</v>
      </c>
      <c r="D235" s="55">
        <v>1</v>
      </c>
      <c r="E235" s="119">
        <f>IF(D245=0, "-", D235/D245)</f>
        <v>6.2500000000000003E-3</v>
      </c>
      <c r="F235" s="128">
        <v>1</v>
      </c>
      <c r="G235" s="127">
        <f>IF(F245=0, "-", F235/F245)</f>
        <v>1.6447368421052631E-3</v>
      </c>
      <c r="H235" s="55">
        <v>4</v>
      </c>
      <c r="I235" s="119">
        <f>IF(H245=0, "-", H235/H245)</f>
        <v>4.1279669762641896E-3</v>
      </c>
      <c r="J235" s="118">
        <f t="shared" si="18"/>
        <v>0</v>
      </c>
      <c r="K235" s="119">
        <f t="shared" si="19"/>
        <v>-0.75</v>
      </c>
    </row>
    <row r="236" spans="1:11" ht="15" x14ac:dyDescent="0.25">
      <c r="A236" s="20" t="s">
        <v>351</v>
      </c>
      <c r="B236" s="55">
        <v>4</v>
      </c>
      <c r="C236" s="127">
        <f>IF(B245=0, "-", B236/B245)</f>
        <v>2.4390243902439025E-2</v>
      </c>
      <c r="D236" s="55">
        <v>0</v>
      </c>
      <c r="E236" s="119">
        <f>IF(D245=0, "-", D236/D245)</f>
        <v>0</v>
      </c>
      <c r="F236" s="128">
        <v>8</v>
      </c>
      <c r="G236" s="127">
        <f>IF(F245=0, "-", F236/F245)</f>
        <v>1.3157894736842105E-2</v>
      </c>
      <c r="H236" s="55">
        <v>12</v>
      </c>
      <c r="I236" s="119">
        <f>IF(H245=0, "-", H236/H245)</f>
        <v>1.238390092879257E-2</v>
      </c>
      <c r="J236" s="118" t="str">
        <f t="shared" si="18"/>
        <v>-</v>
      </c>
      <c r="K236" s="119">
        <f t="shared" si="19"/>
        <v>-0.33333333333333331</v>
      </c>
    </row>
    <row r="237" spans="1:11" ht="15" x14ac:dyDescent="0.25">
      <c r="A237" s="20" t="s">
        <v>352</v>
      </c>
      <c r="B237" s="55">
        <v>65</v>
      </c>
      <c r="C237" s="127">
        <f>IF(B245=0, "-", B237/B245)</f>
        <v>0.39634146341463417</v>
      </c>
      <c r="D237" s="55">
        <v>79</v>
      </c>
      <c r="E237" s="119">
        <f>IF(D245=0, "-", D237/D245)</f>
        <v>0.49375000000000002</v>
      </c>
      <c r="F237" s="128">
        <v>231</v>
      </c>
      <c r="G237" s="127">
        <f>IF(F245=0, "-", F237/F245)</f>
        <v>0.37993421052631576</v>
      </c>
      <c r="H237" s="55">
        <v>440</v>
      </c>
      <c r="I237" s="119">
        <f>IF(H245=0, "-", H237/H245)</f>
        <v>0.45407636738906088</v>
      </c>
      <c r="J237" s="118">
        <f t="shared" si="18"/>
        <v>-0.17721518987341772</v>
      </c>
      <c r="K237" s="119">
        <f t="shared" si="19"/>
        <v>-0.47499999999999998</v>
      </c>
    </row>
    <row r="238" spans="1:11" ht="15" x14ac:dyDescent="0.25">
      <c r="A238" s="20" t="s">
        <v>353</v>
      </c>
      <c r="B238" s="55">
        <v>15</v>
      </c>
      <c r="C238" s="127">
        <f>IF(B245=0, "-", B238/B245)</f>
        <v>9.1463414634146339E-2</v>
      </c>
      <c r="D238" s="55">
        <v>14</v>
      </c>
      <c r="E238" s="119">
        <f>IF(D245=0, "-", D238/D245)</f>
        <v>8.7499999999999994E-2</v>
      </c>
      <c r="F238" s="128">
        <v>47</v>
      </c>
      <c r="G238" s="127">
        <f>IF(F245=0, "-", F238/F245)</f>
        <v>7.7302631578947373E-2</v>
      </c>
      <c r="H238" s="55">
        <v>105</v>
      </c>
      <c r="I238" s="119">
        <f>IF(H245=0, "-", H238/H245)</f>
        <v>0.10835913312693499</v>
      </c>
      <c r="J238" s="118">
        <f t="shared" si="18"/>
        <v>7.1428571428571425E-2</v>
      </c>
      <c r="K238" s="119">
        <f t="shared" si="19"/>
        <v>-0.55238095238095242</v>
      </c>
    </row>
    <row r="239" spans="1:11" ht="15" x14ac:dyDescent="0.25">
      <c r="A239" s="20" t="s">
        <v>354</v>
      </c>
      <c r="B239" s="55">
        <v>0</v>
      </c>
      <c r="C239" s="127">
        <f>IF(B245=0, "-", B239/B245)</f>
        <v>0</v>
      </c>
      <c r="D239" s="55">
        <v>8</v>
      </c>
      <c r="E239" s="119">
        <f>IF(D245=0, "-", D239/D245)</f>
        <v>0.05</v>
      </c>
      <c r="F239" s="128">
        <v>3</v>
      </c>
      <c r="G239" s="127">
        <f>IF(F245=0, "-", F239/F245)</f>
        <v>4.9342105263157892E-3</v>
      </c>
      <c r="H239" s="55">
        <v>28</v>
      </c>
      <c r="I239" s="119">
        <f>IF(H245=0, "-", H239/H245)</f>
        <v>2.8895768833849329E-2</v>
      </c>
      <c r="J239" s="118">
        <f t="shared" si="18"/>
        <v>-1</v>
      </c>
      <c r="K239" s="119">
        <f t="shared" si="19"/>
        <v>-0.8928571428571429</v>
      </c>
    </row>
    <row r="240" spans="1:11" ht="15" x14ac:dyDescent="0.25">
      <c r="A240" s="20" t="s">
        <v>355</v>
      </c>
      <c r="B240" s="55">
        <v>0</v>
      </c>
      <c r="C240" s="127">
        <f>IF(B245=0, "-", B240/B245)</f>
        <v>0</v>
      </c>
      <c r="D240" s="55">
        <v>0</v>
      </c>
      <c r="E240" s="119">
        <f>IF(D245=0, "-", D240/D245)</f>
        <v>0</v>
      </c>
      <c r="F240" s="128">
        <v>2</v>
      </c>
      <c r="G240" s="127">
        <f>IF(F245=0, "-", F240/F245)</f>
        <v>3.2894736842105261E-3</v>
      </c>
      <c r="H240" s="55">
        <v>1</v>
      </c>
      <c r="I240" s="119">
        <f>IF(H245=0, "-", H240/H245)</f>
        <v>1.0319917440660474E-3</v>
      </c>
      <c r="J240" s="118" t="str">
        <f t="shared" si="18"/>
        <v>-</v>
      </c>
      <c r="K240" s="119">
        <f t="shared" si="19"/>
        <v>1</v>
      </c>
    </row>
    <row r="241" spans="1:11" ht="15" x14ac:dyDescent="0.25">
      <c r="A241" s="20" t="s">
        <v>356</v>
      </c>
      <c r="B241" s="55">
        <v>4</v>
      </c>
      <c r="C241" s="127">
        <f>IF(B245=0, "-", B241/B245)</f>
        <v>2.4390243902439025E-2</v>
      </c>
      <c r="D241" s="55">
        <v>3</v>
      </c>
      <c r="E241" s="119">
        <f>IF(D245=0, "-", D241/D245)</f>
        <v>1.8749999999999999E-2</v>
      </c>
      <c r="F241" s="128">
        <v>14</v>
      </c>
      <c r="G241" s="127">
        <f>IF(F245=0, "-", F241/F245)</f>
        <v>2.3026315789473683E-2</v>
      </c>
      <c r="H241" s="55">
        <v>19</v>
      </c>
      <c r="I241" s="119">
        <f>IF(H245=0, "-", H241/H245)</f>
        <v>1.9607843137254902E-2</v>
      </c>
      <c r="J241" s="118">
        <f t="shared" si="18"/>
        <v>0.33333333333333331</v>
      </c>
      <c r="K241" s="119">
        <f t="shared" si="19"/>
        <v>-0.26315789473684209</v>
      </c>
    </row>
    <row r="242" spans="1:11" ht="15" x14ac:dyDescent="0.25">
      <c r="A242" s="20" t="s">
        <v>357</v>
      </c>
      <c r="B242" s="55">
        <v>8</v>
      </c>
      <c r="C242" s="127">
        <f>IF(B245=0, "-", B242/B245)</f>
        <v>4.878048780487805E-2</v>
      </c>
      <c r="D242" s="55">
        <v>4</v>
      </c>
      <c r="E242" s="119">
        <f>IF(D245=0, "-", D242/D245)</f>
        <v>2.5000000000000001E-2</v>
      </c>
      <c r="F242" s="128">
        <v>35</v>
      </c>
      <c r="G242" s="127">
        <f>IF(F245=0, "-", F242/F245)</f>
        <v>5.7565789473684209E-2</v>
      </c>
      <c r="H242" s="55">
        <v>20</v>
      </c>
      <c r="I242" s="119">
        <f>IF(H245=0, "-", H242/H245)</f>
        <v>2.063983488132095E-2</v>
      </c>
      <c r="J242" s="118">
        <f t="shared" si="18"/>
        <v>1</v>
      </c>
      <c r="K242" s="119">
        <f t="shared" si="19"/>
        <v>0.75</v>
      </c>
    </row>
    <row r="243" spans="1:11" ht="15" x14ac:dyDescent="0.25">
      <c r="A243" s="20" t="s">
        <v>358</v>
      </c>
      <c r="B243" s="55">
        <v>5</v>
      </c>
      <c r="C243" s="127">
        <f>IF(B245=0, "-", B243/B245)</f>
        <v>3.048780487804878E-2</v>
      </c>
      <c r="D243" s="55">
        <v>0</v>
      </c>
      <c r="E243" s="119">
        <f>IF(D245=0, "-", D243/D245)</f>
        <v>0</v>
      </c>
      <c r="F243" s="128">
        <v>31</v>
      </c>
      <c r="G243" s="127">
        <f>IF(F245=0, "-", F243/F245)</f>
        <v>5.0986842105263157E-2</v>
      </c>
      <c r="H243" s="55">
        <v>0</v>
      </c>
      <c r="I243" s="119">
        <f>IF(H245=0, "-", H243/H245)</f>
        <v>0</v>
      </c>
      <c r="J243" s="118" t="str">
        <f t="shared" si="18"/>
        <v>-</v>
      </c>
      <c r="K243" s="119" t="str">
        <f t="shared" si="19"/>
        <v>-</v>
      </c>
    </row>
    <row r="244" spans="1:11" x14ac:dyDescent="0.2">
      <c r="A244" s="129"/>
      <c r="B244" s="82"/>
      <c r="D244" s="82"/>
      <c r="E244" s="86"/>
      <c r="F244" s="130"/>
      <c r="H244" s="82"/>
      <c r="I244" s="86"/>
      <c r="J244" s="85"/>
      <c r="K244" s="86"/>
    </row>
    <row r="245" spans="1:11" s="38" customFormat="1" x14ac:dyDescent="0.2">
      <c r="A245" s="131" t="s">
        <v>359</v>
      </c>
      <c r="B245" s="32">
        <f>SUM(B223:B244)</f>
        <v>164</v>
      </c>
      <c r="C245" s="132">
        <f>B245/34898</f>
        <v>4.6994097082927386E-3</v>
      </c>
      <c r="D245" s="32">
        <f>SUM(D223:D244)</f>
        <v>160</v>
      </c>
      <c r="E245" s="133">
        <f>D245/37811</f>
        <v>4.2315728227235458E-3</v>
      </c>
      <c r="F245" s="121">
        <f>SUM(F223:F244)</f>
        <v>608</v>
      </c>
      <c r="G245" s="134">
        <f>F245/140902</f>
        <v>4.315055854423642E-3</v>
      </c>
      <c r="H245" s="32">
        <f>SUM(H223:H244)</f>
        <v>969</v>
      </c>
      <c r="I245" s="133">
        <f>H245/177898</f>
        <v>5.446941505806698E-3</v>
      </c>
      <c r="J245" s="35">
        <f>IF(D245=0, "-", IF((B245-D245)/D245&lt;10, (B245-D245)/D245, "&gt;999%"))</f>
        <v>2.5000000000000001E-2</v>
      </c>
      <c r="K245" s="36">
        <f>IF(H245=0, "-", IF((F245-H245)/H245&lt;10, (F245-H245)/H245, "&gt;999%"))</f>
        <v>-0.37254901960784315</v>
      </c>
    </row>
    <row r="246" spans="1:11" x14ac:dyDescent="0.2">
      <c r="B246" s="130"/>
      <c r="D246" s="130"/>
      <c r="F246" s="130"/>
      <c r="H246" s="130"/>
    </row>
    <row r="247" spans="1:11" x14ac:dyDescent="0.2">
      <c r="A247" s="123" t="s">
        <v>360</v>
      </c>
      <c r="B247" s="124" t="s">
        <v>171</v>
      </c>
      <c r="C247" s="125" t="s">
        <v>172</v>
      </c>
      <c r="D247" s="124" t="s">
        <v>171</v>
      </c>
      <c r="E247" s="126" t="s">
        <v>172</v>
      </c>
      <c r="F247" s="125" t="s">
        <v>171</v>
      </c>
      <c r="G247" s="125" t="s">
        <v>172</v>
      </c>
      <c r="H247" s="124" t="s">
        <v>171</v>
      </c>
      <c r="I247" s="126" t="s">
        <v>172</v>
      </c>
      <c r="J247" s="124"/>
      <c r="K247" s="126"/>
    </row>
    <row r="248" spans="1:11" ht="15" x14ac:dyDescent="0.25">
      <c r="A248" s="20" t="s">
        <v>361</v>
      </c>
      <c r="B248" s="55">
        <v>5</v>
      </c>
      <c r="C248" s="127">
        <f>IF(B266=0, "-", B248/B266)</f>
        <v>0.10869565217391304</v>
      </c>
      <c r="D248" s="55">
        <v>6</v>
      </c>
      <c r="E248" s="119">
        <f>IF(D266=0, "-", D248/D266)</f>
        <v>8.8235294117647065E-2</v>
      </c>
      <c r="F248" s="128">
        <v>26</v>
      </c>
      <c r="G248" s="127">
        <f>IF(F266=0, "-", F248/F266)</f>
        <v>0.10833333333333334</v>
      </c>
      <c r="H248" s="55">
        <v>29</v>
      </c>
      <c r="I248" s="119">
        <f>IF(H266=0, "-", H248/H266)</f>
        <v>9.3247588424437297E-2</v>
      </c>
      <c r="J248" s="118">
        <f t="shared" ref="J248:J264" si="20">IF(D248=0, "-", IF((B248-D248)/D248&lt;10, (B248-D248)/D248, "&gt;999%"))</f>
        <v>-0.16666666666666666</v>
      </c>
      <c r="K248" s="119">
        <f t="shared" ref="K248:K264" si="21">IF(H248=0, "-", IF((F248-H248)/H248&lt;10, (F248-H248)/H248, "&gt;999%"))</f>
        <v>-0.10344827586206896</v>
      </c>
    </row>
    <row r="249" spans="1:11" ht="15" x14ac:dyDescent="0.25">
      <c r="A249" s="20" t="s">
        <v>362</v>
      </c>
      <c r="B249" s="55">
        <v>2</v>
      </c>
      <c r="C249" s="127">
        <f>IF(B266=0, "-", B249/B266)</f>
        <v>4.3478260869565216E-2</v>
      </c>
      <c r="D249" s="55">
        <v>0</v>
      </c>
      <c r="E249" s="119">
        <f>IF(D266=0, "-", D249/D266)</f>
        <v>0</v>
      </c>
      <c r="F249" s="128">
        <v>2</v>
      </c>
      <c r="G249" s="127">
        <f>IF(F266=0, "-", F249/F266)</f>
        <v>8.3333333333333332E-3</v>
      </c>
      <c r="H249" s="55">
        <v>5</v>
      </c>
      <c r="I249" s="119">
        <f>IF(H266=0, "-", H249/H266)</f>
        <v>1.607717041800643E-2</v>
      </c>
      <c r="J249" s="118" t="str">
        <f t="shared" si="20"/>
        <v>-</v>
      </c>
      <c r="K249" s="119">
        <f t="shared" si="21"/>
        <v>-0.6</v>
      </c>
    </row>
    <row r="250" spans="1:11" ht="15" x14ac:dyDescent="0.25">
      <c r="A250" s="20" t="s">
        <v>363</v>
      </c>
      <c r="B250" s="55">
        <v>5</v>
      </c>
      <c r="C250" s="127">
        <f>IF(B266=0, "-", B250/B266)</f>
        <v>0.10869565217391304</v>
      </c>
      <c r="D250" s="55">
        <v>6</v>
      </c>
      <c r="E250" s="119">
        <f>IF(D266=0, "-", D250/D266)</f>
        <v>8.8235294117647065E-2</v>
      </c>
      <c r="F250" s="128">
        <v>11</v>
      </c>
      <c r="G250" s="127">
        <f>IF(F266=0, "-", F250/F266)</f>
        <v>4.583333333333333E-2</v>
      </c>
      <c r="H250" s="55">
        <v>21</v>
      </c>
      <c r="I250" s="119">
        <f>IF(H266=0, "-", H250/H266)</f>
        <v>6.7524115755627015E-2</v>
      </c>
      <c r="J250" s="118">
        <f t="shared" si="20"/>
        <v>-0.16666666666666666</v>
      </c>
      <c r="K250" s="119">
        <f t="shared" si="21"/>
        <v>-0.47619047619047616</v>
      </c>
    </row>
    <row r="251" spans="1:11" ht="15" x14ac:dyDescent="0.25">
      <c r="A251" s="20" t="s">
        <v>364</v>
      </c>
      <c r="B251" s="55">
        <v>0</v>
      </c>
      <c r="C251" s="127">
        <f>IF(B266=0, "-", B251/B266)</f>
        <v>0</v>
      </c>
      <c r="D251" s="55">
        <v>0</v>
      </c>
      <c r="E251" s="119">
        <f>IF(D266=0, "-", D251/D266)</f>
        <v>0</v>
      </c>
      <c r="F251" s="128">
        <v>0</v>
      </c>
      <c r="G251" s="127">
        <f>IF(F266=0, "-", F251/F266)</f>
        <v>0</v>
      </c>
      <c r="H251" s="55">
        <v>1</v>
      </c>
      <c r="I251" s="119">
        <f>IF(H266=0, "-", H251/H266)</f>
        <v>3.2154340836012861E-3</v>
      </c>
      <c r="J251" s="118" t="str">
        <f t="shared" si="20"/>
        <v>-</v>
      </c>
      <c r="K251" s="119">
        <f t="shared" si="21"/>
        <v>-1</v>
      </c>
    </row>
    <row r="252" spans="1:11" ht="15" x14ac:dyDescent="0.25">
      <c r="A252" s="20" t="s">
        <v>365</v>
      </c>
      <c r="B252" s="55">
        <v>3</v>
      </c>
      <c r="C252" s="127">
        <f>IF(B266=0, "-", B252/B266)</f>
        <v>6.5217391304347824E-2</v>
      </c>
      <c r="D252" s="55">
        <v>3</v>
      </c>
      <c r="E252" s="119">
        <f>IF(D266=0, "-", D252/D266)</f>
        <v>4.4117647058823532E-2</v>
      </c>
      <c r="F252" s="128">
        <v>18</v>
      </c>
      <c r="G252" s="127">
        <f>IF(F266=0, "-", F252/F266)</f>
        <v>7.4999999999999997E-2</v>
      </c>
      <c r="H252" s="55">
        <v>11</v>
      </c>
      <c r="I252" s="119">
        <f>IF(H266=0, "-", H252/H266)</f>
        <v>3.5369774919614148E-2</v>
      </c>
      <c r="J252" s="118">
        <f t="shared" si="20"/>
        <v>0</v>
      </c>
      <c r="K252" s="119">
        <f t="shared" si="21"/>
        <v>0.63636363636363635</v>
      </c>
    </row>
    <row r="253" spans="1:11" ht="15" x14ac:dyDescent="0.25">
      <c r="A253" s="20" t="s">
        <v>366</v>
      </c>
      <c r="B253" s="55">
        <v>0</v>
      </c>
      <c r="C253" s="127">
        <f>IF(B266=0, "-", B253/B266)</f>
        <v>0</v>
      </c>
      <c r="D253" s="55">
        <v>0</v>
      </c>
      <c r="E253" s="119">
        <f>IF(D266=0, "-", D253/D266)</f>
        <v>0</v>
      </c>
      <c r="F253" s="128">
        <v>3</v>
      </c>
      <c r="G253" s="127">
        <f>IF(F266=0, "-", F253/F266)</f>
        <v>1.2500000000000001E-2</v>
      </c>
      <c r="H253" s="55">
        <v>2</v>
      </c>
      <c r="I253" s="119">
        <f>IF(H266=0, "-", H253/H266)</f>
        <v>6.4308681672025723E-3</v>
      </c>
      <c r="J253" s="118" t="str">
        <f t="shared" si="20"/>
        <v>-</v>
      </c>
      <c r="K253" s="119">
        <f t="shared" si="21"/>
        <v>0.5</v>
      </c>
    </row>
    <row r="254" spans="1:11" ht="15" x14ac:dyDescent="0.25">
      <c r="A254" s="20" t="s">
        <v>367</v>
      </c>
      <c r="B254" s="55">
        <v>4</v>
      </c>
      <c r="C254" s="127">
        <f>IF(B266=0, "-", B254/B266)</f>
        <v>8.6956521739130432E-2</v>
      </c>
      <c r="D254" s="55">
        <v>5</v>
      </c>
      <c r="E254" s="119">
        <f>IF(D266=0, "-", D254/D266)</f>
        <v>7.3529411764705885E-2</v>
      </c>
      <c r="F254" s="128">
        <v>39</v>
      </c>
      <c r="G254" s="127">
        <f>IF(F266=0, "-", F254/F266)</f>
        <v>0.16250000000000001</v>
      </c>
      <c r="H254" s="55">
        <v>40</v>
      </c>
      <c r="I254" s="119">
        <f>IF(H266=0, "-", H254/H266)</f>
        <v>0.12861736334405144</v>
      </c>
      <c r="J254" s="118">
        <f t="shared" si="20"/>
        <v>-0.2</v>
      </c>
      <c r="K254" s="119">
        <f t="shared" si="21"/>
        <v>-2.5000000000000001E-2</v>
      </c>
    </row>
    <row r="255" spans="1:11" ht="15" x14ac:dyDescent="0.25">
      <c r="A255" s="20" t="s">
        <v>368</v>
      </c>
      <c r="B255" s="55">
        <v>2</v>
      </c>
      <c r="C255" s="127">
        <f>IF(B266=0, "-", B255/B266)</f>
        <v>4.3478260869565216E-2</v>
      </c>
      <c r="D255" s="55">
        <v>5</v>
      </c>
      <c r="E255" s="119">
        <f>IF(D266=0, "-", D255/D266)</f>
        <v>7.3529411764705885E-2</v>
      </c>
      <c r="F255" s="128">
        <v>9</v>
      </c>
      <c r="G255" s="127">
        <f>IF(F266=0, "-", F255/F266)</f>
        <v>3.7499999999999999E-2</v>
      </c>
      <c r="H255" s="55">
        <v>9</v>
      </c>
      <c r="I255" s="119">
        <f>IF(H266=0, "-", H255/H266)</f>
        <v>2.8938906752411574E-2</v>
      </c>
      <c r="J255" s="118">
        <f t="shared" si="20"/>
        <v>-0.6</v>
      </c>
      <c r="K255" s="119">
        <f t="shared" si="21"/>
        <v>0</v>
      </c>
    </row>
    <row r="256" spans="1:11" ht="15" x14ac:dyDescent="0.25">
      <c r="A256" s="20" t="s">
        <v>369</v>
      </c>
      <c r="B256" s="55">
        <v>3</v>
      </c>
      <c r="C256" s="127">
        <f>IF(B266=0, "-", B256/B266)</f>
        <v>6.5217391304347824E-2</v>
      </c>
      <c r="D256" s="55">
        <v>1</v>
      </c>
      <c r="E256" s="119">
        <f>IF(D266=0, "-", D256/D266)</f>
        <v>1.4705882352941176E-2</v>
      </c>
      <c r="F256" s="128">
        <v>12</v>
      </c>
      <c r="G256" s="127">
        <f>IF(F266=0, "-", F256/F266)</f>
        <v>0.05</v>
      </c>
      <c r="H256" s="55">
        <v>3</v>
      </c>
      <c r="I256" s="119">
        <f>IF(H266=0, "-", H256/H266)</f>
        <v>9.6463022508038593E-3</v>
      </c>
      <c r="J256" s="118">
        <f t="shared" si="20"/>
        <v>2</v>
      </c>
      <c r="K256" s="119">
        <f t="shared" si="21"/>
        <v>3</v>
      </c>
    </row>
    <row r="257" spans="1:11" ht="15" x14ac:dyDescent="0.25">
      <c r="A257" s="20" t="s">
        <v>370</v>
      </c>
      <c r="B257" s="55">
        <v>3</v>
      </c>
      <c r="C257" s="127">
        <f>IF(B266=0, "-", B257/B266)</f>
        <v>6.5217391304347824E-2</v>
      </c>
      <c r="D257" s="55">
        <v>5</v>
      </c>
      <c r="E257" s="119">
        <f>IF(D266=0, "-", D257/D266)</f>
        <v>7.3529411764705885E-2</v>
      </c>
      <c r="F257" s="128">
        <v>14</v>
      </c>
      <c r="G257" s="127">
        <f>IF(F266=0, "-", F257/F266)</f>
        <v>5.8333333333333334E-2</v>
      </c>
      <c r="H257" s="55">
        <v>23</v>
      </c>
      <c r="I257" s="119">
        <f>IF(H266=0, "-", H257/H266)</f>
        <v>7.3954983922829579E-2</v>
      </c>
      <c r="J257" s="118">
        <f t="shared" si="20"/>
        <v>-0.4</v>
      </c>
      <c r="K257" s="119">
        <f t="shared" si="21"/>
        <v>-0.39130434782608697</v>
      </c>
    </row>
    <row r="258" spans="1:11" ht="15" x14ac:dyDescent="0.25">
      <c r="A258" s="20" t="s">
        <v>371</v>
      </c>
      <c r="B258" s="55">
        <v>1</v>
      </c>
      <c r="C258" s="127">
        <f>IF(B266=0, "-", B258/B266)</f>
        <v>2.1739130434782608E-2</v>
      </c>
      <c r="D258" s="55">
        <v>10</v>
      </c>
      <c r="E258" s="119">
        <f>IF(D266=0, "-", D258/D266)</f>
        <v>0.14705882352941177</v>
      </c>
      <c r="F258" s="128">
        <v>3</v>
      </c>
      <c r="G258" s="127">
        <f>IF(F266=0, "-", F258/F266)</f>
        <v>1.2500000000000001E-2</v>
      </c>
      <c r="H258" s="55">
        <v>23</v>
      </c>
      <c r="I258" s="119">
        <f>IF(H266=0, "-", H258/H266)</f>
        <v>7.3954983922829579E-2</v>
      </c>
      <c r="J258" s="118">
        <f t="shared" si="20"/>
        <v>-0.9</v>
      </c>
      <c r="K258" s="119">
        <f t="shared" si="21"/>
        <v>-0.86956521739130432</v>
      </c>
    </row>
    <row r="259" spans="1:11" ht="15" x14ac:dyDescent="0.25">
      <c r="A259" s="20" t="s">
        <v>372</v>
      </c>
      <c r="B259" s="55">
        <v>2</v>
      </c>
      <c r="C259" s="127">
        <f>IF(B266=0, "-", B259/B266)</f>
        <v>4.3478260869565216E-2</v>
      </c>
      <c r="D259" s="55">
        <v>0</v>
      </c>
      <c r="E259" s="119">
        <f>IF(D266=0, "-", D259/D266)</f>
        <v>0</v>
      </c>
      <c r="F259" s="128">
        <v>5</v>
      </c>
      <c r="G259" s="127">
        <f>IF(F266=0, "-", F259/F266)</f>
        <v>2.0833333333333332E-2</v>
      </c>
      <c r="H259" s="55">
        <v>14</v>
      </c>
      <c r="I259" s="119">
        <f>IF(H266=0, "-", H259/H266)</f>
        <v>4.5016077170418008E-2</v>
      </c>
      <c r="J259" s="118" t="str">
        <f t="shared" si="20"/>
        <v>-</v>
      </c>
      <c r="K259" s="119">
        <f t="shared" si="21"/>
        <v>-0.6428571428571429</v>
      </c>
    </row>
    <row r="260" spans="1:11" ht="15" x14ac:dyDescent="0.25">
      <c r="A260" s="20" t="s">
        <v>373</v>
      </c>
      <c r="B260" s="55">
        <v>0</v>
      </c>
      <c r="C260" s="127">
        <f>IF(B266=0, "-", B260/B266)</f>
        <v>0</v>
      </c>
      <c r="D260" s="55">
        <v>0</v>
      </c>
      <c r="E260" s="119">
        <f>IF(D266=0, "-", D260/D266)</f>
        <v>0</v>
      </c>
      <c r="F260" s="128">
        <v>0</v>
      </c>
      <c r="G260" s="127">
        <f>IF(F266=0, "-", F260/F266)</f>
        <v>0</v>
      </c>
      <c r="H260" s="55">
        <v>7</v>
      </c>
      <c r="I260" s="119">
        <f>IF(H266=0, "-", H260/H266)</f>
        <v>2.2508038585209004E-2</v>
      </c>
      <c r="J260" s="118" t="str">
        <f t="shared" si="20"/>
        <v>-</v>
      </c>
      <c r="K260" s="119">
        <f t="shared" si="21"/>
        <v>-1</v>
      </c>
    </row>
    <row r="261" spans="1:11" ht="15" x14ac:dyDescent="0.25">
      <c r="A261" s="20" t="s">
        <v>374</v>
      </c>
      <c r="B261" s="55">
        <v>0</v>
      </c>
      <c r="C261" s="127">
        <f>IF(B266=0, "-", B261/B266)</f>
        <v>0</v>
      </c>
      <c r="D261" s="55">
        <v>0</v>
      </c>
      <c r="E261" s="119">
        <f>IF(D266=0, "-", D261/D266)</f>
        <v>0</v>
      </c>
      <c r="F261" s="128">
        <v>0</v>
      </c>
      <c r="G261" s="127">
        <f>IF(F266=0, "-", F261/F266)</f>
        <v>0</v>
      </c>
      <c r="H261" s="55">
        <v>2</v>
      </c>
      <c r="I261" s="119">
        <f>IF(H266=0, "-", H261/H266)</f>
        <v>6.4308681672025723E-3</v>
      </c>
      <c r="J261" s="118" t="str">
        <f t="shared" si="20"/>
        <v>-</v>
      </c>
      <c r="K261" s="119">
        <f t="shared" si="21"/>
        <v>-1</v>
      </c>
    </row>
    <row r="262" spans="1:11" ht="15" x14ac:dyDescent="0.25">
      <c r="A262" s="20" t="s">
        <v>375</v>
      </c>
      <c r="B262" s="55">
        <v>0</v>
      </c>
      <c r="C262" s="127">
        <f>IF(B266=0, "-", B262/B266)</f>
        <v>0</v>
      </c>
      <c r="D262" s="55">
        <v>0</v>
      </c>
      <c r="E262" s="119">
        <f>IF(D266=0, "-", D262/D266)</f>
        <v>0</v>
      </c>
      <c r="F262" s="128">
        <v>6</v>
      </c>
      <c r="G262" s="127">
        <f>IF(F266=0, "-", F262/F266)</f>
        <v>2.5000000000000001E-2</v>
      </c>
      <c r="H262" s="55">
        <v>7</v>
      </c>
      <c r="I262" s="119">
        <f>IF(H266=0, "-", H262/H266)</f>
        <v>2.2508038585209004E-2</v>
      </c>
      <c r="J262" s="118" t="str">
        <f t="shared" si="20"/>
        <v>-</v>
      </c>
      <c r="K262" s="119">
        <f t="shared" si="21"/>
        <v>-0.14285714285714285</v>
      </c>
    </row>
    <row r="263" spans="1:11" ht="15" x14ac:dyDescent="0.25">
      <c r="A263" s="20" t="s">
        <v>376</v>
      </c>
      <c r="B263" s="55">
        <v>15</v>
      </c>
      <c r="C263" s="127">
        <f>IF(B266=0, "-", B263/B266)</f>
        <v>0.32608695652173914</v>
      </c>
      <c r="D263" s="55">
        <v>26</v>
      </c>
      <c r="E263" s="119">
        <f>IF(D266=0, "-", D263/D266)</f>
        <v>0.38235294117647056</v>
      </c>
      <c r="F263" s="128">
        <v>89</v>
      </c>
      <c r="G263" s="127">
        <f>IF(F266=0, "-", F263/F266)</f>
        <v>0.37083333333333335</v>
      </c>
      <c r="H263" s="55">
        <v>110</v>
      </c>
      <c r="I263" s="119">
        <f>IF(H266=0, "-", H263/H266)</f>
        <v>0.3536977491961415</v>
      </c>
      <c r="J263" s="118">
        <f t="shared" si="20"/>
        <v>-0.42307692307692307</v>
      </c>
      <c r="K263" s="119">
        <f t="shared" si="21"/>
        <v>-0.19090909090909092</v>
      </c>
    </row>
    <row r="264" spans="1:11" ht="15" x14ac:dyDescent="0.25">
      <c r="A264" s="20" t="s">
        <v>377</v>
      </c>
      <c r="B264" s="55">
        <v>1</v>
      </c>
      <c r="C264" s="127">
        <f>IF(B266=0, "-", B264/B266)</f>
        <v>2.1739130434782608E-2</v>
      </c>
      <c r="D264" s="55">
        <v>1</v>
      </c>
      <c r="E264" s="119">
        <f>IF(D266=0, "-", D264/D266)</f>
        <v>1.4705882352941176E-2</v>
      </c>
      <c r="F264" s="128">
        <v>3</v>
      </c>
      <c r="G264" s="127">
        <f>IF(F266=0, "-", F264/F266)</f>
        <v>1.2500000000000001E-2</v>
      </c>
      <c r="H264" s="55">
        <v>4</v>
      </c>
      <c r="I264" s="119">
        <f>IF(H266=0, "-", H264/H266)</f>
        <v>1.2861736334405145E-2</v>
      </c>
      <c r="J264" s="118">
        <f t="shared" si="20"/>
        <v>0</v>
      </c>
      <c r="K264" s="119">
        <f t="shared" si="21"/>
        <v>-0.25</v>
      </c>
    </row>
    <row r="265" spans="1:11" x14ac:dyDescent="0.2">
      <c r="A265" s="129"/>
      <c r="B265" s="82"/>
      <c r="D265" s="82"/>
      <c r="E265" s="86"/>
      <c r="F265" s="130"/>
      <c r="H265" s="82"/>
      <c r="I265" s="86"/>
      <c r="J265" s="85"/>
      <c r="K265" s="86"/>
    </row>
    <row r="266" spans="1:11" s="38" customFormat="1" x14ac:dyDescent="0.2">
      <c r="A266" s="131" t="s">
        <v>378</v>
      </c>
      <c r="B266" s="32">
        <f>SUM(B248:B265)</f>
        <v>46</v>
      </c>
      <c r="C266" s="132">
        <f>B266/34898</f>
        <v>1.3181271133016219E-3</v>
      </c>
      <c r="D266" s="32">
        <f>SUM(D248:D265)</f>
        <v>68</v>
      </c>
      <c r="E266" s="133">
        <f>D266/37811</f>
        <v>1.7984184496575072E-3</v>
      </c>
      <c r="F266" s="121">
        <f>SUM(F248:F265)</f>
        <v>240</v>
      </c>
      <c r="G266" s="134">
        <f>F266/140902</f>
        <v>1.7033115214830166E-3</v>
      </c>
      <c r="H266" s="32">
        <f>SUM(H248:H265)</f>
        <v>311</v>
      </c>
      <c r="I266" s="133">
        <f>H266/177898</f>
        <v>1.7481927846293944E-3</v>
      </c>
      <c r="J266" s="35">
        <f>IF(D266=0, "-", IF((B266-D266)/D266&lt;10, (B266-D266)/D266, "&gt;999%"))</f>
        <v>-0.3235294117647059</v>
      </c>
      <c r="K266" s="36">
        <f>IF(H266=0, "-", IF((F266-H266)/H266&lt;10, (F266-H266)/H266, "&gt;999%"))</f>
        <v>-0.22829581993569131</v>
      </c>
    </row>
    <row r="267" spans="1:11" x14ac:dyDescent="0.2">
      <c r="B267" s="130"/>
      <c r="D267" s="130"/>
      <c r="F267" s="130"/>
      <c r="H267" s="130"/>
    </row>
    <row r="268" spans="1:11" s="38" customFormat="1" x14ac:dyDescent="0.2">
      <c r="A268" s="131" t="s">
        <v>379</v>
      </c>
      <c r="B268" s="32">
        <v>446</v>
      </c>
      <c r="C268" s="132">
        <f>B268/34898</f>
        <v>1.2780102011576595E-2</v>
      </c>
      <c r="D268" s="32">
        <v>432</v>
      </c>
      <c r="E268" s="133">
        <f>D268/37811</f>
        <v>1.1425246621353575E-2</v>
      </c>
      <c r="F268" s="121">
        <v>1812</v>
      </c>
      <c r="G268" s="134">
        <f>F268/140902</f>
        <v>1.2860001987196775E-2</v>
      </c>
      <c r="H268" s="32">
        <v>2532</v>
      </c>
      <c r="I268" s="133">
        <f>H268/177898</f>
        <v>1.4232875018268896E-2</v>
      </c>
      <c r="J268" s="35">
        <f>IF(D268=0, "-", IF((B268-D268)/D268&lt;10, (B268-D268)/D268, "&gt;999%"))</f>
        <v>3.2407407407407406E-2</v>
      </c>
      <c r="K268" s="36">
        <f>IF(H268=0, "-", IF((F268-H268)/H268&lt;10, (F268-H268)/H268, "&gt;999%"))</f>
        <v>-0.28436018957345971</v>
      </c>
    </row>
    <row r="269" spans="1:11" x14ac:dyDescent="0.2">
      <c r="B269" s="130"/>
      <c r="D269" s="130"/>
      <c r="F269" s="130"/>
      <c r="H269" s="130"/>
    </row>
    <row r="270" spans="1:11" x14ac:dyDescent="0.2">
      <c r="A270" s="12" t="s">
        <v>380</v>
      </c>
      <c r="B270" s="32">
        <f>B274-B272</f>
        <v>7056</v>
      </c>
      <c r="C270" s="132">
        <f>B270/34898</f>
        <v>0.20218923720557053</v>
      </c>
      <c r="D270" s="32">
        <f>D274-D272</f>
        <v>10200</v>
      </c>
      <c r="E270" s="133">
        <f>D270/37811</f>
        <v>0.26976276744862604</v>
      </c>
      <c r="F270" s="121">
        <f>F274-F272</f>
        <v>32537</v>
      </c>
      <c r="G270" s="134">
        <f>F270/140902</f>
        <v>0.23091936239372046</v>
      </c>
      <c r="H270" s="32">
        <f>H274-H272</f>
        <v>51807</v>
      </c>
      <c r="I270" s="133">
        <f>H270/177898</f>
        <v>0.29121743920673643</v>
      </c>
      <c r="J270" s="35">
        <f>IF(D270=0, "-", IF((B270-D270)/D270&lt;10, (B270-D270)/D270, "&gt;999%"))</f>
        <v>-0.30823529411764705</v>
      </c>
      <c r="K270" s="36">
        <f>IF(H270=0, "-", IF((F270-H270)/H270&lt;10, (F270-H270)/H270, "&gt;999%"))</f>
        <v>-0.37195745748644005</v>
      </c>
    </row>
    <row r="271" spans="1:11" x14ac:dyDescent="0.2">
      <c r="A271" s="12"/>
      <c r="B271" s="32"/>
      <c r="C271" s="132"/>
      <c r="D271" s="32"/>
      <c r="E271" s="133"/>
      <c r="F271" s="121"/>
      <c r="G271" s="134"/>
      <c r="H271" s="32"/>
      <c r="I271" s="133"/>
      <c r="J271" s="35"/>
      <c r="K271" s="36"/>
    </row>
    <row r="272" spans="1:11" x14ac:dyDescent="0.2">
      <c r="A272" s="12" t="s">
        <v>381</v>
      </c>
      <c r="B272" s="32">
        <v>1886</v>
      </c>
      <c r="C272" s="132">
        <f>B272/34898</f>
        <v>5.4043211645366497E-2</v>
      </c>
      <c r="D272" s="32">
        <v>1548</v>
      </c>
      <c r="E272" s="133">
        <f>D272/37811</f>
        <v>4.0940467059850306E-2</v>
      </c>
      <c r="F272" s="121">
        <v>6585</v>
      </c>
      <c r="G272" s="134">
        <f>F272/140902</f>
        <v>4.6734609870690266E-2</v>
      </c>
      <c r="H272" s="32">
        <v>7853</v>
      </c>
      <c r="I272" s="133">
        <f>H272/177898</f>
        <v>4.4143273111558308E-2</v>
      </c>
      <c r="J272" s="35">
        <f>IF(D272=0, "-", IF((B272-D272)/D272&lt;10, (B272-D272)/D272, "&gt;999%"))</f>
        <v>0.21834625322997417</v>
      </c>
      <c r="K272" s="36">
        <f>IF(H272=0, "-", IF((F272-H272)/H272&lt;10, (F272-H272)/H272, "&gt;999%"))</f>
        <v>-0.16146695530370558</v>
      </c>
    </row>
    <row r="273" spans="1:11" x14ac:dyDescent="0.2">
      <c r="A273" s="12"/>
      <c r="B273" s="32"/>
      <c r="C273" s="132"/>
      <c r="D273" s="32"/>
      <c r="E273" s="133"/>
      <c r="F273" s="121"/>
      <c r="G273" s="134"/>
      <c r="H273" s="32"/>
      <c r="I273" s="133"/>
      <c r="J273" s="35"/>
      <c r="K273" s="36"/>
    </row>
    <row r="274" spans="1:11" x14ac:dyDescent="0.2">
      <c r="A274" s="12" t="s">
        <v>382</v>
      </c>
      <c r="B274" s="32">
        <v>8942</v>
      </c>
      <c r="C274" s="132">
        <f>B274/34898</f>
        <v>0.25623244885093699</v>
      </c>
      <c r="D274" s="32">
        <v>11748</v>
      </c>
      <c r="E274" s="133">
        <f>D274/37811</f>
        <v>0.31070323450847637</v>
      </c>
      <c r="F274" s="121">
        <v>39122</v>
      </c>
      <c r="G274" s="134">
        <f>F274/140902</f>
        <v>0.27765397226441074</v>
      </c>
      <c r="H274" s="32">
        <v>59660</v>
      </c>
      <c r="I274" s="133">
        <f>H274/177898</f>
        <v>0.33536071231829473</v>
      </c>
      <c r="J274" s="35">
        <f>IF(D274=0, "-", IF((B274-D274)/D274&lt;10, (B274-D274)/D274, "&gt;999%"))</f>
        <v>-0.23884916581545795</v>
      </c>
      <c r="K274" s="36">
        <f>IF(H274=0, "-", IF((F274-H274)/H274&lt;10, (F274-H274)/H274, "&gt;999%"))</f>
        <v>-0.34425075427422058</v>
      </c>
    </row>
  </sheetData>
  <mergeCells count="58">
    <mergeCell ref="B5:C5"/>
    <mergeCell ref="D5:E5"/>
    <mergeCell ref="F5:G5"/>
    <mergeCell ref="H5:I5"/>
    <mergeCell ref="B1:K1"/>
    <mergeCell ref="B2:K2"/>
    <mergeCell ref="B4:E4"/>
    <mergeCell ref="F4:I4"/>
    <mergeCell ref="J4:K4"/>
    <mergeCell ref="B15:E15"/>
    <mergeCell ref="F15:I15"/>
    <mergeCell ref="J15:K15"/>
    <mergeCell ref="B16:C16"/>
    <mergeCell ref="D16:E16"/>
    <mergeCell ref="F16:G16"/>
    <mergeCell ref="H16:I16"/>
    <mergeCell ref="B47:E47"/>
    <mergeCell ref="F47:I47"/>
    <mergeCell ref="J47:K47"/>
    <mergeCell ref="B48:C48"/>
    <mergeCell ref="D48:E48"/>
    <mergeCell ref="F48:G48"/>
    <mergeCell ref="H48:I48"/>
    <mergeCell ref="B92:E92"/>
    <mergeCell ref="F92:I92"/>
    <mergeCell ref="J92:K92"/>
    <mergeCell ref="B93:C93"/>
    <mergeCell ref="D93:E93"/>
    <mergeCell ref="F93:G93"/>
    <mergeCell ref="H93:I93"/>
    <mergeCell ref="B132:E132"/>
    <mergeCell ref="F132:I132"/>
    <mergeCell ref="J132:K132"/>
    <mergeCell ref="B133:C133"/>
    <mergeCell ref="D133:E133"/>
    <mergeCell ref="F133:G133"/>
    <mergeCell ref="H133:I133"/>
    <mergeCell ref="B156:E156"/>
    <mergeCell ref="F156:I156"/>
    <mergeCell ref="J156:K156"/>
    <mergeCell ref="B157:C157"/>
    <mergeCell ref="D157:E157"/>
    <mergeCell ref="F157:G157"/>
    <mergeCell ref="H157:I157"/>
    <mergeCell ref="B181:E181"/>
    <mergeCell ref="F181:I181"/>
    <mergeCell ref="J181:K181"/>
    <mergeCell ref="B182:C182"/>
    <mergeCell ref="D182:E182"/>
    <mergeCell ref="F182:G182"/>
    <mergeCell ref="H182:I182"/>
    <mergeCell ref="B206:E206"/>
    <mergeCell ref="F206:I206"/>
    <mergeCell ref="J206:K206"/>
    <mergeCell ref="B207:C207"/>
    <mergeCell ref="D207:E207"/>
    <mergeCell ref="F207:G207"/>
    <mergeCell ref="H207:I207"/>
  </mergeCells>
  <printOptions horizontalCentered="1"/>
  <pageMargins left="0.39370078740157483" right="0.39370078740157483" top="0.39370078740157483" bottom="0.59055118110236227" header="0.39370078740157483" footer="0.19685039370078741"/>
  <pageSetup paperSize="9" scale="93" fitToHeight="0" orientation="portrait" r:id="rId1"/>
  <headerFooter alignWithMargins="0">
    <oddFooter>&amp;L&amp;"Arial,Bold"&amp;9©Reproduction of VFACTS reports in whole or part, without prior permission is strictly forbidden
 &amp;C 
&amp;"Arial,Bold"Page &amp;P&amp;R&amp;"Arial,Bold" 
&amp;D</oddFooter>
  </headerFooter>
  <rowBreaks count="6" manualBreakCount="6">
    <brk id="46" max="16383" man="1"/>
    <brk id="91" max="16383" man="1"/>
    <brk id="131" max="16383" man="1"/>
    <brk id="180" max="16383" man="1"/>
    <brk id="205" max="16383" man="1"/>
    <brk id="246" max="16383"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18169C-A9B4-4AE0-9472-410DBAA8466A}">
  <sheetPr>
    <pageSetUpPr fitToPage="1"/>
  </sheetPr>
  <dimension ref="A1:K51"/>
  <sheetViews>
    <sheetView tabSelected="1" workbookViewId="0">
      <selection activeCell="M1" sqref="M1"/>
    </sheetView>
  </sheetViews>
  <sheetFormatPr defaultRowHeight="12.75" x14ac:dyDescent="0.2"/>
  <cols>
    <col min="1" max="1" width="18.140625" style="1" bestFit="1" customWidth="1"/>
    <col min="2" max="11" width="8.42578125" style="1" customWidth="1"/>
    <col min="12" max="256" width="8.7109375" style="1"/>
    <col min="257" max="257" width="24.7109375" style="1" customWidth="1"/>
    <col min="258" max="267" width="8.42578125" style="1" customWidth="1"/>
    <col min="268" max="512" width="8.7109375" style="1"/>
    <col min="513" max="513" width="24.7109375" style="1" customWidth="1"/>
    <col min="514" max="523" width="8.42578125" style="1" customWidth="1"/>
    <col min="524" max="768" width="8.7109375" style="1"/>
    <col min="769" max="769" width="24.7109375" style="1" customWidth="1"/>
    <col min="770" max="779" width="8.42578125" style="1" customWidth="1"/>
    <col min="780" max="1024" width="8.7109375" style="1"/>
    <col min="1025" max="1025" width="24.7109375" style="1" customWidth="1"/>
    <col min="1026" max="1035" width="8.42578125" style="1" customWidth="1"/>
    <col min="1036" max="1280" width="8.7109375" style="1"/>
    <col min="1281" max="1281" width="24.7109375" style="1" customWidth="1"/>
    <col min="1282" max="1291" width="8.42578125" style="1" customWidth="1"/>
    <col min="1292" max="1536" width="8.7109375" style="1"/>
    <col min="1537" max="1537" width="24.7109375" style="1" customWidth="1"/>
    <col min="1538" max="1547" width="8.42578125" style="1" customWidth="1"/>
    <col min="1548" max="1792" width="8.7109375" style="1"/>
    <col min="1793" max="1793" width="24.7109375" style="1" customWidth="1"/>
    <col min="1794" max="1803" width="8.42578125" style="1" customWidth="1"/>
    <col min="1804" max="2048" width="8.7109375" style="1"/>
    <col min="2049" max="2049" width="24.7109375" style="1" customWidth="1"/>
    <col min="2050" max="2059" width="8.42578125" style="1" customWidth="1"/>
    <col min="2060" max="2304" width="8.7109375" style="1"/>
    <col min="2305" max="2305" width="24.7109375" style="1" customWidth="1"/>
    <col min="2306" max="2315" width="8.42578125" style="1" customWidth="1"/>
    <col min="2316" max="2560" width="8.7109375" style="1"/>
    <col min="2561" max="2561" width="24.7109375" style="1" customWidth="1"/>
    <col min="2562" max="2571" width="8.42578125" style="1" customWidth="1"/>
    <col min="2572" max="2816" width="8.7109375" style="1"/>
    <col min="2817" max="2817" width="24.7109375" style="1" customWidth="1"/>
    <col min="2818" max="2827" width="8.42578125" style="1" customWidth="1"/>
    <col min="2828" max="3072" width="8.7109375" style="1"/>
    <col min="3073" max="3073" width="24.7109375" style="1" customWidth="1"/>
    <col min="3074" max="3083" width="8.42578125" style="1" customWidth="1"/>
    <col min="3084" max="3328" width="8.7109375" style="1"/>
    <col min="3329" max="3329" width="24.7109375" style="1" customWidth="1"/>
    <col min="3330" max="3339" width="8.42578125" style="1" customWidth="1"/>
    <col min="3340" max="3584" width="8.7109375" style="1"/>
    <col min="3585" max="3585" width="24.7109375" style="1" customWidth="1"/>
    <col min="3586" max="3595" width="8.42578125" style="1" customWidth="1"/>
    <col min="3596" max="3840" width="8.7109375" style="1"/>
    <col min="3841" max="3841" width="24.7109375" style="1" customWidth="1"/>
    <col min="3842" max="3851" width="8.42578125" style="1" customWidth="1"/>
    <col min="3852" max="4096" width="8.7109375" style="1"/>
    <col min="4097" max="4097" width="24.7109375" style="1" customWidth="1"/>
    <col min="4098" max="4107" width="8.42578125" style="1" customWidth="1"/>
    <col min="4108" max="4352" width="8.7109375" style="1"/>
    <col min="4353" max="4353" width="24.7109375" style="1" customWidth="1"/>
    <col min="4354" max="4363" width="8.42578125" style="1" customWidth="1"/>
    <col min="4364" max="4608" width="8.7109375" style="1"/>
    <col min="4609" max="4609" width="24.7109375" style="1" customWidth="1"/>
    <col min="4610" max="4619" width="8.42578125" style="1" customWidth="1"/>
    <col min="4620" max="4864" width="8.7109375" style="1"/>
    <col min="4865" max="4865" width="24.7109375" style="1" customWidth="1"/>
    <col min="4866" max="4875" width="8.42578125" style="1" customWidth="1"/>
    <col min="4876" max="5120" width="8.7109375" style="1"/>
    <col min="5121" max="5121" width="24.7109375" style="1" customWidth="1"/>
    <col min="5122" max="5131" width="8.42578125" style="1" customWidth="1"/>
    <col min="5132" max="5376" width="8.7109375" style="1"/>
    <col min="5377" max="5377" width="24.7109375" style="1" customWidth="1"/>
    <col min="5378" max="5387" width="8.42578125" style="1" customWidth="1"/>
    <col min="5388" max="5632" width="8.7109375" style="1"/>
    <col min="5633" max="5633" width="24.7109375" style="1" customWidth="1"/>
    <col min="5634" max="5643" width="8.42578125" style="1" customWidth="1"/>
    <col min="5644" max="5888" width="8.7109375" style="1"/>
    <col min="5889" max="5889" width="24.7109375" style="1" customWidth="1"/>
    <col min="5890" max="5899" width="8.42578125" style="1" customWidth="1"/>
    <col min="5900" max="6144" width="8.7109375" style="1"/>
    <col min="6145" max="6145" width="24.7109375" style="1" customWidth="1"/>
    <col min="6146" max="6155" width="8.42578125" style="1" customWidth="1"/>
    <col min="6156" max="6400" width="8.7109375" style="1"/>
    <col min="6401" max="6401" width="24.7109375" style="1" customWidth="1"/>
    <col min="6402" max="6411" width="8.42578125" style="1" customWidth="1"/>
    <col min="6412" max="6656" width="8.7109375" style="1"/>
    <col min="6657" max="6657" width="24.7109375" style="1" customWidth="1"/>
    <col min="6658" max="6667" width="8.42578125" style="1" customWidth="1"/>
    <col min="6668" max="6912" width="8.7109375" style="1"/>
    <col min="6913" max="6913" width="24.7109375" style="1" customWidth="1"/>
    <col min="6914" max="6923" width="8.42578125" style="1" customWidth="1"/>
    <col min="6924" max="7168" width="8.7109375" style="1"/>
    <col min="7169" max="7169" width="24.7109375" style="1" customWidth="1"/>
    <col min="7170" max="7179" width="8.42578125" style="1" customWidth="1"/>
    <col min="7180" max="7424" width="8.7109375" style="1"/>
    <col min="7425" max="7425" width="24.7109375" style="1" customWidth="1"/>
    <col min="7426" max="7435" width="8.42578125" style="1" customWidth="1"/>
    <col min="7436" max="7680" width="8.7109375" style="1"/>
    <col min="7681" max="7681" width="24.7109375" style="1" customWidth="1"/>
    <col min="7682" max="7691" width="8.42578125" style="1" customWidth="1"/>
    <col min="7692" max="7936" width="8.7109375" style="1"/>
    <col min="7937" max="7937" width="24.7109375" style="1" customWidth="1"/>
    <col min="7938" max="7947" width="8.42578125" style="1" customWidth="1"/>
    <col min="7948" max="8192" width="8.7109375" style="1"/>
    <col min="8193" max="8193" width="24.7109375" style="1" customWidth="1"/>
    <col min="8194" max="8203" width="8.42578125" style="1" customWidth="1"/>
    <col min="8204" max="8448" width="8.7109375" style="1"/>
    <col min="8449" max="8449" width="24.7109375" style="1" customWidth="1"/>
    <col min="8450" max="8459" width="8.42578125" style="1" customWidth="1"/>
    <col min="8460" max="8704" width="8.7109375" style="1"/>
    <col min="8705" max="8705" width="24.7109375" style="1" customWidth="1"/>
    <col min="8706" max="8715" width="8.42578125" style="1" customWidth="1"/>
    <col min="8716" max="8960" width="8.7109375" style="1"/>
    <col min="8961" max="8961" width="24.7109375" style="1" customWidth="1"/>
    <col min="8962" max="8971" width="8.42578125" style="1" customWidth="1"/>
    <col min="8972" max="9216" width="8.7109375" style="1"/>
    <col min="9217" max="9217" width="24.7109375" style="1" customWidth="1"/>
    <col min="9218" max="9227" width="8.42578125" style="1" customWidth="1"/>
    <col min="9228" max="9472" width="8.7109375" style="1"/>
    <col min="9473" max="9473" width="24.7109375" style="1" customWidth="1"/>
    <col min="9474" max="9483" width="8.42578125" style="1" customWidth="1"/>
    <col min="9484" max="9728" width="8.7109375" style="1"/>
    <col min="9729" max="9729" width="24.7109375" style="1" customWidth="1"/>
    <col min="9730" max="9739" width="8.42578125" style="1" customWidth="1"/>
    <col min="9740" max="9984" width="8.7109375" style="1"/>
    <col min="9985" max="9985" width="24.7109375" style="1" customWidth="1"/>
    <col min="9986" max="9995" width="8.42578125" style="1" customWidth="1"/>
    <col min="9996" max="10240" width="8.7109375" style="1"/>
    <col min="10241" max="10241" width="24.7109375" style="1" customWidth="1"/>
    <col min="10242" max="10251" width="8.42578125" style="1" customWidth="1"/>
    <col min="10252" max="10496" width="8.7109375" style="1"/>
    <col min="10497" max="10497" width="24.7109375" style="1" customWidth="1"/>
    <col min="10498" max="10507" width="8.42578125" style="1" customWidth="1"/>
    <col min="10508" max="10752" width="8.7109375" style="1"/>
    <col min="10753" max="10753" width="24.7109375" style="1" customWidth="1"/>
    <col min="10754" max="10763" width="8.42578125" style="1" customWidth="1"/>
    <col min="10764" max="11008" width="8.7109375" style="1"/>
    <col min="11009" max="11009" width="24.7109375" style="1" customWidth="1"/>
    <col min="11010" max="11019" width="8.42578125" style="1" customWidth="1"/>
    <col min="11020" max="11264" width="8.7109375" style="1"/>
    <col min="11265" max="11265" width="24.7109375" style="1" customWidth="1"/>
    <col min="11266" max="11275" width="8.42578125" style="1" customWidth="1"/>
    <col min="11276" max="11520" width="8.7109375" style="1"/>
    <col min="11521" max="11521" width="24.7109375" style="1" customWidth="1"/>
    <col min="11522" max="11531" width="8.42578125" style="1" customWidth="1"/>
    <col min="11532" max="11776" width="8.7109375" style="1"/>
    <col min="11777" max="11777" width="24.7109375" style="1" customWidth="1"/>
    <col min="11778" max="11787" width="8.42578125" style="1" customWidth="1"/>
    <col min="11788" max="12032" width="8.7109375" style="1"/>
    <col min="12033" max="12033" width="24.7109375" style="1" customWidth="1"/>
    <col min="12034" max="12043" width="8.42578125" style="1" customWidth="1"/>
    <col min="12044" max="12288" width="8.7109375" style="1"/>
    <col min="12289" max="12289" width="24.7109375" style="1" customWidth="1"/>
    <col min="12290" max="12299" width="8.42578125" style="1" customWidth="1"/>
    <col min="12300" max="12544" width="8.7109375" style="1"/>
    <col min="12545" max="12545" width="24.7109375" style="1" customWidth="1"/>
    <col min="12546" max="12555" width="8.42578125" style="1" customWidth="1"/>
    <col min="12556" max="12800" width="8.7109375" style="1"/>
    <col min="12801" max="12801" width="24.7109375" style="1" customWidth="1"/>
    <col min="12802" max="12811" width="8.42578125" style="1" customWidth="1"/>
    <col min="12812" max="13056" width="8.7109375" style="1"/>
    <col min="13057" max="13057" width="24.7109375" style="1" customWidth="1"/>
    <col min="13058" max="13067" width="8.42578125" style="1" customWidth="1"/>
    <col min="13068" max="13312" width="8.7109375" style="1"/>
    <col min="13313" max="13313" width="24.7109375" style="1" customWidth="1"/>
    <col min="13314" max="13323" width="8.42578125" style="1" customWidth="1"/>
    <col min="13324" max="13568" width="8.7109375" style="1"/>
    <col min="13569" max="13569" width="24.7109375" style="1" customWidth="1"/>
    <col min="13570" max="13579" width="8.42578125" style="1" customWidth="1"/>
    <col min="13580" max="13824" width="8.7109375" style="1"/>
    <col min="13825" max="13825" width="24.7109375" style="1" customWidth="1"/>
    <col min="13826" max="13835" width="8.42578125" style="1" customWidth="1"/>
    <col min="13836" max="14080" width="8.7109375" style="1"/>
    <col min="14081" max="14081" width="24.7109375" style="1" customWidth="1"/>
    <col min="14082" max="14091" width="8.42578125" style="1" customWidth="1"/>
    <col min="14092" max="14336" width="8.7109375" style="1"/>
    <col min="14337" max="14337" width="24.7109375" style="1" customWidth="1"/>
    <col min="14338" max="14347" width="8.42578125" style="1" customWidth="1"/>
    <col min="14348" max="14592" width="8.7109375" style="1"/>
    <col min="14593" max="14593" width="24.7109375" style="1" customWidth="1"/>
    <col min="14594" max="14603" width="8.42578125" style="1" customWidth="1"/>
    <col min="14604" max="14848" width="8.7109375" style="1"/>
    <col min="14849" max="14849" width="24.7109375" style="1" customWidth="1"/>
    <col min="14850" max="14859" width="8.42578125" style="1" customWidth="1"/>
    <col min="14860" max="15104" width="8.7109375" style="1"/>
    <col min="15105" max="15105" width="24.7109375" style="1" customWidth="1"/>
    <col min="15106" max="15115" width="8.42578125" style="1" customWidth="1"/>
    <col min="15116" max="15360" width="8.7109375" style="1"/>
    <col min="15361" max="15361" width="24.7109375" style="1" customWidth="1"/>
    <col min="15362" max="15371" width="8.42578125" style="1" customWidth="1"/>
    <col min="15372" max="15616" width="8.7109375" style="1"/>
    <col min="15617" max="15617" width="24.7109375" style="1" customWidth="1"/>
    <col min="15618" max="15627" width="8.42578125" style="1" customWidth="1"/>
    <col min="15628" max="15872" width="8.7109375" style="1"/>
    <col min="15873" max="15873" width="24.7109375" style="1" customWidth="1"/>
    <col min="15874" max="15883" width="8.42578125" style="1" customWidth="1"/>
    <col min="15884" max="16128" width="8.7109375" style="1"/>
    <col min="16129" max="16129" width="24.7109375" style="1" customWidth="1"/>
    <col min="16130" max="16139" width="8.42578125" style="1" customWidth="1"/>
    <col min="16140" max="16384" width="8.7109375" style="1"/>
  </cols>
  <sheetData>
    <row r="1" spans="1:11" s="44" customFormat="1" ht="20.25" x14ac:dyDescent="0.3">
      <c r="A1" s="52" t="s">
        <v>19</v>
      </c>
      <c r="B1" s="174" t="s">
        <v>383</v>
      </c>
      <c r="C1" s="174"/>
      <c r="D1" s="174"/>
      <c r="E1" s="175"/>
      <c r="F1" s="175"/>
      <c r="G1" s="175"/>
      <c r="H1" s="175"/>
      <c r="I1" s="175"/>
      <c r="J1" s="175"/>
      <c r="K1" s="175"/>
    </row>
    <row r="2" spans="1:11" s="44" customFormat="1" ht="20.25" x14ac:dyDescent="0.3">
      <c r="A2" s="52" t="s">
        <v>21</v>
      </c>
      <c r="B2" s="176" t="s">
        <v>3</v>
      </c>
      <c r="C2" s="174"/>
      <c r="D2" s="174"/>
      <c r="E2" s="177"/>
      <c r="F2" s="177"/>
      <c r="G2" s="177"/>
      <c r="H2" s="177"/>
      <c r="I2" s="177"/>
      <c r="J2" s="177"/>
      <c r="K2" s="177"/>
    </row>
    <row r="4" spans="1:11" ht="15.75" x14ac:dyDescent="0.25">
      <c r="A4" s="135"/>
      <c r="B4" s="170" t="s">
        <v>4</v>
      </c>
      <c r="C4" s="172"/>
      <c r="D4" s="172"/>
      <c r="E4" s="171"/>
      <c r="F4" s="170" t="s">
        <v>169</v>
      </c>
      <c r="G4" s="172"/>
      <c r="H4" s="172"/>
      <c r="I4" s="171"/>
      <c r="J4" s="170" t="s">
        <v>170</v>
      </c>
      <c r="K4" s="171"/>
    </row>
    <row r="5" spans="1:11" x14ac:dyDescent="0.2">
      <c r="A5" s="12"/>
      <c r="B5" s="170">
        <f>VALUE(RIGHT($B$2, 4))</f>
        <v>2020</v>
      </c>
      <c r="C5" s="171"/>
      <c r="D5" s="170">
        <f>B5-1</f>
        <v>2019</v>
      </c>
      <c r="E5" s="178"/>
      <c r="F5" s="170">
        <f>B5</f>
        <v>2020</v>
      </c>
      <c r="G5" s="178"/>
      <c r="H5" s="170">
        <f>D5</f>
        <v>2019</v>
      </c>
      <c r="I5" s="178"/>
      <c r="J5" s="13" t="s">
        <v>8</v>
      </c>
      <c r="K5" s="14" t="s">
        <v>5</v>
      </c>
    </row>
    <row r="6" spans="1:11" x14ac:dyDescent="0.2">
      <c r="A6" s="16"/>
      <c r="B6" s="124" t="s">
        <v>171</v>
      </c>
      <c r="C6" s="125" t="s">
        <v>172</v>
      </c>
      <c r="D6" s="124" t="s">
        <v>171</v>
      </c>
      <c r="E6" s="126" t="s">
        <v>172</v>
      </c>
      <c r="F6" s="136" t="s">
        <v>171</v>
      </c>
      <c r="G6" s="125" t="s">
        <v>172</v>
      </c>
      <c r="H6" s="137" t="s">
        <v>171</v>
      </c>
      <c r="I6" s="126" t="s">
        <v>172</v>
      </c>
      <c r="J6" s="124"/>
      <c r="K6" s="126"/>
    </row>
    <row r="7" spans="1:11" x14ac:dyDescent="0.2">
      <c r="A7" s="20" t="s">
        <v>49</v>
      </c>
      <c r="B7" s="55">
        <v>4</v>
      </c>
      <c r="C7" s="138">
        <f>IF(B51=0, "-", B7/B51)</f>
        <v>4.4732721986132855E-4</v>
      </c>
      <c r="D7" s="55">
        <v>23</v>
      </c>
      <c r="E7" s="78">
        <f>IF(D51=0, "-", D7/D51)</f>
        <v>1.957780047667688E-3</v>
      </c>
      <c r="F7" s="128">
        <v>29</v>
      </c>
      <c r="G7" s="138">
        <f>IF(F51=0, "-", F7/F51)</f>
        <v>7.4127089617095237E-4</v>
      </c>
      <c r="H7" s="55">
        <v>79</v>
      </c>
      <c r="I7" s="78">
        <f>IF(H51=0, "-", H7/H51)</f>
        <v>1.3241702983573583E-3</v>
      </c>
      <c r="J7" s="77">
        <f t="shared" ref="J7:J49" si="0">IF(D7=0, "-", IF((B7-D7)/D7&lt;10, (B7-D7)/D7, "&gt;999%"))</f>
        <v>-0.82608695652173914</v>
      </c>
      <c r="K7" s="78">
        <f t="shared" ref="K7:K49" si="1">IF(H7=0, "-", IF((F7-H7)/H7&lt;10, (F7-H7)/H7, "&gt;999%"))</f>
        <v>-0.63291139240506333</v>
      </c>
    </row>
    <row r="8" spans="1:11" x14ac:dyDescent="0.2">
      <c r="A8" s="20" t="s">
        <v>50</v>
      </c>
      <c r="B8" s="55">
        <v>0</v>
      </c>
      <c r="C8" s="138">
        <f>IF(B51=0, "-", B8/B51)</f>
        <v>0</v>
      </c>
      <c r="D8" s="55">
        <v>1</v>
      </c>
      <c r="E8" s="78">
        <f>IF(D51=0, "-", D8/D51)</f>
        <v>8.5120871637725564E-5</v>
      </c>
      <c r="F8" s="128">
        <v>1</v>
      </c>
      <c r="G8" s="138">
        <f>IF(F51=0, "-", F8/F51)</f>
        <v>2.5561065385205254E-5</v>
      </c>
      <c r="H8" s="55">
        <v>2</v>
      </c>
      <c r="I8" s="78">
        <f>IF(H51=0, "-", H8/H51)</f>
        <v>3.3523298692591349E-5</v>
      </c>
      <c r="J8" s="77">
        <f t="shared" si="0"/>
        <v>-1</v>
      </c>
      <c r="K8" s="78">
        <f t="shared" si="1"/>
        <v>-0.5</v>
      </c>
    </row>
    <row r="9" spans="1:11" x14ac:dyDescent="0.2">
      <c r="A9" s="20" t="s">
        <v>51</v>
      </c>
      <c r="B9" s="55">
        <v>5</v>
      </c>
      <c r="C9" s="138">
        <f>IF(B51=0, "-", B9/B51)</f>
        <v>5.5915902482666074E-4</v>
      </c>
      <c r="D9" s="55">
        <v>6</v>
      </c>
      <c r="E9" s="78">
        <f>IF(D51=0, "-", D9/D51)</f>
        <v>5.1072522982635344E-4</v>
      </c>
      <c r="F9" s="128">
        <v>26</v>
      </c>
      <c r="G9" s="138">
        <f>IF(F51=0, "-", F9/F51)</f>
        <v>6.6458770001533662E-4</v>
      </c>
      <c r="H9" s="55">
        <v>29</v>
      </c>
      <c r="I9" s="78">
        <f>IF(H51=0, "-", H9/H51)</f>
        <v>4.8608783104257461E-4</v>
      </c>
      <c r="J9" s="77">
        <f t="shared" si="0"/>
        <v>-0.16666666666666666</v>
      </c>
      <c r="K9" s="78">
        <f t="shared" si="1"/>
        <v>-0.10344827586206896</v>
      </c>
    </row>
    <row r="10" spans="1:11" x14ac:dyDescent="0.2">
      <c r="A10" s="20" t="s">
        <v>52</v>
      </c>
      <c r="B10" s="55">
        <v>324</v>
      </c>
      <c r="C10" s="138">
        <f>IF(B51=0, "-", B10/B51)</f>
        <v>3.6233504808767615E-2</v>
      </c>
      <c r="D10" s="55">
        <v>245</v>
      </c>
      <c r="E10" s="78">
        <f>IF(D51=0, "-", D10/D51)</f>
        <v>2.0854613551242764E-2</v>
      </c>
      <c r="F10" s="128">
        <v>1100</v>
      </c>
      <c r="G10" s="138">
        <f>IF(F51=0, "-", F10/F51)</f>
        <v>2.811717192372578E-2</v>
      </c>
      <c r="H10" s="55">
        <v>1599</v>
      </c>
      <c r="I10" s="78">
        <f>IF(H51=0, "-", H10/H51)</f>
        <v>2.6801877304726784E-2</v>
      </c>
      <c r="J10" s="77">
        <f t="shared" si="0"/>
        <v>0.32244897959183672</v>
      </c>
      <c r="K10" s="78">
        <f t="shared" si="1"/>
        <v>-0.31207004377736086</v>
      </c>
    </row>
    <row r="11" spans="1:11" x14ac:dyDescent="0.2">
      <c r="A11" s="20" t="s">
        <v>53</v>
      </c>
      <c r="B11" s="55">
        <v>5</v>
      </c>
      <c r="C11" s="138">
        <f>IF(B51=0, "-", B11/B51)</f>
        <v>5.5915902482666074E-4</v>
      </c>
      <c r="D11" s="55">
        <v>6</v>
      </c>
      <c r="E11" s="78">
        <f>IF(D51=0, "-", D11/D51)</f>
        <v>5.1072522982635344E-4</v>
      </c>
      <c r="F11" s="128">
        <v>12</v>
      </c>
      <c r="G11" s="138">
        <f>IF(F51=0, "-", F11/F51)</f>
        <v>3.0673278462246307E-4</v>
      </c>
      <c r="H11" s="55">
        <v>21</v>
      </c>
      <c r="I11" s="78">
        <f>IF(H51=0, "-", H11/H51)</f>
        <v>3.5199463627220919E-4</v>
      </c>
      <c r="J11" s="77">
        <f t="shared" si="0"/>
        <v>-0.16666666666666666</v>
      </c>
      <c r="K11" s="78">
        <f t="shared" si="1"/>
        <v>-0.42857142857142855</v>
      </c>
    </row>
    <row r="12" spans="1:11" x14ac:dyDescent="0.2">
      <c r="A12" s="20" t="s">
        <v>54</v>
      </c>
      <c r="B12" s="55">
        <v>534</v>
      </c>
      <c r="C12" s="138">
        <f>IF(B51=0, "-", B12/B51)</f>
        <v>5.9718183851487361E-2</v>
      </c>
      <c r="D12" s="55">
        <v>329</v>
      </c>
      <c r="E12" s="78">
        <f>IF(D51=0, "-", D12/D51)</f>
        <v>2.8004766768811713E-2</v>
      </c>
      <c r="F12" s="128">
        <v>1779</v>
      </c>
      <c r="G12" s="138">
        <f>IF(F51=0, "-", F12/F51)</f>
        <v>4.5473135320280147E-2</v>
      </c>
      <c r="H12" s="55">
        <v>1388</v>
      </c>
      <c r="I12" s="78">
        <f>IF(H51=0, "-", H12/H51)</f>
        <v>2.3265169292658396E-2</v>
      </c>
      <c r="J12" s="77">
        <f t="shared" si="0"/>
        <v>0.62310030395136773</v>
      </c>
      <c r="K12" s="78">
        <f t="shared" si="1"/>
        <v>0.28170028818443804</v>
      </c>
    </row>
    <row r="13" spans="1:11" x14ac:dyDescent="0.2">
      <c r="A13" s="20" t="s">
        <v>55</v>
      </c>
      <c r="B13" s="55">
        <v>1</v>
      </c>
      <c r="C13" s="138">
        <f>IF(B51=0, "-", B13/B51)</f>
        <v>1.1183180496533214E-4</v>
      </c>
      <c r="D13" s="55">
        <v>0</v>
      </c>
      <c r="E13" s="78">
        <f>IF(D51=0, "-", D13/D51)</f>
        <v>0</v>
      </c>
      <c r="F13" s="128">
        <v>1</v>
      </c>
      <c r="G13" s="138">
        <f>IF(F51=0, "-", F13/F51)</f>
        <v>2.5561065385205254E-5</v>
      </c>
      <c r="H13" s="55">
        <v>0</v>
      </c>
      <c r="I13" s="78">
        <f>IF(H51=0, "-", H13/H51)</f>
        <v>0</v>
      </c>
      <c r="J13" s="77" t="str">
        <f t="shared" si="0"/>
        <v>-</v>
      </c>
      <c r="K13" s="78" t="str">
        <f t="shared" si="1"/>
        <v>-</v>
      </c>
    </row>
    <row r="14" spans="1:11" x14ac:dyDescent="0.2">
      <c r="A14" s="20" t="s">
        <v>56</v>
      </c>
      <c r="B14" s="55">
        <v>22</v>
      </c>
      <c r="C14" s="138">
        <f>IF(B51=0, "-", B14/B51)</f>
        <v>2.4602997092373069E-3</v>
      </c>
      <c r="D14" s="55">
        <v>30</v>
      </c>
      <c r="E14" s="78">
        <f>IF(D51=0, "-", D14/D51)</f>
        <v>2.5536261491317671E-3</v>
      </c>
      <c r="F14" s="128">
        <v>71</v>
      </c>
      <c r="G14" s="138">
        <f>IF(F51=0, "-", F14/F51)</f>
        <v>1.8148356423495732E-3</v>
      </c>
      <c r="H14" s="55">
        <v>91</v>
      </c>
      <c r="I14" s="78">
        <f>IF(H51=0, "-", H14/H51)</f>
        <v>1.5253100905129064E-3</v>
      </c>
      <c r="J14" s="77">
        <f t="shared" si="0"/>
        <v>-0.26666666666666666</v>
      </c>
      <c r="K14" s="78">
        <f t="shared" si="1"/>
        <v>-0.21978021978021978</v>
      </c>
    </row>
    <row r="15" spans="1:11" x14ac:dyDescent="0.2">
      <c r="A15" s="20" t="s">
        <v>57</v>
      </c>
      <c r="B15" s="55">
        <v>1</v>
      </c>
      <c r="C15" s="138">
        <f>IF(B51=0, "-", B15/B51)</f>
        <v>1.1183180496533214E-4</v>
      </c>
      <c r="D15" s="55">
        <v>4</v>
      </c>
      <c r="E15" s="78">
        <f>IF(D51=0, "-", D15/D51)</f>
        <v>3.4048348655090226E-4</v>
      </c>
      <c r="F15" s="128">
        <v>10</v>
      </c>
      <c r="G15" s="138">
        <f>IF(F51=0, "-", F15/F51)</f>
        <v>2.5561065385205255E-4</v>
      </c>
      <c r="H15" s="55">
        <v>18</v>
      </c>
      <c r="I15" s="78">
        <f>IF(H51=0, "-", H15/H51)</f>
        <v>3.0170968823332216E-4</v>
      </c>
      <c r="J15" s="77">
        <f t="shared" si="0"/>
        <v>-0.75</v>
      </c>
      <c r="K15" s="78">
        <f t="shared" si="1"/>
        <v>-0.44444444444444442</v>
      </c>
    </row>
    <row r="16" spans="1:11" x14ac:dyDescent="0.2">
      <c r="A16" s="20" t="s">
        <v>58</v>
      </c>
      <c r="B16" s="55">
        <v>4</v>
      </c>
      <c r="C16" s="138">
        <f>IF(B51=0, "-", B16/B51)</f>
        <v>4.4732721986132855E-4</v>
      </c>
      <c r="D16" s="55">
        <v>5</v>
      </c>
      <c r="E16" s="78">
        <f>IF(D51=0, "-", D16/D51)</f>
        <v>4.2560435818862785E-4</v>
      </c>
      <c r="F16" s="128">
        <v>39</v>
      </c>
      <c r="G16" s="138">
        <f>IF(F51=0, "-", F16/F51)</f>
        <v>9.9688155002300503E-4</v>
      </c>
      <c r="H16" s="55">
        <v>40</v>
      </c>
      <c r="I16" s="78">
        <f>IF(H51=0, "-", H16/H51)</f>
        <v>6.7046597385182706E-4</v>
      </c>
      <c r="J16" s="77">
        <f t="shared" si="0"/>
        <v>-0.2</v>
      </c>
      <c r="K16" s="78">
        <f t="shared" si="1"/>
        <v>-2.5000000000000001E-2</v>
      </c>
    </row>
    <row r="17" spans="1:11" x14ac:dyDescent="0.2">
      <c r="A17" s="20" t="s">
        <v>59</v>
      </c>
      <c r="B17" s="55">
        <v>41</v>
      </c>
      <c r="C17" s="138">
        <f>IF(B51=0, "-", B17/B51)</f>
        <v>4.5851040035786179E-3</v>
      </c>
      <c r="D17" s="55">
        <v>35</v>
      </c>
      <c r="E17" s="78">
        <f>IF(D51=0, "-", D17/D51)</f>
        <v>2.9792305073203951E-3</v>
      </c>
      <c r="F17" s="128">
        <v>115</v>
      </c>
      <c r="G17" s="138">
        <f>IF(F51=0, "-", F17/F51)</f>
        <v>2.9395225192986045E-3</v>
      </c>
      <c r="H17" s="55">
        <v>188</v>
      </c>
      <c r="I17" s="78">
        <f>IF(H51=0, "-", H17/H51)</f>
        <v>3.1511900771035869E-3</v>
      </c>
      <c r="J17" s="77">
        <f t="shared" si="0"/>
        <v>0.17142857142857143</v>
      </c>
      <c r="K17" s="78">
        <f t="shared" si="1"/>
        <v>-0.38829787234042551</v>
      </c>
    </row>
    <row r="18" spans="1:11" x14ac:dyDescent="0.2">
      <c r="A18" s="20" t="s">
        <v>61</v>
      </c>
      <c r="B18" s="55">
        <v>198</v>
      </c>
      <c r="C18" s="138">
        <f>IF(B51=0, "-", B18/B51)</f>
        <v>2.2142697383135762E-2</v>
      </c>
      <c r="D18" s="55">
        <v>198</v>
      </c>
      <c r="E18" s="78">
        <f>IF(D51=0, "-", D18/D51)</f>
        <v>1.6853932584269662E-2</v>
      </c>
      <c r="F18" s="128">
        <v>701</v>
      </c>
      <c r="G18" s="138">
        <f>IF(F51=0, "-", F18/F51)</f>
        <v>1.7918306835028885E-2</v>
      </c>
      <c r="H18" s="55">
        <v>1287</v>
      </c>
      <c r="I18" s="78">
        <f>IF(H51=0, "-", H18/H51)</f>
        <v>2.1572242708682535E-2</v>
      </c>
      <c r="J18" s="77">
        <f t="shared" si="0"/>
        <v>0</v>
      </c>
      <c r="K18" s="78">
        <f t="shared" si="1"/>
        <v>-0.4553224553224553</v>
      </c>
    </row>
    <row r="19" spans="1:11" x14ac:dyDescent="0.2">
      <c r="A19" s="20" t="s">
        <v>62</v>
      </c>
      <c r="B19" s="55">
        <v>14</v>
      </c>
      <c r="C19" s="138">
        <f>IF(B51=0, "-", B19/B51)</f>
        <v>1.56564526951465E-3</v>
      </c>
      <c r="D19" s="55">
        <v>1</v>
      </c>
      <c r="E19" s="78">
        <f>IF(D51=0, "-", D19/D51)</f>
        <v>8.5120871637725564E-5</v>
      </c>
      <c r="F19" s="128">
        <v>43</v>
      </c>
      <c r="G19" s="138">
        <f>IF(F51=0, "-", F19/F51)</f>
        <v>1.099125811563826E-3</v>
      </c>
      <c r="H19" s="55">
        <v>37</v>
      </c>
      <c r="I19" s="78">
        <f>IF(H51=0, "-", H19/H51)</f>
        <v>6.2018102581294003E-4</v>
      </c>
      <c r="J19" s="77" t="str">
        <f t="shared" si="0"/>
        <v>&gt;999%</v>
      </c>
      <c r="K19" s="78">
        <f t="shared" si="1"/>
        <v>0.16216216216216217</v>
      </c>
    </row>
    <row r="20" spans="1:11" x14ac:dyDescent="0.2">
      <c r="A20" s="20" t="s">
        <v>65</v>
      </c>
      <c r="B20" s="55">
        <v>26</v>
      </c>
      <c r="C20" s="138">
        <f>IF(B51=0, "-", B20/B51)</f>
        <v>2.9076269290986357E-3</v>
      </c>
      <c r="D20" s="55">
        <v>224</v>
      </c>
      <c r="E20" s="78">
        <f>IF(D51=0, "-", D20/D51)</f>
        <v>1.9067075246850529E-2</v>
      </c>
      <c r="F20" s="128">
        <v>339</v>
      </c>
      <c r="G20" s="138">
        <f>IF(F51=0, "-", F20/F51)</f>
        <v>8.6652011655845816E-3</v>
      </c>
      <c r="H20" s="55">
        <v>1692</v>
      </c>
      <c r="I20" s="78">
        <f>IF(H51=0, "-", H20/H51)</f>
        <v>2.8360710693932284E-2</v>
      </c>
      <c r="J20" s="77">
        <f t="shared" si="0"/>
        <v>-0.8839285714285714</v>
      </c>
      <c r="K20" s="78">
        <f t="shared" si="1"/>
        <v>-0.79964539007092195</v>
      </c>
    </row>
    <row r="21" spans="1:11" x14ac:dyDescent="0.2">
      <c r="A21" s="20" t="s">
        <v>66</v>
      </c>
      <c r="B21" s="55">
        <v>390</v>
      </c>
      <c r="C21" s="138">
        <f>IF(B51=0, "-", B21/B51)</f>
        <v>4.3614403936479536E-2</v>
      </c>
      <c r="D21" s="55">
        <v>848</v>
      </c>
      <c r="E21" s="78">
        <f>IF(D51=0, "-", D21/D51)</f>
        <v>7.2182499148791282E-2</v>
      </c>
      <c r="F21" s="128">
        <v>2016</v>
      </c>
      <c r="G21" s="138">
        <f>IF(F51=0, "-", F21/F51)</f>
        <v>5.1531107816573794E-2</v>
      </c>
      <c r="H21" s="55">
        <v>3627</v>
      </c>
      <c r="I21" s="78">
        <f>IF(H51=0, "-", H21/H51)</f>
        <v>6.0794502179014415E-2</v>
      </c>
      <c r="J21" s="77">
        <f t="shared" si="0"/>
        <v>-0.54009433962264153</v>
      </c>
      <c r="K21" s="78">
        <f t="shared" si="1"/>
        <v>-0.44416873449131511</v>
      </c>
    </row>
    <row r="22" spans="1:11" x14ac:dyDescent="0.2">
      <c r="A22" s="20" t="s">
        <v>67</v>
      </c>
      <c r="B22" s="55">
        <v>1081</v>
      </c>
      <c r="C22" s="138">
        <f>IF(B51=0, "-", B22/B51)</f>
        <v>0.12089018116752405</v>
      </c>
      <c r="D22" s="55">
        <v>1664</v>
      </c>
      <c r="E22" s="78">
        <f>IF(D51=0, "-", D22/D51)</f>
        <v>0.14164113040517534</v>
      </c>
      <c r="F22" s="128">
        <v>4380</v>
      </c>
      <c r="G22" s="138">
        <f>IF(F51=0, "-", F22/F51)</f>
        <v>0.11195746638719901</v>
      </c>
      <c r="H22" s="55">
        <v>7989</v>
      </c>
      <c r="I22" s="78">
        <f>IF(H51=0, "-", H22/H51)</f>
        <v>0.13390881662755616</v>
      </c>
      <c r="J22" s="77">
        <f t="shared" si="0"/>
        <v>-0.35036057692307693</v>
      </c>
      <c r="K22" s="78">
        <f t="shared" si="1"/>
        <v>-0.45174615095756665</v>
      </c>
    </row>
    <row r="23" spans="1:11" x14ac:dyDescent="0.2">
      <c r="A23" s="20" t="s">
        <v>68</v>
      </c>
      <c r="B23" s="55">
        <v>0</v>
      </c>
      <c r="C23" s="138">
        <f>IF(B51=0, "-", B23/B51)</f>
        <v>0</v>
      </c>
      <c r="D23" s="55">
        <v>13</v>
      </c>
      <c r="E23" s="78">
        <f>IF(D51=0, "-", D23/D51)</f>
        <v>1.1065713312904324E-3</v>
      </c>
      <c r="F23" s="128">
        <v>16</v>
      </c>
      <c r="G23" s="138">
        <f>IF(F51=0, "-", F23/F51)</f>
        <v>4.0897704616328406E-4</v>
      </c>
      <c r="H23" s="55">
        <v>46</v>
      </c>
      <c r="I23" s="78">
        <f>IF(H51=0, "-", H23/H51)</f>
        <v>7.7103586992960111E-4</v>
      </c>
      <c r="J23" s="77">
        <f t="shared" si="0"/>
        <v>-1</v>
      </c>
      <c r="K23" s="78">
        <f t="shared" si="1"/>
        <v>-0.65217391304347827</v>
      </c>
    </row>
    <row r="24" spans="1:11" x14ac:dyDescent="0.2">
      <c r="A24" s="20" t="s">
        <v>71</v>
      </c>
      <c r="B24" s="55">
        <v>24</v>
      </c>
      <c r="C24" s="138">
        <f>IF(B51=0, "-", B24/B51)</f>
        <v>2.6839633191679713E-3</v>
      </c>
      <c r="D24" s="55">
        <v>20</v>
      </c>
      <c r="E24" s="78">
        <f>IF(D51=0, "-", D24/D51)</f>
        <v>1.7024174327545114E-3</v>
      </c>
      <c r="F24" s="128">
        <v>69</v>
      </c>
      <c r="G24" s="138">
        <f>IF(F51=0, "-", F24/F51)</f>
        <v>1.7637135115791626E-3</v>
      </c>
      <c r="H24" s="55">
        <v>153</v>
      </c>
      <c r="I24" s="78">
        <f>IF(H51=0, "-", H24/H51)</f>
        <v>2.5645323499832381E-3</v>
      </c>
      <c r="J24" s="77">
        <f t="shared" si="0"/>
        <v>0.2</v>
      </c>
      <c r="K24" s="78">
        <f t="shared" si="1"/>
        <v>-0.5490196078431373</v>
      </c>
    </row>
    <row r="25" spans="1:11" x14ac:dyDescent="0.2">
      <c r="A25" s="20" t="s">
        <v>73</v>
      </c>
      <c r="B25" s="55">
        <v>1330</v>
      </c>
      <c r="C25" s="138">
        <f>IF(B51=0, "-", B25/B51)</f>
        <v>0.14873630060389176</v>
      </c>
      <c r="D25" s="55">
        <v>1834</v>
      </c>
      <c r="E25" s="78">
        <f>IF(D51=0, "-", D25/D51)</f>
        <v>0.15611167858358871</v>
      </c>
      <c r="F25" s="128">
        <v>5873</v>
      </c>
      <c r="G25" s="138">
        <f>IF(F51=0, "-", F25/F51)</f>
        <v>0.15012013700731047</v>
      </c>
      <c r="H25" s="55">
        <v>8229</v>
      </c>
      <c r="I25" s="78">
        <f>IF(H51=0, "-", H25/H51)</f>
        <v>0.13793161247066713</v>
      </c>
      <c r="J25" s="77">
        <f t="shared" si="0"/>
        <v>-0.27480916030534353</v>
      </c>
      <c r="K25" s="78">
        <f t="shared" si="1"/>
        <v>-0.28630453275003037</v>
      </c>
    </row>
    <row r="26" spans="1:11" x14ac:dyDescent="0.2">
      <c r="A26" s="20" t="s">
        <v>74</v>
      </c>
      <c r="B26" s="55">
        <v>2</v>
      </c>
      <c r="C26" s="138">
        <f>IF(B51=0, "-", B26/B51)</f>
        <v>2.2366360993066427E-4</v>
      </c>
      <c r="D26" s="55">
        <v>5</v>
      </c>
      <c r="E26" s="78">
        <f>IF(D51=0, "-", D26/D51)</f>
        <v>4.2560435818862785E-4</v>
      </c>
      <c r="F26" s="128">
        <v>9</v>
      </c>
      <c r="G26" s="138">
        <f>IF(F51=0, "-", F26/F51)</f>
        <v>2.3004958846684729E-4</v>
      </c>
      <c r="H26" s="55">
        <v>9</v>
      </c>
      <c r="I26" s="78">
        <f>IF(H51=0, "-", H26/H51)</f>
        <v>1.5085484411666108E-4</v>
      </c>
      <c r="J26" s="77">
        <f t="shared" si="0"/>
        <v>-0.6</v>
      </c>
      <c r="K26" s="78">
        <f t="shared" si="1"/>
        <v>0</v>
      </c>
    </row>
    <row r="27" spans="1:11" x14ac:dyDescent="0.2">
      <c r="A27" s="20" t="s">
        <v>76</v>
      </c>
      <c r="B27" s="55">
        <v>35</v>
      </c>
      <c r="C27" s="138">
        <f>IF(B51=0, "-", B27/B51)</f>
        <v>3.9141131737866252E-3</v>
      </c>
      <c r="D27" s="55">
        <v>27</v>
      </c>
      <c r="E27" s="78">
        <f>IF(D51=0, "-", D27/D51)</f>
        <v>2.2982635342185904E-3</v>
      </c>
      <c r="F27" s="128">
        <v>158</v>
      </c>
      <c r="G27" s="138">
        <f>IF(F51=0, "-", F27/F51)</f>
        <v>4.0386483308624301E-3</v>
      </c>
      <c r="H27" s="55">
        <v>185</v>
      </c>
      <c r="I27" s="78">
        <f>IF(H51=0, "-", H27/H51)</f>
        <v>3.1009051290647001E-3</v>
      </c>
      <c r="J27" s="77">
        <f t="shared" si="0"/>
        <v>0.29629629629629628</v>
      </c>
      <c r="K27" s="78">
        <f t="shared" si="1"/>
        <v>-0.14594594594594595</v>
      </c>
    </row>
    <row r="28" spans="1:11" x14ac:dyDescent="0.2">
      <c r="A28" s="20" t="s">
        <v>77</v>
      </c>
      <c r="B28" s="55">
        <v>77</v>
      </c>
      <c r="C28" s="138">
        <f>IF(B51=0, "-", B28/B51)</f>
        <v>8.6110489823305741E-3</v>
      </c>
      <c r="D28" s="55">
        <v>85</v>
      </c>
      <c r="E28" s="78">
        <f>IF(D51=0, "-", D28/D51)</f>
        <v>7.2352740892066732E-3</v>
      </c>
      <c r="F28" s="128">
        <v>330</v>
      </c>
      <c r="G28" s="138">
        <f>IF(F51=0, "-", F28/F51)</f>
        <v>8.4351515771177339E-3</v>
      </c>
      <c r="H28" s="55">
        <v>437</v>
      </c>
      <c r="I28" s="78">
        <f>IF(H51=0, "-", H28/H51)</f>
        <v>7.3248407643312103E-3</v>
      </c>
      <c r="J28" s="77">
        <f t="shared" si="0"/>
        <v>-9.4117647058823528E-2</v>
      </c>
      <c r="K28" s="78">
        <f t="shared" si="1"/>
        <v>-0.24485125858123569</v>
      </c>
    </row>
    <row r="29" spans="1:11" x14ac:dyDescent="0.2">
      <c r="A29" s="20" t="s">
        <v>78</v>
      </c>
      <c r="B29" s="55">
        <v>5</v>
      </c>
      <c r="C29" s="138">
        <f>IF(B51=0, "-", B29/B51)</f>
        <v>5.5915902482666074E-4</v>
      </c>
      <c r="D29" s="55">
        <v>1</v>
      </c>
      <c r="E29" s="78">
        <f>IF(D51=0, "-", D29/D51)</f>
        <v>8.5120871637725564E-5</v>
      </c>
      <c r="F29" s="128">
        <v>13</v>
      </c>
      <c r="G29" s="138">
        <f>IF(F51=0, "-", F29/F51)</f>
        <v>3.3229385000766831E-4</v>
      </c>
      <c r="H29" s="55">
        <v>17</v>
      </c>
      <c r="I29" s="78">
        <f>IF(H51=0, "-", H29/H51)</f>
        <v>2.849480388870265E-4</v>
      </c>
      <c r="J29" s="77">
        <f t="shared" si="0"/>
        <v>4</v>
      </c>
      <c r="K29" s="78">
        <f t="shared" si="1"/>
        <v>-0.23529411764705882</v>
      </c>
    </row>
    <row r="30" spans="1:11" x14ac:dyDescent="0.2">
      <c r="A30" s="20" t="s">
        <v>79</v>
      </c>
      <c r="B30" s="55">
        <v>8</v>
      </c>
      <c r="C30" s="138">
        <f>IF(B51=0, "-", B30/B51)</f>
        <v>8.9465443972265709E-4</v>
      </c>
      <c r="D30" s="55">
        <v>20</v>
      </c>
      <c r="E30" s="78">
        <f>IF(D51=0, "-", D30/D51)</f>
        <v>1.7024174327545114E-3</v>
      </c>
      <c r="F30" s="128">
        <v>35</v>
      </c>
      <c r="G30" s="138">
        <f>IF(F51=0, "-", F30/F51)</f>
        <v>8.9463728848218399E-4</v>
      </c>
      <c r="H30" s="55">
        <v>49</v>
      </c>
      <c r="I30" s="78">
        <f>IF(H51=0, "-", H30/H51)</f>
        <v>8.2132081796848814E-4</v>
      </c>
      <c r="J30" s="77">
        <f t="shared" si="0"/>
        <v>-0.6</v>
      </c>
      <c r="K30" s="78">
        <f t="shared" si="1"/>
        <v>-0.2857142857142857</v>
      </c>
    </row>
    <row r="31" spans="1:11" x14ac:dyDescent="0.2">
      <c r="A31" s="20" t="s">
        <v>80</v>
      </c>
      <c r="B31" s="55">
        <v>681</v>
      </c>
      <c r="C31" s="138">
        <f>IF(B51=0, "-", B31/B51)</f>
        <v>7.6157459181391191E-2</v>
      </c>
      <c r="D31" s="55">
        <v>1230</v>
      </c>
      <c r="E31" s="78">
        <f>IF(D51=0, "-", D31/D51)</f>
        <v>0.10469867211440245</v>
      </c>
      <c r="F31" s="128">
        <v>3018</v>
      </c>
      <c r="G31" s="138">
        <f>IF(F51=0, "-", F31/F51)</f>
        <v>7.7143295332549461E-2</v>
      </c>
      <c r="H31" s="55">
        <v>7615</v>
      </c>
      <c r="I31" s="78">
        <f>IF(H51=0, "-", H31/H51)</f>
        <v>0.12763995977204157</v>
      </c>
      <c r="J31" s="77">
        <f t="shared" si="0"/>
        <v>-0.44634146341463415</v>
      </c>
      <c r="K31" s="78">
        <f t="shared" si="1"/>
        <v>-0.60367695338148386</v>
      </c>
    </row>
    <row r="32" spans="1:11" x14ac:dyDescent="0.2">
      <c r="A32" s="20" t="s">
        <v>81</v>
      </c>
      <c r="B32" s="55">
        <v>3</v>
      </c>
      <c r="C32" s="138">
        <f>IF(B51=0, "-", B32/B51)</f>
        <v>3.3549541489599641E-4</v>
      </c>
      <c r="D32" s="55">
        <v>5</v>
      </c>
      <c r="E32" s="78">
        <f>IF(D51=0, "-", D32/D51)</f>
        <v>4.2560435818862785E-4</v>
      </c>
      <c r="F32" s="128">
        <v>14</v>
      </c>
      <c r="G32" s="138">
        <f>IF(F51=0, "-", F32/F51)</f>
        <v>3.578549153928736E-4</v>
      </c>
      <c r="H32" s="55">
        <v>23</v>
      </c>
      <c r="I32" s="78">
        <f>IF(H51=0, "-", H32/H51)</f>
        <v>3.8551793496480056E-4</v>
      </c>
      <c r="J32" s="77">
        <f t="shared" si="0"/>
        <v>-0.4</v>
      </c>
      <c r="K32" s="78">
        <f t="shared" si="1"/>
        <v>-0.39130434782608697</v>
      </c>
    </row>
    <row r="33" spans="1:11" x14ac:dyDescent="0.2">
      <c r="A33" s="20" t="s">
        <v>82</v>
      </c>
      <c r="B33" s="55">
        <v>686</v>
      </c>
      <c r="C33" s="138">
        <f>IF(B51=0, "-", B33/B51)</f>
        <v>7.6716618206217849E-2</v>
      </c>
      <c r="D33" s="55">
        <v>689</v>
      </c>
      <c r="E33" s="78">
        <f>IF(D51=0, "-", D33/D51)</f>
        <v>5.8648280558392919E-2</v>
      </c>
      <c r="F33" s="128">
        <v>2458</v>
      </c>
      <c r="G33" s="138">
        <f>IF(F51=0, "-", F33/F51)</f>
        <v>6.2829098716834522E-2</v>
      </c>
      <c r="H33" s="55">
        <v>3438</v>
      </c>
      <c r="I33" s="78">
        <f>IF(H51=0, "-", H33/H51)</f>
        <v>5.7626550452564533E-2</v>
      </c>
      <c r="J33" s="77">
        <f t="shared" si="0"/>
        <v>-4.3541364296081275E-3</v>
      </c>
      <c r="K33" s="78">
        <f t="shared" si="1"/>
        <v>-0.28504944735311227</v>
      </c>
    </row>
    <row r="34" spans="1:11" x14ac:dyDescent="0.2">
      <c r="A34" s="20" t="s">
        <v>83</v>
      </c>
      <c r="B34" s="55">
        <v>31</v>
      </c>
      <c r="C34" s="138">
        <f>IF(B51=0, "-", B34/B51)</f>
        <v>3.4667859539252964E-3</v>
      </c>
      <c r="D34" s="55">
        <v>0</v>
      </c>
      <c r="E34" s="78">
        <f>IF(D51=0, "-", D34/D51)</f>
        <v>0</v>
      </c>
      <c r="F34" s="128">
        <v>112</v>
      </c>
      <c r="G34" s="138">
        <f>IF(F51=0, "-", F34/F51)</f>
        <v>2.8628393231429888E-3</v>
      </c>
      <c r="H34" s="55">
        <v>82</v>
      </c>
      <c r="I34" s="78">
        <f>IF(H51=0, "-", H34/H51)</f>
        <v>1.3744552463962453E-3</v>
      </c>
      <c r="J34" s="77" t="str">
        <f t="shared" si="0"/>
        <v>-</v>
      </c>
      <c r="K34" s="78">
        <f t="shared" si="1"/>
        <v>0.36585365853658536</v>
      </c>
    </row>
    <row r="35" spans="1:11" x14ac:dyDescent="0.2">
      <c r="A35" s="20" t="s">
        <v>84</v>
      </c>
      <c r="B35" s="55">
        <v>221</v>
      </c>
      <c r="C35" s="138">
        <f>IF(B51=0, "-", B35/B51)</f>
        <v>2.4714828897338403E-2</v>
      </c>
      <c r="D35" s="55">
        <v>182</v>
      </c>
      <c r="E35" s="78">
        <f>IF(D51=0, "-", D35/D51)</f>
        <v>1.5491998638066053E-2</v>
      </c>
      <c r="F35" s="128">
        <v>1000</v>
      </c>
      <c r="G35" s="138">
        <f>IF(F51=0, "-", F35/F51)</f>
        <v>2.5561065385205254E-2</v>
      </c>
      <c r="H35" s="55">
        <v>564</v>
      </c>
      <c r="I35" s="78">
        <f>IF(H51=0, "-", H35/H51)</f>
        <v>9.4535702313107602E-3</v>
      </c>
      <c r="J35" s="77">
        <f t="shared" si="0"/>
        <v>0.21428571428571427</v>
      </c>
      <c r="K35" s="78">
        <f t="shared" si="1"/>
        <v>0.77304964539007093</v>
      </c>
    </row>
    <row r="36" spans="1:11" x14ac:dyDescent="0.2">
      <c r="A36" s="20" t="s">
        <v>85</v>
      </c>
      <c r="B36" s="55">
        <v>123</v>
      </c>
      <c r="C36" s="138">
        <f>IF(B51=0, "-", B36/B51)</f>
        <v>1.3755312010735854E-2</v>
      </c>
      <c r="D36" s="55">
        <v>78</v>
      </c>
      <c r="E36" s="78">
        <f>IF(D51=0, "-", D36/D51)</f>
        <v>6.6394279877425941E-3</v>
      </c>
      <c r="F36" s="128">
        <v>373</v>
      </c>
      <c r="G36" s="138">
        <f>IF(F51=0, "-", F36/F51)</f>
        <v>9.5342773886815599E-3</v>
      </c>
      <c r="H36" s="55">
        <v>408</v>
      </c>
      <c r="I36" s="78">
        <f>IF(H51=0, "-", H36/H51)</f>
        <v>6.8387529332886356E-3</v>
      </c>
      <c r="J36" s="77">
        <f t="shared" si="0"/>
        <v>0.57692307692307687</v>
      </c>
      <c r="K36" s="78">
        <f t="shared" si="1"/>
        <v>-8.5784313725490197E-2</v>
      </c>
    </row>
    <row r="37" spans="1:11" x14ac:dyDescent="0.2">
      <c r="A37" s="20" t="s">
        <v>86</v>
      </c>
      <c r="B37" s="55">
        <v>26</v>
      </c>
      <c r="C37" s="138">
        <f>IF(B51=0, "-", B37/B51)</f>
        <v>2.9076269290986357E-3</v>
      </c>
      <c r="D37" s="55">
        <v>49</v>
      </c>
      <c r="E37" s="78">
        <f>IF(D51=0, "-", D37/D51)</f>
        <v>4.1709227102485532E-3</v>
      </c>
      <c r="F37" s="128">
        <v>78</v>
      </c>
      <c r="G37" s="138">
        <f>IF(F51=0, "-", F37/F51)</f>
        <v>1.9937631000460101E-3</v>
      </c>
      <c r="H37" s="55">
        <v>897</v>
      </c>
      <c r="I37" s="78">
        <f>IF(H51=0, "-", H37/H51)</f>
        <v>1.5035199463627221E-2</v>
      </c>
      <c r="J37" s="77">
        <f t="shared" si="0"/>
        <v>-0.46938775510204084</v>
      </c>
      <c r="K37" s="78">
        <f t="shared" si="1"/>
        <v>-0.91304347826086951</v>
      </c>
    </row>
    <row r="38" spans="1:11" x14ac:dyDescent="0.2">
      <c r="A38" s="20" t="s">
        <v>87</v>
      </c>
      <c r="B38" s="55">
        <v>0</v>
      </c>
      <c r="C38" s="138">
        <f>IF(B51=0, "-", B38/B51)</f>
        <v>0</v>
      </c>
      <c r="D38" s="55">
        <v>0</v>
      </c>
      <c r="E38" s="78">
        <f>IF(D51=0, "-", D38/D51)</f>
        <v>0</v>
      </c>
      <c r="F38" s="128">
        <v>2</v>
      </c>
      <c r="G38" s="138">
        <f>IF(F51=0, "-", F38/F51)</f>
        <v>5.1122130770410508E-5</v>
      </c>
      <c r="H38" s="55">
        <v>3</v>
      </c>
      <c r="I38" s="78">
        <f>IF(H51=0, "-", H38/H51)</f>
        <v>5.0284948038887027E-5</v>
      </c>
      <c r="J38" s="77" t="str">
        <f t="shared" si="0"/>
        <v>-</v>
      </c>
      <c r="K38" s="78">
        <f t="shared" si="1"/>
        <v>-0.33333333333333331</v>
      </c>
    </row>
    <row r="39" spans="1:11" x14ac:dyDescent="0.2">
      <c r="A39" s="20" t="s">
        <v>88</v>
      </c>
      <c r="B39" s="55">
        <v>14</v>
      </c>
      <c r="C39" s="138">
        <f>IF(B51=0, "-", B39/B51)</f>
        <v>1.56564526951465E-3</v>
      </c>
      <c r="D39" s="55">
        <v>9</v>
      </c>
      <c r="E39" s="78">
        <f>IF(D51=0, "-", D39/D51)</f>
        <v>7.660878447395301E-4</v>
      </c>
      <c r="F39" s="128">
        <v>51</v>
      </c>
      <c r="G39" s="138">
        <f>IF(F51=0, "-", F39/F51)</f>
        <v>1.3036143346454681E-3</v>
      </c>
      <c r="H39" s="55">
        <v>41</v>
      </c>
      <c r="I39" s="78">
        <f>IF(H51=0, "-", H39/H51)</f>
        <v>6.8722762319812266E-4</v>
      </c>
      <c r="J39" s="77">
        <f t="shared" si="0"/>
        <v>0.55555555555555558</v>
      </c>
      <c r="K39" s="78">
        <f t="shared" si="1"/>
        <v>0.24390243902439024</v>
      </c>
    </row>
    <row r="40" spans="1:11" x14ac:dyDescent="0.2">
      <c r="A40" s="20" t="s">
        <v>89</v>
      </c>
      <c r="B40" s="55">
        <v>25</v>
      </c>
      <c r="C40" s="138">
        <f>IF(B51=0, "-", B40/B51)</f>
        <v>2.7957951241333037E-3</v>
      </c>
      <c r="D40" s="55">
        <v>32</v>
      </c>
      <c r="E40" s="78">
        <f>IF(D51=0, "-", D40/D51)</f>
        <v>2.723867892407218E-3</v>
      </c>
      <c r="F40" s="128">
        <v>81</v>
      </c>
      <c r="G40" s="138">
        <f>IF(F51=0, "-", F40/F51)</f>
        <v>2.0704462962016258E-3</v>
      </c>
      <c r="H40" s="55">
        <v>80</v>
      </c>
      <c r="I40" s="78">
        <f>IF(H51=0, "-", H40/H51)</f>
        <v>1.3409319477036541E-3</v>
      </c>
      <c r="J40" s="77">
        <f t="shared" si="0"/>
        <v>-0.21875</v>
      </c>
      <c r="K40" s="78">
        <f t="shared" si="1"/>
        <v>1.2500000000000001E-2</v>
      </c>
    </row>
    <row r="41" spans="1:11" x14ac:dyDescent="0.2">
      <c r="A41" s="20" t="s">
        <v>90</v>
      </c>
      <c r="B41" s="55">
        <v>27</v>
      </c>
      <c r="C41" s="138">
        <f>IF(B51=0, "-", B41/B51)</f>
        <v>3.0194587340639676E-3</v>
      </c>
      <c r="D41" s="55">
        <v>34</v>
      </c>
      <c r="E41" s="78">
        <f>IF(D51=0, "-", D41/D51)</f>
        <v>2.8941096356826694E-3</v>
      </c>
      <c r="F41" s="128">
        <v>140</v>
      </c>
      <c r="G41" s="138">
        <f>IF(F51=0, "-", F41/F51)</f>
        <v>3.578549153928736E-3</v>
      </c>
      <c r="H41" s="55">
        <v>158</v>
      </c>
      <c r="I41" s="78">
        <f>IF(H51=0, "-", H41/H51)</f>
        <v>2.6483405967147166E-3</v>
      </c>
      <c r="J41" s="77">
        <f t="shared" si="0"/>
        <v>-0.20588235294117646</v>
      </c>
      <c r="K41" s="78">
        <f t="shared" si="1"/>
        <v>-0.11392405063291139</v>
      </c>
    </row>
    <row r="42" spans="1:11" x14ac:dyDescent="0.2">
      <c r="A42" s="20" t="s">
        <v>92</v>
      </c>
      <c r="B42" s="55">
        <v>3</v>
      </c>
      <c r="C42" s="138">
        <f>IF(B51=0, "-", B42/B51)</f>
        <v>3.3549541489599641E-4</v>
      </c>
      <c r="D42" s="55">
        <v>51</v>
      </c>
      <c r="E42" s="78">
        <f>IF(D51=0, "-", D42/D51)</f>
        <v>4.3411644535240037E-3</v>
      </c>
      <c r="F42" s="128">
        <v>25</v>
      </c>
      <c r="G42" s="138">
        <f>IF(F51=0, "-", F42/F51)</f>
        <v>6.3902663463013144E-4</v>
      </c>
      <c r="H42" s="55">
        <v>197</v>
      </c>
      <c r="I42" s="78">
        <f>IF(H51=0, "-", H42/H51)</f>
        <v>3.3020449212202482E-3</v>
      </c>
      <c r="J42" s="77">
        <f t="shared" si="0"/>
        <v>-0.94117647058823528</v>
      </c>
      <c r="K42" s="78">
        <f t="shared" si="1"/>
        <v>-0.87309644670050757</v>
      </c>
    </row>
    <row r="43" spans="1:11" x14ac:dyDescent="0.2">
      <c r="A43" s="20" t="s">
        <v>93</v>
      </c>
      <c r="B43" s="55">
        <v>1</v>
      </c>
      <c r="C43" s="138">
        <f>IF(B51=0, "-", B43/B51)</f>
        <v>1.1183180496533214E-4</v>
      </c>
      <c r="D43" s="55">
        <v>2</v>
      </c>
      <c r="E43" s="78">
        <f>IF(D51=0, "-", D43/D51)</f>
        <v>1.7024174327545113E-4</v>
      </c>
      <c r="F43" s="128">
        <v>3</v>
      </c>
      <c r="G43" s="138">
        <f>IF(F51=0, "-", F43/F51)</f>
        <v>7.6683196155615769E-5</v>
      </c>
      <c r="H43" s="55">
        <v>8</v>
      </c>
      <c r="I43" s="78">
        <f>IF(H51=0, "-", H43/H51)</f>
        <v>1.340931947703654E-4</v>
      </c>
      <c r="J43" s="77">
        <f t="shared" si="0"/>
        <v>-0.5</v>
      </c>
      <c r="K43" s="78">
        <f t="shared" si="1"/>
        <v>-0.625</v>
      </c>
    </row>
    <row r="44" spans="1:11" x14ac:dyDescent="0.2">
      <c r="A44" s="20" t="s">
        <v>94</v>
      </c>
      <c r="B44" s="55">
        <v>99</v>
      </c>
      <c r="C44" s="138">
        <f>IF(B51=0, "-", B44/B51)</f>
        <v>1.1071348691567881E-2</v>
      </c>
      <c r="D44" s="55">
        <v>164</v>
      </c>
      <c r="E44" s="78">
        <f>IF(D51=0, "-", D44/D51)</f>
        <v>1.3959822948586994E-2</v>
      </c>
      <c r="F44" s="128">
        <v>487</v>
      </c>
      <c r="G44" s="138">
        <f>IF(F51=0, "-", F44/F51)</f>
        <v>1.2448238842594959E-2</v>
      </c>
      <c r="H44" s="55">
        <v>756</v>
      </c>
      <c r="I44" s="78">
        <f>IF(H51=0, "-", H44/H51)</f>
        <v>1.267180690579953E-2</v>
      </c>
      <c r="J44" s="77">
        <f t="shared" si="0"/>
        <v>-0.39634146341463417</v>
      </c>
      <c r="K44" s="78">
        <f t="shared" si="1"/>
        <v>-0.35582010582010581</v>
      </c>
    </row>
    <row r="45" spans="1:11" x14ac:dyDescent="0.2">
      <c r="A45" s="20" t="s">
        <v>96</v>
      </c>
      <c r="B45" s="55">
        <v>220</v>
      </c>
      <c r="C45" s="138">
        <f>IF(B51=0, "-", B45/B51)</f>
        <v>2.4602997092373072E-2</v>
      </c>
      <c r="D45" s="55">
        <v>355</v>
      </c>
      <c r="E45" s="78">
        <f>IF(D51=0, "-", D45/D51)</f>
        <v>3.0217909431392579E-2</v>
      </c>
      <c r="F45" s="128">
        <v>1095</v>
      </c>
      <c r="G45" s="138">
        <f>IF(F51=0, "-", F45/F51)</f>
        <v>2.7989366596799754E-2</v>
      </c>
      <c r="H45" s="55">
        <v>1460</v>
      </c>
      <c r="I45" s="78">
        <f>IF(H51=0, "-", H45/H51)</f>
        <v>2.4472008045591687E-2</v>
      </c>
      <c r="J45" s="77">
        <f t="shared" si="0"/>
        <v>-0.38028169014084506</v>
      </c>
      <c r="K45" s="78">
        <f t="shared" si="1"/>
        <v>-0.25</v>
      </c>
    </row>
    <row r="46" spans="1:11" x14ac:dyDescent="0.2">
      <c r="A46" s="20" t="s">
        <v>97</v>
      </c>
      <c r="B46" s="55">
        <v>281</v>
      </c>
      <c r="C46" s="138">
        <f>IF(B51=0, "-", B46/B51)</f>
        <v>3.1424737195258332E-2</v>
      </c>
      <c r="D46" s="55">
        <v>310</v>
      </c>
      <c r="E46" s="78">
        <f>IF(D51=0, "-", D46/D51)</f>
        <v>2.6387470207694927E-2</v>
      </c>
      <c r="F46" s="128">
        <v>1157</v>
      </c>
      <c r="G46" s="138">
        <f>IF(F51=0, "-", F46/F51)</f>
        <v>2.957415265068248E-2</v>
      </c>
      <c r="H46" s="55">
        <v>1446</v>
      </c>
      <c r="I46" s="78">
        <f>IF(H51=0, "-", H46/H51)</f>
        <v>2.4237344954743546E-2</v>
      </c>
      <c r="J46" s="77">
        <f t="shared" si="0"/>
        <v>-9.3548387096774197E-2</v>
      </c>
      <c r="K46" s="78">
        <f t="shared" si="1"/>
        <v>-0.19986168741355465</v>
      </c>
    </row>
    <row r="47" spans="1:11" x14ac:dyDescent="0.2">
      <c r="A47" s="20" t="s">
        <v>98</v>
      </c>
      <c r="B47" s="55">
        <v>1600</v>
      </c>
      <c r="C47" s="138">
        <f>IF(B51=0, "-", B47/B51)</f>
        <v>0.17893088794453144</v>
      </c>
      <c r="D47" s="55">
        <v>1893</v>
      </c>
      <c r="E47" s="78">
        <f>IF(D51=0, "-", D47/D51)</f>
        <v>0.16113381001021451</v>
      </c>
      <c r="F47" s="128">
        <v>8764</v>
      </c>
      <c r="G47" s="138">
        <f>IF(F51=0, "-", F47/F51)</f>
        <v>0.22401717703593885</v>
      </c>
      <c r="H47" s="55">
        <v>10240</v>
      </c>
      <c r="I47" s="78">
        <f>IF(H51=0, "-", H47/H51)</f>
        <v>0.17163928930606773</v>
      </c>
      <c r="J47" s="77">
        <f t="shared" si="0"/>
        <v>-0.15478077126254622</v>
      </c>
      <c r="K47" s="78">
        <f t="shared" si="1"/>
        <v>-0.14414062499999999</v>
      </c>
    </row>
    <row r="48" spans="1:11" x14ac:dyDescent="0.2">
      <c r="A48" s="20" t="s">
        <v>99</v>
      </c>
      <c r="B48" s="55">
        <v>746</v>
      </c>
      <c r="C48" s="138">
        <f>IF(B51=0, "-", B48/B51)</f>
        <v>8.3426526504137774E-2</v>
      </c>
      <c r="D48" s="55">
        <v>1041</v>
      </c>
      <c r="E48" s="78">
        <f>IF(D51=0, "-", D48/D51)</f>
        <v>8.8610827374872317E-2</v>
      </c>
      <c r="F48" s="128">
        <v>3024</v>
      </c>
      <c r="G48" s="138">
        <f>IF(F51=0, "-", F48/F51)</f>
        <v>7.7296661724860688E-2</v>
      </c>
      <c r="H48" s="55">
        <v>5032</v>
      </c>
      <c r="I48" s="78">
        <f>IF(H51=0, "-", H48/H51)</f>
        <v>8.434461951055984E-2</v>
      </c>
      <c r="J48" s="77">
        <f t="shared" si="0"/>
        <v>-0.28338136407300674</v>
      </c>
      <c r="K48" s="78">
        <f t="shared" si="1"/>
        <v>-0.39904610492845788</v>
      </c>
    </row>
    <row r="49" spans="1:11" x14ac:dyDescent="0.2">
      <c r="A49" s="20" t="s">
        <v>100</v>
      </c>
      <c r="B49" s="55">
        <v>24</v>
      </c>
      <c r="C49" s="138">
        <f>IF(B51=0, "-", B49/B51)</f>
        <v>2.6839633191679713E-3</v>
      </c>
      <c r="D49" s="55">
        <v>0</v>
      </c>
      <c r="E49" s="78">
        <f>IF(D51=0, "-", D49/D51)</f>
        <v>0</v>
      </c>
      <c r="F49" s="128">
        <v>75</v>
      </c>
      <c r="G49" s="138">
        <f>IF(F51=0, "-", F49/F51)</f>
        <v>1.9170799038903941E-3</v>
      </c>
      <c r="H49" s="55">
        <v>0</v>
      </c>
      <c r="I49" s="78">
        <f>IF(H51=0, "-", H49/H51)</f>
        <v>0</v>
      </c>
      <c r="J49" s="77" t="str">
        <f t="shared" si="0"/>
        <v>-</v>
      </c>
      <c r="K49" s="78" t="str">
        <f t="shared" si="1"/>
        <v>-</v>
      </c>
    </row>
    <row r="50" spans="1:11" x14ac:dyDescent="0.2">
      <c r="A50" s="129"/>
      <c r="B50" s="82"/>
      <c r="D50" s="82"/>
      <c r="E50" s="86"/>
      <c r="F50" s="130"/>
      <c r="H50" s="82"/>
      <c r="I50" s="86"/>
      <c r="J50" s="85"/>
      <c r="K50" s="86"/>
    </row>
    <row r="51" spans="1:11" s="38" customFormat="1" x14ac:dyDescent="0.2">
      <c r="A51" s="131" t="s">
        <v>382</v>
      </c>
      <c r="B51" s="32">
        <f>SUM(B7:B50)</f>
        <v>8942</v>
      </c>
      <c r="C51" s="132">
        <v>1</v>
      </c>
      <c r="D51" s="32">
        <f>SUM(D7:D50)</f>
        <v>11748</v>
      </c>
      <c r="E51" s="133">
        <v>1</v>
      </c>
      <c r="F51" s="121">
        <f>SUM(F7:F50)</f>
        <v>39122</v>
      </c>
      <c r="G51" s="134">
        <v>1</v>
      </c>
      <c r="H51" s="32">
        <f>SUM(H7:H50)</f>
        <v>59660</v>
      </c>
      <c r="I51" s="133">
        <v>1</v>
      </c>
      <c r="J51" s="35">
        <f>IF(D51=0, "-", (B51-D51)/D51)</f>
        <v>-0.23884916581545795</v>
      </c>
      <c r="K51" s="36">
        <f>IF(H51=0, "-", (F51-H51)/H51)</f>
        <v>-0.34425075427422058</v>
      </c>
    </row>
  </sheetData>
  <mergeCells count="9">
    <mergeCell ref="B5:C5"/>
    <mergeCell ref="D5:E5"/>
    <mergeCell ref="F5:G5"/>
    <mergeCell ref="H5:I5"/>
    <mergeCell ref="B1:K1"/>
    <mergeCell ref="B2:K2"/>
    <mergeCell ref="B4:E4"/>
    <mergeCell ref="F4:I4"/>
    <mergeCell ref="J4:K4"/>
  </mergeCells>
  <printOptions horizontalCentered="1"/>
  <pageMargins left="0.39370078740157483" right="0.39370078740157483" top="0.39370078740157483" bottom="0.59055118110236227" header="0.39370078740157483" footer="0.19685039370078741"/>
  <pageSetup paperSize="9" scale="93" fitToHeight="0" orientation="portrait" r:id="rId1"/>
  <headerFooter alignWithMargins="0">
    <oddFooter>&amp;L&amp;"Arial,Bold"&amp;9©Reproduction of VFACTS reports in whole or part, without prior permission is strictly forbidden
 &amp;C
&amp;"Arial,Bold"Page &amp;P&amp;R&amp;"Arial,Bold" 
&amp;D</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03C9938197EFC24D9860597EC2A6A2CF" ma:contentTypeVersion="13" ma:contentTypeDescription="Create a new document." ma:contentTypeScope="" ma:versionID="0da577be5c72d6cd3a35c90e238e4bf7">
  <xsd:schema xmlns:xsd="http://www.w3.org/2001/XMLSchema" xmlns:xs="http://www.w3.org/2001/XMLSchema" xmlns:p="http://schemas.microsoft.com/office/2006/metadata/properties" xmlns:ns3="a90f223c-de9c-4a7a-bd9d-6b268339a28e" xmlns:ns4="3e3b34f0-8fd3-42bd-a4f3-c1eb9d1adf1e" targetNamespace="http://schemas.microsoft.com/office/2006/metadata/properties" ma:root="true" ma:fieldsID="67a6bc31ed5ed145b55deedb4048aecf" ns3:_="" ns4:_="">
    <xsd:import namespace="a90f223c-de9c-4a7a-bd9d-6b268339a28e"/>
    <xsd:import namespace="3e3b34f0-8fd3-42bd-a4f3-c1eb9d1adf1e"/>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AutoTags" minOccurs="0"/>
                <xsd:element ref="ns3:MediaServiceGenerationTime" minOccurs="0"/>
                <xsd:element ref="ns3:MediaServiceEventHashCode" minOccurs="0"/>
                <xsd:element ref="ns3:MediaServiceAutoKeyPoints" minOccurs="0"/>
                <xsd:element ref="ns3:MediaServiceKeyPoints" minOccurs="0"/>
                <xsd:element ref="ns3:MediaServiceOCR" minOccurs="0"/>
                <xsd:element ref="ns3:MediaServiceLocation" minOccurs="0"/>
                <xsd:element ref="ns3: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90f223c-de9c-4a7a-bd9d-6b268339a28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element name="MediaServiceDateTaken" ma:index="20"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3e3b34f0-8fd3-42bd-a4f3-c1eb9d1adf1e"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F7FCA05-E878-4C25-8196-262D892C2A61}">
  <ds:schemaRefs>
    <ds:schemaRef ds:uri="http://schemas.microsoft.com/office/infopath/2007/PartnerControls"/>
    <ds:schemaRef ds:uri="http://purl.org/dc/elements/1.1/"/>
    <ds:schemaRef ds:uri="http://schemas.microsoft.com/office/2006/metadata/properties"/>
    <ds:schemaRef ds:uri="a90f223c-de9c-4a7a-bd9d-6b268339a28e"/>
    <ds:schemaRef ds:uri="http://purl.org/dc/terms/"/>
    <ds:schemaRef ds:uri="http://schemas.openxmlformats.org/package/2006/metadata/core-properties"/>
    <ds:schemaRef ds:uri="3e3b34f0-8fd3-42bd-a4f3-c1eb9d1adf1e"/>
    <ds:schemaRef ds:uri="http://schemas.microsoft.com/office/2006/documentManagement/types"/>
    <ds:schemaRef ds:uri="http://www.w3.org/XML/1998/namespace"/>
    <ds:schemaRef ds:uri="http://purl.org/dc/dcmitype/"/>
  </ds:schemaRefs>
</ds:datastoreItem>
</file>

<file path=customXml/itemProps2.xml><?xml version="1.0" encoding="utf-8"?>
<ds:datastoreItem xmlns:ds="http://schemas.openxmlformats.org/officeDocument/2006/customXml" ds:itemID="{B642880A-8CE5-4B3C-AB79-EA1AECBB5045}">
  <ds:schemaRefs>
    <ds:schemaRef ds:uri="http://schemas.microsoft.com/sharepoint/v3/contenttype/forms"/>
  </ds:schemaRefs>
</ds:datastoreItem>
</file>

<file path=customXml/itemProps3.xml><?xml version="1.0" encoding="utf-8"?>
<ds:datastoreItem xmlns:ds="http://schemas.openxmlformats.org/officeDocument/2006/customXml" ds:itemID="{F32661A6-9EAD-4686-B359-92F71BD8256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90f223c-de9c-4a7a-bd9d-6b268339a28e"/>
    <ds:schemaRef ds:uri="3e3b34f0-8fd3-42bd-a4f3-c1eb9d1adf1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10</vt:i4>
      </vt:variant>
    </vt:vector>
  </HeadingPairs>
  <TitlesOfParts>
    <vt:vector size="26" baseType="lpstr">
      <vt:lpstr>Retail Sales By State</vt:lpstr>
      <vt:lpstr>Total Market Segmentation</vt:lpstr>
      <vt:lpstr>Retail Sales By Marque</vt:lpstr>
      <vt:lpstr>Retail Share By Marque</vt:lpstr>
      <vt:lpstr>Retail Sales By Buyer Type</vt:lpstr>
      <vt:lpstr>Retail Sales By Buyer Type Fuel</vt:lpstr>
      <vt:lpstr>Retail Sales By Country Of Orig</vt:lpstr>
      <vt:lpstr>Segment Model Passenger</vt:lpstr>
      <vt:lpstr>Marque Passenger</vt:lpstr>
      <vt:lpstr>Segment Model SUV</vt:lpstr>
      <vt:lpstr>Marque SUV</vt:lpstr>
      <vt:lpstr>Segment Model Light Commercial</vt:lpstr>
      <vt:lpstr>Marque Light Commercial</vt:lpstr>
      <vt:lpstr>Segment Model Heavy Commercial</vt:lpstr>
      <vt:lpstr>Marque Heavy Commercial</vt:lpstr>
      <vt:lpstr>Retail Sales By Marque &amp; Model</vt:lpstr>
      <vt:lpstr>'Retail Sales By State'!Print_Area</vt:lpstr>
      <vt:lpstr>'Marque Heavy Commercial'!Print_Titles</vt:lpstr>
      <vt:lpstr>'Marque Light Commercial'!Print_Titles</vt:lpstr>
      <vt:lpstr>'Marque Passenger'!Print_Titles</vt:lpstr>
      <vt:lpstr>'Marque SUV'!Print_Titles</vt:lpstr>
      <vt:lpstr>'Retail Sales By Marque &amp; Model'!Print_Titles</vt:lpstr>
      <vt:lpstr>'Segment Model Heavy Commercial'!Print_Titles</vt:lpstr>
      <vt:lpstr>'Segment Model Light Commercial'!Print_Titles</vt:lpstr>
      <vt:lpstr>'Segment Model Passenger'!Print_Titles</vt:lpstr>
      <vt:lpstr>'Segment Model SUV'!Print_Titles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Adam Poole</dc:creator>
  <cp:lastModifiedBy>Packham, Linda</cp:lastModifiedBy>
  <cp:lastPrinted>2020-07-02T22:21:30Z</cp:lastPrinted>
  <dcterms:created xsi:type="dcterms:W3CDTF">2020-07-02T21:09:33Z</dcterms:created>
  <dcterms:modified xsi:type="dcterms:W3CDTF">2020-07-02T22:21:58Z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0x01010003C9938197EFC24D9860597EC2A6A2CF</vt:lpwstr>
  </property>
</Properties>
</file>