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codeName="ThisWorkbook" defaultThemeVersion="124226"/>
  <mc:AlternateContent xmlns:mc="http://schemas.openxmlformats.org/markup-compatibility/2006">
    <mc:Choice Requires="x15">
      <x15ac:absPath xmlns:x15ac="http://schemas.microsoft.com/office/spreadsheetml/2010/11/ac" url="C:\VFACTS\Output\2021\Jun21\Standard Reports\"/>
    </mc:Choice>
  </mc:AlternateContent>
  <xr:revisionPtr revIDLastSave="0" documentId="13_ncr:1_{E1B592A3-8726-4004-BE8C-8C6CF6469C3B}" xr6:coauthVersionLast="45" xr6:coauthVersionMax="45" xr10:uidLastSave="{00000000-0000-0000-0000-000000000000}"/>
  <bookViews>
    <workbookView xWindow="1230" yWindow="1275" windowWidth="23385" windowHeight="13815" xr2:uid="{00000000-000D-0000-FFFF-FFFF00000000}"/>
  </bookViews>
  <sheets>
    <sheet name="Retail Sales By State" sheetId="51" r:id="rId1"/>
    <sheet name="Total Market Segmentation" sheetId="45" r:id="rId2"/>
    <sheet name="Retail Sales By Marque" sheetId="26" r:id="rId3"/>
    <sheet name="Retail Share By Marque" sheetId="33" r:id="rId4"/>
    <sheet name="Retail Sales By Buyer Type" sheetId="46" r:id="rId5"/>
    <sheet name="Retail Sales By Fuel Type" sheetId="47" r:id="rId6"/>
    <sheet name="Retail Sales By Country Of Orig" sheetId="44" r:id="rId7"/>
    <sheet name="Segment Model Passenger" sheetId="48" r:id="rId8"/>
    <sheet name="Marque Passenger" sheetId="50" r:id="rId9"/>
    <sheet name="Segment Model SUV" sheetId="55" r:id="rId10"/>
    <sheet name="Marque SUV" sheetId="58" r:id="rId11"/>
    <sheet name="Segment Model Light Commercial" sheetId="54" r:id="rId12"/>
    <sheet name="Marque Light Commercial" sheetId="57" r:id="rId13"/>
    <sheet name="Segment Model Heavy Commercial" sheetId="53" r:id="rId14"/>
    <sheet name="Marque Heavy Commercial" sheetId="56" r:id="rId15"/>
    <sheet name="Retail Sales By Marque &amp; Model" sheetId="49" r:id="rId16"/>
  </sheets>
  <definedNames>
    <definedName name="DATA" localSheetId="14">#REF!</definedName>
    <definedName name="DATA" localSheetId="12">#REF!</definedName>
    <definedName name="DATA" localSheetId="10">#REF!</definedName>
    <definedName name="DATA" localSheetId="13">#REF!</definedName>
    <definedName name="DATA" localSheetId="11">#REF!</definedName>
    <definedName name="DATA" localSheetId="9">#REF!</definedName>
    <definedName name="DATA">#REF!</definedName>
    <definedName name="_xlnm.Print_Area" localSheetId="0">'Retail Sales By State'!$A$1:$L$40</definedName>
    <definedName name="_xlnm.Print_Titles" localSheetId="14">'Marque Heavy Commercial'!$1:$3</definedName>
    <definedName name="_xlnm.Print_Titles" localSheetId="12">'Marque Light Commercial'!$1:$3</definedName>
    <definedName name="_xlnm.Print_Titles" localSheetId="8">'Marque Passenger'!$1:$3</definedName>
    <definedName name="_xlnm.Print_Titles" localSheetId="10">'Marque SUV'!$1:$3</definedName>
    <definedName name="_xlnm.Print_Titles" localSheetId="15">'Retail Sales By Marque &amp; Model'!$1:$5</definedName>
    <definedName name="_xlnm.Print_Titles" localSheetId="13">'Segment Model Heavy Commercial'!$1:$3</definedName>
    <definedName name="_xlnm.Print_Titles" localSheetId="11">'Segment Model Light Commercial'!$1:$3</definedName>
    <definedName name="_xlnm.Print_Titles" localSheetId="7">'Segment Model Passenger'!$1:$3</definedName>
    <definedName name="_xlnm.Print_Titles" localSheetId="9">'Segment Model SUV'!$1:$3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8" i="49" l="1"/>
  <c r="J8" i="49" s="1"/>
  <c r="G8" i="49"/>
  <c r="I8" i="49" s="1"/>
  <c r="H9" i="49"/>
  <c r="J9" i="49" s="1"/>
  <c r="G9" i="49"/>
  <c r="I9" i="49" s="1"/>
  <c r="H10" i="49"/>
  <c r="J10" i="49" s="1"/>
  <c r="G10" i="49"/>
  <c r="I10" i="49" s="1"/>
  <c r="H11" i="49"/>
  <c r="J11" i="49" s="1"/>
  <c r="G11" i="49"/>
  <c r="I11" i="49" s="1"/>
  <c r="H12" i="49"/>
  <c r="J12" i="49" s="1"/>
  <c r="G12" i="49"/>
  <c r="I12" i="49" s="1"/>
  <c r="I15" i="49"/>
  <c r="H15" i="49"/>
  <c r="J15" i="49" s="1"/>
  <c r="G15" i="49"/>
  <c r="I16" i="49"/>
  <c r="H16" i="49"/>
  <c r="J16" i="49" s="1"/>
  <c r="G16" i="49"/>
  <c r="H19" i="49"/>
  <c r="J19" i="49" s="1"/>
  <c r="G19" i="49"/>
  <c r="I19" i="49" s="1"/>
  <c r="J20" i="49"/>
  <c r="I20" i="49"/>
  <c r="H20" i="49"/>
  <c r="G20" i="49"/>
  <c r="H21" i="49"/>
  <c r="J21" i="49" s="1"/>
  <c r="G21" i="49"/>
  <c r="I21" i="49" s="1"/>
  <c r="H24" i="49"/>
  <c r="J24" i="49" s="1"/>
  <c r="G24" i="49"/>
  <c r="I24" i="49" s="1"/>
  <c r="H25" i="49"/>
  <c r="J25" i="49" s="1"/>
  <c r="G25" i="49"/>
  <c r="I25" i="49" s="1"/>
  <c r="H26" i="49"/>
  <c r="J26" i="49" s="1"/>
  <c r="G26" i="49"/>
  <c r="I26" i="49" s="1"/>
  <c r="H27" i="49"/>
  <c r="J27" i="49" s="1"/>
  <c r="G27" i="49"/>
  <c r="I27" i="49" s="1"/>
  <c r="H28" i="49"/>
  <c r="J28" i="49" s="1"/>
  <c r="G28" i="49"/>
  <c r="I28" i="49" s="1"/>
  <c r="H29" i="49"/>
  <c r="J29" i="49" s="1"/>
  <c r="G29" i="49"/>
  <c r="I29" i="49" s="1"/>
  <c r="H30" i="49"/>
  <c r="J30" i="49" s="1"/>
  <c r="G30" i="49"/>
  <c r="I30" i="49" s="1"/>
  <c r="H31" i="49"/>
  <c r="J31" i="49" s="1"/>
  <c r="G31" i="49"/>
  <c r="I31" i="49" s="1"/>
  <c r="I32" i="49"/>
  <c r="H32" i="49"/>
  <c r="J32" i="49" s="1"/>
  <c r="G32" i="49"/>
  <c r="I33" i="49"/>
  <c r="H33" i="49"/>
  <c r="J33" i="49" s="1"/>
  <c r="G33" i="49"/>
  <c r="H34" i="49"/>
  <c r="J34" i="49" s="1"/>
  <c r="G34" i="49"/>
  <c r="I34" i="49" s="1"/>
  <c r="H35" i="49"/>
  <c r="J35" i="49" s="1"/>
  <c r="G35" i="49"/>
  <c r="I35" i="49" s="1"/>
  <c r="H36" i="49"/>
  <c r="J36" i="49" s="1"/>
  <c r="G36" i="49"/>
  <c r="I36" i="49" s="1"/>
  <c r="H37" i="49"/>
  <c r="J37" i="49" s="1"/>
  <c r="G37" i="49"/>
  <c r="I37" i="49" s="1"/>
  <c r="H38" i="49"/>
  <c r="J38" i="49" s="1"/>
  <c r="G38" i="49"/>
  <c r="I38" i="49" s="1"/>
  <c r="H39" i="49"/>
  <c r="J39" i="49" s="1"/>
  <c r="G39" i="49"/>
  <c r="I39" i="49" s="1"/>
  <c r="H40" i="49"/>
  <c r="J40" i="49" s="1"/>
  <c r="G40" i="49"/>
  <c r="I40" i="49" s="1"/>
  <c r="I41" i="49"/>
  <c r="H41" i="49"/>
  <c r="J41" i="49" s="1"/>
  <c r="G41" i="49"/>
  <c r="H44" i="49"/>
  <c r="J44" i="49" s="1"/>
  <c r="G44" i="49"/>
  <c r="I44" i="49" s="1"/>
  <c r="H45" i="49"/>
  <c r="J45" i="49" s="1"/>
  <c r="G45" i="49"/>
  <c r="I45" i="49" s="1"/>
  <c r="I46" i="49"/>
  <c r="H46" i="49"/>
  <c r="J46" i="49" s="1"/>
  <c r="G46" i="49"/>
  <c r="H47" i="49"/>
  <c r="J47" i="49" s="1"/>
  <c r="G47" i="49"/>
  <c r="I47" i="49" s="1"/>
  <c r="H50" i="49"/>
  <c r="J50" i="49" s="1"/>
  <c r="G50" i="49"/>
  <c r="I50" i="49" s="1"/>
  <c r="I51" i="49"/>
  <c r="H51" i="49"/>
  <c r="J51" i="49" s="1"/>
  <c r="G51" i="49"/>
  <c r="H52" i="49"/>
  <c r="J52" i="49" s="1"/>
  <c r="G52" i="49"/>
  <c r="I52" i="49" s="1"/>
  <c r="H53" i="49"/>
  <c r="J53" i="49" s="1"/>
  <c r="G53" i="49"/>
  <c r="I53" i="49" s="1"/>
  <c r="H54" i="49"/>
  <c r="J54" i="49" s="1"/>
  <c r="G54" i="49"/>
  <c r="I54" i="49" s="1"/>
  <c r="H55" i="49"/>
  <c r="J55" i="49" s="1"/>
  <c r="G55" i="49"/>
  <c r="I55" i="49" s="1"/>
  <c r="H56" i="49"/>
  <c r="J56" i="49" s="1"/>
  <c r="G56" i="49"/>
  <c r="I56" i="49" s="1"/>
  <c r="H57" i="49"/>
  <c r="J57" i="49" s="1"/>
  <c r="G57" i="49"/>
  <c r="I57" i="49" s="1"/>
  <c r="I58" i="49"/>
  <c r="H58" i="49"/>
  <c r="J58" i="49" s="1"/>
  <c r="G58" i="49"/>
  <c r="H59" i="49"/>
  <c r="J59" i="49" s="1"/>
  <c r="G59" i="49"/>
  <c r="I59" i="49" s="1"/>
  <c r="H60" i="49"/>
  <c r="J60" i="49" s="1"/>
  <c r="G60" i="49"/>
  <c r="I60" i="49" s="1"/>
  <c r="H61" i="49"/>
  <c r="J61" i="49" s="1"/>
  <c r="G61" i="49"/>
  <c r="I61" i="49" s="1"/>
  <c r="H62" i="49"/>
  <c r="J62" i="49" s="1"/>
  <c r="G62" i="49"/>
  <c r="I62" i="49" s="1"/>
  <c r="I63" i="49"/>
  <c r="H63" i="49"/>
  <c r="J63" i="49" s="1"/>
  <c r="G63" i="49"/>
  <c r="H64" i="49"/>
  <c r="J64" i="49" s="1"/>
  <c r="G64" i="49"/>
  <c r="I64" i="49" s="1"/>
  <c r="H65" i="49"/>
  <c r="J65" i="49" s="1"/>
  <c r="G65" i="49"/>
  <c r="I65" i="49" s="1"/>
  <c r="H66" i="49"/>
  <c r="J66" i="49" s="1"/>
  <c r="G66" i="49"/>
  <c r="I66" i="49" s="1"/>
  <c r="H67" i="49"/>
  <c r="J67" i="49" s="1"/>
  <c r="G67" i="49"/>
  <c r="I67" i="49" s="1"/>
  <c r="H68" i="49"/>
  <c r="J68" i="49" s="1"/>
  <c r="G68" i="49"/>
  <c r="I68" i="49" s="1"/>
  <c r="H69" i="49"/>
  <c r="J69" i="49" s="1"/>
  <c r="G69" i="49"/>
  <c r="I69" i="49" s="1"/>
  <c r="H70" i="49"/>
  <c r="J70" i="49" s="1"/>
  <c r="G70" i="49"/>
  <c r="I70" i="49" s="1"/>
  <c r="H71" i="49"/>
  <c r="J71" i="49" s="1"/>
  <c r="G71" i="49"/>
  <c r="I71" i="49" s="1"/>
  <c r="H72" i="49"/>
  <c r="J72" i="49" s="1"/>
  <c r="G72" i="49"/>
  <c r="I72" i="49" s="1"/>
  <c r="H75" i="49"/>
  <c r="J75" i="49" s="1"/>
  <c r="G75" i="49"/>
  <c r="I75" i="49" s="1"/>
  <c r="H76" i="49"/>
  <c r="J76" i="49" s="1"/>
  <c r="G76" i="49"/>
  <c r="I76" i="49" s="1"/>
  <c r="J79" i="49"/>
  <c r="I79" i="49"/>
  <c r="H79" i="49"/>
  <c r="G79" i="49"/>
  <c r="J80" i="49"/>
  <c r="I80" i="49"/>
  <c r="H80" i="49"/>
  <c r="G80" i="49"/>
  <c r="H83" i="49"/>
  <c r="J83" i="49" s="1"/>
  <c r="G83" i="49"/>
  <c r="I83" i="49" s="1"/>
  <c r="H84" i="49"/>
  <c r="J84" i="49" s="1"/>
  <c r="G84" i="49"/>
  <c r="I84" i="49" s="1"/>
  <c r="H87" i="49"/>
  <c r="J87" i="49" s="1"/>
  <c r="G87" i="49"/>
  <c r="I87" i="49" s="1"/>
  <c r="H88" i="49"/>
  <c r="J88" i="49" s="1"/>
  <c r="G88" i="49"/>
  <c r="I88" i="49" s="1"/>
  <c r="H89" i="49"/>
  <c r="J89" i="49" s="1"/>
  <c r="G89" i="49"/>
  <c r="I89" i="49" s="1"/>
  <c r="H90" i="49"/>
  <c r="J90" i="49" s="1"/>
  <c r="G90" i="49"/>
  <c r="I90" i="49" s="1"/>
  <c r="H93" i="49"/>
  <c r="J93" i="49" s="1"/>
  <c r="G93" i="49"/>
  <c r="I93" i="49" s="1"/>
  <c r="I94" i="49"/>
  <c r="H94" i="49"/>
  <c r="J94" i="49" s="1"/>
  <c r="G94" i="49"/>
  <c r="H95" i="49"/>
  <c r="J95" i="49" s="1"/>
  <c r="G95" i="49"/>
  <c r="I95" i="49" s="1"/>
  <c r="H98" i="49"/>
  <c r="J98" i="49" s="1"/>
  <c r="G98" i="49"/>
  <c r="I98" i="49" s="1"/>
  <c r="H99" i="49"/>
  <c r="J99" i="49" s="1"/>
  <c r="G99" i="49"/>
  <c r="I99" i="49" s="1"/>
  <c r="H102" i="49"/>
  <c r="J102" i="49" s="1"/>
  <c r="G102" i="49"/>
  <c r="I102" i="49" s="1"/>
  <c r="H103" i="49"/>
  <c r="J103" i="49" s="1"/>
  <c r="G103" i="49"/>
  <c r="I103" i="49" s="1"/>
  <c r="H106" i="49"/>
  <c r="J106" i="49" s="1"/>
  <c r="G106" i="49"/>
  <c r="I106" i="49" s="1"/>
  <c r="H107" i="49"/>
  <c r="J107" i="49" s="1"/>
  <c r="G107" i="49"/>
  <c r="I107" i="49" s="1"/>
  <c r="H108" i="49"/>
  <c r="J108" i="49" s="1"/>
  <c r="G108" i="49"/>
  <c r="I108" i="49" s="1"/>
  <c r="H109" i="49"/>
  <c r="J109" i="49" s="1"/>
  <c r="G109" i="49"/>
  <c r="I109" i="49" s="1"/>
  <c r="H112" i="49"/>
  <c r="J112" i="49" s="1"/>
  <c r="G112" i="49"/>
  <c r="I112" i="49" s="1"/>
  <c r="H113" i="49"/>
  <c r="J113" i="49" s="1"/>
  <c r="G113" i="49"/>
  <c r="I113" i="49" s="1"/>
  <c r="H114" i="49"/>
  <c r="J114" i="49" s="1"/>
  <c r="G114" i="49"/>
  <c r="I114" i="49" s="1"/>
  <c r="H117" i="49"/>
  <c r="J117" i="49" s="1"/>
  <c r="G117" i="49"/>
  <c r="I117" i="49" s="1"/>
  <c r="H118" i="49"/>
  <c r="J118" i="49" s="1"/>
  <c r="G118" i="49"/>
  <c r="I118" i="49" s="1"/>
  <c r="H119" i="49"/>
  <c r="J119" i="49" s="1"/>
  <c r="G119" i="49"/>
  <c r="I119" i="49" s="1"/>
  <c r="H120" i="49"/>
  <c r="J120" i="49" s="1"/>
  <c r="G120" i="49"/>
  <c r="I120" i="49" s="1"/>
  <c r="H121" i="49"/>
  <c r="J121" i="49" s="1"/>
  <c r="G121" i="49"/>
  <c r="I121" i="49" s="1"/>
  <c r="H122" i="49"/>
  <c r="J122" i="49" s="1"/>
  <c r="G122" i="49"/>
  <c r="I122" i="49" s="1"/>
  <c r="H123" i="49"/>
  <c r="J123" i="49" s="1"/>
  <c r="G123" i="49"/>
  <c r="I123" i="49" s="1"/>
  <c r="H124" i="49"/>
  <c r="J124" i="49" s="1"/>
  <c r="G124" i="49"/>
  <c r="I124" i="49" s="1"/>
  <c r="J125" i="49"/>
  <c r="I125" i="49"/>
  <c r="H125" i="49"/>
  <c r="G125" i="49"/>
  <c r="H126" i="49"/>
  <c r="J126" i="49" s="1"/>
  <c r="G126" i="49"/>
  <c r="I126" i="49" s="1"/>
  <c r="H127" i="49"/>
  <c r="J127" i="49" s="1"/>
  <c r="G127" i="49"/>
  <c r="I127" i="49" s="1"/>
  <c r="J128" i="49"/>
  <c r="I128" i="49"/>
  <c r="H128" i="49"/>
  <c r="G128" i="49"/>
  <c r="H129" i="49"/>
  <c r="J129" i="49" s="1"/>
  <c r="G129" i="49"/>
  <c r="I129" i="49" s="1"/>
  <c r="H130" i="49"/>
  <c r="J130" i="49" s="1"/>
  <c r="G130" i="49"/>
  <c r="I130" i="49" s="1"/>
  <c r="H131" i="49"/>
  <c r="J131" i="49" s="1"/>
  <c r="G131" i="49"/>
  <c r="I131" i="49" s="1"/>
  <c r="H134" i="49"/>
  <c r="J134" i="49" s="1"/>
  <c r="G134" i="49"/>
  <c r="I134" i="49" s="1"/>
  <c r="H135" i="49"/>
  <c r="J135" i="49" s="1"/>
  <c r="G135" i="49"/>
  <c r="I135" i="49" s="1"/>
  <c r="H138" i="49"/>
  <c r="J138" i="49" s="1"/>
  <c r="G138" i="49"/>
  <c r="I138" i="49" s="1"/>
  <c r="H139" i="49"/>
  <c r="J139" i="49" s="1"/>
  <c r="G139" i="49"/>
  <c r="I139" i="49" s="1"/>
  <c r="H140" i="49"/>
  <c r="J140" i="49" s="1"/>
  <c r="G140" i="49"/>
  <c r="I140" i="49" s="1"/>
  <c r="H141" i="49"/>
  <c r="J141" i="49" s="1"/>
  <c r="G141" i="49"/>
  <c r="I141" i="49" s="1"/>
  <c r="H144" i="49"/>
  <c r="J144" i="49" s="1"/>
  <c r="G144" i="49"/>
  <c r="I144" i="49" s="1"/>
  <c r="H145" i="49"/>
  <c r="J145" i="49" s="1"/>
  <c r="G145" i="49"/>
  <c r="I145" i="49" s="1"/>
  <c r="J146" i="49"/>
  <c r="I146" i="49"/>
  <c r="H146" i="49"/>
  <c r="G146" i="49"/>
  <c r="J147" i="49"/>
  <c r="I147" i="49"/>
  <c r="H147" i="49"/>
  <c r="G147" i="49"/>
  <c r="H148" i="49"/>
  <c r="J148" i="49" s="1"/>
  <c r="G148" i="49"/>
  <c r="I148" i="49" s="1"/>
  <c r="H151" i="49"/>
  <c r="J151" i="49" s="1"/>
  <c r="G151" i="49"/>
  <c r="I151" i="49" s="1"/>
  <c r="H152" i="49"/>
  <c r="J152" i="49" s="1"/>
  <c r="G152" i="49"/>
  <c r="I152" i="49" s="1"/>
  <c r="H153" i="49"/>
  <c r="J153" i="49" s="1"/>
  <c r="G153" i="49"/>
  <c r="I153" i="49" s="1"/>
  <c r="J154" i="49"/>
  <c r="I154" i="49"/>
  <c r="H154" i="49"/>
  <c r="G154" i="49"/>
  <c r="H155" i="49"/>
  <c r="J155" i="49" s="1"/>
  <c r="G155" i="49"/>
  <c r="I155" i="49" s="1"/>
  <c r="H156" i="49"/>
  <c r="J156" i="49" s="1"/>
  <c r="G156" i="49"/>
  <c r="I156" i="49" s="1"/>
  <c r="J157" i="49"/>
  <c r="I157" i="49"/>
  <c r="H157" i="49"/>
  <c r="G157" i="49"/>
  <c r="H158" i="49"/>
  <c r="J158" i="49" s="1"/>
  <c r="G158" i="49"/>
  <c r="I158" i="49" s="1"/>
  <c r="H161" i="49"/>
  <c r="J161" i="49" s="1"/>
  <c r="G161" i="49"/>
  <c r="I161" i="49" s="1"/>
  <c r="H162" i="49"/>
  <c r="J162" i="49" s="1"/>
  <c r="G162" i="49"/>
  <c r="I162" i="49" s="1"/>
  <c r="H163" i="49"/>
  <c r="J163" i="49" s="1"/>
  <c r="G163" i="49"/>
  <c r="I163" i="49" s="1"/>
  <c r="H164" i="49"/>
  <c r="J164" i="49" s="1"/>
  <c r="G164" i="49"/>
  <c r="I164" i="49" s="1"/>
  <c r="H167" i="49"/>
  <c r="J167" i="49" s="1"/>
  <c r="G167" i="49"/>
  <c r="I167" i="49" s="1"/>
  <c r="H168" i="49"/>
  <c r="J168" i="49" s="1"/>
  <c r="G168" i="49"/>
  <c r="I168" i="49" s="1"/>
  <c r="H169" i="49"/>
  <c r="J169" i="49" s="1"/>
  <c r="G169" i="49"/>
  <c r="I169" i="49" s="1"/>
  <c r="H170" i="49"/>
  <c r="J170" i="49" s="1"/>
  <c r="G170" i="49"/>
  <c r="I170" i="49" s="1"/>
  <c r="H171" i="49"/>
  <c r="J171" i="49" s="1"/>
  <c r="G171" i="49"/>
  <c r="I171" i="49" s="1"/>
  <c r="H172" i="49"/>
  <c r="J172" i="49" s="1"/>
  <c r="G172" i="49"/>
  <c r="I172" i="49" s="1"/>
  <c r="H173" i="49"/>
  <c r="J173" i="49" s="1"/>
  <c r="G173" i="49"/>
  <c r="I173" i="49" s="1"/>
  <c r="H174" i="49"/>
  <c r="J174" i="49" s="1"/>
  <c r="G174" i="49"/>
  <c r="I174" i="49" s="1"/>
  <c r="H175" i="49"/>
  <c r="J175" i="49" s="1"/>
  <c r="G175" i="49"/>
  <c r="I175" i="49" s="1"/>
  <c r="H178" i="49"/>
  <c r="J178" i="49" s="1"/>
  <c r="G178" i="49"/>
  <c r="I178" i="49" s="1"/>
  <c r="H179" i="49"/>
  <c r="J179" i="49" s="1"/>
  <c r="G179" i="49"/>
  <c r="I179" i="49" s="1"/>
  <c r="H180" i="49"/>
  <c r="J180" i="49" s="1"/>
  <c r="G180" i="49"/>
  <c r="I180" i="49" s="1"/>
  <c r="H181" i="49"/>
  <c r="J181" i="49" s="1"/>
  <c r="G181" i="49"/>
  <c r="I181" i="49" s="1"/>
  <c r="H182" i="49"/>
  <c r="J182" i="49" s="1"/>
  <c r="G182" i="49"/>
  <c r="I182" i="49" s="1"/>
  <c r="H183" i="49"/>
  <c r="J183" i="49" s="1"/>
  <c r="G183" i="49"/>
  <c r="I183" i="49" s="1"/>
  <c r="H184" i="49"/>
  <c r="J184" i="49" s="1"/>
  <c r="G184" i="49"/>
  <c r="I184" i="49" s="1"/>
  <c r="H185" i="49"/>
  <c r="J185" i="49" s="1"/>
  <c r="G185" i="49"/>
  <c r="I185" i="49" s="1"/>
  <c r="I188" i="49"/>
  <c r="H188" i="49"/>
  <c r="J188" i="49" s="1"/>
  <c r="G188" i="49"/>
  <c r="H189" i="49"/>
  <c r="J189" i="49" s="1"/>
  <c r="G189" i="49"/>
  <c r="I189" i="49" s="1"/>
  <c r="H190" i="49"/>
  <c r="J190" i="49" s="1"/>
  <c r="G190" i="49"/>
  <c r="I190" i="49" s="1"/>
  <c r="H191" i="49"/>
  <c r="J191" i="49" s="1"/>
  <c r="G191" i="49"/>
  <c r="I191" i="49" s="1"/>
  <c r="H192" i="49"/>
  <c r="J192" i="49" s="1"/>
  <c r="G192" i="49"/>
  <c r="I192" i="49" s="1"/>
  <c r="H193" i="49"/>
  <c r="J193" i="49" s="1"/>
  <c r="G193" i="49"/>
  <c r="I193" i="49" s="1"/>
  <c r="H194" i="49"/>
  <c r="J194" i="49" s="1"/>
  <c r="G194" i="49"/>
  <c r="I194" i="49" s="1"/>
  <c r="J195" i="49"/>
  <c r="I195" i="49"/>
  <c r="H195" i="49"/>
  <c r="G195" i="49"/>
  <c r="J196" i="49"/>
  <c r="I196" i="49"/>
  <c r="H196" i="49"/>
  <c r="G196" i="49"/>
  <c r="H197" i="49"/>
  <c r="J197" i="49" s="1"/>
  <c r="G197" i="49"/>
  <c r="I197" i="49" s="1"/>
  <c r="H198" i="49"/>
  <c r="J198" i="49" s="1"/>
  <c r="G198" i="49"/>
  <c r="I198" i="49" s="1"/>
  <c r="H199" i="49"/>
  <c r="J199" i="49" s="1"/>
  <c r="G199" i="49"/>
  <c r="I199" i="49" s="1"/>
  <c r="H200" i="49"/>
  <c r="J200" i="49" s="1"/>
  <c r="G200" i="49"/>
  <c r="I200" i="49" s="1"/>
  <c r="H201" i="49"/>
  <c r="J201" i="49" s="1"/>
  <c r="G201" i="49"/>
  <c r="I201" i="49" s="1"/>
  <c r="H202" i="49"/>
  <c r="J202" i="49" s="1"/>
  <c r="G202" i="49"/>
  <c r="I202" i="49" s="1"/>
  <c r="J205" i="49"/>
  <c r="I205" i="49"/>
  <c r="H205" i="49"/>
  <c r="G205" i="49"/>
  <c r="H206" i="49"/>
  <c r="J206" i="49" s="1"/>
  <c r="G206" i="49"/>
  <c r="I206" i="49" s="1"/>
  <c r="I207" i="49"/>
  <c r="H207" i="49"/>
  <c r="J207" i="49" s="1"/>
  <c r="G207" i="49"/>
  <c r="J208" i="49"/>
  <c r="I208" i="49"/>
  <c r="H208" i="49"/>
  <c r="G208" i="49"/>
  <c r="J209" i="49"/>
  <c r="I209" i="49"/>
  <c r="H209" i="49"/>
  <c r="G209" i="49"/>
  <c r="H210" i="49"/>
  <c r="J210" i="49" s="1"/>
  <c r="G210" i="49"/>
  <c r="I210" i="49" s="1"/>
  <c r="I213" i="49"/>
  <c r="H213" i="49"/>
  <c r="J213" i="49" s="1"/>
  <c r="G213" i="49"/>
  <c r="I214" i="49"/>
  <c r="H214" i="49"/>
  <c r="J214" i="49" s="1"/>
  <c r="G214" i="49"/>
  <c r="I215" i="49"/>
  <c r="H215" i="49"/>
  <c r="J215" i="49" s="1"/>
  <c r="G215" i="49"/>
  <c r="I216" i="49"/>
  <c r="H216" i="49"/>
  <c r="J216" i="49" s="1"/>
  <c r="G216" i="49"/>
  <c r="I217" i="49"/>
  <c r="H217" i="49"/>
  <c r="J217" i="49" s="1"/>
  <c r="G217" i="49"/>
  <c r="H220" i="49"/>
  <c r="J220" i="49" s="1"/>
  <c r="G220" i="49"/>
  <c r="I220" i="49" s="1"/>
  <c r="H221" i="49"/>
  <c r="J221" i="49" s="1"/>
  <c r="G221" i="49"/>
  <c r="I221" i="49" s="1"/>
  <c r="H224" i="49"/>
  <c r="J224" i="49" s="1"/>
  <c r="G224" i="49"/>
  <c r="I224" i="49" s="1"/>
  <c r="H225" i="49"/>
  <c r="J225" i="49" s="1"/>
  <c r="G225" i="49"/>
  <c r="I225" i="49" s="1"/>
  <c r="H226" i="49"/>
  <c r="J226" i="49" s="1"/>
  <c r="G226" i="49"/>
  <c r="I226" i="49" s="1"/>
  <c r="H227" i="49"/>
  <c r="J227" i="49" s="1"/>
  <c r="G227" i="49"/>
  <c r="I227" i="49" s="1"/>
  <c r="H230" i="49"/>
  <c r="J230" i="49" s="1"/>
  <c r="G230" i="49"/>
  <c r="I230" i="49" s="1"/>
  <c r="H231" i="49"/>
  <c r="J231" i="49" s="1"/>
  <c r="G231" i="49"/>
  <c r="I231" i="49" s="1"/>
  <c r="J232" i="49"/>
  <c r="H232" i="49"/>
  <c r="G232" i="49"/>
  <c r="I232" i="49" s="1"/>
  <c r="H233" i="49"/>
  <c r="J233" i="49" s="1"/>
  <c r="G233" i="49"/>
  <c r="I233" i="49" s="1"/>
  <c r="H236" i="49"/>
  <c r="J236" i="49" s="1"/>
  <c r="G236" i="49"/>
  <c r="I236" i="49" s="1"/>
  <c r="H237" i="49"/>
  <c r="J237" i="49" s="1"/>
  <c r="G237" i="49"/>
  <c r="I237" i="49" s="1"/>
  <c r="H240" i="49"/>
  <c r="J240" i="49" s="1"/>
  <c r="G240" i="49"/>
  <c r="I240" i="49" s="1"/>
  <c r="H241" i="49"/>
  <c r="J241" i="49" s="1"/>
  <c r="G241" i="49"/>
  <c r="I241" i="49" s="1"/>
  <c r="H242" i="49"/>
  <c r="J242" i="49" s="1"/>
  <c r="G242" i="49"/>
  <c r="I242" i="49" s="1"/>
  <c r="H243" i="49"/>
  <c r="J243" i="49" s="1"/>
  <c r="G243" i="49"/>
  <c r="I243" i="49" s="1"/>
  <c r="H244" i="49"/>
  <c r="J244" i="49" s="1"/>
  <c r="G244" i="49"/>
  <c r="I244" i="49" s="1"/>
  <c r="H247" i="49"/>
  <c r="J247" i="49" s="1"/>
  <c r="G247" i="49"/>
  <c r="I247" i="49" s="1"/>
  <c r="H248" i="49"/>
  <c r="J248" i="49" s="1"/>
  <c r="G248" i="49"/>
  <c r="I248" i="49" s="1"/>
  <c r="H249" i="49"/>
  <c r="J249" i="49" s="1"/>
  <c r="G249" i="49"/>
  <c r="I249" i="49" s="1"/>
  <c r="H250" i="49"/>
  <c r="J250" i="49" s="1"/>
  <c r="G250" i="49"/>
  <c r="I250" i="49" s="1"/>
  <c r="H251" i="49"/>
  <c r="J251" i="49" s="1"/>
  <c r="G251" i="49"/>
  <c r="I251" i="49" s="1"/>
  <c r="H252" i="49"/>
  <c r="J252" i="49" s="1"/>
  <c r="G252" i="49"/>
  <c r="I252" i="49" s="1"/>
  <c r="H253" i="49"/>
  <c r="J253" i="49" s="1"/>
  <c r="G253" i="49"/>
  <c r="I253" i="49" s="1"/>
  <c r="H254" i="49"/>
  <c r="J254" i="49" s="1"/>
  <c r="G254" i="49"/>
  <c r="I254" i="49" s="1"/>
  <c r="H257" i="49"/>
  <c r="J257" i="49" s="1"/>
  <c r="G257" i="49"/>
  <c r="I257" i="49" s="1"/>
  <c r="H258" i="49"/>
  <c r="J258" i="49" s="1"/>
  <c r="G258" i="49"/>
  <c r="I258" i="49" s="1"/>
  <c r="H259" i="49"/>
  <c r="J259" i="49" s="1"/>
  <c r="G259" i="49"/>
  <c r="I259" i="49" s="1"/>
  <c r="H260" i="49"/>
  <c r="J260" i="49" s="1"/>
  <c r="G260" i="49"/>
  <c r="I260" i="49" s="1"/>
  <c r="H261" i="49"/>
  <c r="J261" i="49" s="1"/>
  <c r="G261" i="49"/>
  <c r="I261" i="49" s="1"/>
  <c r="H262" i="49"/>
  <c r="J262" i="49" s="1"/>
  <c r="G262" i="49"/>
  <c r="I262" i="49" s="1"/>
  <c r="H265" i="49"/>
  <c r="J265" i="49" s="1"/>
  <c r="G265" i="49"/>
  <c r="I265" i="49" s="1"/>
  <c r="H266" i="49"/>
  <c r="J266" i="49" s="1"/>
  <c r="G266" i="49"/>
  <c r="I266" i="49" s="1"/>
  <c r="H269" i="49"/>
  <c r="J269" i="49" s="1"/>
  <c r="G269" i="49"/>
  <c r="I269" i="49" s="1"/>
  <c r="H270" i="49"/>
  <c r="J270" i="49" s="1"/>
  <c r="G270" i="49"/>
  <c r="I270" i="49" s="1"/>
  <c r="J271" i="49"/>
  <c r="I271" i="49"/>
  <c r="H271" i="49"/>
  <c r="G271" i="49"/>
  <c r="H272" i="49"/>
  <c r="J272" i="49" s="1"/>
  <c r="G272" i="49"/>
  <c r="I272" i="49" s="1"/>
  <c r="H273" i="49"/>
  <c r="J273" i="49" s="1"/>
  <c r="G273" i="49"/>
  <c r="I273" i="49" s="1"/>
  <c r="H274" i="49"/>
  <c r="J274" i="49" s="1"/>
  <c r="G274" i="49"/>
  <c r="I274" i="49" s="1"/>
  <c r="H275" i="49"/>
  <c r="J275" i="49" s="1"/>
  <c r="G275" i="49"/>
  <c r="I275" i="49" s="1"/>
  <c r="H276" i="49"/>
  <c r="J276" i="49" s="1"/>
  <c r="G276" i="49"/>
  <c r="I276" i="49" s="1"/>
  <c r="H277" i="49"/>
  <c r="J277" i="49" s="1"/>
  <c r="G277" i="49"/>
  <c r="I277" i="49" s="1"/>
  <c r="H278" i="49"/>
  <c r="J278" i="49" s="1"/>
  <c r="G278" i="49"/>
  <c r="I278" i="49" s="1"/>
  <c r="J279" i="49"/>
  <c r="I279" i="49"/>
  <c r="H279" i="49"/>
  <c r="G279" i="49"/>
  <c r="H280" i="49"/>
  <c r="J280" i="49" s="1"/>
  <c r="G280" i="49"/>
  <c r="I280" i="49" s="1"/>
  <c r="H283" i="49"/>
  <c r="J283" i="49" s="1"/>
  <c r="G283" i="49"/>
  <c r="I283" i="49" s="1"/>
  <c r="I284" i="49"/>
  <c r="H284" i="49"/>
  <c r="J284" i="49" s="1"/>
  <c r="G284" i="49"/>
  <c r="H285" i="49"/>
  <c r="J285" i="49" s="1"/>
  <c r="G285" i="49"/>
  <c r="I285" i="49" s="1"/>
  <c r="J288" i="49"/>
  <c r="I288" i="49"/>
  <c r="H288" i="49"/>
  <c r="G288" i="49"/>
  <c r="H289" i="49"/>
  <c r="J289" i="49" s="1"/>
  <c r="G289" i="49"/>
  <c r="I289" i="49" s="1"/>
  <c r="H290" i="49"/>
  <c r="J290" i="49" s="1"/>
  <c r="G290" i="49"/>
  <c r="I290" i="49" s="1"/>
  <c r="H291" i="49"/>
  <c r="J291" i="49" s="1"/>
  <c r="G291" i="49"/>
  <c r="I291" i="49" s="1"/>
  <c r="H292" i="49"/>
  <c r="J292" i="49" s="1"/>
  <c r="G292" i="49"/>
  <c r="I292" i="49" s="1"/>
  <c r="H293" i="49"/>
  <c r="J293" i="49" s="1"/>
  <c r="G293" i="49"/>
  <c r="I293" i="49" s="1"/>
  <c r="H294" i="49"/>
  <c r="J294" i="49" s="1"/>
  <c r="G294" i="49"/>
  <c r="I294" i="49" s="1"/>
  <c r="H295" i="49"/>
  <c r="J295" i="49" s="1"/>
  <c r="G295" i="49"/>
  <c r="I295" i="49" s="1"/>
  <c r="H298" i="49"/>
  <c r="J298" i="49" s="1"/>
  <c r="G298" i="49"/>
  <c r="I298" i="49" s="1"/>
  <c r="J299" i="49"/>
  <c r="I299" i="49"/>
  <c r="H299" i="49"/>
  <c r="G299" i="49"/>
  <c r="J300" i="49"/>
  <c r="I300" i="49"/>
  <c r="H300" i="49"/>
  <c r="G300" i="49"/>
  <c r="H301" i="49"/>
  <c r="J301" i="49" s="1"/>
  <c r="G301" i="49"/>
  <c r="I301" i="49" s="1"/>
  <c r="H302" i="49"/>
  <c r="J302" i="49" s="1"/>
  <c r="G302" i="49"/>
  <c r="I302" i="49" s="1"/>
  <c r="H303" i="49"/>
  <c r="J303" i="49" s="1"/>
  <c r="G303" i="49"/>
  <c r="I303" i="49" s="1"/>
  <c r="H304" i="49"/>
  <c r="J304" i="49" s="1"/>
  <c r="G304" i="49"/>
  <c r="I304" i="49" s="1"/>
  <c r="H305" i="49"/>
  <c r="J305" i="49" s="1"/>
  <c r="G305" i="49"/>
  <c r="I305" i="49" s="1"/>
  <c r="H308" i="49"/>
  <c r="J308" i="49" s="1"/>
  <c r="G308" i="49"/>
  <c r="I308" i="49" s="1"/>
  <c r="H309" i="49"/>
  <c r="J309" i="49" s="1"/>
  <c r="G309" i="49"/>
  <c r="I309" i="49" s="1"/>
  <c r="I310" i="49"/>
  <c r="H310" i="49"/>
  <c r="J310" i="49" s="1"/>
  <c r="G310" i="49"/>
  <c r="H311" i="49"/>
  <c r="J311" i="49" s="1"/>
  <c r="G311" i="49"/>
  <c r="I311" i="49" s="1"/>
  <c r="H312" i="49"/>
  <c r="J312" i="49" s="1"/>
  <c r="G312" i="49"/>
  <c r="I312" i="49" s="1"/>
  <c r="H313" i="49"/>
  <c r="J313" i="49" s="1"/>
  <c r="G313" i="49"/>
  <c r="I313" i="49" s="1"/>
  <c r="H314" i="49"/>
  <c r="J314" i="49" s="1"/>
  <c r="G314" i="49"/>
  <c r="I314" i="49" s="1"/>
  <c r="H315" i="49"/>
  <c r="J315" i="49" s="1"/>
  <c r="G315" i="49"/>
  <c r="I315" i="49" s="1"/>
  <c r="H316" i="49"/>
  <c r="J316" i="49" s="1"/>
  <c r="G316" i="49"/>
  <c r="I316" i="49" s="1"/>
  <c r="H317" i="49"/>
  <c r="J317" i="49" s="1"/>
  <c r="G317" i="49"/>
  <c r="I317" i="49" s="1"/>
  <c r="H318" i="49"/>
  <c r="J318" i="49" s="1"/>
  <c r="G318" i="49"/>
  <c r="I318" i="49" s="1"/>
  <c r="H319" i="49"/>
  <c r="J319" i="49" s="1"/>
  <c r="G319" i="49"/>
  <c r="I319" i="49" s="1"/>
  <c r="I322" i="49"/>
  <c r="H322" i="49"/>
  <c r="J322" i="49" s="1"/>
  <c r="G322" i="49"/>
  <c r="H323" i="49"/>
  <c r="J323" i="49" s="1"/>
  <c r="G323" i="49"/>
  <c r="I323" i="49" s="1"/>
  <c r="H324" i="49"/>
  <c r="J324" i="49" s="1"/>
  <c r="G324" i="49"/>
  <c r="I324" i="49" s="1"/>
  <c r="H325" i="49"/>
  <c r="J325" i="49" s="1"/>
  <c r="G325" i="49"/>
  <c r="I325" i="49" s="1"/>
  <c r="H328" i="49"/>
  <c r="J328" i="49" s="1"/>
  <c r="G328" i="49"/>
  <c r="I328" i="49" s="1"/>
  <c r="H329" i="49"/>
  <c r="J329" i="49" s="1"/>
  <c r="G329" i="49"/>
  <c r="I329" i="49" s="1"/>
  <c r="H332" i="49"/>
  <c r="J332" i="49" s="1"/>
  <c r="G332" i="49"/>
  <c r="I332" i="49" s="1"/>
  <c r="I333" i="49"/>
  <c r="H333" i="49"/>
  <c r="J333" i="49" s="1"/>
  <c r="G333" i="49"/>
  <c r="H334" i="49"/>
  <c r="J334" i="49" s="1"/>
  <c r="G334" i="49"/>
  <c r="I334" i="49" s="1"/>
  <c r="H337" i="49"/>
  <c r="J337" i="49" s="1"/>
  <c r="G337" i="49"/>
  <c r="I337" i="49" s="1"/>
  <c r="H338" i="49"/>
  <c r="J338" i="49" s="1"/>
  <c r="G338" i="49"/>
  <c r="I338" i="49" s="1"/>
  <c r="H339" i="49"/>
  <c r="J339" i="49" s="1"/>
  <c r="G339" i="49"/>
  <c r="I339" i="49" s="1"/>
  <c r="J340" i="49"/>
  <c r="I340" i="49"/>
  <c r="H340" i="49"/>
  <c r="G340" i="49"/>
  <c r="H341" i="49"/>
  <c r="J341" i="49" s="1"/>
  <c r="G341" i="49"/>
  <c r="I341" i="49" s="1"/>
  <c r="H344" i="49"/>
  <c r="J344" i="49" s="1"/>
  <c r="G344" i="49"/>
  <c r="I344" i="49" s="1"/>
  <c r="H345" i="49"/>
  <c r="J345" i="49" s="1"/>
  <c r="G345" i="49"/>
  <c r="I345" i="49" s="1"/>
  <c r="H346" i="49"/>
  <c r="J346" i="49" s="1"/>
  <c r="G346" i="49"/>
  <c r="I346" i="49" s="1"/>
  <c r="H347" i="49"/>
  <c r="J347" i="49" s="1"/>
  <c r="G347" i="49"/>
  <c r="I347" i="49" s="1"/>
  <c r="H348" i="49"/>
  <c r="J348" i="49" s="1"/>
  <c r="G348" i="49"/>
  <c r="I348" i="49" s="1"/>
  <c r="H349" i="49"/>
  <c r="J349" i="49" s="1"/>
  <c r="G349" i="49"/>
  <c r="I349" i="49" s="1"/>
  <c r="H350" i="49"/>
  <c r="J350" i="49" s="1"/>
  <c r="G350" i="49"/>
  <c r="I350" i="49" s="1"/>
  <c r="J351" i="49"/>
  <c r="I351" i="49"/>
  <c r="H351" i="49"/>
  <c r="G351" i="49"/>
  <c r="H352" i="49"/>
  <c r="J352" i="49" s="1"/>
  <c r="G352" i="49"/>
  <c r="I352" i="49" s="1"/>
  <c r="H353" i="49"/>
  <c r="J353" i="49" s="1"/>
  <c r="G353" i="49"/>
  <c r="I353" i="49" s="1"/>
  <c r="H354" i="49"/>
  <c r="J354" i="49" s="1"/>
  <c r="G354" i="49"/>
  <c r="I354" i="49" s="1"/>
  <c r="H355" i="49"/>
  <c r="J355" i="49" s="1"/>
  <c r="G355" i="49"/>
  <c r="I355" i="49" s="1"/>
  <c r="H356" i="49"/>
  <c r="J356" i="49" s="1"/>
  <c r="G356" i="49"/>
  <c r="I356" i="49" s="1"/>
  <c r="H359" i="49"/>
  <c r="J359" i="49" s="1"/>
  <c r="G359" i="49"/>
  <c r="I359" i="49" s="1"/>
  <c r="H360" i="49"/>
  <c r="J360" i="49" s="1"/>
  <c r="G360" i="49"/>
  <c r="I360" i="49" s="1"/>
  <c r="H363" i="49"/>
  <c r="J363" i="49" s="1"/>
  <c r="G363" i="49"/>
  <c r="I363" i="49" s="1"/>
  <c r="H364" i="49"/>
  <c r="J364" i="49" s="1"/>
  <c r="G364" i="49"/>
  <c r="I364" i="49" s="1"/>
  <c r="H365" i="49"/>
  <c r="J365" i="49" s="1"/>
  <c r="G365" i="49"/>
  <c r="I365" i="49" s="1"/>
  <c r="H366" i="49"/>
  <c r="J366" i="49" s="1"/>
  <c r="G366" i="49"/>
  <c r="I366" i="49" s="1"/>
  <c r="H367" i="49"/>
  <c r="J367" i="49" s="1"/>
  <c r="G367" i="49"/>
  <c r="I367" i="49" s="1"/>
  <c r="H368" i="49"/>
  <c r="J368" i="49" s="1"/>
  <c r="G368" i="49"/>
  <c r="I368" i="49" s="1"/>
  <c r="H369" i="49"/>
  <c r="J369" i="49" s="1"/>
  <c r="G369" i="49"/>
  <c r="I369" i="49" s="1"/>
  <c r="H370" i="49"/>
  <c r="J370" i="49" s="1"/>
  <c r="G370" i="49"/>
  <c r="I370" i="49" s="1"/>
  <c r="H371" i="49"/>
  <c r="J371" i="49" s="1"/>
  <c r="G371" i="49"/>
  <c r="I371" i="49" s="1"/>
  <c r="H372" i="49"/>
  <c r="J372" i="49" s="1"/>
  <c r="G372" i="49"/>
  <c r="I372" i="49" s="1"/>
  <c r="J373" i="49"/>
  <c r="I373" i="49"/>
  <c r="H373" i="49"/>
  <c r="G373" i="49"/>
  <c r="H374" i="49"/>
  <c r="J374" i="49" s="1"/>
  <c r="G374" i="49"/>
  <c r="I374" i="49" s="1"/>
  <c r="H375" i="49"/>
  <c r="J375" i="49" s="1"/>
  <c r="G375" i="49"/>
  <c r="I375" i="49" s="1"/>
  <c r="H376" i="49"/>
  <c r="J376" i="49" s="1"/>
  <c r="G376" i="49"/>
  <c r="I376" i="49" s="1"/>
  <c r="H377" i="49"/>
  <c r="J377" i="49" s="1"/>
  <c r="G377" i="49"/>
  <c r="I377" i="49" s="1"/>
  <c r="H378" i="49"/>
  <c r="J378" i="49" s="1"/>
  <c r="G378" i="49"/>
  <c r="I378" i="49" s="1"/>
  <c r="H379" i="49"/>
  <c r="J379" i="49" s="1"/>
  <c r="G379" i="49"/>
  <c r="I379" i="49" s="1"/>
  <c r="H380" i="49"/>
  <c r="J380" i="49" s="1"/>
  <c r="G380" i="49"/>
  <c r="I380" i="49" s="1"/>
  <c r="H381" i="49"/>
  <c r="J381" i="49" s="1"/>
  <c r="G381" i="49"/>
  <c r="I381" i="49" s="1"/>
  <c r="H382" i="49"/>
  <c r="J382" i="49" s="1"/>
  <c r="G382" i="49"/>
  <c r="I382" i="49" s="1"/>
  <c r="I383" i="49"/>
  <c r="H383" i="49"/>
  <c r="J383" i="49" s="1"/>
  <c r="G383" i="49"/>
  <c r="H384" i="49"/>
  <c r="J384" i="49" s="1"/>
  <c r="G384" i="49"/>
  <c r="I384" i="49" s="1"/>
  <c r="H385" i="49"/>
  <c r="J385" i="49" s="1"/>
  <c r="G385" i="49"/>
  <c r="I385" i="49" s="1"/>
  <c r="I386" i="49"/>
  <c r="H386" i="49"/>
  <c r="J386" i="49" s="1"/>
  <c r="G386" i="49"/>
  <c r="H387" i="49"/>
  <c r="J387" i="49" s="1"/>
  <c r="G387" i="49"/>
  <c r="I387" i="49" s="1"/>
  <c r="H390" i="49"/>
  <c r="J390" i="49" s="1"/>
  <c r="G390" i="49"/>
  <c r="I390" i="49" s="1"/>
  <c r="H391" i="49"/>
  <c r="J391" i="49" s="1"/>
  <c r="G391" i="49"/>
  <c r="I391" i="49" s="1"/>
  <c r="H392" i="49"/>
  <c r="J392" i="49" s="1"/>
  <c r="G392" i="49"/>
  <c r="I392" i="49" s="1"/>
  <c r="H395" i="49"/>
  <c r="J395" i="49" s="1"/>
  <c r="G395" i="49"/>
  <c r="I395" i="49" s="1"/>
  <c r="H396" i="49"/>
  <c r="J396" i="49" s="1"/>
  <c r="G396" i="49"/>
  <c r="I396" i="49" s="1"/>
  <c r="H397" i="49"/>
  <c r="J397" i="49" s="1"/>
  <c r="G397" i="49"/>
  <c r="I397" i="49" s="1"/>
  <c r="H398" i="49"/>
  <c r="J398" i="49" s="1"/>
  <c r="G398" i="49"/>
  <c r="I398" i="49" s="1"/>
  <c r="H399" i="49"/>
  <c r="J399" i="49" s="1"/>
  <c r="G399" i="49"/>
  <c r="I399" i="49" s="1"/>
  <c r="H400" i="49"/>
  <c r="J400" i="49" s="1"/>
  <c r="G400" i="49"/>
  <c r="I400" i="49" s="1"/>
  <c r="H401" i="49"/>
  <c r="J401" i="49" s="1"/>
  <c r="G401" i="49"/>
  <c r="I401" i="49" s="1"/>
  <c r="H402" i="49"/>
  <c r="J402" i="49" s="1"/>
  <c r="G402" i="49"/>
  <c r="I402" i="49" s="1"/>
  <c r="H403" i="49"/>
  <c r="J403" i="49" s="1"/>
  <c r="G403" i="49"/>
  <c r="I403" i="49" s="1"/>
  <c r="I406" i="49"/>
  <c r="H406" i="49"/>
  <c r="J406" i="49" s="1"/>
  <c r="G406" i="49"/>
  <c r="H407" i="49"/>
  <c r="J407" i="49" s="1"/>
  <c r="G407" i="49"/>
  <c r="I407" i="49" s="1"/>
  <c r="H408" i="49"/>
  <c r="J408" i="49" s="1"/>
  <c r="G408" i="49"/>
  <c r="I408" i="49" s="1"/>
  <c r="H409" i="49"/>
  <c r="J409" i="49" s="1"/>
  <c r="G409" i="49"/>
  <c r="I409" i="49" s="1"/>
  <c r="H410" i="49"/>
  <c r="J410" i="49" s="1"/>
  <c r="G410" i="49"/>
  <c r="I410" i="49" s="1"/>
  <c r="H413" i="49"/>
  <c r="J413" i="49" s="1"/>
  <c r="G413" i="49"/>
  <c r="I413" i="49" s="1"/>
  <c r="H414" i="49"/>
  <c r="J414" i="49" s="1"/>
  <c r="G414" i="49"/>
  <c r="I414" i="49" s="1"/>
  <c r="H415" i="49"/>
  <c r="J415" i="49" s="1"/>
  <c r="G415" i="49"/>
  <c r="I415" i="49" s="1"/>
  <c r="H416" i="49"/>
  <c r="J416" i="49" s="1"/>
  <c r="G416" i="49"/>
  <c r="I416" i="49" s="1"/>
  <c r="H417" i="49"/>
  <c r="J417" i="49" s="1"/>
  <c r="G417" i="49"/>
  <c r="I417" i="49" s="1"/>
  <c r="H420" i="49"/>
  <c r="J420" i="49" s="1"/>
  <c r="G420" i="49"/>
  <c r="I420" i="49" s="1"/>
  <c r="H421" i="49"/>
  <c r="J421" i="49" s="1"/>
  <c r="G421" i="49"/>
  <c r="I421" i="49" s="1"/>
  <c r="H422" i="49"/>
  <c r="J422" i="49" s="1"/>
  <c r="G422" i="49"/>
  <c r="I422" i="49" s="1"/>
  <c r="H423" i="49"/>
  <c r="J423" i="49" s="1"/>
  <c r="G423" i="49"/>
  <c r="I423" i="49" s="1"/>
  <c r="H424" i="49"/>
  <c r="J424" i="49" s="1"/>
  <c r="G424" i="49"/>
  <c r="I424" i="49" s="1"/>
  <c r="H425" i="49"/>
  <c r="J425" i="49" s="1"/>
  <c r="G425" i="49"/>
  <c r="I425" i="49" s="1"/>
  <c r="H426" i="49"/>
  <c r="J426" i="49" s="1"/>
  <c r="G426" i="49"/>
  <c r="I426" i="49" s="1"/>
  <c r="H427" i="49"/>
  <c r="J427" i="49" s="1"/>
  <c r="G427" i="49"/>
  <c r="I427" i="49" s="1"/>
  <c r="H428" i="49"/>
  <c r="J428" i="49" s="1"/>
  <c r="G428" i="49"/>
  <c r="I428" i="49" s="1"/>
  <c r="H429" i="49"/>
  <c r="J429" i="49" s="1"/>
  <c r="G429" i="49"/>
  <c r="I429" i="49" s="1"/>
  <c r="I432" i="49"/>
  <c r="H432" i="49"/>
  <c r="J432" i="49" s="1"/>
  <c r="G432" i="49"/>
  <c r="I433" i="49"/>
  <c r="H433" i="49"/>
  <c r="J433" i="49" s="1"/>
  <c r="G433" i="49"/>
  <c r="H436" i="49"/>
  <c r="J436" i="49" s="1"/>
  <c r="G436" i="49"/>
  <c r="I436" i="49" s="1"/>
  <c r="I437" i="49"/>
  <c r="H437" i="49"/>
  <c r="J437" i="49" s="1"/>
  <c r="G437" i="49"/>
  <c r="H438" i="49"/>
  <c r="J438" i="49" s="1"/>
  <c r="G438" i="49"/>
  <c r="I438" i="49" s="1"/>
  <c r="H439" i="49"/>
  <c r="J439" i="49" s="1"/>
  <c r="G439" i="49"/>
  <c r="I439" i="49" s="1"/>
  <c r="H440" i="49"/>
  <c r="J440" i="49" s="1"/>
  <c r="G440" i="49"/>
  <c r="I440" i="49" s="1"/>
  <c r="H441" i="49"/>
  <c r="J441" i="49" s="1"/>
  <c r="G441" i="49"/>
  <c r="I441" i="49" s="1"/>
  <c r="H442" i="49"/>
  <c r="J442" i="49" s="1"/>
  <c r="G442" i="49"/>
  <c r="I442" i="49" s="1"/>
  <c r="H443" i="49"/>
  <c r="J443" i="49" s="1"/>
  <c r="G443" i="49"/>
  <c r="I443" i="49" s="1"/>
  <c r="H444" i="49"/>
  <c r="J444" i="49" s="1"/>
  <c r="G444" i="49"/>
  <c r="I444" i="49" s="1"/>
  <c r="H445" i="49"/>
  <c r="J445" i="49" s="1"/>
  <c r="G445" i="49"/>
  <c r="I445" i="49" s="1"/>
  <c r="H446" i="49"/>
  <c r="J446" i="49" s="1"/>
  <c r="G446" i="49"/>
  <c r="I446" i="49" s="1"/>
  <c r="H449" i="49"/>
  <c r="J449" i="49" s="1"/>
  <c r="G449" i="49"/>
  <c r="I449" i="49" s="1"/>
  <c r="H450" i="49"/>
  <c r="J450" i="49" s="1"/>
  <c r="G450" i="49"/>
  <c r="I450" i="49" s="1"/>
  <c r="H451" i="49"/>
  <c r="J451" i="49" s="1"/>
  <c r="G451" i="49"/>
  <c r="I451" i="49" s="1"/>
  <c r="H452" i="49"/>
  <c r="J452" i="49" s="1"/>
  <c r="G452" i="49"/>
  <c r="I452" i="49" s="1"/>
  <c r="H453" i="49"/>
  <c r="J453" i="49" s="1"/>
  <c r="G453" i="49"/>
  <c r="I453" i="49" s="1"/>
  <c r="J454" i="49"/>
  <c r="I454" i="49"/>
  <c r="H454" i="49"/>
  <c r="G454" i="49"/>
  <c r="H455" i="49"/>
  <c r="J455" i="49" s="1"/>
  <c r="G455" i="49"/>
  <c r="I455" i="49" s="1"/>
  <c r="H456" i="49"/>
  <c r="J456" i="49" s="1"/>
  <c r="G456" i="49"/>
  <c r="I456" i="49" s="1"/>
  <c r="H457" i="49"/>
  <c r="J457" i="49" s="1"/>
  <c r="G457" i="49"/>
  <c r="I457" i="49" s="1"/>
  <c r="H460" i="49"/>
  <c r="J460" i="49" s="1"/>
  <c r="G460" i="49"/>
  <c r="I460" i="49" s="1"/>
  <c r="H461" i="49"/>
  <c r="J461" i="49" s="1"/>
  <c r="G461" i="49"/>
  <c r="I461" i="49" s="1"/>
  <c r="H462" i="49"/>
  <c r="J462" i="49" s="1"/>
  <c r="G462" i="49"/>
  <c r="I462" i="49" s="1"/>
  <c r="H463" i="49"/>
  <c r="J463" i="49" s="1"/>
  <c r="G463" i="49"/>
  <c r="I463" i="49" s="1"/>
  <c r="H464" i="49"/>
  <c r="J464" i="49" s="1"/>
  <c r="G464" i="49"/>
  <c r="I464" i="49" s="1"/>
  <c r="H465" i="49"/>
  <c r="J465" i="49" s="1"/>
  <c r="G465" i="49"/>
  <c r="I465" i="49" s="1"/>
  <c r="I466" i="49"/>
  <c r="H466" i="49"/>
  <c r="J466" i="49" s="1"/>
  <c r="G466" i="49"/>
  <c r="J467" i="49"/>
  <c r="I467" i="49"/>
  <c r="H467" i="49"/>
  <c r="G467" i="49"/>
  <c r="H468" i="49"/>
  <c r="J468" i="49" s="1"/>
  <c r="G468" i="49"/>
  <c r="I468" i="49" s="1"/>
  <c r="H471" i="49"/>
  <c r="J471" i="49" s="1"/>
  <c r="G471" i="49"/>
  <c r="I471" i="49" s="1"/>
  <c r="I472" i="49"/>
  <c r="H472" i="49"/>
  <c r="J472" i="49" s="1"/>
  <c r="G472" i="49"/>
  <c r="H473" i="49"/>
  <c r="J473" i="49" s="1"/>
  <c r="G473" i="49"/>
  <c r="I473" i="49" s="1"/>
  <c r="H474" i="49"/>
  <c r="J474" i="49" s="1"/>
  <c r="G474" i="49"/>
  <c r="I474" i="49" s="1"/>
  <c r="I477" i="49"/>
  <c r="H477" i="49"/>
  <c r="J477" i="49" s="1"/>
  <c r="G477" i="49"/>
  <c r="I478" i="49"/>
  <c r="H478" i="49"/>
  <c r="J478" i="49" s="1"/>
  <c r="G478" i="49"/>
  <c r="H479" i="49"/>
  <c r="J479" i="49" s="1"/>
  <c r="G479" i="49"/>
  <c r="I479" i="49" s="1"/>
  <c r="H480" i="49"/>
  <c r="J480" i="49" s="1"/>
  <c r="G480" i="49"/>
  <c r="I480" i="49" s="1"/>
  <c r="H481" i="49"/>
  <c r="J481" i="49" s="1"/>
  <c r="G481" i="49"/>
  <c r="I481" i="49" s="1"/>
  <c r="H482" i="49"/>
  <c r="J482" i="49" s="1"/>
  <c r="G482" i="49"/>
  <c r="I482" i="49" s="1"/>
  <c r="I483" i="49"/>
  <c r="H483" i="49"/>
  <c r="J483" i="49" s="1"/>
  <c r="G483" i="49"/>
  <c r="H484" i="49"/>
  <c r="J484" i="49" s="1"/>
  <c r="G484" i="49"/>
  <c r="I484" i="49" s="1"/>
  <c r="H485" i="49"/>
  <c r="J485" i="49" s="1"/>
  <c r="G485" i="49"/>
  <c r="I485" i="49" s="1"/>
  <c r="I486" i="49"/>
  <c r="H486" i="49"/>
  <c r="J486" i="49" s="1"/>
  <c r="G486" i="49"/>
  <c r="H487" i="49"/>
  <c r="J487" i="49" s="1"/>
  <c r="G487" i="49"/>
  <c r="I487" i="49" s="1"/>
  <c r="H490" i="49"/>
  <c r="J490" i="49" s="1"/>
  <c r="G490" i="49"/>
  <c r="I490" i="49" s="1"/>
  <c r="H491" i="49"/>
  <c r="J491" i="49" s="1"/>
  <c r="G491" i="49"/>
  <c r="I491" i="49" s="1"/>
  <c r="J492" i="49"/>
  <c r="I492" i="49"/>
  <c r="H492" i="49"/>
  <c r="G492" i="49"/>
  <c r="H493" i="49"/>
  <c r="J493" i="49" s="1"/>
  <c r="G493" i="49"/>
  <c r="I493" i="49" s="1"/>
  <c r="H496" i="49"/>
  <c r="J496" i="49" s="1"/>
  <c r="G496" i="49"/>
  <c r="I496" i="49" s="1"/>
  <c r="H497" i="49"/>
  <c r="J497" i="49" s="1"/>
  <c r="G497" i="49"/>
  <c r="I497" i="49" s="1"/>
  <c r="H500" i="49"/>
  <c r="J500" i="49" s="1"/>
  <c r="G500" i="49"/>
  <c r="I500" i="49" s="1"/>
  <c r="J501" i="49"/>
  <c r="I501" i="49"/>
  <c r="H501" i="49"/>
  <c r="G501" i="49"/>
  <c r="H502" i="49"/>
  <c r="J502" i="49" s="1"/>
  <c r="G502" i="49"/>
  <c r="I502" i="49" s="1"/>
  <c r="H503" i="49"/>
  <c r="J503" i="49" s="1"/>
  <c r="G503" i="49"/>
  <c r="I503" i="49" s="1"/>
  <c r="H504" i="49"/>
  <c r="J504" i="49" s="1"/>
  <c r="G504" i="49"/>
  <c r="I504" i="49" s="1"/>
  <c r="H505" i="49"/>
  <c r="J505" i="49" s="1"/>
  <c r="G505" i="49"/>
  <c r="I505" i="49" s="1"/>
  <c r="H506" i="49"/>
  <c r="J506" i="49" s="1"/>
  <c r="G506" i="49"/>
  <c r="I506" i="49" s="1"/>
  <c r="H507" i="49"/>
  <c r="J507" i="49" s="1"/>
  <c r="G507" i="49"/>
  <c r="I507" i="49" s="1"/>
  <c r="H508" i="49"/>
  <c r="J508" i="49" s="1"/>
  <c r="G508" i="49"/>
  <c r="I508" i="49" s="1"/>
  <c r="H511" i="49"/>
  <c r="J511" i="49" s="1"/>
  <c r="G511" i="49"/>
  <c r="I511" i="49" s="1"/>
  <c r="H512" i="49"/>
  <c r="J512" i="49" s="1"/>
  <c r="G512" i="49"/>
  <c r="I512" i="49" s="1"/>
  <c r="H513" i="49"/>
  <c r="J513" i="49" s="1"/>
  <c r="G513" i="49"/>
  <c r="I513" i="49" s="1"/>
  <c r="H514" i="49"/>
  <c r="J514" i="49" s="1"/>
  <c r="G514" i="49"/>
  <c r="I514" i="49" s="1"/>
  <c r="H515" i="49"/>
  <c r="J515" i="49" s="1"/>
  <c r="G515" i="49"/>
  <c r="I515" i="49" s="1"/>
  <c r="H516" i="49"/>
  <c r="J516" i="49" s="1"/>
  <c r="G516" i="49"/>
  <c r="I516" i="49" s="1"/>
  <c r="H519" i="49"/>
  <c r="J519" i="49" s="1"/>
  <c r="G519" i="49"/>
  <c r="I519" i="49" s="1"/>
  <c r="H520" i="49"/>
  <c r="J520" i="49" s="1"/>
  <c r="G520" i="49"/>
  <c r="I520" i="49" s="1"/>
  <c r="H521" i="49"/>
  <c r="J521" i="49" s="1"/>
  <c r="G521" i="49"/>
  <c r="I521" i="49" s="1"/>
  <c r="H522" i="49"/>
  <c r="J522" i="49" s="1"/>
  <c r="G522" i="49"/>
  <c r="I522" i="49" s="1"/>
  <c r="H523" i="49"/>
  <c r="J523" i="49" s="1"/>
  <c r="G523" i="49"/>
  <c r="I523" i="49" s="1"/>
  <c r="H524" i="49"/>
  <c r="J524" i="49" s="1"/>
  <c r="G524" i="49"/>
  <c r="I524" i="49" s="1"/>
  <c r="H525" i="49"/>
  <c r="J525" i="49" s="1"/>
  <c r="G525" i="49"/>
  <c r="I525" i="49" s="1"/>
  <c r="H526" i="49"/>
  <c r="J526" i="49" s="1"/>
  <c r="G526" i="49"/>
  <c r="I526" i="49" s="1"/>
  <c r="H527" i="49"/>
  <c r="J527" i="49" s="1"/>
  <c r="G527" i="49"/>
  <c r="I527" i="49" s="1"/>
  <c r="H530" i="49"/>
  <c r="J530" i="49" s="1"/>
  <c r="G530" i="49"/>
  <c r="I530" i="49" s="1"/>
  <c r="H531" i="49"/>
  <c r="J531" i="49" s="1"/>
  <c r="G531" i="49"/>
  <c r="I531" i="49" s="1"/>
  <c r="H532" i="49"/>
  <c r="J532" i="49" s="1"/>
  <c r="G532" i="49"/>
  <c r="I532" i="49" s="1"/>
  <c r="H533" i="49"/>
  <c r="J533" i="49" s="1"/>
  <c r="G533" i="49"/>
  <c r="I533" i="49" s="1"/>
  <c r="H534" i="49"/>
  <c r="J534" i="49" s="1"/>
  <c r="G534" i="49"/>
  <c r="I534" i="49" s="1"/>
  <c r="H535" i="49"/>
  <c r="J535" i="49" s="1"/>
  <c r="G535" i="49"/>
  <c r="I535" i="49" s="1"/>
  <c r="H536" i="49"/>
  <c r="J536" i="49" s="1"/>
  <c r="G536" i="49"/>
  <c r="I536" i="49" s="1"/>
  <c r="H539" i="49"/>
  <c r="J539" i="49" s="1"/>
  <c r="G539" i="49"/>
  <c r="I539" i="49" s="1"/>
  <c r="H540" i="49"/>
  <c r="J540" i="49" s="1"/>
  <c r="G540" i="49"/>
  <c r="I540" i="49" s="1"/>
  <c r="H541" i="49"/>
  <c r="J541" i="49" s="1"/>
  <c r="G541" i="49"/>
  <c r="I541" i="49" s="1"/>
  <c r="H542" i="49"/>
  <c r="J542" i="49" s="1"/>
  <c r="G542" i="49"/>
  <c r="I542" i="49" s="1"/>
  <c r="H543" i="49"/>
  <c r="J543" i="49" s="1"/>
  <c r="G543" i="49"/>
  <c r="I543" i="49" s="1"/>
  <c r="H544" i="49"/>
  <c r="J544" i="49" s="1"/>
  <c r="G544" i="49"/>
  <c r="I544" i="49" s="1"/>
  <c r="H545" i="49"/>
  <c r="J545" i="49" s="1"/>
  <c r="G545" i="49"/>
  <c r="I545" i="49" s="1"/>
  <c r="H546" i="49"/>
  <c r="J546" i="49" s="1"/>
  <c r="G546" i="49"/>
  <c r="I546" i="49" s="1"/>
  <c r="H547" i="49"/>
  <c r="J547" i="49" s="1"/>
  <c r="G547" i="49"/>
  <c r="I547" i="49" s="1"/>
  <c r="H548" i="49"/>
  <c r="J548" i="49" s="1"/>
  <c r="G548" i="49"/>
  <c r="I548" i="49" s="1"/>
  <c r="H549" i="49"/>
  <c r="J549" i="49" s="1"/>
  <c r="G549" i="49"/>
  <c r="I549" i="49" s="1"/>
  <c r="H550" i="49"/>
  <c r="J550" i="49" s="1"/>
  <c r="G550" i="49"/>
  <c r="I550" i="49" s="1"/>
  <c r="H551" i="49"/>
  <c r="J551" i="49" s="1"/>
  <c r="G551" i="49"/>
  <c r="I551" i="49" s="1"/>
  <c r="H552" i="49"/>
  <c r="J552" i="49" s="1"/>
  <c r="G552" i="49"/>
  <c r="I552" i="49" s="1"/>
  <c r="H553" i="49"/>
  <c r="J553" i="49" s="1"/>
  <c r="G553" i="49"/>
  <c r="I553" i="49" s="1"/>
  <c r="H554" i="49"/>
  <c r="J554" i="49" s="1"/>
  <c r="G554" i="49"/>
  <c r="I554" i="49" s="1"/>
  <c r="H555" i="49"/>
  <c r="J555" i="49" s="1"/>
  <c r="G555" i="49"/>
  <c r="I555" i="49" s="1"/>
  <c r="J556" i="49"/>
  <c r="H556" i="49"/>
  <c r="G556" i="49"/>
  <c r="I556" i="49" s="1"/>
  <c r="H557" i="49"/>
  <c r="J557" i="49" s="1"/>
  <c r="G557" i="49"/>
  <c r="I557" i="49" s="1"/>
  <c r="H558" i="49"/>
  <c r="J558" i="49" s="1"/>
  <c r="G558" i="49"/>
  <c r="I558" i="49" s="1"/>
  <c r="H559" i="49"/>
  <c r="J559" i="49" s="1"/>
  <c r="G559" i="49"/>
  <c r="I559" i="49" s="1"/>
  <c r="H560" i="49"/>
  <c r="J560" i="49" s="1"/>
  <c r="G560" i="49"/>
  <c r="I560" i="49" s="1"/>
  <c r="J561" i="49"/>
  <c r="I561" i="49"/>
  <c r="H561" i="49"/>
  <c r="G561" i="49"/>
  <c r="H562" i="49"/>
  <c r="J562" i="49" s="1"/>
  <c r="G562" i="49"/>
  <c r="I562" i="49" s="1"/>
  <c r="H565" i="49"/>
  <c r="J565" i="49" s="1"/>
  <c r="G565" i="49"/>
  <c r="I565" i="49" s="1"/>
  <c r="H566" i="49"/>
  <c r="J566" i="49" s="1"/>
  <c r="G566" i="49"/>
  <c r="I566" i="49" s="1"/>
  <c r="H567" i="49"/>
  <c r="J567" i="49" s="1"/>
  <c r="G567" i="49"/>
  <c r="I567" i="49" s="1"/>
  <c r="H570" i="49"/>
  <c r="J570" i="49" s="1"/>
  <c r="G570" i="49"/>
  <c r="I570" i="49" s="1"/>
  <c r="I571" i="49"/>
  <c r="H571" i="49"/>
  <c r="J571" i="49" s="1"/>
  <c r="G571" i="49"/>
  <c r="H572" i="49"/>
  <c r="J572" i="49" s="1"/>
  <c r="G572" i="49"/>
  <c r="I572" i="49" s="1"/>
  <c r="H573" i="49"/>
  <c r="J573" i="49" s="1"/>
  <c r="G573" i="49"/>
  <c r="I573" i="49" s="1"/>
  <c r="J574" i="49"/>
  <c r="I574" i="49"/>
  <c r="H574" i="49"/>
  <c r="G574" i="49"/>
  <c r="I575" i="49"/>
  <c r="H575" i="49"/>
  <c r="J575" i="49" s="1"/>
  <c r="G575" i="49"/>
  <c r="H576" i="49"/>
  <c r="J576" i="49" s="1"/>
  <c r="G576" i="49"/>
  <c r="I576" i="49" s="1"/>
  <c r="I577" i="49"/>
  <c r="H577" i="49"/>
  <c r="J577" i="49" s="1"/>
  <c r="G577" i="49"/>
  <c r="H578" i="49"/>
  <c r="J578" i="49" s="1"/>
  <c r="G578" i="49"/>
  <c r="I578" i="49" s="1"/>
  <c r="H579" i="49"/>
  <c r="J579" i="49" s="1"/>
  <c r="G579" i="49"/>
  <c r="I579" i="49" s="1"/>
  <c r="H580" i="49"/>
  <c r="J580" i="49" s="1"/>
  <c r="G580" i="49"/>
  <c r="I580" i="49" s="1"/>
  <c r="H581" i="49"/>
  <c r="J581" i="49" s="1"/>
  <c r="G581" i="49"/>
  <c r="I581" i="49" s="1"/>
  <c r="I582" i="49"/>
  <c r="H582" i="49"/>
  <c r="J582" i="49" s="1"/>
  <c r="G582" i="49"/>
  <c r="H583" i="49"/>
  <c r="J583" i="49" s="1"/>
  <c r="G583" i="49"/>
  <c r="I583" i="49" s="1"/>
  <c r="H584" i="49"/>
  <c r="J584" i="49" s="1"/>
  <c r="G584" i="49"/>
  <c r="I584" i="49" s="1"/>
  <c r="H585" i="49"/>
  <c r="J585" i="49" s="1"/>
  <c r="G585" i="49"/>
  <c r="I585" i="49" s="1"/>
  <c r="H586" i="49"/>
  <c r="J586" i="49" s="1"/>
  <c r="G586" i="49"/>
  <c r="I586" i="49" s="1"/>
  <c r="H587" i="49"/>
  <c r="J587" i="49" s="1"/>
  <c r="G587" i="49"/>
  <c r="I587" i="49" s="1"/>
  <c r="H588" i="49"/>
  <c r="J588" i="49" s="1"/>
  <c r="G588" i="49"/>
  <c r="I588" i="49" s="1"/>
  <c r="I589" i="49"/>
  <c r="H589" i="49"/>
  <c r="J589" i="49" s="1"/>
  <c r="G589" i="49"/>
  <c r="H590" i="49"/>
  <c r="J590" i="49" s="1"/>
  <c r="G590" i="49"/>
  <c r="I590" i="49" s="1"/>
  <c r="H593" i="49"/>
  <c r="J593" i="49" s="1"/>
  <c r="G593" i="49"/>
  <c r="I593" i="49" s="1"/>
  <c r="H594" i="49"/>
  <c r="J594" i="49" s="1"/>
  <c r="G594" i="49"/>
  <c r="I594" i="49" s="1"/>
  <c r="H595" i="49"/>
  <c r="J595" i="49" s="1"/>
  <c r="G595" i="49"/>
  <c r="I595" i="49" s="1"/>
  <c r="H596" i="49"/>
  <c r="J596" i="49" s="1"/>
  <c r="G596" i="49"/>
  <c r="I596" i="49" s="1"/>
  <c r="H597" i="49"/>
  <c r="J597" i="49" s="1"/>
  <c r="G597" i="49"/>
  <c r="I597" i="49" s="1"/>
  <c r="H598" i="49"/>
  <c r="J598" i="49" s="1"/>
  <c r="G598" i="49"/>
  <c r="I598" i="49" s="1"/>
  <c r="H599" i="49"/>
  <c r="J599" i="49" s="1"/>
  <c r="G599" i="49"/>
  <c r="I599" i="49" s="1"/>
  <c r="H602" i="49"/>
  <c r="J602" i="49" s="1"/>
  <c r="G602" i="49"/>
  <c r="I602" i="49" s="1"/>
  <c r="H603" i="49"/>
  <c r="J603" i="49" s="1"/>
  <c r="G603" i="49"/>
  <c r="I603" i="49" s="1"/>
  <c r="H604" i="49"/>
  <c r="J604" i="49" s="1"/>
  <c r="G604" i="49"/>
  <c r="I604" i="49" s="1"/>
  <c r="H607" i="49"/>
  <c r="J607" i="49" s="1"/>
  <c r="G607" i="49"/>
  <c r="I607" i="49" s="1"/>
  <c r="H608" i="49"/>
  <c r="J608" i="49" s="1"/>
  <c r="G608" i="49"/>
  <c r="I608" i="49" s="1"/>
  <c r="K8" i="56"/>
  <c r="J8" i="56"/>
  <c r="K9" i="56"/>
  <c r="J9" i="56"/>
  <c r="K10" i="56"/>
  <c r="J10" i="56"/>
  <c r="K11" i="56"/>
  <c r="J11" i="56"/>
  <c r="K12" i="56"/>
  <c r="J12" i="56"/>
  <c r="K13" i="56"/>
  <c r="J13" i="56"/>
  <c r="K14" i="56"/>
  <c r="J14" i="56"/>
  <c r="K15" i="56"/>
  <c r="J15" i="56"/>
  <c r="K16" i="56"/>
  <c r="J16" i="56"/>
  <c r="K17" i="56"/>
  <c r="J17" i="56"/>
  <c r="K18" i="56"/>
  <c r="J18" i="56"/>
  <c r="K19" i="56"/>
  <c r="J19" i="56"/>
  <c r="K20" i="56"/>
  <c r="J20" i="56"/>
  <c r="K21" i="56"/>
  <c r="J21" i="56"/>
  <c r="K22" i="56"/>
  <c r="J22" i="56"/>
  <c r="K23" i="56"/>
  <c r="J23" i="56"/>
  <c r="K24" i="56"/>
  <c r="J24" i="56"/>
  <c r="K25" i="56"/>
  <c r="J25" i="56"/>
  <c r="K26" i="56"/>
  <c r="J26" i="56"/>
  <c r="K27" i="56"/>
  <c r="J27" i="56"/>
  <c r="K28" i="56"/>
  <c r="J28" i="56"/>
  <c r="K29" i="56"/>
  <c r="J29" i="56"/>
  <c r="K30" i="56"/>
  <c r="J30" i="56"/>
  <c r="H32" i="56"/>
  <c r="I30" i="56" s="1"/>
  <c r="F32" i="56"/>
  <c r="G30" i="56" s="1"/>
  <c r="D32" i="56"/>
  <c r="E30" i="56" s="1"/>
  <c r="B32" i="56"/>
  <c r="C30" i="56" s="1"/>
  <c r="K7" i="56"/>
  <c r="J7" i="56"/>
  <c r="B5" i="56"/>
  <c r="D5" i="56" s="1"/>
  <c r="H5" i="56" s="1"/>
  <c r="K8" i="57"/>
  <c r="J8" i="57"/>
  <c r="K9" i="57"/>
  <c r="J9" i="57"/>
  <c r="K10" i="57"/>
  <c r="J10" i="57"/>
  <c r="K11" i="57"/>
  <c r="J11" i="57"/>
  <c r="K12" i="57"/>
  <c r="J12" i="57"/>
  <c r="K13" i="57"/>
  <c r="J13" i="57"/>
  <c r="K14" i="57"/>
  <c r="J14" i="57"/>
  <c r="K15" i="57"/>
  <c r="J15" i="57"/>
  <c r="K16" i="57"/>
  <c r="J16" i="57"/>
  <c r="K17" i="57"/>
  <c r="J17" i="57"/>
  <c r="K18" i="57"/>
  <c r="J18" i="57"/>
  <c r="K19" i="57"/>
  <c r="J19" i="57"/>
  <c r="K20" i="57"/>
  <c r="J20" i="57"/>
  <c r="K21" i="57"/>
  <c r="J21" i="57"/>
  <c r="K22" i="57"/>
  <c r="J22" i="57"/>
  <c r="K23" i="57"/>
  <c r="J23" i="57"/>
  <c r="K24" i="57"/>
  <c r="J24" i="57"/>
  <c r="K25" i="57"/>
  <c r="J25" i="57"/>
  <c r="K26" i="57"/>
  <c r="J26" i="57"/>
  <c r="K27" i="57"/>
  <c r="J27" i="57"/>
  <c r="H29" i="57"/>
  <c r="I25" i="57" s="1"/>
  <c r="F29" i="57"/>
  <c r="G27" i="57" s="1"/>
  <c r="D29" i="57"/>
  <c r="E27" i="57" s="1"/>
  <c r="B29" i="57"/>
  <c r="C27" i="57" s="1"/>
  <c r="K7" i="57"/>
  <c r="J7" i="57"/>
  <c r="B5" i="57"/>
  <c r="D5" i="57" s="1"/>
  <c r="H5" i="57" s="1"/>
  <c r="K8" i="58"/>
  <c r="J8" i="58"/>
  <c r="K9" i="58"/>
  <c r="J9" i="58"/>
  <c r="K10" i="58"/>
  <c r="J10" i="58"/>
  <c r="K11" i="58"/>
  <c r="J11" i="58"/>
  <c r="K12" i="58"/>
  <c r="J12" i="58"/>
  <c r="K13" i="58"/>
  <c r="J13" i="58"/>
  <c r="K14" i="58"/>
  <c r="J14" i="58"/>
  <c r="K15" i="58"/>
  <c r="J15" i="58"/>
  <c r="K16" i="58"/>
  <c r="J16" i="58"/>
  <c r="K17" i="58"/>
  <c r="J17" i="58"/>
  <c r="K18" i="58"/>
  <c r="J18" i="58"/>
  <c r="K19" i="58"/>
  <c r="J19" i="58"/>
  <c r="K20" i="58"/>
  <c r="J20" i="58"/>
  <c r="K21" i="58"/>
  <c r="J21" i="58"/>
  <c r="K22" i="58"/>
  <c r="J22" i="58"/>
  <c r="K23" i="58"/>
  <c r="J23" i="58"/>
  <c r="K24" i="58"/>
  <c r="J24" i="58"/>
  <c r="K25" i="58"/>
  <c r="J25" i="58"/>
  <c r="K26" i="58"/>
  <c r="J26" i="58"/>
  <c r="K27" i="58"/>
  <c r="J27" i="58"/>
  <c r="K28" i="58"/>
  <c r="J28" i="58"/>
  <c r="K29" i="58"/>
  <c r="J29" i="58"/>
  <c r="K30" i="58"/>
  <c r="J30" i="58"/>
  <c r="K31" i="58"/>
  <c r="J31" i="58"/>
  <c r="K32" i="58"/>
  <c r="J32" i="58"/>
  <c r="K33" i="58"/>
  <c r="J33" i="58"/>
  <c r="K34" i="58"/>
  <c r="J34" i="58"/>
  <c r="K35" i="58"/>
  <c r="J35" i="58"/>
  <c r="K36" i="58"/>
  <c r="J36" i="58"/>
  <c r="K37" i="58"/>
  <c r="J37" i="58"/>
  <c r="K38" i="58"/>
  <c r="J38" i="58"/>
  <c r="K39" i="58"/>
  <c r="J39" i="58"/>
  <c r="K40" i="58"/>
  <c r="J40" i="58"/>
  <c r="K41" i="58"/>
  <c r="J41" i="58"/>
  <c r="K42" i="58"/>
  <c r="J42" i="58"/>
  <c r="K43" i="58"/>
  <c r="J43" i="58"/>
  <c r="K44" i="58"/>
  <c r="J44" i="58"/>
  <c r="K45" i="58"/>
  <c r="J45" i="58"/>
  <c r="K46" i="58"/>
  <c r="J46" i="58"/>
  <c r="H48" i="58"/>
  <c r="I44" i="58" s="1"/>
  <c r="F48" i="58"/>
  <c r="G46" i="58" s="1"/>
  <c r="D48" i="58"/>
  <c r="E45" i="58" s="1"/>
  <c r="B48" i="58"/>
  <c r="C46" i="58" s="1"/>
  <c r="K7" i="58"/>
  <c r="J7" i="58"/>
  <c r="B5" i="58"/>
  <c r="D5" i="58" s="1"/>
  <c r="H5" i="58" s="1"/>
  <c r="K8" i="50"/>
  <c r="J8" i="50"/>
  <c r="K9" i="50"/>
  <c r="J9" i="50"/>
  <c r="K10" i="50"/>
  <c r="J10" i="50"/>
  <c r="K11" i="50"/>
  <c r="J11" i="50"/>
  <c r="K12" i="50"/>
  <c r="J12" i="50"/>
  <c r="K13" i="50"/>
  <c r="J13" i="50"/>
  <c r="K14" i="50"/>
  <c r="J14" i="50"/>
  <c r="K15" i="50"/>
  <c r="J15" i="50"/>
  <c r="K16" i="50"/>
  <c r="J16" i="50"/>
  <c r="K17" i="50"/>
  <c r="J17" i="50"/>
  <c r="K18" i="50"/>
  <c r="J18" i="50"/>
  <c r="K19" i="50"/>
  <c r="J19" i="50"/>
  <c r="K20" i="50"/>
  <c r="J20" i="50"/>
  <c r="K21" i="50"/>
  <c r="J21" i="50"/>
  <c r="K22" i="50"/>
  <c r="J22" i="50"/>
  <c r="K23" i="50"/>
  <c r="J23" i="50"/>
  <c r="K24" i="50"/>
  <c r="J24" i="50"/>
  <c r="K25" i="50"/>
  <c r="J25" i="50"/>
  <c r="K26" i="50"/>
  <c r="J26" i="50"/>
  <c r="K27" i="50"/>
  <c r="J27" i="50"/>
  <c r="K28" i="50"/>
  <c r="J28" i="50"/>
  <c r="K29" i="50"/>
  <c r="J29" i="50"/>
  <c r="K30" i="50"/>
  <c r="J30" i="50"/>
  <c r="K31" i="50"/>
  <c r="J31" i="50"/>
  <c r="K32" i="50"/>
  <c r="J32" i="50"/>
  <c r="K33" i="50"/>
  <c r="J33" i="50"/>
  <c r="K34" i="50"/>
  <c r="J34" i="50"/>
  <c r="K35" i="50"/>
  <c r="J35" i="50"/>
  <c r="K36" i="50"/>
  <c r="J36" i="50"/>
  <c r="K37" i="50"/>
  <c r="J37" i="50"/>
  <c r="K38" i="50"/>
  <c r="J38" i="50"/>
  <c r="K39" i="50"/>
  <c r="J39" i="50"/>
  <c r="K40" i="50"/>
  <c r="J40" i="50"/>
  <c r="K41" i="50"/>
  <c r="J41" i="50"/>
  <c r="K42" i="50"/>
  <c r="J42" i="50"/>
  <c r="K43" i="50"/>
  <c r="J43" i="50"/>
  <c r="K44" i="50"/>
  <c r="J44" i="50"/>
  <c r="K45" i="50"/>
  <c r="J45" i="50"/>
  <c r="K46" i="50"/>
  <c r="J46" i="50"/>
  <c r="K47" i="50"/>
  <c r="J47" i="50"/>
  <c r="K48" i="50"/>
  <c r="J48" i="50"/>
  <c r="K49" i="50"/>
  <c r="J49" i="50"/>
  <c r="H51" i="50"/>
  <c r="I49" i="50" s="1"/>
  <c r="F51" i="50"/>
  <c r="G49" i="50" s="1"/>
  <c r="D51" i="50"/>
  <c r="E49" i="50" s="1"/>
  <c r="B51" i="50"/>
  <c r="C47" i="50" s="1"/>
  <c r="K7" i="50"/>
  <c r="J7" i="50"/>
  <c r="B5" i="50"/>
  <c r="D5" i="50" s="1"/>
  <c r="H5" i="50" s="1"/>
  <c r="B5" i="53"/>
  <c r="F5" i="53" s="1"/>
  <c r="K8" i="53"/>
  <c r="J8" i="53"/>
  <c r="K9" i="53"/>
  <c r="J9" i="53"/>
  <c r="K10" i="53"/>
  <c r="J10" i="53"/>
  <c r="K11" i="53"/>
  <c r="J11" i="53"/>
  <c r="K12" i="53"/>
  <c r="J12" i="53"/>
  <c r="K13" i="53"/>
  <c r="J13" i="53"/>
  <c r="K14" i="53"/>
  <c r="J14" i="53"/>
  <c r="K15" i="53"/>
  <c r="J15" i="53"/>
  <c r="K16" i="53"/>
  <c r="J16" i="53"/>
  <c r="K17" i="53"/>
  <c r="J17" i="53"/>
  <c r="K18" i="53"/>
  <c r="J18" i="53"/>
  <c r="K19" i="53"/>
  <c r="J19" i="53"/>
  <c r="K20" i="53"/>
  <c r="J20" i="53"/>
  <c r="H22" i="53"/>
  <c r="I19" i="53" s="1"/>
  <c r="F22" i="53"/>
  <c r="G20" i="53" s="1"/>
  <c r="D22" i="53"/>
  <c r="E19" i="53" s="1"/>
  <c r="B22" i="53"/>
  <c r="C20" i="53" s="1"/>
  <c r="K7" i="53"/>
  <c r="J7" i="53"/>
  <c r="K26" i="53"/>
  <c r="J26" i="53"/>
  <c r="K27" i="53"/>
  <c r="J27" i="53"/>
  <c r="K28" i="53"/>
  <c r="J28" i="53"/>
  <c r="K29" i="53"/>
  <c r="J29" i="53"/>
  <c r="K30" i="53"/>
  <c r="J30" i="53"/>
  <c r="K31" i="53"/>
  <c r="J31" i="53"/>
  <c r="K32" i="53"/>
  <c r="J32" i="53"/>
  <c r="K33" i="53"/>
  <c r="J33" i="53"/>
  <c r="K34" i="53"/>
  <c r="J34" i="53"/>
  <c r="K35" i="53"/>
  <c r="J35" i="53"/>
  <c r="K36" i="53"/>
  <c r="J36" i="53"/>
  <c r="H38" i="53"/>
  <c r="I35" i="53" s="1"/>
  <c r="F38" i="53"/>
  <c r="G36" i="53" s="1"/>
  <c r="D38" i="53"/>
  <c r="E35" i="53" s="1"/>
  <c r="B38" i="53"/>
  <c r="C36" i="53" s="1"/>
  <c r="K25" i="53"/>
  <c r="J25" i="53"/>
  <c r="K42" i="53"/>
  <c r="J42" i="53"/>
  <c r="K43" i="53"/>
  <c r="J43" i="53"/>
  <c r="K44" i="53"/>
  <c r="J44" i="53"/>
  <c r="K45" i="53"/>
  <c r="J45" i="53"/>
  <c r="K46" i="53"/>
  <c r="J46" i="53"/>
  <c r="K47" i="53"/>
  <c r="J47" i="53"/>
  <c r="K48" i="53"/>
  <c r="J48" i="53"/>
  <c r="K49" i="53"/>
  <c r="J49" i="53"/>
  <c r="K50" i="53"/>
  <c r="J50" i="53"/>
  <c r="K51" i="53"/>
  <c r="J51" i="53"/>
  <c r="K52" i="53"/>
  <c r="J52" i="53"/>
  <c r="K53" i="53"/>
  <c r="J53" i="53"/>
  <c r="K54" i="53"/>
  <c r="J54" i="53"/>
  <c r="K55" i="53"/>
  <c r="J55" i="53"/>
  <c r="K56" i="53"/>
  <c r="J56" i="53"/>
  <c r="H58" i="53"/>
  <c r="I55" i="53" s="1"/>
  <c r="F58" i="53"/>
  <c r="G56" i="53" s="1"/>
  <c r="D58" i="53"/>
  <c r="E55" i="53" s="1"/>
  <c r="B58" i="53"/>
  <c r="C56" i="53" s="1"/>
  <c r="K41" i="53"/>
  <c r="J41" i="53"/>
  <c r="I60" i="53"/>
  <c r="G60" i="53"/>
  <c r="E60" i="53"/>
  <c r="C60" i="53"/>
  <c r="B5" i="54"/>
  <c r="D5" i="54" s="1"/>
  <c r="H5" i="54" s="1"/>
  <c r="K8" i="54"/>
  <c r="J8" i="54"/>
  <c r="K9" i="54"/>
  <c r="J9" i="54"/>
  <c r="K10" i="54"/>
  <c r="J10" i="54"/>
  <c r="K11" i="54"/>
  <c r="J11" i="54"/>
  <c r="K12" i="54"/>
  <c r="J12" i="54"/>
  <c r="K13" i="54"/>
  <c r="J13" i="54"/>
  <c r="H15" i="54"/>
  <c r="I12" i="54" s="1"/>
  <c r="F15" i="54"/>
  <c r="G13" i="54" s="1"/>
  <c r="D15" i="54"/>
  <c r="E10" i="54" s="1"/>
  <c r="B15" i="54"/>
  <c r="C13" i="54" s="1"/>
  <c r="K7" i="54"/>
  <c r="J7" i="54"/>
  <c r="I20" i="54"/>
  <c r="H20" i="54"/>
  <c r="I18" i="54" s="1"/>
  <c r="F20" i="54"/>
  <c r="G20" i="54" s="1"/>
  <c r="D20" i="54"/>
  <c r="E20" i="54" s="1"/>
  <c r="B20" i="54"/>
  <c r="C20" i="54" s="1"/>
  <c r="K18" i="54"/>
  <c r="J18" i="54"/>
  <c r="K24" i="54"/>
  <c r="J24" i="54"/>
  <c r="K25" i="54"/>
  <c r="J25" i="54"/>
  <c r="K26" i="54"/>
  <c r="J26" i="54"/>
  <c r="H28" i="54"/>
  <c r="I26" i="54" s="1"/>
  <c r="F28" i="54"/>
  <c r="G26" i="54" s="1"/>
  <c r="D28" i="54"/>
  <c r="E26" i="54" s="1"/>
  <c r="B28" i="54"/>
  <c r="C26" i="54" s="1"/>
  <c r="K23" i="54"/>
  <c r="J23" i="54"/>
  <c r="K32" i="54"/>
  <c r="J32" i="54"/>
  <c r="K33" i="54"/>
  <c r="J33" i="54"/>
  <c r="K34" i="54"/>
  <c r="J34" i="54"/>
  <c r="K35" i="54"/>
  <c r="J35" i="54"/>
  <c r="K36" i="54"/>
  <c r="J36" i="54"/>
  <c r="K37" i="54"/>
  <c r="J37" i="54"/>
  <c r="K38" i="54"/>
  <c r="J38" i="54"/>
  <c r="K39" i="54"/>
  <c r="J39" i="54"/>
  <c r="K40" i="54"/>
  <c r="J40" i="54"/>
  <c r="H42" i="54"/>
  <c r="I39" i="54" s="1"/>
  <c r="F42" i="54"/>
  <c r="G40" i="54" s="1"/>
  <c r="D42" i="54"/>
  <c r="E39" i="54" s="1"/>
  <c r="B42" i="54"/>
  <c r="C40" i="54" s="1"/>
  <c r="K31" i="54"/>
  <c r="J31" i="54"/>
  <c r="K46" i="54"/>
  <c r="J46" i="54"/>
  <c r="K47" i="54"/>
  <c r="J47" i="54"/>
  <c r="K48" i="54"/>
  <c r="J48" i="54"/>
  <c r="K49" i="54"/>
  <c r="J49" i="54"/>
  <c r="K50" i="54"/>
  <c r="J50" i="54"/>
  <c r="K51" i="54"/>
  <c r="J51" i="54"/>
  <c r="K52" i="54"/>
  <c r="J52" i="54"/>
  <c r="K53" i="54"/>
  <c r="J53" i="54"/>
  <c r="H55" i="54"/>
  <c r="I52" i="54" s="1"/>
  <c r="F55" i="54"/>
  <c r="G53" i="54" s="1"/>
  <c r="D55" i="54"/>
  <c r="E53" i="54" s="1"/>
  <c r="B55" i="54"/>
  <c r="C53" i="54" s="1"/>
  <c r="K45" i="54"/>
  <c r="J45" i="54"/>
  <c r="K59" i="54"/>
  <c r="J59" i="54"/>
  <c r="K60" i="54"/>
  <c r="J60" i="54"/>
  <c r="K61" i="54"/>
  <c r="J61" i="54"/>
  <c r="K62" i="54"/>
  <c r="J62" i="54"/>
  <c r="K63" i="54"/>
  <c r="J63" i="54"/>
  <c r="K64" i="54"/>
  <c r="J64" i="54"/>
  <c r="K65" i="54"/>
  <c r="J65" i="54"/>
  <c r="K66" i="54"/>
  <c r="J66" i="54"/>
  <c r="K67" i="54"/>
  <c r="J67" i="54"/>
  <c r="K68" i="54"/>
  <c r="J68" i="54"/>
  <c r="K69" i="54"/>
  <c r="J69" i="54"/>
  <c r="K70" i="54"/>
  <c r="J70" i="54"/>
  <c r="K71" i="54"/>
  <c r="J71" i="54"/>
  <c r="K72" i="54"/>
  <c r="J72" i="54"/>
  <c r="K73" i="54"/>
  <c r="J73" i="54"/>
  <c r="K74" i="54"/>
  <c r="J74" i="54"/>
  <c r="K75" i="54"/>
  <c r="J75" i="54"/>
  <c r="K76" i="54"/>
  <c r="J76" i="54"/>
  <c r="K77" i="54"/>
  <c r="J77" i="54"/>
  <c r="H79" i="54"/>
  <c r="I76" i="54" s="1"/>
  <c r="F79" i="54"/>
  <c r="G77" i="54" s="1"/>
  <c r="D79" i="54"/>
  <c r="E76" i="54" s="1"/>
  <c r="B79" i="54"/>
  <c r="C77" i="54" s="1"/>
  <c r="K58" i="54"/>
  <c r="J58" i="54"/>
  <c r="I81" i="54"/>
  <c r="G81" i="54"/>
  <c r="E81" i="54"/>
  <c r="C81" i="54"/>
  <c r="B5" i="55"/>
  <c r="D5" i="55" s="1"/>
  <c r="H5" i="55" s="1"/>
  <c r="K8" i="55"/>
  <c r="J8" i="55"/>
  <c r="K9" i="55"/>
  <c r="J9" i="55"/>
  <c r="K10" i="55"/>
  <c r="J10" i="55"/>
  <c r="K11" i="55"/>
  <c r="J11" i="55"/>
  <c r="K12" i="55"/>
  <c r="J12" i="55"/>
  <c r="K13" i="55"/>
  <c r="J13" i="55"/>
  <c r="K14" i="55"/>
  <c r="J14" i="55"/>
  <c r="K15" i="55"/>
  <c r="J15" i="55"/>
  <c r="K16" i="55"/>
  <c r="J16" i="55"/>
  <c r="K17" i="55"/>
  <c r="J17" i="55"/>
  <c r="K18" i="55"/>
  <c r="J18" i="55"/>
  <c r="K19" i="55"/>
  <c r="J19" i="55"/>
  <c r="K20" i="55"/>
  <c r="J20" i="55"/>
  <c r="H22" i="55"/>
  <c r="I19" i="55" s="1"/>
  <c r="F22" i="55"/>
  <c r="G20" i="55" s="1"/>
  <c r="D22" i="55"/>
  <c r="E19" i="55" s="1"/>
  <c r="B22" i="55"/>
  <c r="C20" i="55" s="1"/>
  <c r="K7" i="55"/>
  <c r="J7" i="55"/>
  <c r="I24" i="55"/>
  <c r="G24" i="55"/>
  <c r="E24" i="55"/>
  <c r="C24" i="55"/>
  <c r="J24" i="55"/>
  <c r="K24" i="55"/>
  <c r="B27" i="55"/>
  <c r="D27" i="55" s="1"/>
  <c r="H27" i="55" s="1"/>
  <c r="K30" i="55"/>
  <c r="J30" i="55"/>
  <c r="K31" i="55"/>
  <c r="J31" i="55"/>
  <c r="K32" i="55"/>
  <c r="J32" i="55"/>
  <c r="K33" i="55"/>
  <c r="J33" i="55"/>
  <c r="K34" i="55"/>
  <c r="J34" i="55"/>
  <c r="K35" i="55"/>
  <c r="J35" i="55"/>
  <c r="K36" i="55"/>
  <c r="J36" i="55"/>
  <c r="K37" i="55"/>
  <c r="J37" i="55"/>
  <c r="K38" i="55"/>
  <c r="J38" i="55"/>
  <c r="K39" i="55"/>
  <c r="J39" i="55"/>
  <c r="K40" i="55"/>
  <c r="J40" i="55"/>
  <c r="K41" i="55"/>
  <c r="J41" i="55"/>
  <c r="K42" i="55"/>
  <c r="J42" i="55"/>
  <c r="K43" i="55"/>
  <c r="J43" i="55"/>
  <c r="K44" i="55"/>
  <c r="J44" i="55"/>
  <c r="K45" i="55"/>
  <c r="J45" i="55"/>
  <c r="K46" i="55"/>
  <c r="J46" i="55"/>
  <c r="K47" i="55"/>
  <c r="J47" i="55"/>
  <c r="K48" i="55"/>
  <c r="J48" i="55"/>
  <c r="K49" i="55"/>
  <c r="J49" i="55"/>
  <c r="K50" i="55"/>
  <c r="J50" i="55"/>
  <c r="K51" i="55"/>
  <c r="J51" i="55"/>
  <c r="H53" i="55"/>
  <c r="I50" i="55" s="1"/>
  <c r="F53" i="55"/>
  <c r="G51" i="55" s="1"/>
  <c r="D53" i="55"/>
  <c r="E51" i="55" s="1"/>
  <c r="B53" i="55"/>
  <c r="C51" i="55" s="1"/>
  <c r="K29" i="55"/>
  <c r="J29" i="55"/>
  <c r="K57" i="55"/>
  <c r="J57" i="55"/>
  <c r="K58" i="55"/>
  <c r="J58" i="55"/>
  <c r="K59" i="55"/>
  <c r="J59" i="55"/>
  <c r="K60" i="55"/>
  <c r="J60" i="55"/>
  <c r="K61" i="55"/>
  <c r="J61" i="55"/>
  <c r="K62" i="55"/>
  <c r="J62" i="55"/>
  <c r="K63" i="55"/>
  <c r="J63" i="55"/>
  <c r="K64" i="55"/>
  <c r="J64" i="55"/>
  <c r="K65" i="55"/>
  <c r="J65" i="55"/>
  <c r="K66" i="55"/>
  <c r="J66" i="55"/>
  <c r="H68" i="55"/>
  <c r="I65" i="55" s="1"/>
  <c r="F68" i="55"/>
  <c r="G66" i="55" s="1"/>
  <c r="D68" i="55"/>
  <c r="E65" i="55" s="1"/>
  <c r="B68" i="55"/>
  <c r="C66" i="55" s="1"/>
  <c r="K56" i="55"/>
  <c r="J56" i="55"/>
  <c r="I70" i="55"/>
  <c r="G70" i="55"/>
  <c r="E70" i="55"/>
  <c r="C70" i="55"/>
  <c r="J70" i="55"/>
  <c r="K70" i="55"/>
  <c r="B73" i="55"/>
  <c r="F73" i="55" s="1"/>
  <c r="K76" i="55"/>
  <c r="J76" i="55"/>
  <c r="K77" i="55"/>
  <c r="J77" i="55"/>
  <c r="K78" i="55"/>
  <c r="J78" i="55"/>
  <c r="K79" i="55"/>
  <c r="J79" i="55"/>
  <c r="K80" i="55"/>
  <c r="J80" i="55"/>
  <c r="K81" i="55"/>
  <c r="J81" i="55"/>
  <c r="K82" i="55"/>
  <c r="J82" i="55"/>
  <c r="K83" i="55"/>
  <c r="J83" i="55"/>
  <c r="K84" i="55"/>
  <c r="J84" i="55"/>
  <c r="K85" i="55"/>
  <c r="J85" i="55"/>
  <c r="K86" i="55"/>
  <c r="J86" i="55"/>
  <c r="K87" i="55"/>
  <c r="J87" i="55"/>
  <c r="K88" i="55"/>
  <c r="J88" i="55"/>
  <c r="K89" i="55"/>
  <c r="J89" i="55"/>
  <c r="K90" i="55"/>
  <c r="J90" i="55"/>
  <c r="K91" i="55"/>
  <c r="J91" i="55"/>
  <c r="K92" i="55"/>
  <c r="J92" i="55"/>
  <c r="K93" i="55"/>
  <c r="J93" i="55"/>
  <c r="K94" i="55"/>
  <c r="J94" i="55"/>
  <c r="K95" i="55"/>
  <c r="J95" i="55"/>
  <c r="K96" i="55"/>
  <c r="J96" i="55"/>
  <c r="H98" i="55"/>
  <c r="I95" i="55" s="1"/>
  <c r="F98" i="55"/>
  <c r="G96" i="55" s="1"/>
  <c r="D98" i="55"/>
  <c r="E95" i="55" s="1"/>
  <c r="B98" i="55"/>
  <c r="C96" i="55" s="1"/>
  <c r="K75" i="55"/>
  <c r="J75" i="55"/>
  <c r="K102" i="55"/>
  <c r="J102" i="55"/>
  <c r="K103" i="55"/>
  <c r="J103" i="55"/>
  <c r="K104" i="55"/>
  <c r="J104" i="55"/>
  <c r="K105" i="55"/>
  <c r="J105" i="55"/>
  <c r="K106" i="55"/>
  <c r="J106" i="55"/>
  <c r="K107" i="55"/>
  <c r="J107" i="55"/>
  <c r="K108" i="55"/>
  <c r="J108" i="55"/>
  <c r="K109" i="55"/>
  <c r="J109" i="55"/>
  <c r="K110" i="55"/>
  <c r="J110" i="55"/>
  <c r="K111" i="55"/>
  <c r="J111" i="55"/>
  <c r="K112" i="55"/>
  <c r="J112" i="55"/>
  <c r="K113" i="55"/>
  <c r="J113" i="55"/>
  <c r="K114" i="55"/>
  <c r="J114" i="55"/>
  <c r="K115" i="55"/>
  <c r="J115" i="55"/>
  <c r="H117" i="55"/>
  <c r="I113" i="55" s="1"/>
  <c r="F117" i="55"/>
  <c r="G115" i="55" s="1"/>
  <c r="D117" i="55"/>
  <c r="E115" i="55" s="1"/>
  <c r="B117" i="55"/>
  <c r="C115" i="55" s="1"/>
  <c r="K101" i="55"/>
  <c r="J101" i="55"/>
  <c r="I119" i="55"/>
  <c r="G119" i="55"/>
  <c r="E119" i="55"/>
  <c r="C119" i="55"/>
  <c r="J119" i="55"/>
  <c r="K119" i="55"/>
  <c r="B122" i="55"/>
  <c r="F122" i="55" s="1"/>
  <c r="K125" i="55"/>
  <c r="J125" i="55"/>
  <c r="K126" i="55"/>
  <c r="J126" i="55"/>
  <c r="K127" i="55"/>
  <c r="J127" i="55"/>
  <c r="K128" i="55"/>
  <c r="J128" i="55"/>
  <c r="K129" i="55"/>
  <c r="J129" i="55"/>
  <c r="K130" i="55"/>
  <c r="J130" i="55"/>
  <c r="K131" i="55"/>
  <c r="J131" i="55"/>
  <c r="K132" i="55"/>
  <c r="J132" i="55"/>
  <c r="K133" i="55"/>
  <c r="J133" i="55"/>
  <c r="K134" i="55"/>
  <c r="J134" i="55"/>
  <c r="K135" i="55"/>
  <c r="J135" i="55"/>
  <c r="K136" i="55"/>
  <c r="J136" i="55"/>
  <c r="K137" i="55"/>
  <c r="J137" i="55"/>
  <c r="K138" i="55"/>
  <c r="J138" i="55"/>
  <c r="K139" i="55"/>
  <c r="J139" i="55"/>
  <c r="K140" i="55"/>
  <c r="J140" i="55"/>
  <c r="K141" i="55"/>
  <c r="J141" i="55"/>
  <c r="K142" i="55"/>
  <c r="J142" i="55"/>
  <c r="K143" i="55"/>
  <c r="J143" i="55"/>
  <c r="K144" i="55"/>
  <c r="J144" i="55"/>
  <c r="K145" i="55"/>
  <c r="J145" i="55"/>
  <c r="K146" i="55"/>
  <c r="J146" i="55"/>
  <c r="K147" i="55"/>
  <c r="J147" i="55"/>
  <c r="K148" i="55"/>
  <c r="J148" i="55"/>
  <c r="H150" i="55"/>
  <c r="I147" i="55" s="1"/>
  <c r="F150" i="55"/>
  <c r="G148" i="55" s="1"/>
  <c r="D150" i="55"/>
  <c r="E147" i="55" s="1"/>
  <c r="B150" i="55"/>
  <c r="C148" i="55" s="1"/>
  <c r="K124" i="55"/>
  <c r="J124" i="55"/>
  <c r="K154" i="55"/>
  <c r="J154" i="55"/>
  <c r="K155" i="55"/>
  <c r="J155" i="55"/>
  <c r="K156" i="55"/>
  <c r="J156" i="55"/>
  <c r="K157" i="55"/>
  <c r="J157" i="55"/>
  <c r="K158" i="55"/>
  <c r="J158" i="55"/>
  <c r="K159" i="55"/>
  <c r="J159" i="55"/>
  <c r="K160" i="55"/>
  <c r="J160" i="55"/>
  <c r="K161" i="55"/>
  <c r="J161" i="55"/>
  <c r="K162" i="55"/>
  <c r="J162" i="55"/>
  <c r="K163" i="55"/>
  <c r="J163" i="55"/>
  <c r="K164" i="55"/>
  <c r="J164" i="55"/>
  <c r="K165" i="55"/>
  <c r="J165" i="55"/>
  <c r="K166" i="55"/>
  <c r="J166" i="55"/>
  <c r="K167" i="55"/>
  <c r="J167" i="55"/>
  <c r="K168" i="55"/>
  <c r="J168" i="55"/>
  <c r="K169" i="55"/>
  <c r="J169" i="55"/>
  <c r="K170" i="55"/>
  <c r="J170" i="55"/>
  <c r="K171" i="55"/>
  <c r="J171" i="55"/>
  <c r="H173" i="55"/>
  <c r="I170" i="55" s="1"/>
  <c r="F173" i="55"/>
  <c r="G171" i="55" s="1"/>
  <c r="D173" i="55"/>
  <c r="E171" i="55" s="1"/>
  <c r="B173" i="55"/>
  <c r="C171" i="55" s="1"/>
  <c r="K153" i="55"/>
  <c r="J153" i="55"/>
  <c r="I175" i="55"/>
  <c r="G175" i="55"/>
  <c r="E175" i="55"/>
  <c r="C175" i="55"/>
  <c r="J175" i="55"/>
  <c r="K175" i="55"/>
  <c r="B178" i="55"/>
  <c r="D178" i="55" s="1"/>
  <c r="H178" i="55" s="1"/>
  <c r="K181" i="55"/>
  <c r="J181" i="55"/>
  <c r="H183" i="55"/>
  <c r="I183" i="55" s="1"/>
  <c r="F183" i="55"/>
  <c r="G181" i="55" s="1"/>
  <c r="D183" i="55"/>
  <c r="E183" i="55" s="1"/>
  <c r="B183" i="55"/>
  <c r="C181" i="55" s="1"/>
  <c r="K180" i="55"/>
  <c r="J180" i="55"/>
  <c r="K187" i="55"/>
  <c r="J187" i="55"/>
  <c r="K188" i="55"/>
  <c r="J188" i="55"/>
  <c r="K189" i="55"/>
  <c r="J189" i="55"/>
  <c r="K190" i="55"/>
  <c r="J190" i="55"/>
  <c r="K191" i="55"/>
  <c r="J191" i="55"/>
  <c r="K192" i="55"/>
  <c r="J192" i="55"/>
  <c r="K193" i="55"/>
  <c r="J193" i="55"/>
  <c r="K194" i="55"/>
  <c r="J194" i="55"/>
  <c r="K195" i="55"/>
  <c r="J195" i="55"/>
  <c r="K196" i="55"/>
  <c r="J196" i="55"/>
  <c r="H198" i="55"/>
  <c r="I195" i="55" s="1"/>
  <c r="F198" i="55"/>
  <c r="G196" i="55" s="1"/>
  <c r="D198" i="55"/>
  <c r="E195" i="55" s="1"/>
  <c r="B198" i="55"/>
  <c r="C196" i="55" s="1"/>
  <c r="K186" i="55"/>
  <c r="J186" i="55"/>
  <c r="I200" i="55"/>
  <c r="G200" i="55"/>
  <c r="E200" i="55"/>
  <c r="C200" i="55"/>
  <c r="J200" i="55"/>
  <c r="K200" i="55"/>
  <c r="I204" i="55"/>
  <c r="G204" i="55"/>
  <c r="E204" i="55"/>
  <c r="C204" i="55"/>
  <c r="E202" i="55"/>
  <c r="H202" i="55"/>
  <c r="I202" i="55" s="1"/>
  <c r="F202" i="55"/>
  <c r="G202" i="55" s="1"/>
  <c r="D202" i="55"/>
  <c r="B202" i="55"/>
  <c r="C202" i="55" s="1"/>
  <c r="K204" i="55"/>
  <c r="J204" i="55"/>
  <c r="K206" i="55"/>
  <c r="J206" i="55"/>
  <c r="I206" i="55"/>
  <c r="G206" i="55"/>
  <c r="E206" i="55"/>
  <c r="C206" i="55"/>
  <c r="B5" i="48"/>
  <c r="F5" i="48" s="1"/>
  <c r="K8" i="48"/>
  <c r="J8" i="48"/>
  <c r="K9" i="48"/>
  <c r="J9" i="48"/>
  <c r="H11" i="48"/>
  <c r="I8" i="48" s="1"/>
  <c r="F11" i="48"/>
  <c r="G9" i="48" s="1"/>
  <c r="D11" i="48"/>
  <c r="E11" i="48" s="1"/>
  <c r="B11" i="48"/>
  <c r="C9" i="48" s="1"/>
  <c r="K7" i="48"/>
  <c r="J7" i="48"/>
  <c r="I13" i="48"/>
  <c r="G13" i="48"/>
  <c r="E13" i="48"/>
  <c r="C13" i="48"/>
  <c r="K13" i="48"/>
  <c r="J13" i="48"/>
  <c r="B16" i="48"/>
  <c r="D16" i="48" s="1"/>
  <c r="H16" i="48" s="1"/>
  <c r="K19" i="48"/>
  <c r="J19" i="48"/>
  <c r="K20" i="48"/>
  <c r="J20" i="48"/>
  <c r="K21" i="48"/>
  <c r="J21" i="48"/>
  <c r="K22" i="48"/>
  <c r="J22" i="48"/>
  <c r="K23" i="48"/>
  <c r="J23" i="48"/>
  <c r="K24" i="48"/>
  <c r="J24" i="48"/>
  <c r="K25" i="48"/>
  <c r="J25" i="48"/>
  <c r="K26" i="48"/>
  <c r="J26" i="48"/>
  <c r="K27" i="48"/>
  <c r="J27" i="48"/>
  <c r="K28" i="48"/>
  <c r="J28" i="48"/>
  <c r="K29" i="48"/>
  <c r="J29" i="48"/>
  <c r="K30" i="48"/>
  <c r="J30" i="48"/>
  <c r="K31" i="48"/>
  <c r="J31" i="48"/>
  <c r="H33" i="48"/>
  <c r="I31" i="48" s="1"/>
  <c r="F33" i="48"/>
  <c r="G31" i="48" s="1"/>
  <c r="D33" i="48"/>
  <c r="E31" i="48" s="1"/>
  <c r="B33" i="48"/>
  <c r="C31" i="48" s="1"/>
  <c r="K18" i="48"/>
  <c r="J18" i="48"/>
  <c r="K37" i="48"/>
  <c r="J37" i="48"/>
  <c r="K38" i="48"/>
  <c r="J38" i="48"/>
  <c r="K39" i="48"/>
  <c r="J39" i="48"/>
  <c r="H41" i="48"/>
  <c r="I39" i="48" s="1"/>
  <c r="F41" i="48"/>
  <c r="G39" i="48" s="1"/>
  <c r="D41" i="48"/>
  <c r="E39" i="48" s="1"/>
  <c r="B41" i="48"/>
  <c r="C39" i="48" s="1"/>
  <c r="K36" i="48"/>
  <c r="J36" i="48"/>
  <c r="I43" i="48"/>
  <c r="G43" i="48"/>
  <c r="E43" i="48"/>
  <c r="C43" i="48"/>
  <c r="K43" i="48"/>
  <c r="J43" i="48"/>
  <c r="B46" i="48"/>
  <c r="D46" i="48" s="1"/>
  <c r="H46" i="48" s="1"/>
  <c r="K49" i="48"/>
  <c r="J49" i="48"/>
  <c r="K50" i="48"/>
  <c r="J50" i="48"/>
  <c r="K51" i="48"/>
  <c r="J51" i="48"/>
  <c r="K52" i="48"/>
  <c r="J52" i="48"/>
  <c r="K53" i="48"/>
  <c r="J53" i="48"/>
  <c r="K54" i="48"/>
  <c r="J54" i="48"/>
  <c r="K55" i="48"/>
  <c r="J55" i="48"/>
  <c r="K56" i="48"/>
  <c r="J56" i="48"/>
  <c r="K57" i="48"/>
  <c r="J57" i="48"/>
  <c r="K58" i="48"/>
  <c r="J58" i="48"/>
  <c r="K59" i="48"/>
  <c r="J59" i="48"/>
  <c r="K60" i="48"/>
  <c r="J60" i="48"/>
  <c r="K61" i="48"/>
  <c r="J61" i="48"/>
  <c r="K62" i="48"/>
  <c r="J62" i="48"/>
  <c r="K63" i="48"/>
  <c r="J63" i="48"/>
  <c r="K64" i="48"/>
  <c r="J64" i="48"/>
  <c r="K65" i="48"/>
  <c r="J65" i="48"/>
  <c r="K66" i="48"/>
  <c r="J66" i="48"/>
  <c r="H68" i="48"/>
  <c r="I65" i="48" s="1"/>
  <c r="F68" i="48"/>
  <c r="G66" i="48" s="1"/>
  <c r="D68" i="48"/>
  <c r="E65" i="48" s="1"/>
  <c r="B68" i="48"/>
  <c r="C66" i="48" s="1"/>
  <c r="K48" i="48"/>
  <c r="J48" i="48"/>
  <c r="K72" i="48"/>
  <c r="J72" i="48"/>
  <c r="K73" i="48"/>
  <c r="J73" i="48"/>
  <c r="K74" i="48"/>
  <c r="J74" i="48"/>
  <c r="K75" i="48"/>
  <c r="J75" i="48"/>
  <c r="K76" i="48"/>
  <c r="J76" i="48"/>
  <c r="K77" i="48"/>
  <c r="J77" i="48"/>
  <c r="K78" i="48"/>
  <c r="J78" i="48"/>
  <c r="K79" i="48"/>
  <c r="J79" i="48"/>
  <c r="K80" i="48"/>
  <c r="J80" i="48"/>
  <c r="H82" i="48"/>
  <c r="I79" i="48" s="1"/>
  <c r="F82" i="48"/>
  <c r="G80" i="48" s="1"/>
  <c r="D82" i="48"/>
  <c r="E79" i="48" s="1"/>
  <c r="B82" i="48"/>
  <c r="C80" i="48" s="1"/>
  <c r="K71" i="48"/>
  <c r="J71" i="48"/>
  <c r="I84" i="48"/>
  <c r="G84" i="48"/>
  <c r="E84" i="48"/>
  <c r="C84" i="48"/>
  <c r="K84" i="48"/>
  <c r="J84" i="48"/>
  <c r="B87" i="48"/>
  <c r="D87" i="48" s="1"/>
  <c r="H87" i="48" s="1"/>
  <c r="K90" i="48"/>
  <c r="J90" i="48"/>
  <c r="K91" i="48"/>
  <c r="J91" i="48"/>
  <c r="K92" i="48"/>
  <c r="J92" i="48"/>
  <c r="K93" i="48"/>
  <c r="J93" i="48"/>
  <c r="K94" i="48"/>
  <c r="J94" i="48"/>
  <c r="K95" i="48"/>
  <c r="J95" i="48"/>
  <c r="K96" i="48"/>
  <c r="J96" i="48"/>
  <c r="K97" i="48"/>
  <c r="J97" i="48"/>
  <c r="K98" i="48"/>
  <c r="J98" i="48"/>
  <c r="K99" i="48"/>
  <c r="J99" i="48"/>
  <c r="H101" i="48"/>
  <c r="I98" i="48" s="1"/>
  <c r="F101" i="48"/>
  <c r="G99" i="48" s="1"/>
  <c r="D101" i="48"/>
  <c r="E97" i="48" s="1"/>
  <c r="B101" i="48"/>
  <c r="C99" i="48" s="1"/>
  <c r="K89" i="48"/>
  <c r="J89" i="48"/>
  <c r="K105" i="48"/>
  <c r="J105" i="48"/>
  <c r="K106" i="48"/>
  <c r="J106" i="48"/>
  <c r="K107" i="48"/>
  <c r="J107" i="48"/>
  <c r="K108" i="48"/>
  <c r="J108" i="48"/>
  <c r="K109" i="48"/>
  <c r="J109" i="48"/>
  <c r="K110" i="48"/>
  <c r="J110" i="48"/>
  <c r="K111" i="48"/>
  <c r="J111" i="48"/>
  <c r="K112" i="48"/>
  <c r="J112" i="48"/>
  <c r="K113" i="48"/>
  <c r="J113" i="48"/>
  <c r="K114" i="48"/>
  <c r="J114" i="48"/>
  <c r="K115" i="48"/>
  <c r="J115" i="48"/>
  <c r="K116" i="48"/>
  <c r="J116" i="48"/>
  <c r="K117" i="48"/>
  <c r="J117" i="48"/>
  <c r="K118" i="48"/>
  <c r="J118" i="48"/>
  <c r="H120" i="48"/>
  <c r="I117" i="48" s="1"/>
  <c r="F120" i="48"/>
  <c r="G118" i="48" s="1"/>
  <c r="D120" i="48"/>
  <c r="E117" i="48" s="1"/>
  <c r="B120" i="48"/>
  <c r="C118" i="48" s="1"/>
  <c r="K104" i="48"/>
  <c r="J104" i="48"/>
  <c r="I122" i="48"/>
  <c r="G122" i="48"/>
  <c r="E122" i="48"/>
  <c r="C122" i="48"/>
  <c r="J122" i="48"/>
  <c r="K122" i="48"/>
  <c r="D125" i="48"/>
  <c r="H125" i="48" s="1"/>
  <c r="B125" i="48"/>
  <c r="F125" i="48" s="1"/>
  <c r="K128" i="48"/>
  <c r="J128" i="48"/>
  <c r="K129" i="48"/>
  <c r="J129" i="48"/>
  <c r="H131" i="48"/>
  <c r="I131" i="48" s="1"/>
  <c r="F131" i="48"/>
  <c r="G129" i="48" s="1"/>
  <c r="D131" i="48"/>
  <c r="E128" i="48" s="1"/>
  <c r="B131" i="48"/>
  <c r="C129" i="48" s="1"/>
  <c r="K127" i="48"/>
  <c r="J127" i="48"/>
  <c r="K135" i="48"/>
  <c r="J135" i="48"/>
  <c r="K136" i="48"/>
  <c r="J136" i="48"/>
  <c r="K137" i="48"/>
  <c r="J137" i="48"/>
  <c r="K138" i="48"/>
  <c r="J138" i="48"/>
  <c r="K139" i="48"/>
  <c r="J139" i="48"/>
  <c r="K140" i="48"/>
  <c r="J140" i="48"/>
  <c r="K141" i="48"/>
  <c r="J141" i="48"/>
  <c r="K142" i="48"/>
  <c r="J142" i="48"/>
  <c r="K143" i="48"/>
  <c r="J143" i="48"/>
  <c r="K144" i="48"/>
  <c r="J144" i="48"/>
  <c r="H146" i="48"/>
  <c r="I144" i="48" s="1"/>
  <c r="F146" i="48"/>
  <c r="G144" i="48" s="1"/>
  <c r="D146" i="48"/>
  <c r="E144" i="48" s="1"/>
  <c r="B146" i="48"/>
  <c r="C144" i="48" s="1"/>
  <c r="K134" i="48"/>
  <c r="J134" i="48"/>
  <c r="I148" i="48"/>
  <c r="G148" i="48"/>
  <c r="E148" i="48"/>
  <c r="C148" i="48"/>
  <c r="J148" i="48"/>
  <c r="K148" i="48"/>
  <c r="D151" i="48"/>
  <c r="H151" i="48" s="1"/>
  <c r="B151" i="48"/>
  <c r="F151" i="48" s="1"/>
  <c r="I153" i="48"/>
  <c r="H155" i="48"/>
  <c r="I155" i="48" s="1"/>
  <c r="F155" i="48"/>
  <c r="G155" i="48" s="1"/>
  <c r="D155" i="48"/>
  <c r="E153" i="48" s="1"/>
  <c r="B155" i="48"/>
  <c r="C155" i="48" s="1"/>
  <c r="K153" i="48"/>
  <c r="J153" i="48"/>
  <c r="K159" i="48"/>
  <c r="J159" i="48"/>
  <c r="K160" i="48"/>
  <c r="J160" i="48"/>
  <c r="K161" i="48"/>
  <c r="J161" i="48"/>
  <c r="K162" i="48"/>
  <c r="J162" i="48"/>
  <c r="K163" i="48"/>
  <c r="J163" i="48"/>
  <c r="K164" i="48"/>
  <c r="J164" i="48"/>
  <c r="K165" i="48"/>
  <c r="J165" i="48"/>
  <c r="K166" i="48"/>
  <c r="J166" i="48"/>
  <c r="K167" i="48"/>
  <c r="J167" i="48"/>
  <c r="K168" i="48"/>
  <c r="J168" i="48"/>
  <c r="K169" i="48"/>
  <c r="J169" i="48"/>
  <c r="H171" i="48"/>
  <c r="I167" i="48" s="1"/>
  <c r="F171" i="48"/>
  <c r="G169" i="48" s="1"/>
  <c r="D171" i="48"/>
  <c r="E169" i="48" s="1"/>
  <c r="B171" i="48"/>
  <c r="C169" i="48" s="1"/>
  <c r="K158" i="48"/>
  <c r="J158" i="48"/>
  <c r="I173" i="48"/>
  <c r="G173" i="48"/>
  <c r="E173" i="48"/>
  <c r="C173" i="48"/>
  <c r="J173" i="48"/>
  <c r="K173" i="48"/>
  <c r="B176" i="48"/>
  <c r="F176" i="48" s="1"/>
  <c r="K179" i="48"/>
  <c r="J179" i="48"/>
  <c r="K180" i="48"/>
  <c r="J180" i="48"/>
  <c r="K181" i="48"/>
  <c r="J181" i="48"/>
  <c r="K182" i="48"/>
  <c r="J182" i="48"/>
  <c r="K183" i="48"/>
  <c r="J183" i="48"/>
  <c r="K184" i="48"/>
  <c r="J184" i="48"/>
  <c r="K185" i="48"/>
  <c r="J185" i="48"/>
  <c r="H187" i="48"/>
  <c r="I184" i="48" s="1"/>
  <c r="F187" i="48"/>
  <c r="G185" i="48" s="1"/>
  <c r="D187" i="48"/>
  <c r="E185" i="48" s="1"/>
  <c r="B187" i="48"/>
  <c r="C185" i="48" s="1"/>
  <c r="K178" i="48"/>
  <c r="J178" i="48"/>
  <c r="K191" i="48"/>
  <c r="J191" i="48"/>
  <c r="K192" i="48"/>
  <c r="J192" i="48"/>
  <c r="K193" i="48"/>
  <c r="J193" i="48"/>
  <c r="K194" i="48"/>
  <c r="J194" i="48"/>
  <c r="H196" i="48"/>
  <c r="I192" i="48" s="1"/>
  <c r="F196" i="48"/>
  <c r="G194" i="48" s="1"/>
  <c r="D196" i="48"/>
  <c r="E194" i="48" s="1"/>
  <c r="B196" i="48"/>
  <c r="C194" i="48" s="1"/>
  <c r="K190" i="48"/>
  <c r="J190" i="48"/>
  <c r="I198" i="48"/>
  <c r="G198" i="48"/>
  <c r="E198" i="48"/>
  <c r="C198" i="48"/>
  <c r="J198" i="48"/>
  <c r="K198" i="48"/>
  <c r="B201" i="48"/>
  <c r="F201" i="48" s="1"/>
  <c r="K204" i="48"/>
  <c r="J204" i="48"/>
  <c r="K205" i="48"/>
  <c r="J205" i="48"/>
  <c r="K206" i="48"/>
  <c r="J206" i="48"/>
  <c r="K207" i="48"/>
  <c r="J207" i="48"/>
  <c r="K208" i="48"/>
  <c r="J208" i="48"/>
  <c r="K209" i="48"/>
  <c r="J209" i="48"/>
  <c r="K210" i="48"/>
  <c r="J210" i="48"/>
  <c r="K211" i="48"/>
  <c r="J211" i="48"/>
  <c r="K212" i="48"/>
  <c r="J212" i="48"/>
  <c r="H214" i="48"/>
  <c r="I211" i="48" s="1"/>
  <c r="F214" i="48"/>
  <c r="G212" i="48" s="1"/>
  <c r="D214" i="48"/>
  <c r="E211" i="48" s="1"/>
  <c r="B214" i="48"/>
  <c r="C212" i="48" s="1"/>
  <c r="K203" i="48"/>
  <c r="J203" i="48"/>
  <c r="K218" i="48"/>
  <c r="J218" i="48"/>
  <c r="K219" i="48"/>
  <c r="J219" i="48"/>
  <c r="K220" i="48"/>
  <c r="J220" i="48"/>
  <c r="K221" i="48"/>
  <c r="J221" i="48"/>
  <c r="K222" i="48"/>
  <c r="J222" i="48"/>
  <c r="K223" i="48"/>
  <c r="J223" i="48"/>
  <c r="K224" i="48"/>
  <c r="J224" i="48"/>
  <c r="K225" i="48"/>
  <c r="J225" i="48"/>
  <c r="K226" i="48"/>
  <c r="J226" i="48"/>
  <c r="K227" i="48"/>
  <c r="J227" i="48"/>
  <c r="K228" i="48"/>
  <c r="J228" i="48"/>
  <c r="K229" i="48"/>
  <c r="J229" i="48"/>
  <c r="K230" i="48"/>
  <c r="J230" i="48"/>
  <c r="K231" i="48"/>
  <c r="J231" i="48"/>
  <c r="K232" i="48"/>
  <c r="J232" i="48"/>
  <c r="K233" i="48"/>
  <c r="J233" i="48"/>
  <c r="K234" i="48"/>
  <c r="J234" i="48"/>
  <c r="K235" i="48"/>
  <c r="J235" i="48"/>
  <c r="K236" i="48"/>
  <c r="J236" i="48"/>
  <c r="K237" i="48"/>
  <c r="J237" i="48"/>
  <c r="H239" i="48"/>
  <c r="I236" i="48" s="1"/>
  <c r="F239" i="48"/>
  <c r="G237" i="48" s="1"/>
  <c r="D239" i="48"/>
  <c r="E236" i="48" s="1"/>
  <c r="B239" i="48"/>
  <c r="C237" i="48" s="1"/>
  <c r="K217" i="48"/>
  <c r="J217" i="48"/>
  <c r="K243" i="48"/>
  <c r="J243" i="48"/>
  <c r="K244" i="48"/>
  <c r="J244" i="48"/>
  <c r="K245" i="48"/>
  <c r="J245" i="48"/>
  <c r="K246" i="48"/>
  <c r="J246" i="48"/>
  <c r="K247" i="48"/>
  <c r="J247" i="48"/>
  <c r="K248" i="48"/>
  <c r="J248" i="48"/>
  <c r="K249" i="48"/>
  <c r="J249" i="48"/>
  <c r="K250" i="48"/>
  <c r="J250" i="48"/>
  <c r="K251" i="48"/>
  <c r="J251" i="48"/>
  <c r="K252" i="48"/>
  <c r="J252" i="48"/>
  <c r="K253" i="48"/>
  <c r="J253" i="48"/>
  <c r="K254" i="48"/>
  <c r="J254" i="48"/>
  <c r="K255" i="48"/>
  <c r="J255" i="48"/>
  <c r="H257" i="48"/>
  <c r="I254" i="48" s="1"/>
  <c r="F257" i="48"/>
  <c r="G255" i="48" s="1"/>
  <c r="D257" i="48"/>
  <c r="E254" i="48" s="1"/>
  <c r="B257" i="48"/>
  <c r="C255" i="48" s="1"/>
  <c r="K242" i="48"/>
  <c r="J242" i="48"/>
  <c r="I259" i="48"/>
  <c r="G259" i="48"/>
  <c r="E259" i="48"/>
  <c r="C259" i="48"/>
  <c r="J259" i="48"/>
  <c r="K259" i="48"/>
  <c r="I263" i="48"/>
  <c r="G263" i="48"/>
  <c r="E263" i="48"/>
  <c r="C263" i="48"/>
  <c r="H261" i="48"/>
  <c r="I261" i="48" s="1"/>
  <c r="F261" i="48"/>
  <c r="G261" i="48" s="1"/>
  <c r="D261" i="48"/>
  <c r="E261" i="48" s="1"/>
  <c r="B261" i="48"/>
  <c r="C261" i="48" s="1"/>
  <c r="K263" i="48"/>
  <c r="J263" i="48"/>
  <c r="K265" i="48"/>
  <c r="J265" i="48"/>
  <c r="I265" i="48"/>
  <c r="G265" i="48"/>
  <c r="E265" i="48"/>
  <c r="C265" i="48"/>
  <c r="J202" i="55"/>
  <c r="K81" i="54"/>
  <c r="J81" i="54"/>
  <c r="K60" i="53"/>
  <c r="J60" i="53"/>
  <c r="H16" i="44"/>
  <c r="J16" i="44" s="1"/>
  <c r="G16" i="44"/>
  <c r="I16" i="44" s="1"/>
  <c r="H17" i="44"/>
  <c r="J17" i="44" s="1"/>
  <c r="G17" i="44"/>
  <c r="I17" i="44" s="1"/>
  <c r="H18" i="44"/>
  <c r="J18" i="44" s="1"/>
  <c r="G18" i="44"/>
  <c r="I18" i="44" s="1"/>
  <c r="H19" i="44"/>
  <c r="J19" i="44" s="1"/>
  <c r="G19" i="44"/>
  <c r="I19" i="44" s="1"/>
  <c r="H20" i="44"/>
  <c r="J20" i="44" s="1"/>
  <c r="G20" i="44"/>
  <c r="I20" i="44" s="1"/>
  <c r="H21" i="44"/>
  <c r="J21" i="44" s="1"/>
  <c r="G21" i="44"/>
  <c r="I21" i="44" s="1"/>
  <c r="H22" i="44"/>
  <c r="J22" i="44" s="1"/>
  <c r="G22" i="44"/>
  <c r="I22" i="44" s="1"/>
  <c r="H23" i="44"/>
  <c r="J23" i="44" s="1"/>
  <c r="G23" i="44"/>
  <c r="I23" i="44" s="1"/>
  <c r="H24" i="44"/>
  <c r="J24" i="44" s="1"/>
  <c r="G24" i="44"/>
  <c r="I24" i="44" s="1"/>
  <c r="H25" i="44"/>
  <c r="J25" i="44" s="1"/>
  <c r="G25" i="44"/>
  <c r="I25" i="44" s="1"/>
  <c r="H26" i="44"/>
  <c r="J26" i="44" s="1"/>
  <c r="G26" i="44"/>
  <c r="I26" i="44" s="1"/>
  <c r="H27" i="44"/>
  <c r="J27" i="44" s="1"/>
  <c r="G27" i="44"/>
  <c r="I27" i="44" s="1"/>
  <c r="H28" i="44"/>
  <c r="J28" i="44" s="1"/>
  <c r="G28" i="44"/>
  <c r="I28" i="44" s="1"/>
  <c r="H29" i="44"/>
  <c r="J29" i="44" s="1"/>
  <c r="G29" i="44"/>
  <c r="I29" i="44" s="1"/>
  <c r="H30" i="44"/>
  <c r="J30" i="44" s="1"/>
  <c r="G30" i="44"/>
  <c r="I30" i="44" s="1"/>
  <c r="H41" i="44"/>
  <c r="J41" i="44" s="1"/>
  <c r="G41" i="44"/>
  <c r="I41" i="44" s="1"/>
  <c r="H31" i="44"/>
  <c r="J31" i="44" s="1"/>
  <c r="G31" i="44"/>
  <c r="I31" i="44" s="1"/>
  <c r="I32" i="44"/>
  <c r="H32" i="44"/>
  <c r="J32" i="44" s="1"/>
  <c r="G32" i="44"/>
  <c r="J33" i="44"/>
  <c r="I33" i="44"/>
  <c r="H33" i="44"/>
  <c r="G33" i="44"/>
  <c r="H34" i="44"/>
  <c r="J34" i="44" s="1"/>
  <c r="G34" i="44"/>
  <c r="I34" i="44" s="1"/>
  <c r="H35" i="44"/>
  <c r="J35" i="44" s="1"/>
  <c r="G35" i="44"/>
  <c r="I35" i="44" s="1"/>
  <c r="H36" i="44"/>
  <c r="J36" i="44" s="1"/>
  <c r="G36" i="44"/>
  <c r="I36" i="44" s="1"/>
  <c r="H37" i="44"/>
  <c r="J37" i="44" s="1"/>
  <c r="G37" i="44"/>
  <c r="I37" i="44" s="1"/>
  <c r="H38" i="44"/>
  <c r="J38" i="44" s="1"/>
  <c r="G38" i="44"/>
  <c r="I38" i="44" s="1"/>
  <c r="H39" i="44"/>
  <c r="J39" i="44" s="1"/>
  <c r="G39" i="44"/>
  <c r="I39" i="44" s="1"/>
  <c r="H40" i="44"/>
  <c r="J40" i="44" s="1"/>
  <c r="G40" i="44"/>
  <c r="I40" i="44" s="1"/>
  <c r="H8" i="47"/>
  <c r="J8" i="47" s="1"/>
  <c r="G8" i="47"/>
  <c r="I8" i="47" s="1"/>
  <c r="H9" i="47"/>
  <c r="J9" i="47" s="1"/>
  <c r="G9" i="47"/>
  <c r="I9" i="47" s="1"/>
  <c r="H10" i="47"/>
  <c r="J10" i="47" s="1"/>
  <c r="G10" i="47"/>
  <c r="I10" i="47" s="1"/>
  <c r="H11" i="47"/>
  <c r="J11" i="47" s="1"/>
  <c r="G11" i="47"/>
  <c r="I11" i="47" s="1"/>
  <c r="H12" i="47"/>
  <c r="J12" i="47" s="1"/>
  <c r="G12" i="47"/>
  <c r="I12" i="47" s="1"/>
  <c r="H15" i="47"/>
  <c r="J15" i="47" s="1"/>
  <c r="G15" i="47"/>
  <c r="I15" i="47" s="1"/>
  <c r="H16" i="47"/>
  <c r="J16" i="47" s="1"/>
  <c r="G16" i="47"/>
  <c r="I16" i="47" s="1"/>
  <c r="H17" i="47"/>
  <c r="J17" i="47" s="1"/>
  <c r="G17" i="47"/>
  <c r="I17" i="47" s="1"/>
  <c r="J18" i="47"/>
  <c r="I18" i="47"/>
  <c r="H18" i="47"/>
  <c r="G18" i="47"/>
  <c r="H19" i="47"/>
  <c r="J19" i="47" s="1"/>
  <c r="G19" i="47"/>
  <c r="I19" i="47" s="1"/>
  <c r="H20" i="47"/>
  <c r="J20" i="47" s="1"/>
  <c r="G20" i="47"/>
  <c r="I20" i="47" s="1"/>
  <c r="H23" i="47"/>
  <c r="J23" i="47" s="1"/>
  <c r="G23" i="47"/>
  <c r="I23" i="47" s="1"/>
  <c r="I24" i="47"/>
  <c r="H24" i="47"/>
  <c r="J24" i="47" s="1"/>
  <c r="G24" i="47"/>
  <c r="H25" i="47"/>
  <c r="J25" i="47" s="1"/>
  <c r="G25" i="47"/>
  <c r="I25" i="47" s="1"/>
  <c r="H33" i="47"/>
  <c r="J33" i="47" s="1"/>
  <c r="G33" i="47"/>
  <c r="I33" i="47" s="1"/>
  <c r="H34" i="47"/>
  <c r="J34" i="47" s="1"/>
  <c r="G34" i="47"/>
  <c r="I34" i="47" s="1"/>
  <c r="J35" i="47"/>
  <c r="I35" i="47"/>
  <c r="H35" i="47"/>
  <c r="G35" i="47"/>
  <c r="H36" i="47"/>
  <c r="J36" i="47" s="1"/>
  <c r="G36" i="47"/>
  <c r="I36" i="47" s="1"/>
  <c r="H37" i="47"/>
  <c r="J37" i="47" s="1"/>
  <c r="G37" i="47"/>
  <c r="I37" i="47" s="1"/>
  <c r="E25" i="46"/>
  <c r="J25" i="46" s="1"/>
  <c r="D25" i="46"/>
  <c r="H25" i="46" s="1"/>
  <c r="C25" i="46"/>
  <c r="B25" i="46"/>
  <c r="G25" i="46" s="1"/>
  <c r="I25" i="46" s="1"/>
  <c r="E19" i="46"/>
  <c r="J19" i="46" s="1"/>
  <c r="D19" i="46"/>
  <c r="H19" i="46" s="1"/>
  <c r="C19" i="46"/>
  <c r="B19" i="46"/>
  <c r="G19" i="46" s="1"/>
  <c r="I19" i="46" s="1"/>
  <c r="E13" i="46"/>
  <c r="J13" i="46" s="1"/>
  <c r="D13" i="46"/>
  <c r="H13" i="46" s="1"/>
  <c r="C13" i="46"/>
  <c r="B13" i="46"/>
  <c r="G13" i="46" s="1"/>
  <c r="I13" i="46" s="1"/>
  <c r="E7" i="46"/>
  <c r="J7" i="46" s="1"/>
  <c r="D7" i="46"/>
  <c r="H7" i="46" s="1"/>
  <c r="C7" i="46"/>
  <c r="B7" i="46"/>
  <c r="G7" i="46" s="1"/>
  <c r="I7" i="46" s="1"/>
  <c r="H8" i="46"/>
  <c r="J8" i="46" s="1"/>
  <c r="G8" i="46"/>
  <c r="I8" i="46" s="1"/>
  <c r="H9" i="46"/>
  <c r="J9" i="46" s="1"/>
  <c r="G9" i="46"/>
  <c r="I9" i="46" s="1"/>
  <c r="H10" i="46"/>
  <c r="J10" i="46" s="1"/>
  <c r="G10" i="46"/>
  <c r="I10" i="46" s="1"/>
  <c r="H11" i="46"/>
  <c r="J11" i="46" s="1"/>
  <c r="G11" i="46"/>
  <c r="I11" i="46" s="1"/>
  <c r="H14" i="46"/>
  <c r="J14" i="46" s="1"/>
  <c r="G14" i="46"/>
  <c r="I14" i="46" s="1"/>
  <c r="H15" i="46"/>
  <c r="J15" i="46" s="1"/>
  <c r="G15" i="46"/>
  <c r="I15" i="46" s="1"/>
  <c r="H16" i="46"/>
  <c r="J16" i="46" s="1"/>
  <c r="G16" i="46"/>
  <c r="I16" i="46" s="1"/>
  <c r="H17" i="46"/>
  <c r="J17" i="46" s="1"/>
  <c r="G17" i="46"/>
  <c r="I17" i="46" s="1"/>
  <c r="H20" i="46"/>
  <c r="J20" i="46" s="1"/>
  <c r="G20" i="46"/>
  <c r="I20" i="46" s="1"/>
  <c r="H21" i="46"/>
  <c r="J21" i="46" s="1"/>
  <c r="G21" i="46"/>
  <c r="I21" i="46" s="1"/>
  <c r="H22" i="46"/>
  <c r="J22" i="46" s="1"/>
  <c r="G22" i="46"/>
  <c r="I22" i="46" s="1"/>
  <c r="H23" i="46"/>
  <c r="J23" i="46" s="1"/>
  <c r="G23" i="46"/>
  <c r="I23" i="46" s="1"/>
  <c r="H27" i="46"/>
  <c r="J27" i="46" s="1"/>
  <c r="G27" i="46"/>
  <c r="I27" i="46" s="1"/>
  <c r="H28" i="46"/>
  <c r="J28" i="46" s="1"/>
  <c r="G28" i="46"/>
  <c r="I28" i="46" s="1"/>
  <c r="H29" i="46"/>
  <c r="J29" i="46" s="1"/>
  <c r="G29" i="46"/>
  <c r="I29" i="46" s="1"/>
  <c r="H7" i="33"/>
  <c r="G7" i="33"/>
  <c r="H8" i="33"/>
  <c r="G8" i="33"/>
  <c r="H9" i="33"/>
  <c r="G9" i="33"/>
  <c r="H10" i="33"/>
  <c r="G10" i="33"/>
  <c r="H11" i="33"/>
  <c r="G11" i="33"/>
  <c r="H12" i="33"/>
  <c r="G12" i="33"/>
  <c r="H13" i="33"/>
  <c r="G13" i="33"/>
  <c r="H14" i="33"/>
  <c r="G14" i="33"/>
  <c r="H15" i="33"/>
  <c r="G15" i="33"/>
  <c r="H16" i="33"/>
  <c r="G16" i="33"/>
  <c r="H17" i="33"/>
  <c r="G17" i="33"/>
  <c r="H18" i="33"/>
  <c r="G18" i="33"/>
  <c r="H19" i="33"/>
  <c r="G19" i="33"/>
  <c r="H20" i="33"/>
  <c r="G20" i="33"/>
  <c r="H21" i="33"/>
  <c r="G21" i="33"/>
  <c r="H22" i="33"/>
  <c r="G22" i="33"/>
  <c r="H23" i="33"/>
  <c r="G23" i="33"/>
  <c r="H24" i="33"/>
  <c r="G24" i="33"/>
  <c r="H25" i="33"/>
  <c r="G25" i="33"/>
  <c r="H26" i="33"/>
  <c r="G26" i="33"/>
  <c r="H27" i="33"/>
  <c r="G27" i="33"/>
  <c r="H28" i="33"/>
  <c r="G28" i="33"/>
  <c r="H29" i="33"/>
  <c r="G29" i="33"/>
  <c r="H30" i="33"/>
  <c r="G30" i="33"/>
  <c r="H31" i="33"/>
  <c r="G31" i="33"/>
  <c r="H32" i="33"/>
  <c r="G32" i="33"/>
  <c r="H33" i="33"/>
  <c r="G33" i="33"/>
  <c r="H34" i="33"/>
  <c r="G34" i="33"/>
  <c r="H35" i="33"/>
  <c r="G35" i="33"/>
  <c r="H36" i="33"/>
  <c r="G36" i="33"/>
  <c r="H37" i="33"/>
  <c r="G37" i="33"/>
  <c r="H38" i="33"/>
  <c r="G38" i="33"/>
  <c r="H39" i="33"/>
  <c r="G39" i="33"/>
  <c r="H40" i="33"/>
  <c r="G40" i="33"/>
  <c r="H41" i="33"/>
  <c r="G41" i="33"/>
  <c r="H42" i="33"/>
  <c r="G42" i="33"/>
  <c r="H43" i="33"/>
  <c r="G43" i="33"/>
  <c r="H44" i="33"/>
  <c r="G44" i="33"/>
  <c r="H45" i="33"/>
  <c r="G45" i="33"/>
  <c r="H46" i="33"/>
  <c r="G46" i="33"/>
  <c r="H47" i="33"/>
  <c r="G47" i="33"/>
  <c r="H48" i="33"/>
  <c r="G48" i="33"/>
  <c r="H49" i="33"/>
  <c r="G49" i="33"/>
  <c r="H50" i="33"/>
  <c r="G50" i="33"/>
  <c r="H51" i="33"/>
  <c r="G51" i="33"/>
  <c r="H52" i="33"/>
  <c r="G52" i="33"/>
  <c r="H53" i="33"/>
  <c r="G53" i="33"/>
  <c r="H54" i="33"/>
  <c r="G54" i="33"/>
  <c r="H55" i="33"/>
  <c r="G55" i="33"/>
  <c r="H56" i="33"/>
  <c r="G56" i="33"/>
  <c r="H57" i="33"/>
  <c r="G57" i="33"/>
  <c r="H58" i="33"/>
  <c r="G58" i="33"/>
  <c r="H59" i="33"/>
  <c r="G59" i="33"/>
  <c r="H60" i="33"/>
  <c r="G60" i="33"/>
  <c r="H61" i="33"/>
  <c r="G61" i="33"/>
  <c r="H62" i="33"/>
  <c r="G62" i="33"/>
  <c r="H63" i="33"/>
  <c r="G63" i="33"/>
  <c r="H64" i="33"/>
  <c r="G64" i="33"/>
  <c r="H65" i="33"/>
  <c r="G65" i="33"/>
  <c r="H66" i="33"/>
  <c r="G66" i="33"/>
  <c r="H67" i="33"/>
  <c r="G67" i="33"/>
  <c r="H68" i="33"/>
  <c r="G68" i="33"/>
  <c r="H69" i="33"/>
  <c r="G69" i="33"/>
  <c r="H70" i="33"/>
  <c r="G70" i="33"/>
  <c r="H71" i="33"/>
  <c r="G71" i="33"/>
  <c r="H72" i="33"/>
  <c r="G72" i="33"/>
  <c r="H73" i="33"/>
  <c r="G73" i="33"/>
  <c r="H74" i="33"/>
  <c r="G74" i="33"/>
  <c r="I7" i="26"/>
  <c r="H7" i="26"/>
  <c r="J7" i="26" s="1"/>
  <c r="G7" i="26"/>
  <c r="H8" i="26"/>
  <c r="J8" i="26" s="1"/>
  <c r="G8" i="26"/>
  <c r="I8" i="26" s="1"/>
  <c r="H9" i="26"/>
  <c r="J9" i="26" s="1"/>
  <c r="G9" i="26"/>
  <c r="I9" i="26" s="1"/>
  <c r="H10" i="26"/>
  <c r="J10" i="26" s="1"/>
  <c r="G10" i="26"/>
  <c r="I10" i="26" s="1"/>
  <c r="H11" i="26"/>
  <c r="J11" i="26" s="1"/>
  <c r="G11" i="26"/>
  <c r="I11" i="26" s="1"/>
  <c r="H12" i="26"/>
  <c r="J12" i="26" s="1"/>
  <c r="G12" i="26"/>
  <c r="I12" i="26" s="1"/>
  <c r="J13" i="26"/>
  <c r="I13" i="26"/>
  <c r="H13" i="26"/>
  <c r="G13" i="26"/>
  <c r="H14" i="26"/>
  <c r="J14" i="26" s="1"/>
  <c r="G14" i="26"/>
  <c r="I14" i="26" s="1"/>
  <c r="H15" i="26"/>
  <c r="J15" i="26" s="1"/>
  <c r="G15" i="26"/>
  <c r="I15" i="26" s="1"/>
  <c r="H16" i="26"/>
  <c r="J16" i="26" s="1"/>
  <c r="G16" i="26"/>
  <c r="I16" i="26" s="1"/>
  <c r="I17" i="26"/>
  <c r="H17" i="26"/>
  <c r="J17" i="26" s="1"/>
  <c r="G17" i="26"/>
  <c r="H18" i="26"/>
  <c r="J18" i="26" s="1"/>
  <c r="G18" i="26"/>
  <c r="I18" i="26" s="1"/>
  <c r="H19" i="26"/>
  <c r="J19" i="26" s="1"/>
  <c r="G19" i="26"/>
  <c r="I19" i="26" s="1"/>
  <c r="H20" i="26"/>
  <c r="J20" i="26" s="1"/>
  <c r="G20" i="26"/>
  <c r="I20" i="26" s="1"/>
  <c r="H21" i="26"/>
  <c r="J21" i="26" s="1"/>
  <c r="G21" i="26"/>
  <c r="I21" i="26" s="1"/>
  <c r="H22" i="26"/>
  <c r="J22" i="26" s="1"/>
  <c r="G22" i="26"/>
  <c r="I22" i="26" s="1"/>
  <c r="H23" i="26"/>
  <c r="J23" i="26" s="1"/>
  <c r="G23" i="26"/>
  <c r="I23" i="26" s="1"/>
  <c r="H24" i="26"/>
  <c r="J24" i="26" s="1"/>
  <c r="G24" i="26"/>
  <c r="I24" i="26" s="1"/>
  <c r="I25" i="26"/>
  <c r="H25" i="26"/>
  <c r="J25" i="26" s="1"/>
  <c r="G25" i="26"/>
  <c r="H26" i="26"/>
  <c r="J26" i="26" s="1"/>
  <c r="G26" i="26"/>
  <c r="I26" i="26" s="1"/>
  <c r="H27" i="26"/>
  <c r="J27" i="26" s="1"/>
  <c r="G27" i="26"/>
  <c r="I27" i="26" s="1"/>
  <c r="H28" i="26"/>
  <c r="J28" i="26" s="1"/>
  <c r="G28" i="26"/>
  <c r="I28" i="26" s="1"/>
  <c r="H29" i="26"/>
  <c r="J29" i="26" s="1"/>
  <c r="G29" i="26"/>
  <c r="I29" i="26" s="1"/>
  <c r="H30" i="26"/>
  <c r="J30" i="26" s="1"/>
  <c r="G30" i="26"/>
  <c r="I30" i="26" s="1"/>
  <c r="H31" i="26"/>
  <c r="J31" i="26" s="1"/>
  <c r="G31" i="26"/>
  <c r="I31" i="26" s="1"/>
  <c r="H32" i="26"/>
  <c r="J32" i="26" s="1"/>
  <c r="G32" i="26"/>
  <c r="I32" i="26" s="1"/>
  <c r="H33" i="26"/>
  <c r="J33" i="26" s="1"/>
  <c r="G33" i="26"/>
  <c r="I33" i="26" s="1"/>
  <c r="H34" i="26"/>
  <c r="J34" i="26" s="1"/>
  <c r="G34" i="26"/>
  <c r="I34" i="26" s="1"/>
  <c r="H35" i="26"/>
  <c r="J35" i="26" s="1"/>
  <c r="G35" i="26"/>
  <c r="I35" i="26" s="1"/>
  <c r="H36" i="26"/>
  <c r="J36" i="26" s="1"/>
  <c r="G36" i="26"/>
  <c r="I36" i="26" s="1"/>
  <c r="H37" i="26"/>
  <c r="J37" i="26" s="1"/>
  <c r="G37" i="26"/>
  <c r="I37" i="26" s="1"/>
  <c r="H38" i="26"/>
  <c r="J38" i="26" s="1"/>
  <c r="G38" i="26"/>
  <c r="I38" i="26" s="1"/>
  <c r="H39" i="26"/>
  <c r="J39" i="26" s="1"/>
  <c r="G39" i="26"/>
  <c r="I39" i="26" s="1"/>
  <c r="H40" i="26"/>
  <c r="J40" i="26" s="1"/>
  <c r="G40" i="26"/>
  <c r="I40" i="26" s="1"/>
  <c r="H41" i="26"/>
  <c r="J41" i="26" s="1"/>
  <c r="G41" i="26"/>
  <c r="I41" i="26" s="1"/>
  <c r="H42" i="26"/>
  <c r="J42" i="26" s="1"/>
  <c r="G42" i="26"/>
  <c r="I42" i="26" s="1"/>
  <c r="H43" i="26"/>
  <c r="J43" i="26" s="1"/>
  <c r="G43" i="26"/>
  <c r="I43" i="26" s="1"/>
  <c r="I44" i="26"/>
  <c r="H44" i="26"/>
  <c r="J44" i="26" s="1"/>
  <c r="G44" i="26"/>
  <c r="H45" i="26"/>
  <c r="J45" i="26" s="1"/>
  <c r="G45" i="26"/>
  <c r="I45" i="26" s="1"/>
  <c r="H46" i="26"/>
  <c r="J46" i="26" s="1"/>
  <c r="G46" i="26"/>
  <c r="I46" i="26" s="1"/>
  <c r="H47" i="26"/>
  <c r="J47" i="26" s="1"/>
  <c r="G47" i="26"/>
  <c r="I47" i="26" s="1"/>
  <c r="H48" i="26"/>
  <c r="J48" i="26" s="1"/>
  <c r="G48" i="26"/>
  <c r="I48" i="26" s="1"/>
  <c r="H49" i="26"/>
  <c r="J49" i="26" s="1"/>
  <c r="G49" i="26"/>
  <c r="I49" i="26" s="1"/>
  <c r="H50" i="26"/>
  <c r="J50" i="26" s="1"/>
  <c r="G50" i="26"/>
  <c r="I50" i="26" s="1"/>
  <c r="H51" i="26"/>
  <c r="J51" i="26" s="1"/>
  <c r="G51" i="26"/>
  <c r="I51" i="26" s="1"/>
  <c r="H52" i="26"/>
  <c r="J52" i="26" s="1"/>
  <c r="G52" i="26"/>
  <c r="I52" i="26" s="1"/>
  <c r="H53" i="26"/>
  <c r="J53" i="26" s="1"/>
  <c r="G53" i="26"/>
  <c r="I53" i="26" s="1"/>
  <c r="H54" i="26"/>
  <c r="J54" i="26" s="1"/>
  <c r="G54" i="26"/>
  <c r="I54" i="26" s="1"/>
  <c r="H55" i="26"/>
  <c r="J55" i="26" s="1"/>
  <c r="G55" i="26"/>
  <c r="I55" i="26" s="1"/>
  <c r="H56" i="26"/>
  <c r="J56" i="26" s="1"/>
  <c r="G56" i="26"/>
  <c r="I56" i="26" s="1"/>
  <c r="H57" i="26"/>
  <c r="J57" i="26" s="1"/>
  <c r="G57" i="26"/>
  <c r="I57" i="26" s="1"/>
  <c r="H58" i="26"/>
  <c r="J58" i="26" s="1"/>
  <c r="G58" i="26"/>
  <c r="I58" i="26" s="1"/>
  <c r="H59" i="26"/>
  <c r="J59" i="26" s="1"/>
  <c r="G59" i="26"/>
  <c r="I59" i="26" s="1"/>
  <c r="H60" i="26"/>
  <c r="J60" i="26" s="1"/>
  <c r="G60" i="26"/>
  <c r="I60" i="26" s="1"/>
  <c r="H61" i="26"/>
  <c r="J61" i="26" s="1"/>
  <c r="G61" i="26"/>
  <c r="I61" i="26" s="1"/>
  <c r="H62" i="26"/>
  <c r="J62" i="26" s="1"/>
  <c r="G62" i="26"/>
  <c r="I62" i="26" s="1"/>
  <c r="H63" i="26"/>
  <c r="J63" i="26" s="1"/>
  <c r="G63" i="26"/>
  <c r="I63" i="26" s="1"/>
  <c r="H64" i="26"/>
  <c r="J64" i="26" s="1"/>
  <c r="G64" i="26"/>
  <c r="I64" i="26" s="1"/>
  <c r="H65" i="26"/>
  <c r="J65" i="26" s="1"/>
  <c r="G65" i="26"/>
  <c r="I65" i="26" s="1"/>
  <c r="H66" i="26"/>
  <c r="J66" i="26" s="1"/>
  <c r="G66" i="26"/>
  <c r="I66" i="26" s="1"/>
  <c r="H67" i="26"/>
  <c r="J67" i="26" s="1"/>
  <c r="G67" i="26"/>
  <c r="I67" i="26" s="1"/>
  <c r="H68" i="26"/>
  <c r="J68" i="26" s="1"/>
  <c r="G68" i="26"/>
  <c r="I68" i="26" s="1"/>
  <c r="I69" i="26"/>
  <c r="H69" i="26"/>
  <c r="J69" i="26" s="1"/>
  <c r="G69" i="26"/>
  <c r="H70" i="26"/>
  <c r="J70" i="26" s="1"/>
  <c r="G70" i="26"/>
  <c r="I70" i="26" s="1"/>
  <c r="H71" i="26"/>
  <c r="J71" i="26" s="1"/>
  <c r="G71" i="26"/>
  <c r="I71" i="26" s="1"/>
  <c r="H72" i="26"/>
  <c r="J72" i="26" s="1"/>
  <c r="G72" i="26"/>
  <c r="I72" i="26" s="1"/>
  <c r="H73" i="26"/>
  <c r="J73" i="26" s="1"/>
  <c r="G73" i="26"/>
  <c r="I73" i="26" s="1"/>
  <c r="H74" i="26"/>
  <c r="J74" i="26" s="1"/>
  <c r="G74" i="26"/>
  <c r="I74" i="26" s="1"/>
  <c r="H28" i="45"/>
  <c r="J28" i="45" s="1"/>
  <c r="G28" i="45"/>
  <c r="I28" i="45" s="1"/>
  <c r="H29" i="45"/>
  <c r="J29" i="45" s="1"/>
  <c r="G29" i="45"/>
  <c r="I29" i="45" s="1"/>
  <c r="H30" i="45"/>
  <c r="J30" i="45" s="1"/>
  <c r="G30" i="45"/>
  <c r="I30" i="45" s="1"/>
  <c r="H31" i="45"/>
  <c r="J31" i="45" s="1"/>
  <c r="G31" i="45"/>
  <c r="I31" i="45" s="1"/>
  <c r="H32" i="45"/>
  <c r="J32" i="45" s="1"/>
  <c r="G32" i="45"/>
  <c r="I32" i="45" s="1"/>
  <c r="H33" i="45"/>
  <c r="J33" i="45" s="1"/>
  <c r="G33" i="45"/>
  <c r="I33" i="45" s="1"/>
  <c r="H15" i="45"/>
  <c r="J15" i="45" s="1"/>
  <c r="G15" i="45"/>
  <c r="I15" i="45" s="1"/>
  <c r="H16" i="45"/>
  <c r="J16" i="45" s="1"/>
  <c r="G16" i="45"/>
  <c r="I16" i="45" s="1"/>
  <c r="H17" i="45"/>
  <c r="J17" i="45" s="1"/>
  <c r="G17" i="45"/>
  <c r="I17" i="45" s="1"/>
  <c r="H18" i="45"/>
  <c r="J18" i="45" s="1"/>
  <c r="G18" i="45"/>
  <c r="I18" i="45" s="1"/>
  <c r="H19" i="45"/>
  <c r="J19" i="45" s="1"/>
  <c r="G19" i="45"/>
  <c r="I19" i="45" s="1"/>
  <c r="H20" i="45"/>
  <c r="J20" i="45" s="1"/>
  <c r="G20" i="45"/>
  <c r="I20" i="45" s="1"/>
  <c r="H21" i="45"/>
  <c r="J21" i="45" s="1"/>
  <c r="G21" i="45"/>
  <c r="I21" i="45" s="1"/>
  <c r="H22" i="45"/>
  <c r="J22" i="45" s="1"/>
  <c r="G22" i="45"/>
  <c r="I22" i="45" s="1"/>
  <c r="H8" i="45"/>
  <c r="J8" i="45" s="1"/>
  <c r="G8" i="45"/>
  <c r="I8" i="45" s="1"/>
  <c r="H23" i="45"/>
  <c r="J23" i="45" s="1"/>
  <c r="G23" i="45"/>
  <c r="I23" i="45" s="1"/>
  <c r="H24" i="45"/>
  <c r="J24" i="45" s="1"/>
  <c r="G24" i="45"/>
  <c r="I24" i="45" s="1"/>
  <c r="H25" i="45"/>
  <c r="J25" i="45" s="1"/>
  <c r="G25" i="45"/>
  <c r="I25" i="45" s="1"/>
  <c r="H26" i="45"/>
  <c r="J26" i="45" s="1"/>
  <c r="G26" i="45"/>
  <c r="I26" i="45" s="1"/>
  <c r="H27" i="45"/>
  <c r="J27" i="45" s="1"/>
  <c r="G27" i="45"/>
  <c r="I27" i="45" s="1"/>
  <c r="H9" i="45"/>
  <c r="J9" i="45" s="1"/>
  <c r="G9" i="45"/>
  <c r="I9" i="45" s="1"/>
  <c r="H10" i="45"/>
  <c r="J10" i="45" s="1"/>
  <c r="G10" i="45"/>
  <c r="I10" i="45" s="1"/>
  <c r="I16" i="51"/>
  <c r="K16" i="51" s="1"/>
  <c r="H16" i="51"/>
  <c r="J16" i="51" s="1"/>
  <c r="I17" i="51"/>
  <c r="K17" i="51" s="1"/>
  <c r="H17" i="51"/>
  <c r="J17" i="51" s="1"/>
  <c r="I18" i="51"/>
  <c r="K18" i="51" s="1"/>
  <c r="H18" i="51"/>
  <c r="J18" i="51" s="1"/>
  <c r="I19" i="51"/>
  <c r="K19" i="51" s="1"/>
  <c r="H19" i="51"/>
  <c r="J19" i="51" s="1"/>
  <c r="I20" i="51"/>
  <c r="K20" i="51" s="1"/>
  <c r="H20" i="51"/>
  <c r="J20" i="51" s="1"/>
  <c r="I21" i="51"/>
  <c r="K21" i="51" s="1"/>
  <c r="H21" i="51"/>
  <c r="J21" i="51" s="1"/>
  <c r="I22" i="51"/>
  <c r="K22" i="51" s="1"/>
  <c r="H22" i="51"/>
  <c r="J22" i="51" s="1"/>
  <c r="E155" i="48" l="1"/>
  <c r="D122" i="55"/>
  <c r="H122" i="55" s="1"/>
  <c r="E18" i="54"/>
  <c r="C7" i="56"/>
  <c r="G7" i="56"/>
  <c r="E7" i="56"/>
  <c r="I7" i="56"/>
  <c r="E8" i="56"/>
  <c r="I8" i="56"/>
  <c r="C8" i="56"/>
  <c r="G8" i="56"/>
  <c r="C9" i="56"/>
  <c r="G9" i="56"/>
  <c r="E9" i="56"/>
  <c r="I9" i="56"/>
  <c r="C10" i="56"/>
  <c r="G10" i="56"/>
  <c r="E10" i="56"/>
  <c r="I10" i="56"/>
  <c r="E11" i="56"/>
  <c r="I11" i="56"/>
  <c r="C11" i="56"/>
  <c r="G11" i="56"/>
  <c r="C12" i="56"/>
  <c r="G12" i="56"/>
  <c r="E12" i="56"/>
  <c r="I12" i="56"/>
  <c r="E13" i="56"/>
  <c r="I13" i="56"/>
  <c r="C13" i="56"/>
  <c r="G13" i="56"/>
  <c r="E14" i="56"/>
  <c r="I14" i="56"/>
  <c r="C14" i="56"/>
  <c r="G14" i="56"/>
  <c r="C15" i="56"/>
  <c r="G15" i="56"/>
  <c r="E15" i="56"/>
  <c r="I15" i="56"/>
  <c r="C16" i="56"/>
  <c r="G16" i="56"/>
  <c r="E16" i="56"/>
  <c r="I16" i="56"/>
  <c r="C17" i="56"/>
  <c r="G17" i="56"/>
  <c r="E17" i="56"/>
  <c r="I17" i="56"/>
  <c r="C18" i="56"/>
  <c r="G18" i="56"/>
  <c r="E18" i="56"/>
  <c r="I18" i="56"/>
  <c r="C19" i="56"/>
  <c r="G19" i="56"/>
  <c r="E19" i="56"/>
  <c r="I19" i="56"/>
  <c r="E20" i="56"/>
  <c r="I20" i="56"/>
  <c r="C20" i="56"/>
  <c r="G20" i="56"/>
  <c r="C21" i="56"/>
  <c r="G21" i="56"/>
  <c r="E21" i="56"/>
  <c r="I21" i="56"/>
  <c r="C22" i="56"/>
  <c r="G22" i="56"/>
  <c r="E22" i="56"/>
  <c r="I22" i="56"/>
  <c r="C23" i="56"/>
  <c r="G23" i="56"/>
  <c r="E23" i="56"/>
  <c r="I23" i="56"/>
  <c r="E24" i="56"/>
  <c r="I24" i="56"/>
  <c r="C24" i="56"/>
  <c r="G24" i="56"/>
  <c r="C25" i="56"/>
  <c r="G25" i="56"/>
  <c r="E25" i="56"/>
  <c r="I25" i="56"/>
  <c r="C26" i="56"/>
  <c r="G26" i="56"/>
  <c r="E26" i="56"/>
  <c r="I26" i="56"/>
  <c r="C27" i="56"/>
  <c r="G27" i="56"/>
  <c r="E27" i="56"/>
  <c r="I27" i="56"/>
  <c r="E28" i="56"/>
  <c r="I28" i="56"/>
  <c r="C28" i="56"/>
  <c r="G28" i="56"/>
  <c r="C29" i="56"/>
  <c r="G29" i="56"/>
  <c r="E29" i="56"/>
  <c r="I29" i="56"/>
  <c r="J32" i="56"/>
  <c r="K32" i="56"/>
  <c r="F5" i="56"/>
  <c r="E7" i="57"/>
  <c r="I7" i="57"/>
  <c r="C7" i="57"/>
  <c r="G7" i="57"/>
  <c r="C8" i="57"/>
  <c r="G8" i="57"/>
  <c r="E8" i="57"/>
  <c r="I8" i="57"/>
  <c r="C9" i="57"/>
  <c r="G9" i="57"/>
  <c r="E9" i="57"/>
  <c r="I9" i="57"/>
  <c r="C10" i="57"/>
  <c r="G10" i="57"/>
  <c r="E10" i="57"/>
  <c r="I10" i="57"/>
  <c r="C11" i="57"/>
  <c r="G11" i="57"/>
  <c r="E11" i="57"/>
  <c r="I11" i="57"/>
  <c r="C12" i="57"/>
  <c r="G12" i="57"/>
  <c r="E12" i="57"/>
  <c r="I12" i="57"/>
  <c r="E13" i="57"/>
  <c r="I13" i="57"/>
  <c r="C13" i="57"/>
  <c r="G13" i="57"/>
  <c r="C14" i="57"/>
  <c r="G14" i="57"/>
  <c r="E14" i="57"/>
  <c r="I14" i="57"/>
  <c r="C15" i="57"/>
  <c r="G15" i="57"/>
  <c r="E15" i="57"/>
  <c r="I15" i="57"/>
  <c r="C16" i="57"/>
  <c r="G16" i="57"/>
  <c r="E16" i="57"/>
  <c r="I16" i="57"/>
  <c r="C17" i="57"/>
  <c r="G17" i="57"/>
  <c r="E17" i="57"/>
  <c r="I17" i="57"/>
  <c r="E18" i="57"/>
  <c r="I18" i="57"/>
  <c r="C18" i="57"/>
  <c r="G18" i="57"/>
  <c r="C19" i="57"/>
  <c r="G19" i="57"/>
  <c r="E19" i="57"/>
  <c r="I19" i="57"/>
  <c r="C20" i="57"/>
  <c r="G20" i="57"/>
  <c r="E20" i="57"/>
  <c r="I20" i="57"/>
  <c r="E21" i="57"/>
  <c r="I21" i="57"/>
  <c r="C21" i="57"/>
  <c r="G21" i="57"/>
  <c r="C22" i="57"/>
  <c r="G22" i="57"/>
  <c r="E22" i="57"/>
  <c r="I22" i="57"/>
  <c r="C23" i="57"/>
  <c r="G23" i="57"/>
  <c r="E23" i="57"/>
  <c r="I23" i="57"/>
  <c r="C24" i="57"/>
  <c r="G24" i="57"/>
  <c r="E24" i="57"/>
  <c r="I24" i="57"/>
  <c r="C25" i="57"/>
  <c r="G25" i="57"/>
  <c r="E25" i="57"/>
  <c r="K29" i="57"/>
  <c r="E26" i="57"/>
  <c r="I26" i="57"/>
  <c r="C26" i="57"/>
  <c r="G26" i="57"/>
  <c r="J29" i="57"/>
  <c r="I27" i="57"/>
  <c r="F5" i="57"/>
  <c r="C7" i="58"/>
  <c r="G7" i="58"/>
  <c r="E7" i="58"/>
  <c r="I7" i="58"/>
  <c r="E8" i="58"/>
  <c r="I8" i="58"/>
  <c r="C8" i="58"/>
  <c r="G8" i="58"/>
  <c r="E9" i="58"/>
  <c r="I9" i="58"/>
  <c r="C9" i="58"/>
  <c r="G9" i="58"/>
  <c r="C10" i="58"/>
  <c r="G10" i="58"/>
  <c r="E10" i="58"/>
  <c r="I10" i="58"/>
  <c r="C11" i="58"/>
  <c r="G11" i="58"/>
  <c r="E11" i="58"/>
  <c r="I11" i="58"/>
  <c r="E12" i="58"/>
  <c r="I12" i="58"/>
  <c r="C12" i="58"/>
  <c r="G12" i="58"/>
  <c r="C13" i="58"/>
  <c r="G13" i="58"/>
  <c r="E13" i="58"/>
  <c r="I13" i="58"/>
  <c r="C14" i="58"/>
  <c r="G14" i="58"/>
  <c r="E14" i="58"/>
  <c r="I14" i="58"/>
  <c r="E15" i="58"/>
  <c r="I15" i="58"/>
  <c r="C15" i="58"/>
  <c r="G15" i="58"/>
  <c r="C16" i="58"/>
  <c r="G16" i="58"/>
  <c r="E16" i="58"/>
  <c r="I16" i="58"/>
  <c r="E17" i="58"/>
  <c r="I17" i="58"/>
  <c r="C17" i="58"/>
  <c r="G17" i="58"/>
  <c r="E18" i="58"/>
  <c r="I18" i="58"/>
  <c r="C18" i="58"/>
  <c r="G18" i="58"/>
  <c r="C19" i="58"/>
  <c r="G19" i="58"/>
  <c r="E19" i="58"/>
  <c r="I19" i="58"/>
  <c r="C20" i="58"/>
  <c r="G20" i="58"/>
  <c r="E20" i="58"/>
  <c r="I20" i="58"/>
  <c r="E21" i="58"/>
  <c r="I21" i="58"/>
  <c r="C21" i="58"/>
  <c r="G21" i="58"/>
  <c r="E22" i="58"/>
  <c r="I22" i="58"/>
  <c r="C22" i="58"/>
  <c r="G22" i="58"/>
  <c r="C23" i="58"/>
  <c r="G23" i="58"/>
  <c r="E23" i="58"/>
  <c r="I23" i="58"/>
  <c r="E24" i="58"/>
  <c r="I24" i="58"/>
  <c r="C24" i="58"/>
  <c r="G24" i="58"/>
  <c r="C25" i="58"/>
  <c r="G25" i="58"/>
  <c r="E25" i="58"/>
  <c r="I25" i="58"/>
  <c r="C26" i="58"/>
  <c r="G26" i="58"/>
  <c r="E26" i="58"/>
  <c r="I26" i="58"/>
  <c r="C27" i="58"/>
  <c r="G27" i="58"/>
  <c r="E27" i="58"/>
  <c r="I27" i="58"/>
  <c r="C28" i="58"/>
  <c r="G28" i="58"/>
  <c r="E28" i="58"/>
  <c r="I28" i="58"/>
  <c r="C29" i="58"/>
  <c r="G29" i="58"/>
  <c r="E29" i="58"/>
  <c r="I29" i="58"/>
  <c r="C30" i="58"/>
  <c r="G30" i="58"/>
  <c r="E30" i="58"/>
  <c r="I30" i="58"/>
  <c r="E31" i="58"/>
  <c r="I31" i="58"/>
  <c r="C31" i="58"/>
  <c r="G31" i="58"/>
  <c r="C32" i="58"/>
  <c r="G32" i="58"/>
  <c r="E32" i="58"/>
  <c r="I32" i="58"/>
  <c r="C33" i="58"/>
  <c r="G33" i="58"/>
  <c r="E33" i="58"/>
  <c r="I33" i="58"/>
  <c r="E34" i="58"/>
  <c r="I34" i="58"/>
  <c r="C34" i="58"/>
  <c r="G34" i="58"/>
  <c r="E35" i="58"/>
  <c r="I35" i="58"/>
  <c r="C35" i="58"/>
  <c r="G35" i="58"/>
  <c r="C36" i="58"/>
  <c r="G36" i="58"/>
  <c r="E36" i="58"/>
  <c r="I36" i="58"/>
  <c r="C37" i="58"/>
  <c r="G37" i="58"/>
  <c r="E37" i="58"/>
  <c r="I37" i="58"/>
  <c r="C38" i="58"/>
  <c r="G38" i="58"/>
  <c r="E38" i="58"/>
  <c r="I38" i="58"/>
  <c r="E39" i="58"/>
  <c r="I39" i="58"/>
  <c r="C39" i="58"/>
  <c r="G39" i="58"/>
  <c r="E40" i="58"/>
  <c r="I40" i="58"/>
  <c r="C40" i="58"/>
  <c r="G40" i="58"/>
  <c r="C41" i="58"/>
  <c r="G41" i="58"/>
  <c r="E41" i="58"/>
  <c r="I41" i="58"/>
  <c r="C42" i="58"/>
  <c r="G42" i="58"/>
  <c r="E42" i="58"/>
  <c r="I42" i="58"/>
  <c r="E43" i="58"/>
  <c r="I43" i="58"/>
  <c r="C43" i="58"/>
  <c r="G43" i="58"/>
  <c r="C44" i="58"/>
  <c r="G44" i="58"/>
  <c r="E44" i="58"/>
  <c r="K48" i="58"/>
  <c r="I45" i="58"/>
  <c r="C45" i="58"/>
  <c r="G45" i="58"/>
  <c r="J48" i="58"/>
  <c r="E46" i="58"/>
  <c r="I46" i="58"/>
  <c r="F5" i="58"/>
  <c r="C7" i="50"/>
  <c r="G7" i="50"/>
  <c r="E7" i="50"/>
  <c r="I7" i="50"/>
  <c r="C8" i="50"/>
  <c r="G8" i="50"/>
  <c r="E8" i="50"/>
  <c r="I8" i="50"/>
  <c r="C9" i="50"/>
  <c r="G9" i="50"/>
  <c r="E9" i="50"/>
  <c r="I9" i="50"/>
  <c r="C10" i="50"/>
  <c r="G10" i="50"/>
  <c r="E10" i="50"/>
  <c r="I10" i="50"/>
  <c r="C11" i="50"/>
  <c r="G11" i="50"/>
  <c r="E11" i="50"/>
  <c r="I11" i="50"/>
  <c r="E12" i="50"/>
  <c r="I12" i="50"/>
  <c r="C12" i="50"/>
  <c r="G12" i="50"/>
  <c r="C13" i="50"/>
  <c r="G13" i="50"/>
  <c r="E13" i="50"/>
  <c r="I13" i="50"/>
  <c r="C14" i="50"/>
  <c r="G14" i="50"/>
  <c r="E14" i="50"/>
  <c r="I14" i="50"/>
  <c r="E15" i="50"/>
  <c r="I15" i="50"/>
  <c r="C15" i="50"/>
  <c r="G15" i="50"/>
  <c r="C16" i="50"/>
  <c r="G16" i="50"/>
  <c r="E16" i="50"/>
  <c r="I16" i="50"/>
  <c r="E17" i="50"/>
  <c r="I17" i="50"/>
  <c r="C17" i="50"/>
  <c r="G17" i="50"/>
  <c r="C18" i="50"/>
  <c r="G18" i="50"/>
  <c r="E18" i="50"/>
  <c r="I18" i="50"/>
  <c r="E19" i="50"/>
  <c r="I19" i="50"/>
  <c r="C19" i="50"/>
  <c r="G19" i="50"/>
  <c r="E20" i="50"/>
  <c r="I20" i="50"/>
  <c r="C20" i="50"/>
  <c r="G20" i="50"/>
  <c r="C21" i="50"/>
  <c r="G21" i="50"/>
  <c r="E21" i="50"/>
  <c r="I21" i="50"/>
  <c r="C22" i="50"/>
  <c r="G22" i="50"/>
  <c r="E22" i="50"/>
  <c r="I22" i="50"/>
  <c r="C23" i="50"/>
  <c r="G23" i="50"/>
  <c r="E23" i="50"/>
  <c r="I23" i="50"/>
  <c r="C24" i="50"/>
  <c r="G24" i="50"/>
  <c r="E24" i="50"/>
  <c r="I24" i="50"/>
  <c r="E25" i="50"/>
  <c r="I25" i="50"/>
  <c r="C25" i="50"/>
  <c r="G25" i="50"/>
  <c r="C26" i="50"/>
  <c r="G26" i="50"/>
  <c r="E26" i="50"/>
  <c r="I26" i="50"/>
  <c r="C27" i="50"/>
  <c r="G27" i="50"/>
  <c r="E27" i="50"/>
  <c r="I27" i="50"/>
  <c r="E28" i="50"/>
  <c r="I28" i="50"/>
  <c r="C28" i="50"/>
  <c r="G28" i="50"/>
  <c r="C29" i="50"/>
  <c r="G29" i="50"/>
  <c r="E29" i="50"/>
  <c r="I29" i="50"/>
  <c r="C30" i="50"/>
  <c r="G30" i="50"/>
  <c r="E30" i="50"/>
  <c r="I30" i="50"/>
  <c r="E31" i="50"/>
  <c r="I31" i="50"/>
  <c r="C31" i="50"/>
  <c r="G31" i="50"/>
  <c r="E32" i="50"/>
  <c r="I32" i="50"/>
  <c r="C32" i="50"/>
  <c r="G32" i="50"/>
  <c r="C33" i="50"/>
  <c r="G33" i="50"/>
  <c r="E33" i="50"/>
  <c r="I33" i="50"/>
  <c r="C34" i="50"/>
  <c r="G34" i="50"/>
  <c r="E34" i="50"/>
  <c r="I34" i="50"/>
  <c r="C35" i="50"/>
  <c r="G35" i="50"/>
  <c r="E35" i="50"/>
  <c r="I35" i="50"/>
  <c r="C36" i="50"/>
  <c r="G36" i="50"/>
  <c r="E36" i="50"/>
  <c r="I36" i="50"/>
  <c r="E37" i="50"/>
  <c r="I37" i="50"/>
  <c r="C37" i="50"/>
  <c r="G37" i="50"/>
  <c r="E38" i="50"/>
  <c r="I38" i="50"/>
  <c r="C38" i="50"/>
  <c r="G38" i="50"/>
  <c r="C39" i="50"/>
  <c r="G39" i="50"/>
  <c r="E39" i="50"/>
  <c r="I39" i="50"/>
  <c r="E40" i="50"/>
  <c r="I40" i="50"/>
  <c r="C40" i="50"/>
  <c r="G40" i="50"/>
  <c r="C41" i="50"/>
  <c r="G41" i="50"/>
  <c r="E41" i="50"/>
  <c r="I41" i="50"/>
  <c r="C42" i="50"/>
  <c r="G42" i="50"/>
  <c r="E42" i="50"/>
  <c r="I42" i="50"/>
  <c r="E43" i="50"/>
  <c r="I43" i="50"/>
  <c r="C43" i="50"/>
  <c r="G43" i="50"/>
  <c r="C44" i="50"/>
  <c r="G44" i="50"/>
  <c r="E44" i="50"/>
  <c r="I44" i="50"/>
  <c r="C45" i="50"/>
  <c r="G45" i="50"/>
  <c r="E45" i="50"/>
  <c r="I45" i="50"/>
  <c r="E46" i="50"/>
  <c r="I46" i="50"/>
  <c r="C46" i="50"/>
  <c r="G46" i="50"/>
  <c r="G47" i="50"/>
  <c r="E47" i="50"/>
  <c r="I47" i="50"/>
  <c r="E48" i="50"/>
  <c r="I48" i="50"/>
  <c r="J51" i="50"/>
  <c r="C48" i="50"/>
  <c r="G48" i="50"/>
  <c r="K51" i="50"/>
  <c r="C49" i="50"/>
  <c r="F5" i="50"/>
  <c r="C41" i="53"/>
  <c r="G41" i="53"/>
  <c r="C58" i="53"/>
  <c r="G58" i="53"/>
  <c r="C25" i="53"/>
  <c r="G25" i="53"/>
  <c r="C38" i="53"/>
  <c r="G38" i="53"/>
  <c r="C7" i="53"/>
  <c r="G7" i="53"/>
  <c r="C22" i="53"/>
  <c r="G22" i="53"/>
  <c r="E41" i="53"/>
  <c r="I41" i="53"/>
  <c r="E58" i="53"/>
  <c r="I58" i="53"/>
  <c r="E25" i="53"/>
  <c r="I25" i="53"/>
  <c r="E38" i="53"/>
  <c r="I38" i="53"/>
  <c r="E7" i="53"/>
  <c r="I7" i="53"/>
  <c r="E22" i="53"/>
  <c r="I22" i="53"/>
  <c r="D5" i="53"/>
  <c r="H5" i="53" s="1"/>
  <c r="C8" i="53"/>
  <c r="G8" i="53"/>
  <c r="E8" i="53"/>
  <c r="I8" i="53"/>
  <c r="E9" i="53"/>
  <c r="I9" i="53"/>
  <c r="C9" i="53"/>
  <c r="G9" i="53"/>
  <c r="C10" i="53"/>
  <c r="G10" i="53"/>
  <c r="E10" i="53"/>
  <c r="I10" i="53"/>
  <c r="C11" i="53"/>
  <c r="G11" i="53"/>
  <c r="E11" i="53"/>
  <c r="I11" i="53"/>
  <c r="C12" i="53"/>
  <c r="G12" i="53"/>
  <c r="E12" i="53"/>
  <c r="I12" i="53"/>
  <c r="C13" i="53"/>
  <c r="G13" i="53"/>
  <c r="E13" i="53"/>
  <c r="I13" i="53"/>
  <c r="C14" i="53"/>
  <c r="G14" i="53"/>
  <c r="E14" i="53"/>
  <c r="I14" i="53"/>
  <c r="C15" i="53"/>
  <c r="G15" i="53"/>
  <c r="E15" i="53"/>
  <c r="I15" i="53"/>
  <c r="C16" i="53"/>
  <c r="G16" i="53"/>
  <c r="E16" i="53"/>
  <c r="I16" i="53"/>
  <c r="C17" i="53"/>
  <c r="G17" i="53"/>
  <c r="E17" i="53"/>
  <c r="I17" i="53"/>
  <c r="C18" i="53"/>
  <c r="G18" i="53"/>
  <c r="E18" i="53"/>
  <c r="I18" i="53"/>
  <c r="C19" i="53"/>
  <c r="G19" i="53"/>
  <c r="K22" i="53"/>
  <c r="J22" i="53"/>
  <c r="E20" i="53"/>
  <c r="I20" i="53"/>
  <c r="C26" i="53"/>
  <c r="G26" i="53"/>
  <c r="E26" i="53"/>
  <c r="I26" i="53"/>
  <c r="E27" i="53"/>
  <c r="I27" i="53"/>
  <c r="C27" i="53"/>
  <c r="G27" i="53"/>
  <c r="C28" i="53"/>
  <c r="G28" i="53"/>
  <c r="E28" i="53"/>
  <c r="I28" i="53"/>
  <c r="E29" i="53"/>
  <c r="I29" i="53"/>
  <c r="C29" i="53"/>
  <c r="G29" i="53"/>
  <c r="C30" i="53"/>
  <c r="G30" i="53"/>
  <c r="E30" i="53"/>
  <c r="I30" i="53"/>
  <c r="C31" i="53"/>
  <c r="G31" i="53"/>
  <c r="E31" i="53"/>
  <c r="I31" i="53"/>
  <c r="C32" i="53"/>
  <c r="G32" i="53"/>
  <c r="E32" i="53"/>
  <c r="I32" i="53"/>
  <c r="E33" i="53"/>
  <c r="I33" i="53"/>
  <c r="C33" i="53"/>
  <c r="G33" i="53"/>
  <c r="E34" i="53"/>
  <c r="I34" i="53"/>
  <c r="C34" i="53"/>
  <c r="G34" i="53"/>
  <c r="C35" i="53"/>
  <c r="G35" i="53"/>
  <c r="K38" i="53"/>
  <c r="J38" i="53"/>
  <c r="E36" i="53"/>
  <c r="I36" i="53"/>
  <c r="E42" i="53"/>
  <c r="I42" i="53"/>
  <c r="C42" i="53"/>
  <c r="G42" i="53"/>
  <c r="C43" i="53"/>
  <c r="G43" i="53"/>
  <c r="E43" i="53"/>
  <c r="I43" i="53"/>
  <c r="C44" i="53"/>
  <c r="G44" i="53"/>
  <c r="E44" i="53"/>
  <c r="I44" i="53"/>
  <c r="C45" i="53"/>
  <c r="G45" i="53"/>
  <c r="E45" i="53"/>
  <c r="I45" i="53"/>
  <c r="C46" i="53"/>
  <c r="G46" i="53"/>
  <c r="E46" i="53"/>
  <c r="I46" i="53"/>
  <c r="E47" i="53"/>
  <c r="I47" i="53"/>
  <c r="C47" i="53"/>
  <c r="G47" i="53"/>
  <c r="E48" i="53"/>
  <c r="I48" i="53"/>
  <c r="C48" i="53"/>
  <c r="G48" i="53"/>
  <c r="C49" i="53"/>
  <c r="G49" i="53"/>
  <c r="E49" i="53"/>
  <c r="I49" i="53"/>
  <c r="C50" i="53"/>
  <c r="G50" i="53"/>
  <c r="E50" i="53"/>
  <c r="I50" i="53"/>
  <c r="C51" i="53"/>
  <c r="G51" i="53"/>
  <c r="E51" i="53"/>
  <c r="I51" i="53"/>
  <c r="C52" i="53"/>
  <c r="G52" i="53"/>
  <c r="E52" i="53"/>
  <c r="I52" i="53"/>
  <c r="C53" i="53"/>
  <c r="G53" i="53"/>
  <c r="E53" i="53"/>
  <c r="I53" i="53"/>
  <c r="C54" i="53"/>
  <c r="G54" i="53"/>
  <c r="E54" i="53"/>
  <c r="I54" i="53"/>
  <c r="C55" i="53"/>
  <c r="G55" i="53"/>
  <c r="J58" i="53"/>
  <c r="K58" i="53"/>
  <c r="E56" i="53"/>
  <c r="I56" i="53"/>
  <c r="C58" i="54"/>
  <c r="G58" i="54"/>
  <c r="C79" i="54"/>
  <c r="G79" i="54"/>
  <c r="C45" i="54"/>
  <c r="G45" i="54"/>
  <c r="C55" i="54"/>
  <c r="G55" i="54"/>
  <c r="C31" i="54"/>
  <c r="G31" i="54"/>
  <c r="C42" i="54"/>
  <c r="G42" i="54"/>
  <c r="C23" i="54"/>
  <c r="G23" i="54"/>
  <c r="C28" i="54"/>
  <c r="G28" i="54"/>
  <c r="J20" i="54"/>
  <c r="E7" i="54"/>
  <c r="I7" i="54"/>
  <c r="E15" i="54"/>
  <c r="I15" i="54"/>
  <c r="E58" i="54"/>
  <c r="I58" i="54"/>
  <c r="E79" i="54"/>
  <c r="I79" i="54"/>
  <c r="E45" i="54"/>
  <c r="I45" i="54"/>
  <c r="E55" i="54"/>
  <c r="I55" i="54"/>
  <c r="E31" i="54"/>
  <c r="I31" i="54"/>
  <c r="E42" i="54"/>
  <c r="I42" i="54"/>
  <c r="E23" i="54"/>
  <c r="I23" i="54"/>
  <c r="E28" i="54"/>
  <c r="I28" i="54"/>
  <c r="K20" i="54"/>
  <c r="C18" i="54"/>
  <c r="G18" i="54"/>
  <c r="C7" i="54"/>
  <c r="G7" i="54"/>
  <c r="C15" i="54"/>
  <c r="G15" i="54"/>
  <c r="F5" i="54"/>
  <c r="C8" i="54"/>
  <c r="G8" i="54"/>
  <c r="E8" i="54"/>
  <c r="I8" i="54"/>
  <c r="E9" i="54"/>
  <c r="I9" i="54"/>
  <c r="C9" i="54"/>
  <c r="G9" i="54"/>
  <c r="I10" i="54"/>
  <c r="C10" i="54"/>
  <c r="G10" i="54"/>
  <c r="C11" i="54"/>
  <c r="G11" i="54"/>
  <c r="J15" i="54"/>
  <c r="E11" i="54"/>
  <c r="I11" i="54"/>
  <c r="E12" i="54"/>
  <c r="C12" i="54"/>
  <c r="G12" i="54"/>
  <c r="K15" i="54"/>
  <c r="E13" i="54"/>
  <c r="I13" i="54"/>
  <c r="C24" i="54"/>
  <c r="G24" i="54"/>
  <c r="E24" i="54"/>
  <c r="I24" i="54"/>
  <c r="E25" i="54"/>
  <c r="I25" i="54"/>
  <c r="C25" i="54"/>
  <c r="G25" i="54"/>
  <c r="J28" i="54"/>
  <c r="K28" i="54"/>
  <c r="C32" i="54"/>
  <c r="G32" i="54"/>
  <c r="E32" i="54"/>
  <c r="I32" i="54"/>
  <c r="C33" i="54"/>
  <c r="G33" i="54"/>
  <c r="E33" i="54"/>
  <c r="I33" i="54"/>
  <c r="E34" i="54"/>
  <c r="I34" i="54"/>
  <c r="C34" i="54"/>
  <c r="G34" i="54"/>
  <c r="C35" i="54"/>
  <c r="G35" i="54"/>
  <c r="E35" i="54"/>
  <c r="I35" i="54"/>
  <c r="C36" i="54"/>
  <c r="G36" i="54"/>
  <c r="E36" i="54"/>
  <c r="I36" i="54"/>
  <c r="C37" i="54"/>
  <c r="G37" i="54"/>
  <c r="E37" i="54"/>
  <c r="I37" i="54"/>
  <c r="E38" i="54"/>
  <c r="I38" i="54"/>
  <c r="C38" i="54"/>
  <c r="G38" i="54"/>
  <c r="C39" i="54"/>
  <c r="G39" i="54"/>
  <c r="K42" i="54"/>
  <c r="J42" i="54"/>
  <c r="E40" i="54"/>
  <c r="I40" i="54"/>
  <c r="E46" i="54"/>
  <c r="I46" i="54"/>
  <c r="C46" i="54"/>
  <c r="G46" i="54"/>
  <c r="E47" i="54"/>
  <c r="I47" i="54"/>
  <c r="C47" i="54"/>
  <c r="G47" i="54"/>
  <c r="C48" i="54"/>
  <c r="G48" i="54"/>
  <c r="E48" i="54"/>
  <c r="I48" i="54"/>
  <c r="C49" i="54"/>
  <c r="G49" i="54"/>
  <c r="E49" i="54"/>
  <c r="I49" i="54"/>
  <c r="C50" i="54"/>
  <c r="G50" i="54"/>
  <c r="E50" i="54"/>
  <c r="I50" i="54"/>
  <c r="C51" i="54"/>
  <c r="G51" i="54"/>
  <c r="E51" i="54"/>
  <c r="I51" i="54"/>
  <c r="C52" i="54"/>
  <c r="G52" i="54"/>
  <c r="E52" i="54"/>
  <c r="K55" i="54"/>
  <c r="J55" i="54"/>
  <c r="I53" i="54"/>
  <c r="C59" i="54"/>
  <c r="G59" i="54"/>
  <c r="E59" i="54"/>
  <c r="I59" i="54"/>
  <c r="C60" i="54"/>
  <c r="G60" i="54"/>
  <c r="E60" i="54"/>
  <c r="I60" i="54"/>
  <c r="E61" i="54"/>
  <c r="I61" i="54"/>
  <c r="C61" i="54"/>
  <c r="G61" i="54"/>
  <c r="E62" i="54"/>
  <c r="I62" i="54"/>
  <c r="C62" i="54"/>
  <c r="G62" i="54"/>
  <c r="E63" i="54"/>
  <c r="I63" i="54"/>
  <c r="C63" i="54"/>
  <c r="G63" i="54"/>
  <c r="C64" i="54"/>
  <c r="G64" i="54"/>
  <c r="E64" i="54"/>
  <c r="I64" i="54"/>
  <c r="E65" i="54"/>
  <c r="I65" i="54"/>
  <c r="C65" i="54"/>
  <c r="G65" i="54"/>
  <c r="C66" i="54"/>
  <c r="G66" i="54"/>
  <c r="E66" i="54"/>
  <c r="I66" i="54"/>
  <c r="C67" i="54"/>
  <c r="G67" i="54"/>
  <c r="E67" i="54"/>
  <c r="I67" i="54"/>
  <c r="E68" i="54"/>
  <c r="I68" i="54"/>
  <c r="C68" i="54"/>
  <c r="G68" i="54"/>
  <c r="C69" i="54"/>
  <c r="G69" i="54"/>
  <c r="E69" i="54"/>
  <c r="I69" i="54"/>
  <c r="C70" i="54"/>
  <c r="G70" i="54"/>
  <c r="E70" i="54"/>
  <c r="I70" i="54"/>
  <c r="C71" i="54"/>
  <c r="G71" i="54"/>
  <c r="E71" i="54"/>
  <c r="I71" i="54"/>
  <c r="E72" i="54"/>
  <c r="I72" i="54"/>
  <c r="C72" i="54"/>
  <c r="G72" i="54"/>
  <c r="C73" i="54"/>
  <c r="G73" i="54"/>
  <c r="E73" i="54"/>
  <c r="I73" i="54"/>
  <c r="E74" i="54"/>
  <c r="I74" i="54"/>
  <c r="C74" i="54"/>
  <c r="G74" i="54"/>
  <c r="C75" i="54"/>
  <c r="G75" i="54"/>
  <c r="E75" i="54"/>
  <c r="I75" i="54"/>
  <c r="C76" i="54"/>
  <c r="G76" i="54"/>
  <c r="K79" i="54"/>
  <c r="J79" i="54"/>
  <c r="E77" i="54"/>
  <c r="I77" i="54"/>
  <c r="G183" i="55"/>
  <c r="C186" i="55"/>
  <c r="G186" i="55"/>
  <c r="C198" i="55"/>
  <c r="G198" i="55"/>
  <c r="C180" i="55"/>
  <c r="G180" i="55"/>
  <c r="C183" i="55"/>
  <c r="E153" i="55"/>
  <c r="I153" i="55"/>
  <c r="E173" i="55"/>
  <c r="I173" i="55"/>
  <c r="E124" i="55"/>
  <c r="I124" i="55"/>
  <c r="E150" i="55"/>
  <c r="I150" i="55"/>
  <c r="C101" i="55"/>
  <c r="G101" i="55"/>
  <c r="C117" i="55"/>
  <c r="G117" i="55"/>
  <c r="C75" i="55"/>
  <c r="G75" i="55"/>
  <c r="C98" i="55"/>
  <c r="G98" i="55"/>
  <c r="C56" i="55"/>
  <c r="G56" i="55"/>
  <c r="C68" i="55"/>
  <c r="G68" i="55"/>
  <c r="C29" i="55"/>
  <c r="G29" i="55"/>
  <c r="C53" i="55"/>
  <c r="G53" i="55"/>
  <c r="E7" i="55"/>
  <c r="I7" i="55"/>
  <c r="E22" i="55"/>
  <c r="I22" i="55"/>
  <c r="K202" i="55"/>
  <c r="E186" i="55"/>
  <c r="I186" i="55"/>
  <c r="E198" i="55"/>
  <c r="I198" i="55"/>
  <c r="E180" i="55"/>
  <c r="I180" i="55"/>
  <c r="C153" i="55"/>
  <c r="G153" i="55"/>
  <c r="C173" i="55"/>
  <c r="G173" i="55"/>
  <c r="C124" i="55"/>
  <c r="G124" i="55"/>
  <c r="C150" i="55"/>
  <c r="G150" i="55"/>
  <c r="E101" i="55"/>
  <c r="I101" i="55"/>
  <c r="E117" i="55"/>
  <c r="I117" i="55"/>
  <c r="E75" i="55"/>
  <c r="I75" i="55"/>
  <c r="E98" i="55"/>
  <c r="I98" i="55"/>
  <c r="D73" i="55"/>
  <c r="H73" i="55" s="1"/>
  <c r="E56" i="55"/>
  <c r="I56" i="55"/>
  <c r="E68" i="55"/>
  <c r="I68" i="55"/>
  <c r="E29" i="55"/>
  <c r="I29" i="55"/>
  <c r="E53" i="55"/>
  <c r="I53" i="55"/>
  <c r="C7" i="55"/>
  <c r="G7" i="55"/>
  <c r="C22" i="55"/>
  <c r="G22" i="55"/>
  <c r="F5" i="55"/>
  <c r="E8" i="55"/>
  <c r="I8" i="55"/>
  <c r="C8" i="55"/>
  <c r="G8" i="55"/>
  <c r="C9" i="55"/>
  <c r="G9" i="55"/>
  <c r="E9" i="55"/>
  <c r="I9" i="55"/>
  <c r="C10" i="55"/>
  <c r="G10" i="55"/>
  <c r="E10" i="55"/>
  <c r="I10" i="55"/>
  <c r="E11" i="55"/>
  <c r="I11" i="55"/>
  <c r="C11" i="55"/>
  <c r="G11" i="55"/>
  <c r="C12" i="55"/>
  <c r="G12" i="55"/>
  <c r="E12" i="55"/>
  <c r="I12" i="55"/>
  <c r="E13" i="55"/>
  <c r="I13" i="55"/>
  <c r="C13" i="55"/>
  <c r="G13" i="55"/>
  <c r="C14" i="55"/>
  <c r="G14" i="55"/>
  <c r="E14" i="55"/>
  <c r="I14" i="55"/>
  <c r="C15" i="55"/>
  <c r="G15" i="55"/>
  <c r="E15" i="55"/>
  <c r="I15" i="55"/>
  <c r="E16" i="55"/>
  <c r="I16" i="55"/>
  <c r="C16" i="55"/>
  <c r="G16" i="55"/>
  <c r="C17" i="55"/>
  <c r="G17" i="55"/>
  <c r="E17" i="55"/>
  <c r="I17" i="55"/>
  <c r="C18" i="55"/>
  <c r="G18" i="55"/>
  <c r="E18" i="55"/>
  <c r="I18" i="55"/>
  <c r="C19" i="55"/>
  <c r="G19" i="55"/>
  <c r="J22" i="55"/>
  <c r="K22" i="55"/>
  <c r="E20" i="55"/>
  <c r="I20" i="55"/>
  <c r="F27" i="55"/>
  <c r="E30" i="55"/>
  <c r="I30" i="55"/>
  <c r="C30" i="55"/>
  <c r="G30" i="55"/>
  <c r="C31" i="55"/>
  <c r="G31" i="55"/>
  <c r="E31" i="55"/>
  <c r="I31" i="55"/>
  <c r="C32" i="55"/>
  <c r="G32" i="55"/>
  <c r="E32" i="55"/>
  <c r="I32" i="55"/>
  <c r="C33" i="55"/>
  <c r="G33" i="55"/>
  <c r="E33" i="55"/>
  <c r="I33" i="55"/>
  <c r="C34" i="55"/>
  <c r="G34" i="55"/>
  <c r="E34" i="55"/>
  <c r="I34" i="55"/>
  <c r="C35" i="55"/>
  <c r="G35" i="55"/>
  <c r="E35" i="55"/>
  <c r="I35" i="55"/>
  <c r="E36" i="55"/>
  <c r="I36" i="55"/>
  <c r="C36" i="55"/>
  <c r="G36" i="55"/>
  <c r="C37" i="55"/>
  <c r="G37" i="55"/>
  <c r="E37" i="55"/>
  <c r="I37" i="55"/>
  <c r="C38" i="55"/>
  <c r="G38" i="55"/>
  <c r="E38" i="55"/>
  <c r="I38" i="55"/>
  <c r="C39" i="55"/>
  <c r="G39" i="55"/>
  <c r="E39" i="55"/>
  <c r="I39" i="55"/>
  <c r="C40" i="55"/>
  <c r="G40" i="55"/>
  <c r="E40" i="55"/>
  <c r="I40" i="55"/>
  <c r="C41" i="55"/>
  <c r="G41" i="55"/>
  <c r="E41" i="55"/>
  <c r="I41" i="55"/>
  <c r="C42" i="55"/>
  <c r="G42" i="55"/>
  <c r="E42" i="55"/>
  <c r="I42" i="55"/>
  <c r="C43" i="55"/>
  <c r="G43" i="55"/>
  <c r="E43" i="55"/>
  <c r="I43" i="55"/>
  <c r="C44" i="55"/>
  <c r="G44" i="55"/>
  <c r="E44" i="55"/>
  <c r="I44" i="55"/>
  <c r="C45" i="55"/>
  <c r="G45" i="55"/>
  <c r="E45" i="55"/>
  <c r="I45" i="55"/>
  <c r="C46" i="55"/>
  <c r="G46" i="55"/>
  <c r="E46" i="55"/>
  <c r="I46" i="55"/>
  <c r="E47" i="55"/>
  <c r="I47" i="55"/>
  <c r="C47" i="55"/>
  <c r="G47" i="55"/>
  <c r="C48" i="55"/>
  <c r="G48" i="55"/>
  <c r="E48" i="55"/>
  <c r="I48" i="55"/>
  <c r="C49" i="55"/>
  <c r="G49" i="55"/>
  <c r="E49" i="55"/>
  <c r="I49" i="55"/>
  <c r="C50" i="55"/>
  <c r="G50" i="55"/>
  <c r="E50" i="55"/>
  <c r="K53" i="55"/>
  <c r="J53" i="55"/>
  <c r="I51" i="55"/>
  <c r="C57" i="55"/>
  <c r="G57" i="55"/>
  <c r="E57" i="55"/>
  <c r="I57" i="55"/>
  <c r="C58" i="55"/>
  <c r="G58" i="55"/>
  <c r="E58" i="55"/>
  <c r="I58" i="55"/>
  <c r="C59" i="55"/>
  <c r="G59" i="55"/>
  <c r="E59" i="55"/>
  <c r="I59" i="55"/>
  <c r="C60" i="55"/>
  <c r="G60" i="55"/>
  <c r="E60" i="55"/>
  <c r="I60" i="55"/>
  <c r="E61" i="55"/>
  <c r="I61" i="55"/>
  <c r="C61" i="55"/>
  <c r="G61" i="55"/>
  <c r="C62" i="55"/>
  <c r="G62" i="55"/>
  <c r="E62" i="55"/>
  <c r="I62" i="55"/>
  <c r="C63" i="55"/>
  <c r="G63" i="55"/>
  <c r="E63" i="55"/>
  <c r="I63" i="55"/>
  <c r="C64" i="55"/>
  <c r="G64" i="55"/>
  <c r="E64" i="55"/>
  <c r="I64" i="55"/>
  <c r="C65" i="55"/>
  <c r="G65" i="55"/>
  <c r="J68" i="55"/>
  <c r="K68" i="55"/>
  <c r="E66" i="55"/>
  <c r="I66" i="55"/>
  <c r="C76" i="55"/>
  <c r="G76" i="55"/>
  <c r="E76" i="55"/>
  <c r="I76" i="55"/>
  <c r="C77" i="55"/>
  <c r="G77" i="55"/>
  <c r="E77" i="55"/>
  <c r="I77" i="55"/>
  <c r="E78" i="55"/>
  <c r="I78" i="55"/>
  <c r="C78" i="55"/>
  <c r="G78" i="55"/>
  <c r="C79" i="55"/>
  <c r="G79" i="55"/>
  <c r="E79" i="55"/>
  <c r="I79" i="55"/>
  <c r="C80" i="55"/>
  <c r="G80" i="55"/>
  <c r="E80" i="55"/>
  <c r="I80" i="55"/>
  <c r="C81" i="55"/>
  <c r="G81" i="55"/>
  <c r="E81" i="55"/>
  <c r="I81" i="55"/>
  <c r="C82" i="55"/>
  <c r="G82" i="55"/>
  <c r="E82" i="55"/>
  <c r="I82" i="55"/>
  <c r="E83" i="55"/>
  <c r="I83" i="55"/>
  <c r="C83" i="55"/>
  <c r="G83" i="55"/>
  <c r="C84" i="55"/>
  <c r="G84" i="55"/>
  <c r="E84" i="55"/>
  <c r="I84" i="55"/>
  <c r="C85" i="55"/>
  <c r="G85" i="55"/>
  <c r="E85" i="55"/>
  <c r="I85" i="55"/>
  <c r="C86" i="55"/>
  <c r="G86" i="55"/>
  <c r="E86" i="55"/>
  <c r="I86" i="55"/>
  <c r="C87" i="55"/>
  <c r="G87" i="55"/>
  <c r="E87" i="55"/>
  <c r="I87" i="55"/>
  <c r="C88" i="55"/>
  <c r="G88" i="55"/>
  <c r="E88" i="55"/>
  <c r="I88" i="55"/>
  <c r="C89" i="55"/>
  <c r="G89" i="55"/>
  <c r="E89" i="55"/>
  <c r="I89" i="55"/>
  <c r="C90" i="55"/>
  <c r="G90" i="55"/>
  <c r="E90" i="55"/>
  <c r="I90" i="55"/>
  <c r="C91" i="55"/>
  <c r="G91" i="55"/>
  <c r="E91" i="55"/>
  <c r="I91" i="55"/>
  <c r="C92" i="55"/>
  <c r="G92" i="55"/>
  <c r="E92" i="55"/>
  <c r="I92" i="55"/>
  <c r="C93" i="55"/>
  <c r="G93" i="55"/>
  <c r="E93" i="55"/>
  <c r="I93" i="55"/>
  <c r="C94" i="55"/>
  <c r="G94" i="55"/>
  <c r="E94" i="55"/>
  <c r="I94" i="55"/>
  <c r="C95" i="55"/>
  <c r="G95" i="55"/>
  <c r="J98" i="55"/>
  <c r="K98" i="55"/>
  <c r="E96" i="55"/>
  <c r="I96" i="55"/>
  <c r="C102" i="55"/>
  <c r="G102" i="55"/>
  <c r="E102" i="55"/>
  <c r="I102" i="55"/>
  <c r="C103" i="55"/>
  <c r="G103" i="55"/>
  <c r="E103" i="55"/>
  <c r="I103" i="55"/>
  <c r="C104" i="55"/>
  <c r="G104" i="55"/>
  <c r="E104" i="55"/>
  <c r="I104" i="55"/>
  <c r="C105" i="55"/>
  <c r="G105" i="55"/>
  <c r="E105" i="55"/>
  <c r="I105" i="55"/>
  <c r="C106" i="55"/>
  <c r="G106" i="55"/>
  <c r="E106" i="55"/>
  <c r="I106" i="55"/>
  <c r="C107" i="55"/>
  <c r="G107" i="55"/>
  <c r="E107" i="55"/>
  <c r="I107" i="55"/>
  <c r="C108" i="55"/>
  <c r="G108" i="55"/>
  <c r="E108" i="55"/>
  <c r="I108" i="55"/>
  <c r="C109" i="55"/>
  <c r="G109" i="55"/>
  <c r="E109" i="55"/>
  <c r="I109" i="55"/>
  <c r="C110" i="55"/>
  <c r="G110" i="55"/>
  <c r="E110" i="55"/>
  <c r="I110" i="55"/>
  <c r="C111" i="55"/>
  <c r="G111" i="55"/>
  <c r="E111" i="55"/>
  <c r="I111" i="55"/>
  <c r="C112" i="55"/>
  <c r="G112" i="55"/>
  <c r="E112" i="55"/>
  <c r="I112" i="55"/>
  <c r="C113" i="55"/>
  <c r="G113" i="55"/>
  <c r="E113" i="55"/>
  <c r="C114" i="55"/>
  <c r="G114" i="55"/>
  <c r="K117" i="55"/>
  <c r="E114" i="55"/>
  <c r="I114" i="55"/>
  <c r="J117" i="55"/>
  <c r="I115" i="55"/>
  <c r="C125" i="55"/>
  <c r="G125" i="55"/>
  <c r="E125" i="55"/>
  <c r="I125" i="55"/>
  <c r="C126" i="55"/>
  <c r="G126" i="55"/>
  <c r="E126" i="55"/>
  <c r="I126" i="55"/>
  <c r="C127" i="55"/>
  <c r="G127" i="55"/>
  <c r="E127" i="55"/>
  <c r="I127" i="55"/>
  <c r="C128" i="55"/>
  <c r="G128" i="55"/>
  <c r="E128" i="55"/>
  <c r="I128" i="55"/>
  <c r="C129" i="55"/>
  <c r="G129" i="55"/>
  <c r="E129" i="55"/>
  <c r="I129" i="55"/>
  <c r="C130" i="55"/>
  <c r="G130" i="55"/>
  <c r="E130" i="55"/>
  <c r="I130" i="55"/>
  <c r="E131" i="55"/>
  <c r="I131" i="55"/>
  <c r="C131" i="55"/>
  <c r="G131" i="55"/>
  <c r="C132" i="55"/>
  <c r="G132" i="55"/>
  <c r="E132" i="55"/>
  <c r="I132" i="55"/>
  <c r="C133" i="55"/>
  <c r="G133" i="55"/>
  <c r="E133" i="55"/>
  <c r="I133" i="55"/>
  <c r="C134" i="55"/>
  <c r="G134" i="55"/>
  <c r="E134" i="55"/>
  <c r="I134" i="55"/>
  <c r="C135" i="55"/>
  <c r="G135" i="55"/>
  <c r="E135" i="55"/>
  <c r="I135" i="55"/>
  <c r="C136" i="55"/>
  <c r="G136" i="55"/>
  <c r="E136" i="55"/>
  <c r="I136" i="55"/>
  <c r="C137" i="55"/>
  <c r="G137" i="55"/>
  <c r="E137" i="55"/>
  <c r="I137" i="55"/>
  <c r="C138" i="55"/>
  <c r="G138" i="55"/>
  <c r="E138" i="55"/>
  <c r="I138" i="55"/>
  <c r="C139" i="55"/>
  <c r="G139" i="55"/>
  <c r="E139" i="55"/>
  <c r="I139" i="55"/>
  <c r="C140" i="55"/>
  <c r="G140" i="55"/>
  <c r="E140" i="55"/>
  <c r="I140" i="55"/>
  <c r="C141" i="55"/>
  <c r="G141" i="55"/>
  <c r="E141" i="55"/>
  <c r="I141" i="55"/>
  <c r="C142" i="55"/>
  <c r="G142" i="55"/>
  <c r="E142" i="55"/>
  <c r="I142" i="55"/>
  <c r="C143" i="55"/>
  <c r="G143" i="55"/>
  <c r="E143" i="55"/>
  <c r="I143" i="55"/>
  <c r="C144" i="55"/>
  <c r="G144" i="55"/>
  <c r="E144" i="55"/>
  <c r="I144" i="55"/>
  <c r="C145" i="55"/>
  <c r="G145" i="55"/>
  <c r="E145" i="55"/>
  <c r="I145" i="55"/>
  <c r="C146" i="55"/>
  <c r="G146" i="55"/>
  <c r="E146" i="55"/>
  <c r="I146" i="55"/>
  <c r="C147" i="55"/>
  <c r="G147" i="55"/>
  <c r="J150" i="55"/>
  <c r="K150" i="55"/>
  <c r="E148" i="55"/>
  <c r="I148" i="55"/>
  <c r="E154" i="55"/>
  <c r="I154" i="55"/>
  <c r="C154" i="55"/>
  <c r="G154" i="55"/>
  <c r="E155" i="55"/>
  <c r="I155" i="55"/>
  <c r="C155" i="55"/>
  <c r="G155" i="55"/>
  <c r="C156" i="55"/>
  <c r="G156" i="55"/>
  <c r="E156" i="55"/>
  <c r="I156" i="55"/>
  <c r="C157" i="55"/>
  <c r="G157" i="55"/>
  <c r="E157" i="55"/>
  <c r="I157" i="55"/>
  <c r="E158" i="55"/>
  <c r="I158" i="55"/>
  <c r="C158" i="55"/>
  <c r="G158" i="55"/>
  <c r="C159" i="55"/>
  <c r="G159" i="55"/>
  <c r="E159" i="55"/>
  <c r="I159" i="55"/>
  <c r="C160" i="55"/>
  <c r="G160" i="55"/>
  <c r="E160" i="55"/>
  <c r="I160" i="55"/>
  <c r="C161" i="55"/>
  <c r="G161" i="55"/>
  <c r="E161" i="55"/>
  <c r="I161" i="55"/>
  <c r="C162" i="55"/>
  <c r="G162" i="55"/>
  <c r="E162" i="55"/>
  <c r="I162" i="55"/>
  <c r="C163" i="55"/>
  <c r="G163" i="55"/>
  <c r="E163" i="55"/>
  <c r="I163" i="55"/>
  <c r="C164" i="55"/>
  <c r="G164" i="55"/>
  <c r="E164" i="55"/>
  <c r="I164" i="55"/>
  <c r="C165" i="55"/>
  <c r="G165" i="55"/>
  <c r="E165" i="55"/>
  <c r="I165" i="55"/>
  <c r="C166" i="55"/>
  <c r="G166" i="55"/>
  <c r="E166" i="55"/>
  <c r="I166" i="55"/>
  <c r="C167" i="55"/>
  <c r="G167" i="55"/>
  <c r="E167" i="55"/>
  <c r="I167" i="55"/>
  <c r="C168" i="55"/>
  <c r="G168" i="55"/>
  <c r="E168" i="55"/>
  <c r="I168" i="55"/>
  <c r="C169" i="55"/>
  <c r="G169" i="55"/>
  <c r="E169" i="55"/>
  <c r="I169" i="55"/>
  <c r="C170" i="55"/>
  <c r="G170" i="55"/>
  <c r="E170" i="55"/>
  <c r="K173" i="55"/>
  <c r="J173" i="55"/>
  <c r="I171" i="55"/>
  <c r="F178" i="55"/>
  <c r="J183" i="55"/>
  <c r="K183" i="55"/>
  <c r="E181" i="55"/>
  <c r="I181" i="55"/>
  <c r="C187" i="55"/>
  <c r="G187" i="55"/>
  <c r="E187" i="55"/>
  <c r="I187" i="55"/>
  <c r="C188" i="55"/>
  <c r="G188" i="55"/>
  <c r="E188" i="55"/>
  <c r="I188" i="55"/>
  <c r="E189" i="55"/>
  <c r="I189" i="55"/>
  <c r="C189" i="55"/>
  <c r="G189" i="55"/>
  <c r="C190" i="55"/>
  <c r="G190" i="55"/>
  <c r="E190" i="55"/>
  <c r="I190" i="55"/>
  <c r="C191" i="55"/>
  <c r="G191" i="55"/>
  <c r="E191" i="55"/>
  <c r="I191" i="55"/>
  <c r="C192" i="55"/>
  <c r="G192" i="55"/>
  <c r="E192" i="55"/>
  <c r="I192" i="55"/>
  <c r="C193" i="55"/>
  <c r="G193" i="55"/>
  <c r="E193" i="55"/>
  <c r="I193" i="55"/>
  <c r="C194" i="55"/>
  <c r="G194" i="55"/>
  <c r="E194" i="55"/>
  <c r="I194" i="55"/>
  <c r="C195" i="55"/>
  <c r="G195" i="55"/>
  <c r="J198" i="55"/>
  <c r="K198" i="55"/>
  <c r="E196" i="55"/>
  <c r="I196" i="55"/>
  <c r="C242" i="48"/>
  <c r="G242" i="48"/>
  <c r="C257" i="48"/>
  <c r="G257" i="48"/>
  <c r="C217" i="48"/>
  <c r="G217" i="48"/>
  <c r="C239" i="48"/>
  <c r="G239" i="48"/>
  <c r="C203" i="48"/>
  <c r="G203" i="48"/>
  <c r="C214" i="48"/>
  <c r="G214" i="48"/>
  <c r="C190" i="48"/>
  <c r="G190" i="48"/>
  <c r="C196" i="48"/>
  <c r="G196" i="48"/>
  <c r="C178" i="48"/>
  <c r="G178" i="48"/>
  <c r="C187" i="48"/>
  <c r="G187" i="48"/>
  <c r="C158" i="48"/>
  <c r="G158" i="48"/>
  <c r="C171" i="48"/>
  <c r="G171" i="48"/>
  <c r="J155" i="48"/>
  <c r="E134" i="48"/>
  <c r="I134" i="48"/>
  <c r="E146" i="48"/>
  <c r="I146" i="48"/>
  <c r="E127" i="48"/>
  <c r="I127" i="48"/>
  <c r="E131" i="48"/>
  <c r="E104" i="48"/>
  <c r="I104" i="48"/>
  <c r="E120" i="48"/>
  <c r="I120" i="48"/>
  <c r="E89" i="48"/>
  <c r="I89" i="48"/>
  <c r="E101" i="48"/>
  <c r="I101" i="48"/>
  <c r="C71" i="48"/>
  <c r="G71" i="48"/>
  <c r="C82" i="48"/>
  <c r="G82" i="48"/>
  <c r="C48" i="48"/>
  <c r="G48" i="48"/>
  <c r="C68" i="48"/>
  <c r="G68" i="48"/>
  <c r="E36" i="48"/>
  <c r="I36" i="48"/>
  <c r="E41" i="48"/>
  <c r="I41" i="48"/>
  <c r="E18" i="48"/>
  <c r="I18" i="48"/>
  <c r="E33" i="48"/>
  <c r="I33" i="48"/>
  <c r="C7" i="48"/>
  <c r="G7" i="48"/>
  <c r="C11" i="48"/>
  <c r="G11" i="48"/>
  <c r="E242" i="48"/>
  <c r="I242" i="48"/>
  <c r="E257" i="48"/>
  <c r="I257" i="48"/>
  <c r="E217" i="48"/>
  <c r="I217" i="48"/>
  <c r="E239" i="48"/>
  <c r="I239" i="48"/>
  <c r="E203" i="48"/>
  <c r="I203" i="48"/>
  <c r="E214" i="48"/>
  <c r="I214" i="48"/>
  <c r="D201" i="48"/>
  <c r="H201" i="48" s="1"/>
  <c r="E190" i="48"/>
  <c r="I190" i="48"/>
  <c r="E196" i="48"/>
  <c r="I196" i="48"/>
  <c r="E178" i="48"/>
  <c r="I178" i="48"/>
  <c r="E187" i="48"/>
  <c r="I187" i="48"/>
  <c r="D176" i="48"/>
  <c r="H176" i="48" s="1"/>
  <c r="E158" i="48"/>
  <c r="I158" i="48"/>
  <c r="E171" i="48"/>
  <c r="I171" i="48"/>
  <c r="K155" i="48"/>
  <c r="C153" i="48"/>
  <c r="G153" i="48"/>
  <c r="C134" i="48"/>
  <c r="G134" i="48"/>
  <c r="C146" i="48"/>
  <c r="G146" i="48"/>
  <c r="C127" i="48"/>
  <c r="G127" i="48"/>
  <c r="C131" i="48"/>
  <c r="G131" i="48"/>
  <c r="C104" i="48"/>
  <c r="G104" i="48"/>
  <c r="C120" i="48"/>
  <c r="G120" i="48"/>
  <c r="C89" i="48"/>
  <c r="G89" i="48"/>
  <c r="C101" i="48"/>
  <c r="G101" i="48"/>
  <c r="E71" i="48"/>
  <c r="I71" i="48"/>
  <c r="E82" i="48"/>
  <c r="I82" i="48"/>
  <c r="E48" i="48"/>
  <c r="I48" i="48"/>
  <c r="E68" i="48"/>
  <c r="I68" i="48"/>
  <c r="C36" i="48"/>
  <c r="G36" i="48"/>
  <c r="C41" i="48"/>
  <c r="G41" i="48"/>
  <c r="C18" i="48"/>
  <c r="G18" i="48"/>
  <c r="C33" i="48"/>
  <c r="G33" i="48"/>
  <c r="E7" i="48"/>
  <c r="I7" i="48"/>
  <c r="I11" i="48"/>
  <c r="D5" i="48"/>
  <c r="H5" i="48" s="1"/>
  <c r="C8" i="48"/>
  <c r="G8" i="48"/>
  <c r="J11" i="48"/>
  <c r="E8" i="48"/>
  <c r="K11" i="48"/>
  <c r="E9" i="48"/>
  <c r="I9" i="48"/>
  <c r="F16" i="48"/>
  <c r="E19" i="48"/>
  <c r="I19" i="48"/>
  <c r="C19" i="48"/>
  <c r="G19" i="48"/>
  <c r="C20" i="48"/>
  <c r="G20" i="48"/>
  <c r="E20" i="48"/>
  <c r="I20" i="48"/>
  <c r="C21" i="48"/>
  <c r="G21" i="48"/>
  <c r="E21" i="48"/>
  <c r="I21" i="48"/>
  <c r="C22" i="48"/>
  <c r="G22" i="48"/>
  <c r="E22" i="48"/>
  <c r="I22" i="48"/>
  <c r="C23" i="48"/>
  <c r="G23" i="48"/>
  <c r="E23" i="48"/>
  <c r="I23" i="48"/>
  <c r="E24" i="48"/>
  <c r="I24" i="48"/>
  <c r="C24" i="48"/>
  <c r="G24" i="48"/>
  <c r="C25" i="48"/>
  <c r="G25" i="48"/>
  <c r="E25" i="48"/>
  <c r="I25" i="48"/>
  <c r="E26" i="48"/>
  <c r="I26" i="48"/>
  <c r="C26" i="48"/>
  <c r="G26" i="48"/>
  <c r="C27" i="48"/>
  <c r="G27" i="48"/>
  <c r="E27" i="48"/>
  <c r="I27" i="48"/>
  <c r="C28" i="48"/>
  <c r="G28" i="48"/>
  <c r="E28" i="48"/>
  <c r="I28" i="48"/>
  <c r="E29" i="48"/>
  <c r="I29" i="48"/>
  <c r="C29" i="48"/>
  <c r="G29" i="48"/>
  <c r="C30" i="48"/>
  <c r="G30" i="48"/>
  <c r="E30" i="48"/>
  <c r="I30" i="48"/>
  <c r="J33" i="48"/>
  <c r="K33" i="48"/>
  <c r="C37" i="48"/>
  <c r="G37" i="48"/>
  <c r="E37" i="48"/>
  <c r="I37" i="48"/>
  <c r="E38" i="48"/>
  <c r="I38" i="48"/>
  <c r="C38" i="48"/>
  <c r="G38" i="48"/>
  <c r="J41" i="48"/>
  <c r="K41" i="48"/>
  <c r="F46" i="48"/>
  <c r="E49" i="48"/>
  <c r="I49" i="48"/>
  <c r="C49" i="48"/>
  <c r="G49" i="48"/>
  <c r="C50" i="48"/>
  <c r="G50" i="48"/>
  <c r="E50" i="48"/>
  <c r="I50" i="48"/>
  <c r="C51" i="48"/>
  <c r="G51" i="48"/>
  <c r="E51" i="48"/>
  <c r="I51" i="48"/>
  <c r="C52" i="48"/>
  <c r="G52" i="48"/>
  <c r="E52" i="48"/>
  <c r="I52" i="48"/>
  <c r="E53" i="48"/>
  <c r="I53" i="48"/>
  <c r="C53" i="48"/>
  <c r="G53" i="48"/>
  <c r="E54" i="48"/>
  <c r="I54" i="48"/>
  <c r="C54" i="48"/>
  <c r="G54" i="48"/>
  <c r="C55" i="48"/>
  <c r="G55" i="48"/>
  <c r="E55" i="48"/>
  <c r="I55" i="48"/>
  <c r="C56" i="48"/>
  <c r="G56" i="48"/>
  <c r="E56" i="48"/>
  <c r="I56" i="48"/>
  <c r="C57" i="48"/>
  <c r="G57" i="48"/>
  <c r="E57" i="48"/>
  <c r="I57" i="48"/>
  <c r="C58" i="48"/>
  <c r="G58" i="48"/>
  <c r="E58" i="48"/>
  <c r="I58" i="48"/>
  <c r="C59" i="48"/>
  <c r="G59" i="48"/>
  <c r="E59" i="48"/>
  <c r="I59" i="48"/>
  <c r="C60" i="48"/>
  <c r="G60" i="48"/>
  <c r="E60" i="48"/>
  <c r="I60" i="48"/>
  <c r="C61" i="48"/>
  <c r="G61" i="48"/>
  <c r="E61" i="48"/>
  <c r="I61" i="48"/>
  <c r="E62" i="48"/>
  <c r="I62" i="48"/>
  <c r="C62" i="48"/>
  <c r="G62" i="48"/>
  <c r="C63" i="48"/>
  <c r="G63" i="48"/>
  <c r="E63" i="48"/>
  <c r="I63" i="48"/>
  <c r="E64" i="48"/>
  <c r="I64" i="48"/>
  <c r="C64" i="48"/>
  <c r="G64" i="48"/>
  <c r="C65" i="48"/>
  <c r="G65" i="48"/>
  <c r="K68" i="48"/>
  <c r="J68" i="48"/>
  <c r="E66" i="48"/>
  <c r="I66" i="48"/>
  <c r="C72" i="48"/>
  <c r="G72" i="48"/>
  <c r="E72" i="48"/>
  <c r="I72" i="48"/>
  <c r="E73" i="48"/>
  <c r="I73" i="48"/>
  <c r="C73" i="48"/>
  <c r="G73" i="48"/>
  <c r="C74" i="48"/>
  <c r="G74" i="48"/>
  <c r="E74" i="48"/>
  <c r="I74" i="48"/>
  <c r="E75" i="48"/>
  <c r="I75" i="48"/>
  <c r="C75" i="48"/>
  <c r="G75" i="48"/>
  <c r="G76" i="48"/>
  <c r="C76" i="48"/>
  <c r="E76" i="48"/>
  <c r="I76" i="48"/>
  <c r="C77" i="48"/>
  <c r="G77" i="48"/>
  <c r="E77" i="48"/>
  <c r="I77" i="48"/>
  <c r="C78" i="48"/>
  <c r="G78" i="48"/>
  <c r="E78" i="48"/>
  <c r="I78" i="48"/>
  <c r="C79" i="48"/>
  <c r="G79" i="48"/>
  <c r="J82" i="48"/>
  <c r="K82" i="48"/>
  <c r="E80" i="48"/>
  <c r="I80" i="48"/>
  <c r="F87" i="48"/>
  <c r="E90" i="48"/>
  <c r="I90" i="48"/>
  <c r="C90" i="48"/>
  <c r="G90" i="48"/>
  <c r="C91" i="48"/>
  <c r="G91" i="48"/>
  <c r="E91" i="48"/>
  <c r="I91" i="48"/>
  <c r="C92" i="48"/>
  <c r="G92" i="48"/>
  <c r="E92" i="48"/>
  <c r="I92" i="48"/>
  <c r="E93" i="48"/>
  <c r="I93" i="48"/>
  <c r="C93" i="48"/>
  <c r="G93" i="48"/>
  <c r="C94" i="48"/>
  <c r="G94" i="48"/>
  <c r="E94" i="48"/>
  <c r="I94" i="48"/>
  <c r="C95" i="48"/>
  <c r="G95" i="48"/>
  <c r="E95" i="48"/>
  <c r="I95" i="48"/>
  <c r="E96" i="48"/>
  <c r="I96" i="48"/>
  <c r="C96" i="48"/>
  <c r="G96" i="48"/>
  <c r="C97" i="48"/>
  <c r="G97" i="48"/>
  <c r="I97" i="48"/>
  <c r="C98" i="48"/>
  <c r="G98" i="48"/>
  <c r="J101" i="48"/>
  <c r="E98" i="48"/>
  <c r="K101" i="48"/>
  <c r="E99" i="48"/>
  <c r="I99" i="48"/>
  <c r="C105" i="48"/>
  <c r="G105" i="48"/>
  <c r="E105" i="48"/>
  <c r="I105" i="48"/>
  <c r="C106" i="48"/>
  <c r="G106" i="48"/>
  <c r="E106" i="48"/>
  <c r="I106" i="48"/>
  <c r="C107" i="48"/>
  <c r="G107" i="48"/>
  <c r="E107" i="48"/>
  <c r="I107" i="48"/>
  <c r="C108" i="48"/>
  <c r="G108" i="48"/>
  <c r="E108" i="48"/>
  <c r="I108" i="48"/>
  <c r="C109" i="48"/>
  <c r="G109" i="48"/>
  <c r="E109" i="48"/>
  <c r="I109" i="48"/>
  <c r="C110" i="48"/>
  <c r="G110" i="48"/>
  <c r="E110" i="48"/>
  <c r="I110" i="48"/>
  <c r="C111" i="48"/>
  <c r="G111" i="48"/>
  <c r="E111" i="48"/>
  <c r="I111" i="48"/>
  <c r="E112" i="48"/>
  <c r="I112" i="48"/>
  <c r="C112" i="48"/>
  <c r="G112" i="48"/>
  <c r="C113" i="48"/>
  <c r="G113" i="48"/>
  <c r="E113" i="48"/>
  <c r="I113" i="48"/>
  <c r="C114" i="48"/>
  <c r="G114" i="48"/>
  <c r="E114" i="48"/>
  <c r="I114" i="48"/>
  <c r="E115" i="48"/>
  <c r="I115" i="48"/>
  <c r="C115" i="48"/>
  <c r="G115" i="48"/>
  <c r="C116" i="48"/>
  <c r="G116" i="48"/>
  <c r="E116" i="48"/>
  <c r="I116" i="48"/>
  <c r="C117" i="48"/>
  <c r="G117" i="48"/>
  <c r="J120" i="48"/>
  <c r="K120" i="48"/>
  <c r="E118" i="48"/>
  <c r="I118" i="48"/>
  <c r="C128" i="48"/>
  <c r="G128" i="48"/>
  <c r="K131" i="48"/>
  <c r="I128" i="48"/>
  <c r="J131" i="48"/>
  <c r="E129" i="48"/>
  <c r="I129" i="48"/>
  <c r="E135" i="48"/>
  <c r="I135" i="48"/>
  <c r="C135" i="48"/>
  <c r="G135" i="48"/>
  <c r="C136" i="48"/>
  <c r="G136" i="48"/>
  <c r="E136" i="48"/>
  <c r="I136" i="48"/>
  <c r="E137" i="48"/>
  <c r="I137" i="48"/>
  <c r="C137" i="48"/>
  <c r="G137" i="48"/>
  <c r="C138" i="48"/>
  <c r="G138" i="48"/>
  <c r="E138" i="48"/>
  <c r="I138" i="48"/>
  <c r="E139" i="48"/>
  <c r="I139" i="48"/>
  <c r="C139" i="48"/>
  <c r="G139" i="48"/>
  <c r="E140" i="48"/>
  <c r="I140" i="48"/>
  <c r="C140" i="48"/>
  <c r="G140" i="48"/>
  <c r="E141" i="48"/>
  <c r="I141" i="48"/>
  <c r="C141" i="48"/>
  <c r="G141" i="48"/>
  <c r="C142" i="48"/>
  <c r="G142" i="48"/>
  <c r="E142" i="48"/>
  <c r="I142" i="48"/>
  <c r="C143" i="48"/>
  <c r="G143" i="48"/>
  <c r="E143" i="48"/>
  <c r="I143" i="48"/>
  <c r="J146" i="48"/>
  <c r="K146" i="48"/>
  <c r="E159" i="48"/>
  <c r="I159" i="48"/>
  <c r="C159" i="48"/>
  <c r="G159" i="48"/>
  <c r="C160" i="48"/>
  <c r="G160" i="48"/>
  <c r="E160" i="48"/>
  <c r="I160" i="48"/>
  <c r="C161" i="48"/>
  <c r="G161" i="48"/>
  <c r="E161" i="48"/>
  <c r="I161" i="48"/>
  <c r="C162" i="48"/>
  <c r="G162" i="48"/>
  <c r="E162" i="48"/>
  <c r="I162" i="48"/>
  <c r="C163" i="48"/>
  <c r="G163" i="48"/>
  <c r="E163" i="48"/>
  <c r="I163" i="48"/>
  <c r="G164" i="48"/>
  <c r="C164" i="48"/>
  <c r="E164" i="48"/>
  <c r="I164" i="48"/>
  <c r="E165" i="48"/>
  <c r="I165" i="48"/>
  <c r="C165" i="48"/>
  <c r="G165" i="48"/>
  <c r="C166" i="48"/>
  <c r="G166" i="48"/>
  <c r="E166" i="48"/>
  <c r="I166" i="48"/>
  <c r="E167" i="48"/>
  <c r="C167" i="48"/>
  <c r="G167" i="48"/>
  <c r="C168" i="48"/>
  <c r="G168" i="48"/>
  <c r="K171" i="48"/>
  <c r="E168" i="48"/>
  <c r="I168" i="48"/>
  <c r="J171" i="48"/>
  <c r="I169" i="48"/>
  <c r="C179" i="48"/>
  <c r="G179" i="48"/>
  <c r="E179" i="48"/>
  <c r="I179" i="48"/>
  <c r="E180" i="48"/>
  <c r="I180" i="48"/>
  <c r="C180" i="48"/>
  <c r="G180" i="48"/>
  <c r="E181" i="48"/>
  <c r="I181" i="48"/>
  <c r="C181" i="48"/>
  <c r="G181" i="48"/>
  <c r="E182" i="48"/>
  <c r="I182" i="48"/>
  <c r="C182" i="48"/>
  <c r="G182" i="48"/>
  <c r="C183" i="48"/>
  <c r="G183" i="48"/>
  <c r="E183" i="48"/>
  <c r="I183" i="48"/>
  <c r="E184" i="48"/>
  <c r="C184" i="48"/>
  <c r="G184" i="48"/>
  <c r="K187" i="48"/>
  <c r="J187" i="48"/>
  <c r="I185" i="48"/>
  <c r="C191" i="48"/>
  <c r="G191" i="48"/>
  <c r="E191" i="48"/>
  <c r="I191" i="48"/>
  <c r="C192" i="48"/>
  <c r="G192" i="48"/>
  <c r="E192" i="48"/>
  <c r="C193" i="48"/>
  <c r="G193" i="48"/>
  <c r="K196" i="48"/>
  <c r="E193" i="48"/>
  <c r="I193" i="48"/>
  <c r="I194" i="48"/>
  <c r="J196" i="48"/>
  <c r="C204" i="48"/>
  <c r="G204" i="48"/>
  <c r="E204" i="48"/>
  <c r="I204" i="48"/>
  <c r="E205" i="48"/>
  <c r="I205" i="48"/>
  <c r="C205" i="48"/>
  <c r="G205" i="48"/>
  <c r="C206" i="48"/>
  <c r="G206" i="48"/>
  <c r="E206" i="48"/>
  <c r="I206" i="48"/>
  <c r="C207" i="48"/>
  <c r="G207" i="48"/>
  <c r="E207" i="48"/>
  <c r="I207" i="48"/>
  <c r="C208" i="48"/>
  <c r="G208" i="48"/>
  <c r="E208" i="48"/>
  <c r="I208" i="48"/>
  <c r="C209" i="48"/>
  <c r="G209" i="48"/>
  <c r="E209" i="48"/>
  <c r="I209" i="48"/>
  <c r="C210" i="48"/>
  <c r="G210" i="48"/>
  <c r="E210" i="48"/>
  <c r="I210" i="48"/>
  <c r="C211" i="48"/>
  <c r="G211" i="48"/>
  <c r="K214" i="48"/>
  <c r="J214" i="48"/>
  <c r="E212" i="48"/>
  <c r="I212" i="48"/>
  <c r="C218" i="48"/>
  <c r="G218" i="48"/>
  <c r="E218" i="48"/>
  <c r="I218" i="48"/>
  <c r="C219" i="48"/>
  <c r="G219" i="48"/>
  <c r="E219" i="48"/>
  <c r="I219" i="48"/>
  <c r="C220" i="48"/>
  <c r="G220" i="48"/>
  <c r="E220" i="48"/>
  <c r="I220" i="48"/>
  <c r="E221" i="48"/>
  <c r="I221" i="48"/>
  <c r="C221" i="48"/>
  <c r="G221" i="48"/>
  <c r="E222" i="48"/>
  <c r="I222" i="48"/>
  <c r="C222" i="48"/>
  <c r="G222" i="48"/>
  <c r="E223" i="48"/>
  <c r="I223" i="48"/>
  <c r="C223" i="48"/>
  <c r="G223" i="48"/>
  <c r="C224" i="48"/>
  <c r="G224" i="48"/>
  <c r="E224" i="48"/>
  <c r="I224" i="48"/>
  <c r="C225" i="48"/>
  <c r="G225" i="48"/>
  <c r="E225" i="48"/>
  <c r="I225" i="48"/>
  <c r="C226" i="48"/>
  <c r="G226" i="48"/>
  <c r="E226" i="48"/>
  <c r="I226" i="48"/>
  <c r="C227" i="48"/>
  <c r="G227" i="48"/>
  <c r="E227" i="48"/>
  <c r="I227" i="48"/>
  <c r="C228" i="48"/>
  <c r="G228" i="48"/>
  <c r="E228" i="48"/>
  <c r="I228" i="48"/>
  <c r="C229" i="48"/>
  <c r="G229" i="48"/>
  <c r="E229" i="48"/>
  <c r="I229" i="48"/>
  <c r="C230" i="48"/>
  <c r="G230" i="48"/>
  <c r="E230" i="48"/>
  <c r="I230" i="48"/>
  <c r="C231" i="48"/>
  <c r="G231" i="48"/>
  <c r="E231" i="48"/>
  <c r="I231" i="48"/>
  <c r="C232" i="48"/>
  <c r="G232" i="48"/>
  <c r="E232" i="48"/>
  <c r="I232" i="48"/>
  <c r="E233" i="48"/>
  <c r="I233" i="48"/>
  <c r="C233" i="48"/>
  <c r="G233" i="48"/>
  <c r="C234" i="48"/>
  <c r="G234" i="48"/>
  <c r="E234" i="48"/>
  <c r="I234" i="48"/>
  <c r="C235" i="48"/>
  <c r="G235" i="48"/>
  <c r="E235" i="48"/>
  <c r="I235" i="48"/>
  <c r="C236" i="48"/>
  <c r="G236" i="48"/>
  <c r="K239" i="48"/>
  <c r="J239" i="48"/>
  <c r="E237" i="48"/>
  <c r="I237" i="48"/>
  <c r="C243" i="48"/>
  <c r="G243" i="48"/>
  <c r="E243" i="48"/>
  <c r="I243" i="48"/>
  <c r="C244" i="48"/>
  <c r="G244" i="48"/>
  <c r="E244" i="48"/>
  <c r="I244" i="48"/>
  <c r="C245" i="48"/>
  <c r="G245" i="48"/>
  <c r="E245" i="48"/>
  <c r="I245" i="48"/>
  <c r="C246" i="48"/>
  <c r="G246" i="48"/>
  <c r="E246" i="48"/>
  <c r="I246" i="48"/>
  <c r="C247" i="48"/>
  <c r="G247" i="48"/>
  <c r="E247" i="48"/>
  <c r="I247" i="48"/>
  <c r="C248" i="48"/>
  <c r="G248" i="48"/>
  <c r="E248" i="48"/>
  <c r="I248" i="48"/>
  <c r="C249" i="48"/>
  <c r="G249" i="48"/>
  <c r="E249" i="48"/>
  <c r="I249" i="48"/>
  <c r="C250" i="48"/>
  <c r="G250" i="48"/>
  <c r="E250" i="48"/>
  <c r="I250" i="48"/>
  <c r="E251" i="48"/>
  <c r="I251" i="48"/>
  <c r="C251" i="48"/>
  <c r="G251" i="48"/>
  <c r="E252" i="48"/>
  <c r="I252" i="48"/>
  <c r="C252" i="48"/>
  <c r="G252" i="48"/>
  <c r="C253" i="48"/>
  <c r="G253" i="48"/>
  <c r="E253" i="48"/>
  <c r="I253" i="48"/>
  <c r="C254" i="48"/>
  <c r="G254" i="48"/>
  <c r="K257" i="48"/>
  <c r="J257" i="48"/>
  <c r="E255" i="48"/>
  <c r="I255" i="48"/>
  <c r="E41" i="47"/>
  <c r="D41" i="47"/>
  <c r="C41" i="47"/>
  <c r="B41" i="47"/>
  <c r="J39" i="47"/>
  <c r="H39" i="47"/>
  <c r="G39" i="47"/>
  <c r="I39" i="47" s="1"/>
  <c r="H32" i="47"/>
  <c r="J32" i="47" s="1"/>
  <c r="G32" i="47"/>
  <c r="I32" i="47" s="1"/>
  <c r="E29" i="47"/>
  <c r="D29" i="47"/>
  <c r="C29" i="47"/>
  <c r="B29" i="47"/>
  <c r="H27" i="47"/>
  <c r="J27" i="47" s="1"/>
  <c r="G27" i="47"/>
  <c r="I27" i="47" s="1"/>
  <c r="C13" i="51"/>
  <c r="E13" i="51" s="1"/>
  <c r="F24" i="51"/>
  <c r="D24" i="51"/>
  <c r="I15" i="51"/>
  <c r="I24" i="51" s="1"/>
  <c r="H15" i="51"/>
  <c r="H24" i="51" s="1"/>
  <c r="E24" i="51"/>
  <c r="C24" i="51"/>
  <c r="B33" i="46"/>
  <c r="E33" i="46"/>
  <c r="D33" i="46"/>
  <c r="C33" i="46"/>
  <c r="K261" i="48"/>
  <c r="J261" i="48"/>
  <c r="C11" i="44"/>
  <c r="C43" i="44"/>
  <c r="D11" i="44"/>
  <c r="D43" i="44"/>
  <c r="E11" i="44"/>
  <c r="E43" i="44"/>
  <c r="B11" i="44"/>
  <c r="B43" i="44"/>
  <c r="E11" i="45"/>
  <c r="D11" i="45"/>
  <c r="C11" i="45"/>
  <c r="B11" i="45"/>
  <c r="E610" i="49"/>
  <c r="D610" i="49"/>
  <c r="C610" i="49"/>
  <c r="B610" i="49"/>
  <c r="B5" i="49"/>
  <c r="C5" i="49" s="1"/>
  <c r="E5" i="49" s="1"/>
  <c r="B5" i="47"/>
  <c r="C5" i="47" s="1"/>
  <c r="E5" i="47" s="1"/>
  <c r="E76" i="26"/>
  <c r="C76" i="26"/>
  <c r="H6" i="26"/>
  <c r="H76" i="26" s="1"/>
  <c r="G6" i="26"/>
  <c r="G76" i="26" s="1"/>
  <c r="D76" i="26"/>
  <c r="B76" i="26"/>
  <c r="B5" i="26"/>
  <c r="C5" i="26" s="1"/>
  <c r="E5" i="26" s="1"/>
  <c r="H26" i="46"/>
  <c r="J26" i="46" s="1"/>
  <c r="G26" i="46"/>
  <c r="I26" i="46" s="1"/>
  <c r="H31" i="46"/>
  <c r="J31" i="46" s="1"/>
  <c r="G31" i="46"/>
  <c r="I31" i="46" s="1"/>
  <c r="B5" i="46"/>
  <c r="C5" i="46" s="1"/>
  <c r="E5" i="46" s="1"/>
  <c r="B6" i="45"/>
  <c r="D6" i="45" s="1"/>
  <c r="D38" i="45" s="1"/>
  <c r="B5" i="44"/>
  <c r="D5" i="44" s="1"/>
  <c r="B5" i="33"/>
  <c r="C5" i="33" s="1"/>
  <c r="E5" i="33" s="1"/>
  <c r="E34" i="45"/>
  <c r="C34" i="45"/>
  <c r="D34" i="45"/>
  <c r="B34" i="45"/>
  <c r="H14" i="45"/>
  <c r="J14" i="45" s="1"/>
  <c r="G14" i="45"/>
  <c r="I14" i="45" s="1"/>
  <c r="G7" i="45"/>
  <c r="I7" i="45" s="1"/>
  <c r="H7" i="45"/>
  <c r="J7" i="45" s="1"/>
  <c r="J11" i="44"/>
  <c r="J9" i="44"/>
  <c r="I9" i="44"/>
  <c r="H15" i="44"/>
  <c r="J15" i="44" s="1"/>
  <c r="G15" i="44"/>
  <c r="I15" i="44" s="1"/>
  <c r="G9" i="44"/>
  <c r="H9" i="44"/>
  <c r="H6" i="33"/>
  <c r="H76" i="33" s="1"/>
  <c r="G6" i="33"/>
  <c r="G76" i="33" s="1"/>
  <c r="E76" i="33"/>
  <c r="D76" i="33"/>
  <c r="C76" i="33"/>
  <c r="B76" i="33"/>
  <c r="D44" i="44"/>
  <c r="G43" i="44" l="1"/>
  <c r="I43" i="44" s="1"/>
  <c r="D13" i="51"/>
  <c r="F13" i="51" s="1"/>
  <c r="G610" i="49"/>
  <c r="I610" i="49" s="1"/>
  <c r="H610" i="49"/>
  <c r="J610" i="49" s="1"/>
  <c r="D5" i="49"/>
  <c r="H11" i="44"/>
  <c r="H43" i="44"/>
  <c r="J43" i="44" s="1"/>
  <c r="B44" i="44"/>
  <c r="E44" i="44"/>
  <c r="H44" i="44" s="1"/>
  <c r="C44" i="44"/>
  <c r="G44" i="44" s="1"/>
  <c r="C5" i="44"/>
  <c r="E5" i="44" s="1"/>
  <c r="H29" i="47"/>
  <c r="J29" i="47" s="1"/>
  <c r="G29" i="47"/>
  <c r="I29" i="47" s="1"/>
  <c r="G41" i="47"/>
  <c r="I41" i="47" s="1"/>
  <c r="H41" i="47"/>
  <c r="J41" i="47" s="1"/>
  <c r="D5" i="47"/>
  <c r="H33" i="46"/>
  <c r="J33" i="46" s="1"/>
  <c r="G33" i="46"/>
  <c r="I33" i="46" s="1"/>
  <c r="D5" i="46"/>
  <c r="D5" i="33"/>
  <c r="I6" i="26"/>
  <c r="J6" i="26"/>
  <c r="I76" i="26"/>
  <c r="J76" i="26"/>
  <c r="D5" i="26"/>
  <c r="C39" i="45"/>
  <c r="C40" i="45"/>
  <c r="C41" i="45"/>
  <c r="C42" i="45"/>
  <c r="E39" i="45"/>
  <c r="E40" i="45"/>
  <c r="E41" i="45"/>
  <c r="E42" i="45"/>
  <c r="D56" i="45"/>
  <c r="D46" i="45"/>
  <c r="D47" i="45"/>
  <c r="D48" i="45"/>
  <c r="D49" i="45"/>
  <c r="D50" i="45"/>
  <c r="D51" i="45"/>
  <c r="D52" i="45"/>
  <c r="D53" i="45"/>
  <c r="D54" i="45"/>
  <c r="D55" i="45"/>
  <c r="D57" i="45"/>
  <c r="D58" i="45"/>
  <c r="D59" i="45"/>
  <c r="D60" i="45"/>
  <c r="D61" i="45"/>
  <c r="D62" i="45"/>
  <c r="D63" i="45"/>
  <c r="D64" i="45"/>
  <c r="D65" i="45"/>
  <c r="E46" i="45"/>
  <c r="E47" i="45"/>
  <c r="E48" i="45"/>
  <c r="E49" i="45"/>
  <c r="E50" i="45"/>
  <c r="E51" i="45"/>
  <c r="E52" i="45"/>
  <c r="E53" i="45"/>
  <c r="E54" i="45"/>
  <c r="E55" i="45"/>
  <c r="E57" i="45"/>
  <c r="E58" i="45"/>
  <c r="E59" i="45"/>
  <c r="E60" i="45"/>
  <c r="E61" i="45"/>
  <c r="E62" i="45"/>
  <c r="E63" i="45"/>
  <c r="E64" i="45"/>
  <c r="E65" i="45"/>
  <c r="E56" i="45"/>
  <c r="B56" i="45"/>
  <c r="B46" i="45"/>
  <c r="B47" i="45"/>
  <c r="B48" i="45"/>
  <c r="B49" i="45"/>
  <c r="B50" i="45"/>
  <c r="B51" i="45"/>
  <c r="B52" i="45"/>
  <c r="B53" i="45"/>
  <c r="B54" i="45"/>
  <c r="B55" i="45"/>
  <c r="B57" i="45"/>
  <c r="B58" i="45"/>
  <c r="B59" i="45"/>
  <c r="B60" i="45"/>
  <c r="B61" i="45"/>
  <c r="B62" i="45"/>
  <c r="B63" i="45"/>
  <c r="B64" i="45"/>
  <c r="B65" i="45"/>
  <c r="C46" i="45"/>
  <c r="C47" i="45"/>
  <c r="C48" i="45"/>
  <c r="C49" i="45"/>
  <c r="C50" i="45"/>
  <c r="C51" i="45"/>
  <c r="C52" i="45"/>
  <c r="C53" i="45"/>
  <c r="C54" i="45"/>
  <c r="C55" i="45"/>
  <c r="C57" i="45"/>
  <c r="C58" i="45"/>
  <c r="C59" i="45"/>
  <c r="C60" i="45"/>
  <c r="C61" i="45"/>
  <c r="C62" i="45"/>
  <c r="C63" i="45"/>
  <c r="C64" i="45"/>
  <c r="C65" i="45"/>
  <c r="C56" i="45"/>
  <c r="B39" i="45"/>
  <c r="B40" i="45"/>
  <c r="G40" i="45" s="1"/>
  <c r="B41" i="45"/>
  <c r="G41" i="45" s="1"/>
  <c r="B42" i="45"/>
  <c r="G42" i="45" s="1"/>
  <c r="D39" i="45"/>
  <c r="D40" i="45"/>
  <c r="H40" i="45" s="1"/>
  <c r="D41" i="45"/>
  <c r="H41" i="45" s="1"/>
  <c r="D42" i="45"/>
  <c r="G34" i="45"/>
  <c r="I34" i="45" s="1"/>
  <c r="H34" i="45"/>
  <c r="J34" i="45" s="1"/>
  <c r="H11" i="45"/>
  <c r="J11" i="45" s="1"/>
  <c r="G11" i="45"/>
  <c r="I11" i="45" s="1"/>
  <c r="J24" i="51"/>
  <c r="J15" i="51"/>
  <c r="K15" i="51"/>
  <c r="K24" i="51"/>
  <c r="G11" i="44"/>
  <c r="C6" i="45"/>
  <c r="B38" i="45"/>
  <c r="I11" i="44"/>
  <c r="J44" i="44" l="1"/>
  <c r="I44" i="44"/>
  <c r="G64" i="45"/>
  <c r="G62" i="45"/>
  <c r="G60" i="45"/>
  <c r="G58" i="45"/>
  <c r="G55" i="45"/>
  <c r="G53" i="45"/>
  <c r="G51" i="45"/>
  <c r="G49" i="45"/>
  <c r="G47" i="45"/>
  <c r="G56" i="45"/>
  <c r="H65" i="45"/>
  <c r="H61" i="45"/>
  <c r="H52" i="45"/>
  <c r="H48" i="45"/>
  <c r="H64" i="45"/>
  <c r="H62" i="45"/>
  <c r="H60" i="45"/>
  <c r="H55" i="45"/>
  <c r="H53" i="45"/>
  <c r="H51" i="45"/>
  <c r="H49" i="45"/>
  <c r="H47" i="45"/>
  <c r="D43" i="45"/>
  <c r="H39" i="45"/>
  <c r="G39" i="45"/>
  <c r="B43" i="45"/>
  <c r="G65" i="45"/>
  <c r="G63" i="45"/>
  <c r="G61" i="45"/>
  <c r="G59" i="45"/>
  <c r="G57" i="45"/>
  <c r="G54" i="45"/>
  <c r="G52" i="45"/>
  <c r="G50" i="45"/>
  <c r="G48" i="45"/>
  <c r="G46" i="45"/>
  <c r="B66" i="45"/>
  <c r="H58" i="45"/>
  <c r="H63" i="45"/>
  <c r="H59" i="45"/>
  <c r="H57" i="45"/>
  <c r="H54" i="45"/>
  <c r="H50" i="45"/>
  <c r="D66" i="45"/>
  <c r="H46" i="45"/>
  <c r="H42" i="45"/>
  <c r="C66" i="45"/>
  <c r="E66" i="45"/>
  <c r="H56" i="45"/>
  <c r="E43" i="45"/>
  <c r="C43" i="45"/>
  <c r="C38" i="45"/>
  <c r="E6" i="45"/>
  <c r="E38" i="45" s="1"/>
  <c r="H66" i="45" l="1"/>
  <c r="G43" i="45"/>
  <c r="G66" i="45"/>
  <c r="H43" i="45"/>
</calcChain>
</file>

<file path=xl/sharedStrings.xml><?xml version="1.0" encoding="utf-8"?>
<sst xmlns="http://schemas.openxmlformats.org/spreadsheetml/2006/main" count="1986" uniqueCount="718">
  <si>
    <t>Total Market</t>
  </si>
  <si>
    <t>Month</t>
  </si>
  <si>
    <t>YTD</t>
  </si>
  <si>
    <t>Variance +/- Vol. &amp; %</t>
  </si>
  <si>
    <t>MTH</t>
  </si>
  <si>
    <t>Total</t>
  </si>
  <si>
    <t>Variance +/- ppts.</t>
  </si>
  <si>
    <t>Volumes</t>
  </si>
  <si>
    <t>Percentage Mix</t>
  </si>
  <si>
    <t>Yr to Yr change +/-</t>
  </si>
  <si>
    <t>VFACTS</t>
  </si>
  <si>
    <t>TOTAL MARKET SEGMENTATION</t>
  </si>
  <si>
    <t>Volume</t>
  </si>
  <si>
    <t>Share</t>
  </si>
  <si>
    <t>Year to Date</t>
  </si>
  <si>
    <t>Variance +/- %</t>
  </si>
  <si>
    <t>TOTAL</t>
  </si>
  <si>
    <t>NEW VEHICLE SALES BY SEGMENT AND MODEL</t>
  </si>
  <si>
    <t>NEW VEHICLE SALES BY MARQUE</t>
  </si>
  <si>
    <t>NEW VEHICLE SALES BY BUYER TYPE</t>
  </si>
  <si>
    <t>NEW VEHICLE SALES BY COUNTRY OF ORIGIN</t>
  </si>
  <si>
    <t>NEW VEHICLE SALES BY MARQUE &amp; MODEL</t>
  </si>
  <si>
    <t>NEW VEHICLE SALES SHARE BY MARQUE</t>
  </si>
  <si>
    <t>NEW VEHICLE SALES</t>
  </si>
  <si>
    <t>FEDERAL CHAMBER OF AUTOMOTIVE INDUSTRIES</t>
  </si>
  <si>
    <t>Locally Manufactured</t>
  </si>
  <si>
    <t>Total Locally Manufactured</t>
  </si>
  <si>
    <t>Imported</t>
  </si>
  <si>
    <t>Total Imported</t>
  </si>
  <si>
    <t>Sub Total</t>
  </si>
  <si>
    <t>NEW VEHICLE SALES BY FUEL TYPE</t>
  </si>
  <si>
    <t>Alfa Romeo</t>
  </si>
  <si>
    <t>Alpine</t>
  </si>
  <si>
    <t>Aston Martin</t>
  </si>
  <si>
    <t>Audi</t>
  </si>
  <si>
    <t>Bentley</t>
  </si>
  <si>
    <t>BMW</t>
  </si>
  <si>
    <t>Caterham</t>
  </si>
  <si>
    <t>Chevrolet</t>
  </si>
  <si>
    <t>Chrysler</t>
  </si>
  <si>
    <t>Citroen</t>
  </si>
  <si>
    <t>Daf</t>
  </si>
  <si>
    <t>Dennis Eagle</t>
  </si>
  <si>
    <t>Ferrari</t>
  </si>
  <si>
    <t>Fiat</t>
  </si>
  <si>
    <t>Fiat Professional</t>
  </si>
  <si>
    <t>Ford</t>
  </si>
  <si>
    <t>Freightliner</t>
  </si>
  <si>
    <t>Fuso</t>
  </si>
  <si>
    <t>Genesis</t>
  </si>
  <si>
    <t>GWM</t>
  </si>
  <si>
    <t>Hino</t>
  </si>
  <si>
    <t>Holden</t>
  </si>
  <si>
    <t>Honda</t>
  </si>
  <si>
    <t>Hyundai</t>
  </si>
  <si>
    <t>Hyundai Commercial Vehicles</t>
  </si>
  <si>
    <t>Infiniti</t>
  </si>
  <si>
    <t>International</t>
  </si>
  <si>
    <t>Isuzu</t>
  </si>
  <si>
    <t>Isuzu Ute</t>
  </si>
  <si>
    <t>Iveco Bus</t>
  </si>
  <si>
    <t>Iveco Trucks</t>
  </si>
  <si>
    <t>Jaguar</t>
  </si>
  <si>
    <t>Jeep</t>
  </si>
  <si>
    <t>Kenworth</t>
  </si>
  <si>
    <t>Kia</t>
  </si>
  <si>
    <t>Lamborghini</t>
  </si>
  <si>
    <t>Land Rover</t>
  </si>
  <si>
    <t>LDV</t>
  </si>
  <si>
    <t>Lexus</t>
  </si>
  <si>
    <t>Lotus</t>
  </si>
  <si>
    <t>Mack</t>
  </si>
  <si>
    <t>Man</t>
  </si>
  <si>
    <t>Maserati</t>
  </si>
  <si>
    <t>Mazda</t>
  </si>
  <si>
    <t>McLaren</t>
  </si>
  <si>
    <t>Mercedes-Benz Cars</t>
  </si>
  <si>
    <t>Mercedes-Benz Trucks</t>
  </si>
  <si>
    <t>Mercedes-Benz Vans</t>
  </si>
  <si>
    <t>MG</t>
  </si>
  <si>
    <t>MINI</t>
  </si>
  <si>
    <t>Mitsubishi</t>
  </si>
  <si>
    <t>Morgan</t>
  </si>
  <si>
    <t>Nissan</t>
  </si>
  <si>
    <t>Peugeot</t>
  </si>
  <si>
    <t>Porsche</t>
  </si>
  <si>
    <t>RAM</t>
  </si>
  <si>
    <t>Renault</t>
  </si>
  <si>
    <t>Rolls-Royce</t>
  </si>
  <si>
    <t>Scania</t>
  </si>
  <si>
    <t>Skoda</t>
  </si>
  <si>
    <t>SsangYong</t>
  </si>
  <si>
    <t>Subaru</t>
  </si>
  <si>
    <t>Suzuki</t>
  </si>
  <si>
    <t>Toyota</t>
  </si>
  <si>
    <t>UD Trucks</t>
  </si>
  <si>
    <t>Volkswagen</t>
  </si>
  <si>
    <t>Volvo Car</t>
  </si>
  <si>
    <t>Volvo Commercial</t>
  </si>
  <si>
    <t>Western Star</t>
  </si>
  <si>
    <t>VFACTS NSW REPORT</t>
  </si>
  <si>
    <t>JUNE 2021</t>
  </si>
  <si>
    <t>AUSTRALIAN CAPITAL TERRITORY</t>
  </si>
  <si>
    <t>NEW SOUTH WALES</t>
  </si>
  <si>
    <t>NORTHERN TERRITORY</t>
  </si>
  <si>
    <t>QUEENSLAND</t>
  </si>
  <si>
    <t>SOUTH AUSTRALIA</t>
  </si>
  <si>
    <t>TASMANIA</t>
  </si>
  <si>
    <t>VICTORIA</t>
  </si>
  <si>
    <t>WESTERN AUSTRALIA</t>
  </si>
  <si>
    <r>
      <t xml:space="preserve">Copyright © 2021 Federal Chamber of Automotive Industries (FCAI). No reproduction, distribution or transmission of the copyright materials contained in the VFACTS™ Reports in whole or in part is permitted without the prior permission of the FCAI. </t>
    </r>
    <r>
      <rPr>
        <b/>
        <sz val="8"/>
        <rFont val="Arial"/>
        <family val="2"/>
      </rPr>
      <t>Embargo applies until 12:00pm, Monday, 5 July 2021</t>
    </r>
    <r>
      <rPr>
        <sz val="8"/>
        <rFont val="Arial"/>
        <family val="2"/>
      </rPr>
      <t>.
The information contained in this report is preliminary and current as at the time of publication. In providing this report, the FCAI relies on data provided by third parties such as dealers and distributors. The FCAI does not make any warranty as to the accuracy, completeness and reliability of the information in the report or its suitability for any purpose, and the FCAI does not accept any liability arising in any way from any omissions or errors in the report.
The sales data is not necessarily limited to sales to a consumer and might include purchases by a distributor or dealer.
For information on Report content and segmentation criteria, please visit www.fcai.com.au
For subscription enquiries email: vfacts@fcai.com.au
This report is compiled with the assistance of R. L. Polk Australia Pty Ltd in conjunction with the FCAI.</t>
    </r>
  </si>
  <si>
    <t>NSW</t>
  </si>
  <si>
    <t>Passenger</t>
  </si>
  <si>
    <t>Micro</t>
  </si>
  <si>
    <t>Light</t>
  </si>
  <si>
    <t>Small</t>
  </si>
  <si>
    <t>Medium</t>
  </si>
  <si>
    <t>Large</t>
  </si>
  <si>
    <t>Upper Large</t>
  </si>
  <si>
    <t>People Movers</t>
  </si>
  <si>
    <t>Sports</t>
  </si>
  <si>
    <t>SUV</t>
  </si>
  <si>
    <t>SUV Light</t>
  </si>
  <si>
    <t>SUV Small</t>
  </si>
  <si>
    <t>SUV Medium</t>
  </si>
  <si>
    <t>SUV Large</t>
  </si>
  <si>
    <t>SUV Upper Large</t>
  </si>
  <si>
    <t>Light Commercial</t>
  </si>
  <si>
    <t>Heavy Commercial</t>
  </si>
  <si>
    <t>Light Buses &lt; 20 Seats</t>
  </si>
  <si>
    <t>Light Buses =&gt; 20 Seats</t>
  </si>
  <si>
    <t>Vans/CC &lt;= 2.5t</t>
  </si>
  <si>
    <t>Vans/CC 2.5-3.5t</t>
  </si>
  <si>
    <t>PU/CC 4X2</t>
  </si>
  <si>
    <t>PU/CC 4X4</t>
  </si>
  <si>
    <t>LD 3501-8000 kgs GVM</t>
  </si>
  <si>
    <t>MD =&gt; 8001 GVM &amp; GCM &lt; 39001</t>
  </si>
  <si>
    <t>HD =&gt; 8001 GVM &amp; GCM &gt; 39000</t>
  </si>
  <si>
    <t>Light &lt; $25K</t>
  </si>
  <si>
    <t>Light &gt; $25K</t>
  </si>
  <si>
    <t>Small &lt; $40K</t>
  </si>
  <si>
    <t>Small &gt; $40K</t>
  </si>
  <si>
    <t>Medium &lt; $60K</t>
  </si>
  <si>
    <t>Medium &gt; $60K</t>
  </si>
  <si>
    <t>Large &lt; $70K</t>
  </si>
  <si>
    <t>Large &gt; $70K</t>
  </si>
  <si>
    <t>Upper Large &lt; $100K</t>
  </si>
  <si>
    <t>Upper Large &gt; $100K</t>
  </si>
  <si>
    <t>People Movers &lt; $60K</t>
  </si>
  <si>
    <t>People Movers &gt; $60K</t>
  </si>
  <si>
    <t>Sports &lt; $80K</t>
  </si>
  <si>
    <t>Sports &gt; $80K</t>
  </si>
  <si>
    <t>Sports &gt; $200K</t>
  </si>
  <si>
    <t>SUV Small &lt; $40K</t>
  </si>
  <si>
    <t>SUV Small &gt; $40K</t>
  </si>
  <si>
    <t>SUV Medium &lt; $60K</t>
  </si>
  <si>
    <t>SUV Medium &gt; $60K</t>
  </si>
  <si>
    <t>SUV Large &lt; $70K</t>
  </si>
  <si>
    <t>SUV Large &gt; $70K</t>
  </si>
  <si>
    <t>SUV Upper Large &lt; $100K</t>
  </si>
  <si>
    <t>SUV Upper Large &gt; $100K</t>
  </si>
  <si>
    <t>Private</t>
  </si>
  <si>
    <t>Business</t>
  </si>
  <si>
    <t>Gov't</t>
  </si>
  <si>
    <t>Rental</t>
  </si>
  <si>
    <t>Diesel</t>
  </si>
  <si>
    <t>Electric</t>
  </si>
  <si>
    <t>Hybrid</t>
  </si>
  <si>
    <t>Hydrogen</t>
  </si>
  <si>
    <t>Petrol</t>
  </si>
  <si>
    <t>PHEV</t>
  </si>
  <si>
    <t>Passenger, SUV, Light Commercial</t>
  </si>
  <si>
    <t>USA</t>
  </si>
  <si>
    <t>Turkey</t>
  </si>
  <si>
    <t>Thailand</t>
  </si>
  <si>
    <t>Sweden</t>
  </si>
  <si>
    <t>Spain</t>
  </si>
  <si>
    <t>South Africa</t>
  </si>
  <si>
    <t xml:space="preserve">Slovak Republic </t>
  </si>
  <si>
    <t>Romania</t>
  </si>
  <si>
    <t>Portugal</t>
  </si>
  <si>
    <t>Poland</t>
  </si>
  <si>
    <t>Other</t>
  </si>
  <si>
    <t>Mexico</t>
  </si>
  <si>
    <t>Korea</t>
  </si>
  <si>
    <t>Japan</t>
  </si>
  <si>
    <t>Italy</t>
  </si>
  <si>
    <t>India</t>
  </si>
  <si>
    <t>Hungary</t>
  </si>
  <si>
    <t>Germany</t>
  </si>
  <si>
    <t>France</t>
  </si>
  <si>
    <t>Finland</t>
  </si>
  <si>
    <t>England</t>
  </si>
  <si>
    <t>Czech Republic</t>
  </si>
  <si>
    <t>China</t>
  </si>
  <si>
    <t>Canada</t>
  </si>
  <si>
    <t>Belgium</t>
  </si>
  <si>
    <t>Austria</t>
  </si>
  <si>
    <t>Argentina</t>
  </si>
  <si>
    <t>Fiat 500/Abarth</t>
  </si>
  <si>
    <t>Kia Picanto</t>
  </si>
  <si>
    <t>Mitsubishi Mirage</t>
  </si>
  <si>
    <t>Ford Fiesta</t>
  </si>
  <si>
    <t>Honda City</t>
  </si>
  <si>
    <t>Honda Jazz</t>
  </si>
  <si>
    <t>Hyundai Accent</t>
  </si>
  <si>
    <t>Kia Rio</t>
  </si>
  <si>
    <t>Mazda2</t>
  </si>
  <si>
    <t>MG MG3</t>
  </si>
  <si>
    <t>Renault Clio</t>
  </si>
  <si>
    <t>Skoda Fabia</t>
  </si>
  <si>
    <t>Suzuki Baleno</t>
  </si>
  <si>
    <t>Suzuki Swift</t>
  </si>
  <si>
    <t>Toyota Prius C</t>
  </si>
  <si>
    <t>Toyota Yaris</t>
  </si>
  <si>
    <t>Volkswagen Polo</t>
  </si>
  <si>
    <t>Audi A1</t>
  </si>
  <si>
    <t>Citroen C3</t>
  </si>
  <si>
    <t>MINI Hatch</t>
  </si>
  <si>
    <t>Renault Zoe</t>
  </si>
  <si>
    <t>Alfa Romeo Giulietta</t>
  </si>
  <si>
    <t>Ford Focus</t>
  </si>
  <si>
    <t>Holden Astra</t>
  </si>
  <si>
    <t>Honda Civic</t>
  </si>
  <si>
    <t>Hyundai Elantra</t>
  </si>
  <si>
    <t>Hyundai i30</t>
  </si>
  <si>
    <t>Hyundai Ioniq</t>
  </si>
  <si>
    <t>Kia Cerato</t>
  </si>
  <si>
    <t>Mazda3</t>
  </si>
  <si>
    <t>Peugeot 308</t>
  </si>
  <si>
    <t>Renault Megane</t>
  </si>
  <si>
    <t>Skoda Rapid</t>
  </si>
  <si>
    <t>Skoda Scala</t>
  </si>
  <si>
    <t>Subaru Impreza</t>
  </si>
  <si>
    <t>Subaru WRX</t>
  </si>
  <si>
    <t>Toyota Corolla</t>
  </si>
  <si>
    <t>Toyota Prius</t>
  </si>
  <si>
    <t>Toyota Prius V</t>
  </si>
  <si>
    <t>Volkswagen Golf</t>
  </si>
  <si>
    <t>Audi A3</t>
  </si>
  <si>
    <t>BMW 1 Series</t>
  </si>
  <si>
    <t>BMW 2 Series</t>
  </si>
  <si>
    <t>BMW 2 Series Gran Coupe</t>
  </si>
  <si>
    <t>BMW i3</t>
  </si>
  <si>
    <t>Lexus CT200H</t>
  </si>
  <si>
    <t>Mercedes-Benz A-Class</t>
  </si>
  <si>
    <t>Mercedes-Benz B-Class</t>
  </si>
  <si>
    <t>MINI Clubman</t>
  </si>
  <si>
    <t>Nissan Leaf</t>
  </si>
  <si>
    <t>Ford Mondeo</t>
  </si>
  <si>
    <t>Honda Accord</t>
  </si>
  <si>
    <t>Hyundai Sonata</t>
  </si>
  <si>
    <t>Kia Optima</t>
  </si>
  <si>
    <t>Mazda6</t>
  </si>
  <si>
    <t>Peugeot 508</t>
  </si>
  <si>
    <t>Skoda Octavia</t>
  </si>
  <si>
    <t>Subaru Levorg</t>
  </si>
  <si>
    <t>Subaru Liberty</t>
  </si>
  <si>
    <t>Toyota Camry</t>
  </si>
  <si>
    <t>Volkswagen Passat</t>
  </si>
  <si>
    <t>Alfa Romeo Giulia</t>
  </si>
  <si>
    <t>Audi A4</t>
  </si>
  <si>
    <t>Audi A5 Sportback</t>
  </si>
  <si>
    <t>BMW 3 Series</t>
  </si>
  <si>
    <t>BMW 4 Series Gran Coupe</t>
  </si>
  <si>
    <t>Genesis G70</t>
  </si>
  <si>
    <t>Infiniti Q50</t>
  </si>
  <si>
    <t>Jaguar XE</t>
  </si>
  <si>
    <t>Lexus ES</t>
  </si>
  <si>
    <t>Lexus IS</t>
  </si>
  <si>
    <t>Mercedes-Benz C-Class</t>
  </si>
  <si>
    <t>Mercedes-Benz CLA-Class</t>
  </si>
  <si>
    <t>Volkswagen Arteon</t>
  </si>
  <si>
    <t>Volvo S60</t>
  </si>
  <si>
    <t>Volvo V60</t>
  </si>
  <si>
    <t>Holden Commodore</t>
  </si>
  <si>
    <t>Kia Stinger</t>
  </si>
  <si>
    <t>Skoda Superb</t>
  </si>
  <si>
    <t>Audi A6</t>
  </si>
  <si>
    <t>Audi A7</t>
  </si>
  <si>
    <t>BMW 5 Series</t>
  </si>
  <si>
    <t>Genesis G80</t>
  </si>
  <si>
    <t>Jaguar XF</t>
  </si>
  <si>
    <t>Lexus GS</t>
  </si>
  <si>
    <t>Maserati Ghibli</t>
  </si>
  <si>
    <t>Mercedes-Benz CLS-Class</t>
  </si>
  <si>
    <t>Mercedes-Benz E-Class</t>
  </si>
  <si>
    <t>Porsche Taycan</t>
  </si>
  <si>
    <t>Volvo V90 CC</t>
  </si>
  <si>
    <t>Chrysler 300</t>
  </si>
  <si>
    <t>Audi A8</t>
  </si>
  <si>
    <t>Bentley Sedan</t>
  </si>
  <si>
    <t>BMW 6 Series GT</t>
  </si>
  <si>
    <t>BMW 7 Series</t>
  </si>
  <si>
    <t>BMW 8 Series Gran Coupe</t>
  </si>
  <si>
    <t>Jaguar XJ Series</t>
  </si>
  <si>
    <t>Lexus LS</t>
  </si>
  <si>
    <t>Maserati Quattroporte</t>
  </si>
  <si>
    <t>Mercedes-AMG GT 4D</t>
  </si>
  <si>
    <t>Mercedes-Benz S-Class</t>
  </si>
  <si>
    <t>Porsche Panamera</t>
  </si>
  <si>
    <t>Rolls-Royce Sedan</t>
  </si>
  <si>
    <t>Honda Odyssey</t>
  </si>
  <si>
    <t>Hyundai iMAX</t>
  </si>
  <si>
    <t>Kia Carnival</t>
  </si>
  <si>
    <t>LDV G10 Wagon</t>
  </si>
  <si>
    <t>Toyota Tarago</t>
  </si>
  <si>
    <t>Volkswagen Caddy</t>
  </si>
  <si>
    <t>Volkswagen Caravelle</t>
  </si>
  <si>
    <t>Volkswagen Multivan</t>
  </si>
  <si>
    <t>Mercedes-Benz Marco Polo</t>
  </si>
  <si>
    <t>Mercedes-Benz Valente</t>
  </si>
  <si>
    <t>Mercedes-Benz V-Class</t>
  </si>
  <si>
    <t>Toyota Granvia</t>
  </si>
  <si>
    <t>Volkswagen California</t>
  </si>
  <si>
    <t>Abarth 124 Spider</t>
  </si>
  <si>
    <t>Audi A3 Convertible</t>
  </si>
  <si>
    <t>BMW 2 Series Coupe/Conv</t>
  </si>
  <si>
    <t>Ford Mustang</t>
  </si>
  <si>
    <t>Hyundai Veloster</t>
  </si>
  <si>
    <t>Mazda MX5</t>
  </si>
  <si>
    <t>MINI Cabrio</t>
  </si>
  <si>
    <t>Nissan 370Z</t>
  </si>
  <si>
    <t>Subaru BRZ</t>
  </si>
  <si>
    <t>Toyota 86</t>
  </si>
  <si>
    <t>Alfa Romeo 4C</t>
  </si>
  <si>
    <t>Alpine A110</t>
  </si>
  <si>
    <t>Audi A5</t>
  </si>
  <si>
    <t>Audi TT</t>
  </si>
  <si>
    <t>BMW 4 Series Coupe/Conv</t>
  </si>
  <si>
    <t>BMW Z4</t>
  </si>
  <si>
    <t>Infiniti Q60</t>
  </si>
  <si>
    <t>Jaguar F-Type</t>
  </si>
  <si>
    <t>Lexus LC</t>
  </si>
  <si>
    <t>Lexus RC</t>
  </si>
  <si>
    <t>Lotus Elise</t>
  </si>
  <si>
    <t>Lotus Evora</t>
  </si>
  <si>
    <t>Lotus Exige</t>
  </si>
  <si>
    <t>Mercedes-Benz C-Class Cpe/Conv</t>
  </si>
  <si>
    <t>Mercedes-Benz E-Class Cpe/Conv</t>
  </si>
  <si>
    <t>Mercedes-Benz SLC-Class</t>
  </si>
  <si>
    <t>Morgan Classics</t>
  </si>
  <si>
    <t>Porsche Boxster</t>
  </si>
  <si>
    <t>Porsche Cayman</t>
  </si>
  <si>
    <t>Toyota Supra</t>
  </si>
  <si>
    <t>Aston Martin Coupe/Conv</t>
  </si>
  <si>
    <t>Audi R8</t>
  </si>
  <si>
    <t>Bentley Coupe/Conv</t>
  </si>
  <si>
    <t>BMW 8 Series</t>
  </si>
  <si>
    <t>BMW i8</t>
  </si>
  <si>
    <t>Ferrari Coupe/Conv</t>
  </si>
  <si>
    <t>Lamborghini Coupe/Conv</t>
  </si>
  <si>
    <t>Maserati Coupe/Conv</t>
  </si>
  <si>
    <t>McLaren Coupe/Conv</t>
  </si>
  <si>
    <t>Mercedes-AMG GT Cpe/Conv</t>
  </si>
  <si>
    <t>Mercedes-Benz S-Class Cpe/Conv</t>
  </si>
  <si>
    <t>Nissan GT-R</t>
  </si>
  <si>
    <t>Porsche 911</t>
  </si>
  <si>
    <t>Rolls-Royce Coupe/Conv</t>
  </si>
  <si>
    <t>Citroen C3 Aircross</t>
  </si>
  <si>
    <t>Ford EcoSport</t>
  </si>
  <si>
    <t>Ford Puma</t>
  </si>
  <si>
    <t>Holden Trax</t>
  </si>
  <si>
    <t>Hyundai Venue</t>
  </si>
  <si>
    <t>Kia Stonic</t>
  </si>
  <si>
    <t>Mazda CX-3</t>
  </si>
  <si>
    <t>Nissan Juke</t>
  </si>
  <si>
    <t>Renault Captur</t>
  </si>
  <si>
    <t>SsangYong Tivoli</t>
  </si>
  <si>
    <t>Suzuki Ignis</t>
  </si>
  <si>
    <t>Suzuki Jimny</t>
  </si>
  <si>
    <t>Toyota Yaris Cross</t>
  </si>
  <si>
    <t>Volkswagen T-Cross</t>
  </si>
  <si>
    <t>Fiat 500X</t>
  </si>
  <si>
    <t>GWM Haval H2</t>
  </si>
  <si>
    <t>GWM Haval Jolion</t>
  </si>
  <si>
    <t>Honda HR-V</t>
  </si>
  <si>
    <t>Hyundai Kona</t>
  </si>
  <si>
    <t>Jeep Compass</t>
  </si>
  <si>
    <t>Kia Niro</t>
  </si>
  <si>
    <t>Kia Seltos</t>
  </si>
  <si>
    <t>Mazda CX-30</t>
  </si>
  <si>
    <t>Mazda MX-30</t>
  </si>
  <si>
    <t>MG ZS</t>
  </si>
  <si>
    <t>Mitsubishi ASX</t>
  </si>
  <si>
    <t>Mitsubishi Eclipse Cross</t>
  </si>
  <si>
    <t>Nissan Qashqai</t>
  </si>
  <si>
    <t>Peugeot 2008</t>
  </si>
  <si>
    <t>Renault Kadjar</t>
  </si>
  <si>
    <t>Skoda Kamiq</t>
  </si>
  <si>
    <t>SsangYong Tivoli XLV</t>
  </si>
  <si>
    <t>Subaru XV</t>
  </si>
  <si>
    <t>Suzuki S-Cross</t>
  </si>
  <si>
    <t>Suzuki Vitara</t>
  </si>
  <si>
    <t>Toyota C-HR</t>
  </si>
  <si>
    <t>Volkswagen T-Roc</t>
  </si>
  <si>
    <t>Audi Q2</t>
  </si>
  <si>
    <t>Audi Q3</t>
  </si>
  <si>
    <t>BMW X1</t>
  </si>
  <si>
    <t>BMW X2</t>
  </si>
  <si>
    <t>Infiniti Q30/QX30</t>
  </si>
  <si>
    <t>Jaguar E-Pace</t>
  </si>
  <si>
    <t>Lexus UX</t>
  </si>
  <si>
    <t>Mercedes-Benz EQA</t>
  </si>
  <si>
    <t>Mercedes-Benz GLA-Class</t>
  </si>
  <si>
    <t>MINI Countryman</t>
  </si>
  <si>
    <t>Volvo XC40</t>
  </si>
  <si>
    <t>Citroen C5 Aircross</t>
  </si>
  <si>
    <t>Ford Escape</t>
  </si>
  <si>
    <t>GWM Haval H6</t>
  </si>
  <si>
    <t>Holden Equinox</t>
  </si>
  <si>
    <t>Honda CR-V</t>
  </si>
  <si>
    <t>Hyundai Tucson</t>
  </si>
  <si>
    <t>Jeep Cherokee</t>
  </si>
  <si>
    <t>Kia Sportage</t>
  </si>
  <si>
    <t>Mazda CX-5</t>
  </si>
  <si>
    <t>MG GS</t>
  </si>
  <si>
    <t>MG HS</t>
  </si>
  <si>
    <t>Mitsubishi Outlander</t>
  </si>
  <si>
    <t>Nissan X-Trail</t>
  </si>
  <si>
    <t>Peugeot 3008</t>
  </si>
  <si>
    <t>Peugeot 5008</t>
  </si>
  <si>
    <t>Renault Koleos</t>
  </si>
  <si>
    <t>Skoda Karoq</t>
  </si>
  <si>
    <t>SsangYong Korando</t>
  </si>
  <si>
    <t>Subaru Forester</t>
  </si>
  <si>
    <t>Toyota RAV4</t>
  </si>
  <si>
    <t>Volkswagen Golf Alltrack</t>
  </si>
  <si>
    <t>Volkswagen Tiguan</t>
  </si>
  <si>
    <t>Alfa Romeo Stelvio</t>
  </si>
  <si>
    <t>Audi Q5</t>
  </si>
  <si>
    <t>BMW X3</t>
  </si>
  <si>
    <t>BMW X4</t>
  </si>
  <si>
    <t>Genesis GV70</t>
  </si>
  <si>
    <t>Hyundai Nexo</t>
  </si>
  <si>
    <t>Land Rover Discovery Sport</t>
  </si>
  <si>
    <t>Land Rover Range Rover Evoque</t>
  </si>
  <si>
    <t>Lexus NX</t>
  </si>
  <si>
    <t>Mercedes-Benz EQC</t>
  </si>
  <si>
    <t>Mercedes-Benz GLB-Class</t>
  </si>
  <si>
    <t>Mercedes-Benz GLC-Class Coupe</t>
  </si>
  <si>
    <t>Mercedes-Benz GLC-Class Wagon</t>
  </si>
  <si>
    <t>Porsche Macan</t>
  </si>
  <si>
    <t>Volvo XC60</t>
  </si>
  <si>
    <t>Ford Endura</t>
  </si>
  <si>
    <t>Ford Everest</t>
  </si>
  <si>
    <t>GWM Haval H9</t>
  </si>
  <si>
    <t>Holden Acadia</t>
  </si>
  <si>
    <t>Holden Trailblazer</t>
  </si>
  <si>
    <t>Hyundai Palisade</t>
  </si>
  <si>
    <t>Hyundai Santa Fe</t>
  </si>
  <si>
    <t>Isuzu Ute MU-X</t>
  </si>
  <si>
    <t>Jeep Grand Cherokee</t>
  </si>
  <si>
    <t>Jeep Wrangler</t>
  </si>
  <si>
    <t>Kia Sorento</t>
  </si>
  <si>
    <t>LDV D90</t>
  </si>
  <si>
    <t>Mazda CX-8</t>
  </si>
  <si>
    <t>Mazda CX-9</t>
  </si>
  <si>
    <t>Mitsubishi Pajero</t>
  </si>
  <si>
    <t>Mitsubishi Pajero Sport</t>
  </si>
  <si>
    <t>Nissan Pathfinder</t>
  </si>
  <si>
    <t>Skoda Kodiaq</t>
  </si>
  <si>
    <t>Ssangyong Rexton</t>
  </si>
  <si>
    <t>Subaru Outback</t>
  </si>
  <si>
    <t>Toyota Fortuner</t>
  </si>
  <si>
    <t>Toyota Kluger</t>
  </si>
  <si>
    <t>Toyota Prado</t>
  </si>
  <si>
    <t>Volkswagen Passat Alltrack</t>
  </si>
  <si>
    <t>Volkswagen Tiguan Allspace</t>
  </si>
  <si>
    <t>Audi e-tron</t>
  </si>
  <si>
    <t>Audi Q7</t>
  </si>
  <si>
    <t>BMW X5</t>
  </si>
  <si>
    <t>BMW X6</t>
  </si>
  <si>
    <t>Genesis GV80</t>
  </si>
  <si>
    <t>Infiniti QX70</t>
  </si>
  <si>
    <t>Jaguar F-Pace</t>
  </si>
  <si>
    <t>Jaguar I-Pace</t>
  </si>
  <si>
    <t>Land Rover Defender</t>
  </si>
  <si>
    <t>Land Rover Range Rover Sport</t>
  </si>
  <si>
    <t>Land Rover Range Rover Velar</t>
  </si>
  <si>
    <t>Lexus RX</t>
  </si>
  <si>
    <t>Maserati Levante</t>
  </si>
  <si>
    <t>Mercedes-Benz GLE-Class Coupe</t>
  </si>
  <si>
    <t>Mercedes-Benz GLE-Class Wagon</t>
  </si>
  <si>
    <t>Porsche Cayenne Coupe</t>
  </si>
  <si>
    <t>Porsche Cayenne Wagon</t>
  </si>
  <si>
    <t>Volkswagen Touareg</t>
  </si>
  <si>
    <t>Volvo XC90</t>
  </si>
  <si>
    <t>Nissan Patrol Wagon</t>
  </si>
  <si>
    <t>Toyota Landcruiser Wagon</t>
  </si>
  <si>
    <t>Aston Martin DBX</t>
  </si>
  <si>
    <t>Audi Q8</t>
  </si>
  <si>
    <t>Bentley Bentayga</t>
  </si>
  <si>
    <t>BMW X7</t>
  </si>
  <si>
    <t>Lamborghini Urus</t>
  </si>
  <si>
    <t>Land Rover Discovery</t>
  </si>
  <si>
    <t>Land Rover Range Rover</t>
  </si>
  <si>
    <t>Lexus LX</t>
  </si>
  <si>
    <t>Mercedes-Benz G-Class</t>
  </si>
  <si>
    <t>Mercedes-Benz GLS-Class</t>
  </si>
  <si>
    <t>Rolls-Royce Cullinan</t>
  </si>
  <si>
    <t>Ford Transit Bus</t>
  </si>
  <si>
    <t>Iveco Daily Minibus &lt; 20 Seats</t>
  </si>
  <si>
    <t>LDV Deliver 9 Bus</t>
  </si>
  <si>
    <t>Mercedes-Benz Sprinter Bus</t>
  </si>
  <si>
    <t>Renault Master Bus</t>
  </si>
  <si>
    <t>Toyota Hiace Bus</t>
  </si>
  <si>
    <t>Volkswagen Crafter Bus</t>
  </si>
  <si>
    <t>Toyota Coaster</t>
  </si>
  <si>
    <t>Fiat Doblo</t>
  </si>
  <si>
    <t>Peugeot Partner</t>
  </si>
  <si>
    <t>Renault Kangoo</t>
  </si>
  <si>
    <t>Volkswagen Caddy Van</t>
  </si>
  <si>
    <t>Ford Transit Custom</t>
  </si>
  <si>
    <t>Hyundai iLOAD</t>
  </si>
  <si>
    <t>LDV G10</t>
  </si>
  <si>
    <t>LDV V80</t>
  </si>
  <si>
    <t>Mercedes-Benz Vito</t>
  </si>
  <si>
    <t>Mitsubishi Express</t>
  </si>
  <si>
    <t>Peugeot Expert</t>
  </si>
  <si>
    <t>Renault Trafic</t>
  </si>
  <si>
    <t>Toyota Hiace Van</t>
  </si>
  <si>
    <t>Volkswagen Transporter</t>
  </si>
  <si>
    <t>Ford Ranger 4X2</t>
  </si>
  <si>
    <t>GWM Steed 4X2</t>
  </si>
  <si>
    <t>Holden Colorado 4X2</t>
  </si>
  <si>
    <t>Isuzu Ute D-Max 4X2</t>
  </si>
  <si>
    <t>Mazda BT-50 4X2</t>
  </si>
  <si>
    <t>Mercedes-Benz X-Class 4X2</t>
  </si>
  <si>
    <t>Mitsubishi Triton 4X2</t>
  </si>
  <si>
    <t>Nissan Navara 4X2</t>
  </si>
  <si>
    <t>Toyota Hilux 4X2</t>
  </si>
  <si>
    <t>Chevrolet Silverado 1500</t>
  </si>
  <si>
    <t>Ford Ranger 4X4</t>
  </si>
  <si>
    <t>GWM Steed 4X4</t>
  </si>
  <si>
    <t>GWM Ute 4X4</t>
  </si>
  <si>
    <t>Holden Colorado 4X4</t>
  </si>
  <si>
    <t>Isuzu Ute D-Max 4X4</t>
  </si>
  <si>
    <t>Jeep Gladiator</t>
  </si>
  <si>
    <t>LDV T60 4X4</t>
  </si>
  <si>
    <t>Mazda BT-50 4X4</t>
  </si>
  <si>
    <t>Mercedes-Benz G-Wagon CC</t>
  </si>
  <si>
    <t>Mercedes-Benz X-Class 4X4</t>
  </si>
  <si>
    <t>Mitsubishi Triton 4X4</t>
  </si>
  <si>
    <t>Nissan Navara 4X4</t>
  </si>
  <si>
    <t>RAM 1500</t>
  </si>
  <si>
    <t>RAM 2500</t>
  </si>
  <si>
    <t>RAM 3500</t>
  </si>
  <si>
    <t>Ssangyong Musso/Musso XLV 4X4</t>
  </si>
  <si>
    <t>Toyota Hilux 4X4</t>
  </si>
  <si>
    <t>Toyota Landcruiser PU/CC</t>
  </si>
  <si>
    <t>Volkswagen Amarok 4X4</t>
  </si>
  <si>
    <t>Fiat Ducato</t>
  </si>
  <si>
    <t>Ford Transit Heavy</t>
  </si>
  <si>
    <t>Fuso Canter (LD)</t>
  </si>
  <si>
    <t>Hino (LD)</t>
  </si>
  <si>
    <t>Hyundai EX4</t>
  </si>
  <si>
    <t>Hyundai EX8</t>
  </si>
  <si>
    <t>Isuzu N-Series (LD)</t>
  </si>
  <si>
    <t>Iveco C/C (LD)</t>
  </si>
  <si>
    <t>Iveco Van (LD)</t>
  </si>
  <si>
    <t>LDV Deliver 9</t>
  </si>
  <si>
    <t>Mercedes-Benz Sprinter</t>
  </si>
  <si>
    <t>Peugeot Boxer</t>
  </si>
  <si>
    <t>Renault Master</t>
  </si>
  <si>
    <t>Volkswagen Crafter</t>
  </si>
  <si>
    <t>DAF (MD)</t>
  </si>
  <si>
    <t>Fuso Fighter (MD)</t>
  </si>
  <si>
    <t>Hino (MD)</t>
  </si>
  <si>
    <t>Hyundai EX10</t>
  </si>
  <si>
    <t>Hyundai EX9</t>
  </si>
  <si>
    <t>Hyundai Pavise</t>
  </si>
  <si>
    <t>Isuzu N-Series (MD)</t>
  </si>
  <si>
    <t>Iveco (MD)</t>
  </si>
  <si>
    <t>MAN (MD)</t>
  </si>
  <si>
    <t>Mercedes (MD)</t>
  </si>
  <si>
    <t>UD Trucks (MD)</t>
  </si>
  <si>
    <t>Volvo Truck (MD)</t>
  </si>
  <si>
    <t>DAF (HD)</t>
  </si>
  <si>
    <t>Dennis Eagle (HD)</t>
  </si>
  <si>
    <t>Freightliner (HD)</t>
  </si>
  <si>
    <t>Fuso F-Series (HD)</t>
  </si>
  <si>
    <t>Hino (HD)</t>
  </si>
  <si>
    <t>Isuzu (HD)</t>
  </si>
  <si>
    <t>Iveco (HD)</t>
  </si>
  <si>
    <t>Mack (HD)</t>
  </si>
  <si>
    <t>MAN (HD)</t>
  </si>
  <si>
    <t>Mercedes (HD)</t>
  </si>
  <si>
    <t>Scania (HD)</t>
  </si>
  <si>
    <t>UD Trucks (HD)</t>
  </si>
  <si>
    <t>Volvo Truck (HD)</t>
  </si>
  <si>
    <t>Western Star (HD)</t>
  </si>
  <si>
    <t>Total Passenger</t>
  </si>
  <si>
    <t>Total Passenger &lt; $</t>
  </si>
  <si>
    <t>Total Passenger &gt; $</t>
  </si>
  <si>
    <t>Total Sports</t>
  </si>
  <si>
    <t>Total Sports &gt; $200K</t>
  </si>
  <si>
    <t>Total Sports &gt; $80K</t>
  </si>
  <si>
    <t>Total Sports &lt; $80K</t>
  </si>
  <si>
    <t>Total People Movers</t>
  </si>
  <si>
    <t>Total People Movers &gt; $60K</t>
  </si>
  <si>
    <t>Total People Movers &lt; $60K</t>
  </si>
  <si>
    <t>Total Upper Large</t>
  </si>
  <si>
    <t>Total Upper Large &gt; $100K</t>
  </si>
  <si>
    <t>Total Upper Large &lt; $100K</t>
  </si>
  <si>
    <t>Total Large</t>
  </si>
  <si>
    <t>Total Large &gt; $70K</t>
  </si>
  <si>
    <t>Total Large &lt; $70K</t>
  </si>
  <si>
    <t>Total Medium</t>
  </si>
  <si>
    <t>Total Medium &gt; $60K</t>
  </si>
  <si>
    <t>Total Medium &lt; $60K</t>
  </si>
  <si>
    <t>Total Small</t>
  </si>
  <si>
    <t>Total Small &gt; $40K</t>
  </si>
  <si>
    <t>Total Small &lt; $40K</t>
  </si>
  <si>
    <t>Total Light</t>
  </si>
  <si>
    <t>Total Light &gt; $25K</t>
  </si>
  <si>
    <t>Total Light &lt; $25K</t>
  </si>
  <si>
    <t>Total Micro</t>
  </si>
  <si>
    <t>Total SUV</t>
  </si>
  <si>
    <t>Total SUV &lt; $</t>
  </si>
  <si>
    <t>Total SUV &gt; $</t>
  </si>
  <si>
    <t>Total SUV Upper Large</t>
  </si>
  <si>
    <t>Total SUV Upper Large &gt; $100K</t>
  </si>
  <si>
    <t>Total SUV Upper Large &lt; $100K</t>
  </si>
  <si>
    <t>Total SUV Large</t>
  </si>
  <si>
    <t>Total SUV Large &gt; $70K</t>
  </si>
  <si>
    <t>Total SUV Large &lt; $70K</t>
  </si>
  <si>
    <t>Total SUV Medium</t>
  </si>
  <si>
    <t>Total SUV Medium &gt; $60K</t>
  </si>
  <si>
    <t>Total SUV Medium &lt; $60K</t>
  </si>
  <si>
    <t>Total SUV Small</t>
  </si>
  <si>
    <t>Total SUV Small &gt; $40K</t>
  </si>
  <si>
    <t>Total SUV Small &lt; $40K</t>
  </si>
  <si>
    <t>Total SUV Light</t>
  </si>
  <si>
    <t>Total Light Commercial</t>
  </si>
  <si>
    <t>Total PU/CC 4X4</t>
  </si>
  <si>
    <t>Total PU/CC 4X2</t>
  </si>
  <si>
    <t>Total Vans/CC 2.5-3.5t</t>
  </si>
  <si>
    <t>Total Vans/CC &lt;= 2.5t</t>
  </si>
  <si>
    <t>Total Light Buses =&gt; 20 Seats</t>
  </si>
  <si>
    <t>Total Light Buses &lt; 20 Seats</t>
  </si>
  <si>
    <t>Total Heavy Commercial</t>
  </si>
  <si>
    <t>Total HD =&gt; 8001 GVM &amp; GCM &gt; 39000</t>
  </si>
  <si>
    <t>Total MD =&gt; 8001 GVM &amp; GCM &lt; 39001</t>
  </si>
  <si>
    <t>Total LD 3501-8000 kgs GVM</t>
  </si>
  <si>
    <t>NEW VEHICLE SALES BY MARQUE - PASSENGER</t>
  </si>
  <si>
    <t>NEW VEHICLE SALES BY MARQUE - SUV</t>
  </si>
  <si>
    <t>NEW VEHICLE SALES BY MARQUE - LIGHT COMMERCIAL</t>
  </si>
  <si>
    <t>NEW VEHICLE SALES BY MARQUE - HEAVY COMMERCIAL</t>
  </si>
  <si>
    <t>Alfa Romeo Total</t>
  </si>
  <si>
    <t>Alpine Total</t>
  </si>
  <si>
    <t>Aston Martin Total</t>
  </si>
  <si>
    <t>Audi Total</t>
  </si>
  <si>
    <t>Bentley Total</t>
  </si>
  <si>
    <t>BMW Total</t>
  </si>
  <si>
    <t>Caterham Total</t>
  </si>
  <si>
    <t>Chevrolet Total</t>
  </si>
  <si>
    <t>Chrysler Total</t>
  </si>
  <si>
    <t>Citroen Total</t>
  </si>
  <si>
    <t>Daf Total</t>
  </si>
  <si>
    <t>Dennis Eagle Total</t>
  </si>
  <si>
    <t>Ferrari Total</t>
  </si>
  <si>
    <t>Fiat Total</t>
  </si>
  <si>
    <t>Fiat Professional Total</t>
  </si>
  <si>
    <t>Ford Total</t>
  </si>
  <si>
    <t>Freightliner Total</t>
  </si>
  <si>
    <t>Fuso Total</t>
  </si>
  <si>
    <t>Genesis Total</t>
  </si>
  <si>
    <t>GWM Total</t>
  </si>
  <si>
    <t>Hino Total</t>
  </si>
  <si>
    <t>Holden Total</t>
  </si>
  <si>
    <t>Honda Total</t>
  </si>
  <si>
    <t>Hyundai Total</t>
  </si>
  <si>
    <t>Hyundai Commercial Vehicles Total</t>
  </si>
  <si>
    <t>Infiniti Total</t>
  </si>
  <si>
    <t>International Total</t>
  </si>
  <si>
    <t>Isuzu Total</t>
  </si>
  <si>
    <t>Isuzu Ute Total</t>
  </si>
  <si>
    <t>Iveco Bus Total</t>
  </si>
  <si>
    <t>Iveco Trucks Total</t>
  </si>
  <si>
    <t>Jaguar Total</t>
  </si>
  <si>
    <t>Jeep Total</t>
  </si>
  <si>
    <t>Kenworth Total</t>
  </si>
  <si>
    <t>Kia Total</t>
  </si>
  <si>
    <t>Lamborghini Total</t>
  </si>
  <si>
    <t>Land Rover Total</t>
  </si>
  <si>
    <t>LDV Total</t>
  </si>
  <si>
    <t>Lexus Total</t>
  </si>
  <si>
    <t>Lotus Total</t>
  </si>
  <si>
    <t>Mack Total</t>
  </si>
  <si>
    <t>Man Total</t>
  </si>
  <si>
    <t>Maserati Total</t>
  </si>
  <si>
    <t>Mazda Total</t>
  </si>
  <si>
    <t>McLaren Total</t>
  </si>
  <si>
    <t>Mercedes-Benz Cars Total</t>
  </si>
  <si>
    <t>Mercedes-Benz Trucks Total</t>
  </si>
  <si>
    <t>Mercedes-Benz Vans Total</t>
  </si>
  <si>
    <t>MG Total</t>
  </si>
  <si>
    <t>MINI Total</t>
  </si>
  <si>
    <t>Mitsubishi Total</t>
  </si>
  <si>
    <t>Morgan Total</t>
  </si>
  <si>
    <t>Nissan Total</t>
  </si>
  <si>
    <t>Peugeot Total</t>
  </si>
  <si>
    <t>Porsche Total</t>
  </si>
  <si>
    <t>RAM Total</t>
  </si>
  <si>
    <t>Renault Total</t>
  </si>
  <si>
    <t>Rolls-Royce Total</t>
  </si>
  <si>
    <t>Scania Total</t>
  </si>
  <si>
    <t>Skoda Total</t>
  </si>
  <si>
    <t>SsangYong Total</t>
  </si>
  <si>
    <t>Subaru Total</t>
  </si>
  <si>
    <t>Suzuki Total</t>
  </si>
  <si>
    <t>Toyota Total</t>
  </si>
  <si>
    <t>UD Trucks Total</t>
  </si>
  <si>
    <t>Volkswagen Total</t>
  </si>
  <si>
    <t>Volvo Car Total</t>
  </si>
  <si>
    <t>Volvo Commercial Total</t>
  </si>
  <si>
    <t>Western Star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</si>
</sst>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23" x14ac:knownFonts="1">
    <font>
      <sz val="10"/>
      <name val="Arial"/>
    </font>
    <font>
      <sz val="10"/>
      <name val="Arial"/>
      <family val="2"/>
    </font>
    <font>
      <sz val="10"/>
      <name val="Arial"/>
      <family val="2"/>
    </font>
    <font>
      <sz val="8"/>
      <name val="Arial"/>
      <family val="2"/>
    </font>
    <font>
      <b/>
      <sz val="10"/>
      <name val="Arial"/>
      <family val="2"/>
    </font>
    <font>
      <sz val="16"/>
      <name val="Arial"/>
      <family val="2"/>
    </font>
    <font>
      <sz val="10"/>
      <name val="Arial"/>
      <family val="2"/>
    </font>
    <font>
      <b/>
      <sz val="12"/>
      <name val="Arial"/>
      <family val="2"/>
    </font>
    <font>
      <b/>
      <sz val="22"/>
      <color indexed="9"/>
      <name val="Arial"/>
      <family val="2"/>
    </font>
    <font>
      <b/>
      <sz val="24"/>
      <name val="Arial"/>
      <family val="2"/>
    </font>
    <font>
      <i/>
      <sz val="24"/>
      <name val="Arial"/>
      <family val="2"/>
    </font>
    <font>
      <sz val="24"/>
      <name val="Arial"/>
      <family val="2"/>
    </font>
    <font>
      <b/>
      <sz val="28"/>
      <name val="Arial"/>
      <family val="2"/>
    </font>
    <font>
      <sz val="28"/>
      <name val="Arial"/>
      <family val="2"/>
    </font>
    <font>
      <i/>
      <sz val="28"/>
      <name val="Arial"/>
      <family val="2"/>
    </font>
    <font>
      <sz val="12"/>
      <name val="Arial"/>
      <family val="2"/>
    </font>
    <font>
      <b/>
      <sz val="12"/>
      <name val="Arial"/>
      <family val="2"/>
    </font>
    <font>
      <b/>
      <sz val="10"/>
      <name val="Arial"/>
      <family val="2"/>
    </font>
    <font>
      <sz val="10"/>
      <name val="Arial"/>
      <family val="2"/>
    </font>
    <font>
      <sz val="11"/>
      <name val="Arial"/>
      <family val="2"/>
    </font>
    <font>
      <b/>
      <sz val="14"/>
      <name val="Arial"/>
      <family val="2"/>
    </font>
    <font>
      <sz val="11"/>
      <name val="Arial"/>
      <family val="2"/>
    </font>
    <font>
      <b/>
      <sz val="8"/>
      <name val="Arial"/>
      <family val="2"/>
    </font>
  </fonts>
  <fills count="4">
    <fill>
      <patternFill patternType="none"/>
    </fill>
    <fill>
      <patternFill patternType="gray125"/>
    </fill>
    <fill>
      <patternFill patternType="solid">
        <fgColor indexed="22"/>
        <bgColor indexed="64"/>
      </patternFill>
    </fill>
    <fill>
      <patternFill patternType="solid">
        <fgColor indexed="8"/>
        <bgColor indexed="64"/>
      </patternFill>
    </fill>
  </fills>
  <borders count="15">
    <border>
      <left/>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hair">
        <color indexed="64"/>
      </left>
      <right/>
      <top/>
      <bottom/>
      <diagonal/>
    </border>
  </borders>
  <cellStyleXfs count="2">
    <xf numFmtId="0" fontId="0" fillId="0" borderId="0"/>
    <xf numFmtId="9" fontId="2" fillId="0" borderId="0" applyFont="0" applyFill="0" applyBorder="0" applyAlignment="0" applyProtection="0"/>
  </cellStyleXfs>
  <cellXfs count="205">
    <xf numFmtId="0" fontId="0" fillId="0" borderId="0" xfId="0"/>
    <xf numFmtId="0" fontId="0" fillId="0" borderId="1" xfId="0" applyBorder="1"/>
    <xf numFmtId="0" fontId="0" fillId="0" borderId="2" xfId="0" applyBorder="1"/>
    <xf numFmtId="0" fontId="0" fillId="0" borderId="3" xfId="0" applyBorder="1"/>
    <xf numFmtId="0" fontId="5" fillId="0" borderId="0" xfId="0" applyFont="1" applyAlignment="1">
      <alignment vertical="top" wrapText="1"/>
    </xf>
    <xf numFmtId="0" fontId="0" fillId="0" borderId="5" xfId="0" applyBorder="1"/>
    <xf numFmtId="0" fontId="0" fillId="0" borderId="6" xfId="0" applyBorder="1"/>
    <xf numFmtId="0" fontId="6" fillId="0" borderId="1" xfId="0" applyFont="1" applyBorder="1"/>
    <xf numFmtId="164" fontId="0" fillId="0" borderId="5" xfId="1" applyNumberFormat="1" applyFont="1" applyBorder="1" applyAlignment="1">
      <alignment horizontal="right"/>
    </xf>
    <xf numFmtId="164" fontId="0" fillId="0" borderId="6" xfId="1" applyNumberFormat="1" applyFont="1" applyBorder="1" applyAlignment="1">
      <alignment horizontal="right"/>
    </xf>
    <xf numFmtId="2" fontId="0" fillId="0" borderId="5" xfId="1" applyNumberFormat="1" applyFont="1" applyBorder="1" applyAlignment="1">
      <alignment horizontal="right"/>
    </xf>
    <xf numFmtId="2" fontId="0" fillId="0" borderId="6" xfId="1" applyNumberFormat="1" applyFont="1" applyBorder="1" applyAlignment="1">
      <alignment horizontal="right"/>
    </xf>
    <xf numFmtId="2" fontId="0" fillId="0" borderId="1" xfId="1" applyNumberFormat="1" applyFont="1" applyBorder="1" applyAlignment="1">
      <alignment horizontal="right"/>
    </xf>
    <xf numFmtId="2" fontId="0" fillId="0" borderId="5" xfId="1" applyNumberFormat="1" applyFont="1" applyBorder="1"/>
    <xf numFmtId="2" fontId="0" fillId="0" borderId="6" xfId="1" applyNumberFormat="1" applyFont="1" applyBorder="1"/>
    <xf numFmtId="2" fontId="0" fillId="0" borderId="1" xfId="1" applyNumberFormat="1" applyFont="1" applyBorder="1"/>
    <xf numFmtId="165" fontId="0" fillId="0" borderId="5" xfId="1" applyNumberFormat="1" applyFont="1" applyBorder="1" applyAlignment="1">
      <alignment horizontal="right"/>
    </xf>
    <xf numFmtId="165" fontId="0" fillId="0" borderId="6" xfId="1" applyNumberFormat="1" applyFont="1" applyBorder="1" applyAlignment="1">
      <alignment horizontal="right"/>
    </xf>
    <xf numFmtId="165" fontId="0" fillId="0" borderId="5" xfId="1" applyNumberFormat="1" applyFont="1" applyBorder="1"/>
    <xf numFmtId="165" fontId="0" fillId="0" borderId="6" xfId="1" applyNumberFormat="1" applyFont="1" applyBorder="1"/>
    <xf numFmtId="164" fontId="1" fillId="0" borderId="5" xfId="1" applyNumberFormat="1" applyFont="1" applyBorder="1" applyAlignment="1">
      <alignment horizontal="right"/>
    </xf>
    <xf numFmtId="164" fontId="1" fillId="0" borderId="6" xfId="1" applyNumberFormat="1" applyFont="1" applyBorder="1" applyAlignment="1">
      <alignment horizontal="right"/>
    </xf>
    <xf numFmtId="0" fontId="4" fillId="0" borderId="1" xfId="0" applyFont="1" applyBorder="1"/>
    <xf numFmtId="0" fontId="0" fillId="0" borderId="5" xfId="0" applyBorder="1" applyAlignment="1">
      <alignment horizontal="center"/>
    </xf>
    <xf numFmtId="0" fontId="0" fillId="0" borderId="6" xfId="0" applyBorder="1" applyAlignment="1">
      <alignment horizontal="center"/>
    </xf>
    <xf numFmtId="0" fontId="5" fillId="0" borderId="0" xfId="0" applyFont="1" applyAlignment="1">
      <alignment horizontal="center" wrapText="1"/>
    </xf>
    <xf numFmtId="0" fontId="5" fillId="0" borderId="0" xfId="0" applyFont="1" applyAlignment="1">
      <alignment horizontal="center"/>
    </xf>
    <xf numFmtId="0" fontId="4" fillId="0" borderId="7" xfId="0" applyFont="1" applyBorder="1"/>
    <xf numFmtId="165" fontId="1" fillId="0" borderId="5" xfId="1" applyNumberFormat="1" applyFont="1" applyBorder="1" applyAlignment="1">
      <alignment horizontal="right"/>
    </xf>
    <xf numFmtId="165" fontId="1" fillId="0" borderId="6" xfId="1" applyNumberFormat="1" applyFont="1" applyBorder="1" applyAlignment="1">
      <alignment horizontal="right"/>
    </xf>
    <xf numFmtId="165" fontId="0" fillId="0" borderId="5" xfId="0" applyNumberFormat="1" applyBorder="1" applyAlignment="1">
      <alignment horizontal="right"/>
    </xf>
    <xf numFmtId="165" fontId="0" fillId="0" borderId="6" xfId="0" applyNumberFormat="1" applyBorder="1" applyAlignment="1">
      <alignment horizontal="right"/>
    </xf>
    <xf numFmtId="165" fontId="0" fillId="0" borderId="1" xfId="0" applyNumberFormat="1" applyBorder="1" applyAlignment="1">
      <alignment horizontal="right"/>
    </xf>
    <xf numFmtId="0" fontId="0" fillId="0" borderId="0" xfId="0" applyBorder="1"/>
    <xf numFmtId="164" fontId="0" fillId="0" borderId="0" xfId="1" applyNumberFormat="1" applyFont="1" applyBorder="1" applyAlignment="1">
      <alignment horizontal="right"/>
    </xf>
    <xf numFmtId="0" fontId="6" fillId="0" borderId="5" xfId="0" applyFont="1" applyBorder="1" applyAlignment="1">
      <alignment horizontal="center"/>
    </xf>
    <xf numFmtId="0" fontId="6" fillId="0" borderId="6" xfId="0" applyFont="1" applyBorder="1" applyAlignment="1">
      <alignment horizontal="center"/>
    </xf>
    <xf numFmtId="164" fontId="4" fillId="0" borderId="8" xfId="1" applyNumberFormat="1" applyFont="1" applyBorder="1" applyAlignment="1">
      <alignment horizontal="right"/>
    </xf>
    <xf numFmtId="164" fontId="4" fillId="0" borderId="9" xfId="1" applyNumberFormat="1" applyFont="1" applyBorder="1" applyAlignment="1">
      <alignment horizontal="right"/>
    </xf>
    <xf numFmtId="164" fontId="1" fillId="0" borderId="0" xfId="1" applyNumberFormat="1" applyFont="1" applyBorder="1" applyAlignment="1">
      <alignment horizontal="right"/>
    </xf>
    <xf numFmtId="164" fontId="4" fillId="0" borderId="10" xfId="1" applyNumberFormat="1" applyFont="1" applyBorder="1" applyAlignment="1">
      <alignment horizontal="right"/>
    </xf>
    <xf numFmtId="164" fontId="4" fillId="0" borderId="9" xfId="0" applyNumberFormat="1" applyFont="1" applyBorder="1" applyAlignment="1">
      <alignment horizontal="right"/>
    </xf>
    <xf numFmtId="164" fontId="4" fillId="0" borderId="10" xfId="0" applyNumberFormat="1" applyFont="1" applyBorder="1" applyAlignment="1">
      <alignment horizontal="right"/>
    </xf>
    <xf numFmtId="0" fontId="4" fillId="0" borderId="0" xfId="0" applyFont="1"/>
    <xf numFmtId="165" fontId="4" fillId="0" borderId="8" xfId="1" applyNumberFormat="1" applyFont="1" applyBorder="1" applyAlignment="1">
      <alignment horizontal="right"/>
    </xf>
    <xf numFmtId="165" fontId="4" fillId="0" borderId="9" xfId="1" applyNumberFormat="1" applyFont="1" applyBorder="1" applyAlignment="1">
      <alignment horizontal="right"/>
    </xf>
    <xf numFmtId="165" fontId="4" fillId="0" borderId="8" xfId="0" applyNumberFormat="1" applyFont="1" applyBorder="1" applyAlignment="1">
      <alignment horizontal="right"/>
    </xf>
    <xf numFmtId="165" fontId="4" fillId="0" borderId="9" xfId="0" applyNumberFormat="1" applyFont="1" applyBorder="1" applyAlignment="1">
      <alignment horizontal="right"/>
    </xf>
    <xf numFmtId="165" fontId="4" fillId="0" borderId="7" xfId="0" applyNumberFormat="1" applyFont="1" applyBorder="1" applyAlignment="1">
      <alignment horizontal="right"/>
    </xf>
    <xf numFmtId="2" fontId="4" fillId="0" borderId="7" xfId="1" applyNumberFormat="1" applyFont="1" applyBorder="1" applyAlignment="1">
      <alignment horizontal="right"/>
    </xf>
    <xf numFmtId="2" fontId="4" fillId="0" borderId="8" xfId="1" applyNumberFormat="1" applyFont="1" applyBorder="1" applyAlignment="1">
      <alignment horizontal="right"/>
    </xf>
    <xf numFmtId="2" fontId="4" fillId="0" borderId="9" xfId="1" applyNumberFormat="1" applyFont="1" applyBorder="1" applyAlignment="1">
      <alignment horizontal="right"/>
    </xf>
    <xf numFmtId="0" fontId="6" fillId="0" borderId="0" xfId="0" applyFont="1"/>
    <xf numFmtId="0" fontId="4" fillId="0" borderId="1" xfId="0" applyFont="1" applyBorder="1" applyAlignment="1">
      <alignment wrapText="1"/>
    </xf>
    <xf numFmtId="164" fontId="4" fillId="0" borderId="5" xfId="1" applyNumberFormat="1" applyFont="1" applyBorder="1" applyAlignment="1">
      <alignment horizontal="right"/>
    </xf>
    <xf numFmtId="164" fontId="4" fillId="0" borderId="6" xfId="1" applyNumberFormat="1" applyFont="1" applyBorder="1" applyAlignment="1">
      <alignment horizontal="right"/>
    </xf>
    <xf numFmtId="0" fontId="7" fillId="0" borderId="3" xfId="0" applyFont="1" applyBorder="1"/>
    <xf numFmtId="0" fontId="4" fillId="0" borderId="8" xfId="0" applyFont="1" applyBorder="1" applyAlignment="1">
      <alignment horizontal="center"/>
    </xf>
    <xf numFmtId="0" fontId="4" fillId="0" borderId="9" xfId="0" applyFont="1" applyBorder="1" applyAlignment="1">
      <alignment horizontal="center"/>
    </xf>
    <xf numFmtId="0" fontId="4" fillId="0" borderId="2" xfId="0" applyFont="1" applyBorder="1"/>
    <xf numFmtId="0" fontId="4" fillId="0" borderId="3" xfId="0" applyFont="1" applyBorder="1"/>
    <xf numFmtId="0" fontId="4" fillId="0" borderId="11" xfId="0" applyFont="1" applyBorder="1" applyAlignment="1">
      <alignment horizontal="center"/>
    </xf>
    <xf numFmtId="0" fontId="4" fillId="0" borderId="12" xfId="0" applyFont="1" applyBorder="1" applyAlignment="1">
      <alignment horizontal="center"/>
    </xf>
    <xf numFmtId="0" fontId="4" fillId="0" borderId="13" xfId="0" applyFont="1" applyBorder="1" applyAlignment="1">
      <alignment horizontal="center"/>
    </xf>
    <xf numFmtId="0" fontId="4" fillId="0" borderId="7" xfId="0" applyFont="1" applyBorder="1" applyAlignment="1">
      <alignment horizontal="center"/>
    </xf>
    <xf numFmtId="3" fontId="0" fillId="0" borderId="5" xfId="0" applyNumberFormat="1" applyBorder="1" applyAlignment="1">
      <alignment horizontal="right"/>
    </xf>
    <xf numFmtId="3" fontId="0" fillId="0" borderId="6" xfId="0" applyNumberFormat="1" applyBorder="1" applyAlignment="1">
      <alignment horizontal="right"/>
    </xf>
    <xf numFmtId="3" fontId="0" fillId="0" borderId="1" xfId="0" applyNumberFormat="1" applyBorder="1" applyAlignment="1">
      <alignment horizontal="right"/>
    </xf>
    <xf numFmtId="3" fontId="0" fillId="0" borderId="5" xfId="0" applyNumberFormat="1" applyBorder="1"/>
    <xf numFmtId="3" fontId="0" fillId="0" borderId="6" xfId="0" applyNumberFormat="1" applyBorder="1"/>
    <xf numFmtId="3" fontId="0" fillId="0" borderId="1" xfId="0" applyNumberFormat="1" applyBorder="1"/>
    <xf numFmtId="3" fontId="4" fillId="0" borderId="8" xfId="0" applyNumberFormat="1" applyFont="1" applyBorder="1" applyAlignment="1">
      <alignment horizontal="right"/>
    </xf>
    <xf numFmtId="3" fontId="4" fillId="0" borderId="9" xfId="0" applyNumberFormat="1" applyFont="1" applyBorder="1" applyAlignment="1">
      <alignment horizontal="right"/>
    </xf>
    <xf numFmtId="3" fontId="4" fillId="0" borderId="7" xfId="0" applyNumberFormat="1" applyFont="1" applyBorder="1" applyAlignment="1">
      <alignment horizontal="right"/>
    </xf>
    <xf numFmtId="3" fontId="0" fillId="0" borderId="5" xfId="0" applyNumberFormat="1" applyBorder="1" applyAlignment="1">
      <alignment horizontal="center"/>
    </xf>
    <xf numFmtId="3" fontId="0" fillId="0" borderId="6" xfId="0" applyNumberFormat="1" applyBorder="1" applyAlignment="1">
      <alignment horizontal="center"/>
    </xf>
    <xf numFmtId="3" fontId="0" fillId="0" borderId="1" xfId="0" applyNumberFormat="1" applyBorder="1" applyAlignment="1">
      <alignment horizontal="center"/>
    </xf>
    <xf numFmtId="3" fontId="4" fillId="0" borderId="10" xfId="0" applyNumberFormat="1" applyFont="1" applyBorder="1" applyAlignment="1">
      <alignment horizontal="right"/>
    </xf>
    <xf numFmtId="3" fontId="4" fillId="0" borderId="5" xfId="0" applyNumberFormat="1" applyFont="1" applyBorder="1" applyAlignment="1">
      <alignment horizontal="right"/>
    </xf>
    <xf numFmtId="3" fontId="4" fillId="0" borderId="6" xfId="0" applyNumberFormat="1" applyFont="1" applyBorder="1" applyAlignment="1">
      <alignment horizontal="right"/>
    </xf>
    <xf numFmtId="3" fontId="4" fillId="0" borderId="1" xfId="0" applyNumberFormat="1" applyFont="1" applyBorder="1" applyAlignment="1">
      <alignment horizontal="right"/>
    </xf>
    <xf numFmtId="3" fontId="0" fillId="0" borderId="0" xfId="0" applyNumberFormat="1" applyBorder="1" applyAlignment="1">
      <alignment horizontal="right"/>
    </xf>
    <xf numFmtId="3" fontId="0" fillId="0" borderId="0" xfId="0" applyNumberFormat="1" applyBorder="1"/>
    <xf numFmtId="3" fontId="0" fillId="0" borderId="0" xfId="0" applyNumberFormat="1"/>
    <xf numFmtId="3" fontId="4" fillId="0" borderId="12" xfId="0" applyNumberFormat="1" applyFont="1" applyBorder="1" applyAlignment="1">
      <alignment horizontal="center"/>
    </xf>
    <xf numFmtId="3" fontId="4" fillId="0" borderId="11" xfId="0" applyNumberFormat="1" applyFont="1" applyBorder="1" applyAlignment="1">
      <alignment horizontal="center"/>
    </xf>
    <xf numFmtId="3" fontId="6" fillId="0" borderId="5" xfId="0" applyNumberFormat="1" applyFont="1" applyBorder="1" applyAlignment="1">
      <alignment horizontal="center"/>
    </xf>
    <xf numFmtId="3" fontId="6" fillId="0" borderId="6" xfId="0" applyNumberFormat="1" applyFont="1" applyBorder="1" applyAlignment="1">
      <alignment horizontal="center"/>
    </xf>
    <xf numFmtId="3" fontId="6" fillId="0" borderId="1" xfId="0" applyNumberFormat="1" applyFont="1" applyBorder="1" applyAlignment="1">
      <alignment horizontal="center"/>
    </xf>
    <xf numFmtId="0" fontId="11" fillId="0" borderId="0" xfId="0" applyFont="1" applyAlignment="1">
      <alignment vertical="center"/>
    </xf>
    <xf numFmtId="0" fontId="0" fillId="0" borderId="0" xfId="0" applyAlignment="1">
      <alignment vertical="center"/>
    </xf>
    <xf numFmtId="17" fontId="10" fillId="0" borderId="0" xfId="0" quotePrefix="1" applyNumberFormat="1" applyFont="1" applyAlignment="1">
      <alignment horizontal="center" vertical="center"/>
    </xf>
    <xf numFmtId="17" fontId="10" fillId="0" borderId="0" xfId="0" applyNumberFormat="1" applyFont="1" applyAlignment="1">
      <alignment horizontal="center" vertical="center"/>
    </xf>
    <xf numFmtId="0" fontId="9" fillId="0" borderId="0" xfId="0" applyFont="1" applyAlignment="1">
      <alignment horizontal="center" vertical="center"/>
    </xf>
    <xf numFmtId="0" fontId="4" fillId="0" borderId="0" xfId="0" applyFont="1" applyBorder="1"/>
    <xf numFmtId="0" fontId="4" fillId="0" borderId="12" xfId="0" applyFont="1" applyBorder="1"/>
    <xf numFmtId="3" fontId="4" fillId="0" borderId="12" xfId="0" applyNumberFormat="1" applyFont="1" applyBorder="1" applyAlignment="1">
      <alignment horizontal="right"/>
    </xf>
    <xf numFmtId="164" fontId="4" fillId="0" borderId="0" xfId="1" applyNumberFormat="1" applyFont="1" applyBorder="1" applyAlignment="1">
      <alignment horizontal="right"/>
    </xf>
    <xf numFmtId="3" fontId="4" fillId="0" borderId="0" xfId="0" applyNumberFormat="1" applyFont="1" applyBorder="1" applyAlignment="1">
      <alignment horizontal="right"/>
    </xf>
    <xf numFmtId="0" fontId="15" fillId="0" borderId="0" xfId="0" applyFont="1"/>
    <xf numFmtId="0" fontId="16" fillId="0" borderId="6" xfId="0" applyFont="1" applyBorder="1"/>
    <xf numFmtId="0" fontId="16" fillId="0" borderId="0" xfId="0" applyFont="1"/>
    <xf numFmtId="0" fontId="1" fillId="0" borderId="3" xfId="0" applyFont="1" applyBorder="1"/>
    <xf numFmtId="0" fontId="17" fillId="0" borderId="2" xfId="0" applyFont="1" applyBorder="1"/>
    <xf numFmtId="0" fontId="17" fillId="0" borderId="1" xfId="0" applyFont="1" applyBorder="1"/>
    <xf numFmtId="0" fontId="18" fillId="0" borderId="5" xfId="0" applyFont="1" applyBorder="1" applyAlignment="1">
      <alignment horizontal="center"/>
    </xf>
    <xf numFmtId="0" fontId="18" fillId="0" borderId="6" xfId="0" applyFont="1" applyBorder="1" applyAlignment="1">
      <alignment horizontal="center"/>
    </xf>
    <xf numFmtId="0" fontId="18" fillId="0" borderId="1" xfId="0" applyFont="1" applyBorder="1" applyAlignment="1">
      <alignment horizontal="center"/>
    </xf>
    <xf numFmtId="0" fontId="18" fillId="0" borderId="1" xfId="0" applyFont="1" applyBorder="1"/>
    <xf numFmtId="3" fontId="18" fillId="0" borderId="5" xfId="0" applyNumberFormat="1" applyFont="1" applyBorder="1" applyAlignment="1">
      <alignment horizontal="right"/>
    </xf>
    <xf numFmtId="3" fontId="18" fillId="0" borderId="6" xfId="0" applyNumberFormat="1" applyFont="1" applyBorder="1" applyAlignment="1">
      <alignment horizontal="right"/>
    </xf>
    <xf numFmtId="3" fontId="18" fillId="0" borderId="1" xfId="0" applyNumberFormat="1" applyFont="1" applyBorder="1" applyAlignment="1">
      <alignment horizontal="right"/>
    </xf>
    <xf numFmtId="164" fontId="18" fillId="0" borderId="5" xfId="1" applyNumberFormat="1" applyFont="1" applyBorder="1" applyAlignment="1">
      <alignment horizontal="right"/>
    </xf>
    <xf numFmtId="164" fontId="18" fillId="0" borderId="6" xfId="1" applyNumberFormat="1" applyFont="1" applyBorder="1" applyAlignment="1">
      <alignment horizontal="right"/>
    </xf>
    <xf numFmtId="3" fontId="18" fillId="0" borderId="5" xfId="0" applyNumberFormat="1" applyFont="1" applyBorder="1"/>
    <xf numFmtId="3" fontId="18" fillId="0" borderId="6" xfId="0" applyNumberFormat="1" applyFont="1" applyBorder="1"/>
    <xf numFmtId="3" fontId="18" fillId="0" borderId="1" xfId="0" applyNumberFormat="1" applyFont="1" applyBorder="1"/>
    <xf numFmtId="0" fontId="18" fillId="0" borderId="5" xfId="0" applyFont="1" applyBorder="1"/>
    <xf numFmtId="0" fontId="18" fillId="0" borderId="6" xfId="0" applyFont="1" applyBorder="1"/>
    <xf numFmtId="0" fontId="17" fillId="0" borderId="7" xfId="0" applyFont="1" applyBorder="1"/>
    <xf numFmtId="3" fontId="17" fillId="0" borderId="8" xfId="0" applyNumberFormat="1" applyFont="1" applyBorder="1" applyAlignment="1">
      <alignment horizontal="right"/>
    </xf>
    <xf numFmtId="3" fontId="17" fillId="0" borderId="9" xfId="0" applyNumberFormat="1" applyFont="1" applyBorder="1" applyAlignment="1">
      <alignment horizontal="right"/>
    </xf>
    <xf numFmtId="3" fontId="17" fillId="0" borderId="7" xfId="0" applyNumberFormat="1" applyFont="1" applyBorder="1" applyAlignment="1">
      <alignment horizontal="right"/>
    </xf>
    <xf numFmtId="164" fontId="17" fillId="0" borderId="8" xfId="1" applyNumberFormat="1" applyFont="1" applyBorder="1" applyAlignment="1">
      <alignment horizontal="right"/>
    </xf>
    <xf numFmtId="164" fontId="17" fillId="0" borderId="9" xfId="1" applyNumberFormat="1" applyFont="1" applyBorder="1" applyAlignment="1">
      <alignment horizontal="right"/>
    </xf>
    <xf numFmtId="0" fontId="19" fillId="0" borderId="0" xfId="0" applyFont="1" applyBorder="1" applyAlignment="1">
      <alignment horizontal="left" indent="10"/>
    </xf>
    <xf numFmtId="0" fontId="15" fillId="2" borderId="0" xfId="0" applyFont="1" applyFill="1" applyAlignment="1">
      <alignment horizontal="center" vertical="center" wrapText="1"/>
    </xf>
    <xf numFmtId="0" fontId="15" fillId="2" borderId="0" xfId="0" applyFont="1" applyFill="1" applyAlignment="1">
      <alignment horizontal="center" vertical="center"/>
    </xf>
    <xf numFmtId="0" fontId="20" fillId="0" borderId="0" xfId="0" applyFont="1" applyBorder="1" applyAlignment="1">
      <alignment horizontal="center"/>
    </xf>
    <xf numFmtId="0" fontId="20" fillId="0" borderId="0" xfId="0" applyFont="1" applyAlignment="1"/>
    <xf numFmtId="0" fontId="17" fillId="0" borderId="8" xfId="0" applyFont="1" applyBorder="1" applyAlignment="1">
      <alignment horizontal="center"/>
    </xf>
    <xf numFmtId="0" fontId="17" fillId="0" borderId="9" xfId="0" applyFont="1" applyBorder="1" applyAlignment="1">
      <alignment horizontal="center"/>
    </xf>
    <xf numFmtId="0" fontId="17" fillId="0" borderId="7" xfId="0" applyFont="1" applyBorder="1" applyAlignment="1">
      <alignment horizontal="center"/>
    </xf>
    <xf numFmtId="0" fontId="21" fillId="2" borderId="0" xfId="0" applyFont="1" applyFill="1" applyAlignment="1">
      <alignment horizontal="left" vertical="center" wrapText="1" indent="1"/>
    </xf>
    <xf numFmtId="0" fontId="15" fillId="2" borderId="0" xfId="0" applyFont="1" applyFill="1" applyAlignment="1">
      <alignment horizontal="center" vertical="top"/>
    </xf>
    <xf numFmtId="0" fontId="21" fillId="2" borderId="0" xfId="0" applyFont="1" applyFill="1" applyAlignment="1">
      <alignment horizontal="left" vertical="top" wrapText="1"/>
    </xf>
    <xf numFmtId="0" fontId="0" fillId="2" borderId="0" xfId="0" applyFill="1" applyAlignment="1">
      <alignment vertical="top" wrapText="1"/>
    </xf>
    <xf numFmtId="0" fontId="2" fillId="0" borderId="0" xfId="0" applyFont="1"/>
    <xf numFmtId="0" fontId="0" fillId="0" borderId="0" xfId="0" quotePrefix="1" applyAlignment="1">
      <alignment wrapText="1"/>
    </xf>
    <xf numFmtId="0" fontId="0" fillId="0" borderId="0" xfId="0" applyAlignment="1"/>
    <xf numFmtId="0" fontId="4" fillId="0" borderId="8" xfId="0" applyFont="1" applyBorder="1" applyAlignment="1">
      <alignment horizontal="center"/>
    </xf>
    <xf numFmtId="0" fontId="4" fillId="0" borderId="9" xfId="0" applyFont="1" applyBorder="1" applyAlignment="1">
      <alignment horizontal="center"/>
    </xf>
    <xf numFmtId="0" fontId="6" fillId="0" borderId="4" xfId="0" applyFont="1" applyBorder="1"/>
    <xf numFmtId="3" fontId="0" fillId="0" borderId="11" xfId="0" applyNumberFormat="1" applyBorder="1" applyAlignment="1">
      <alignment horizontal="right"/>
    </xf>
    <xf numFmtId="3" fontId="0" fillId="0" borderId="13" xfId="0" applyNumberFormat="1" applyBorder="1" applyAlignment="1">
      <alignment horizontal="right"/>
    </xf>
    <xf numFmtId="3" fontId="0" fillId="0" borderId="4" xfId="0" applyNumberFormat="1" applyBorder="1" applyAlignment="1">
      <alignment horizontal="right"/>
    </xf>
    <xf numFmtId="165" fontId="1" fillId="0" borderId="11" xfId="1" applyNumberFormat="1" applyFont="1" applyBorder="1" applyAlignment="1">
      <alignment horizontal="right"/>
    </xf>
    <xf numFmtId="165" fontId="1" fillId="0" borderId="13" xfId="1" applyNumberFormat="1" applyFont="1" applyBorder="1" applyAlignment="1">
      <alignment horizontal="right"/>
    </xf>
    <xf numFmtId="165" fontId="0" fillId="0" borderId="11" xfId="0" applyNumberFormat="1" applyBorder="1" applyAlignment="1">
      <alignment horizontal="right"/>
    </xf>
    <xf numFmtId="165" fontId="0" fillId="0" borderId="13" xfId="0" applyNumberFormat="1" applyBorder="1" applyAlignment="1">
      <alignment horizontal="right"/>
    </xf>
    <xf numFmtId="165" fontId="0" fillId="0" borderId="4" xfId="0" applyNumberFormat="1" applyBorder="1" applyAlignment="1">
      <alignment horizontal="right"/>
    </xf>
    <xf numFmtId="164" fontId="1" fillId="0" borderId="11" xfId="1" applyNumberFormat="1" applyFont="1" applyBorder="1" applyAlignment="1">
      <alignment horizontal="right"/>
    </xf>
    <xf numFmtId="164" fontId="1" fillId="0" borderId="13" xfId="1" applyNumberFormat="1" applyFont="1" applyBorder="1" applyAlignment="1">
      <alignment horizontal="right"/>
    </xf>
    <xf numFmtId="165" fontId="0" fillId="0" borderId="11" xfId="1" applyNumberFormat="1" applyFont="1" applyBorder="1" applyAlignment="1">
      <alignment horizontal="right"/>
    </xf>
    <xf numFmtId="165" fontId="0" fillId="0" borderId="13" xfId="1" applyNumberFormat="1" applyFont="1" applyBorder="1" applyAlignment="1">
      <alignment horizontal="right"/>
    </xf>
    <xf numFmtId="2" fontId="0" fillId="0" borderId="4" xfId="1" applyNumberFormat="1" applyFont="1" applyBorder="1" applyAlignment="1">
      <alignment horizontal="right"/>
    </xf>
    <xf numFmtId="2" fontId="0" fillId="0" borderId="11" xfId="1" applyNumberFormat="1" applyFont="1" applyBorder="1" applyAlignment="1">
      <alignment horizontal="right"/>
    </xf>
    <xf numFmtId="2" fontId="0" fillId="0" borderId="13" xfId="1" applyNumberFormat="1" applyFont="1" applyBorder="1" applyAlignment="1">
      <alignment horizontal="right"/>
    </xf>
    <xf numFmtId="0" fontId="6" fillId="0" borderId="1" xfId="0" applyFont="1" applyBorder="1" applyAlignment="1">
      <alignment horizontal="left" indent="2"/>
    </xf>
    <xf numFmtId="0" fontId="4" fillId="0" borderId="1" xfId="0" applyFont="1" applyBorder="1" applyAlignment="1">
      <alignment horizontal="left"/>
    </xf>
    <xf numFmtId="0" fontId="4" fillId="0" borderId="0" xfId="0" applyFont="1" applyAlignment="1"/>
    <xf numFmtId="0" fontId="4" fillId="0" borderId="1" xfId="0" applyFont="1" applyBorder="1" applyAlignment="1"/>
    <xf numFmtId="0" fontId="4" fillId="0" borderId="7" xfId="0" quotePrefix="1" applyFont="1" applyBorder="1"/>
    <xf numFmtId="0" fontId="4" fillId="0" borderId="4" xfId="0" quotePrefix="1" applyFont="1" applyBorder="1"/>
    <xf numFmtId="0" fontId="7" fillId="0" borderId="4" xfId="0" quotePrefix="1" applyFont="1" applyBorder="1"/>
    <xf numFmtId="0" fontId="4" fillId="0" borderId="4" xfId="0" applyFont="1" applyBorder="1" applyAlignment="1"/>
    <xf numFmtId="3" fontId="4" fillId="0" borderId="11" xfId="0" applyNumberFormat="1" applyFont="1" applyBorder="1" applyAlignment="1">
      <alignment horizontal="right"/>
    </xf>
    <xf numFmtId="3" fontId="4" fillId="0" borderId="13" xfId="0" applyNumberFormat="1" applyFont="1" applyBorder="1" applyAlignment="1">
      <alignment horizontal="right"/>
    </xf>
    <xf numFmtId="3" fontId="4" fillId="0" borderId="4" xfId="0" applyNumberFormat="1" applyFont="1" applyBorder="1" applyAlignment="1">
      <alignment horizontal="right"/>
    </xf>
    <xf numFmtId="164" fontId="4" fillId="0" borderId="11" xfId="1" applyNumberFormat="1" applyFont="1" applyBorder="1" applyAlignment="1">
      <alignment horizontal="right"/>
    </xf>
    <xf numFmtId="164" fontId="4" fillId="0" borderId="13" xfId="1" applyNumberFormat="1" applyFont="1" applyBorder="1" applyAlignment="1">
      <alignment horizontal="right"/>
    </xf>
    <xf numFmtId="0" fontId="0" fillId="0" borderId="7" xfId="0" applyBorder="1"/>
    <xf numFmtId="3" fontId="0" fillId="0" borderId="8" xfId="0" applyNumberFormat="1" applyBorder="1"/>
    <xf numFmtId="3" fontId="0" fillId="0" borderId="9" xfId="0" applyNumberFormat="1" applyBorder="1"/>
    <xf numFmtId="3" fontId="0" fillId="0" borderId="7" xfId="0" applyNumberFormat="1" applyBorder="1"/>
    <xf numFmtId="0" fontId="0" fillId="0" borderId="8" xfId="0" applyBorder="1"/>
    <xf numFmtId="0" fontId="0" fillId="0" borderId="9" xfId="0" applyBorder="1"/>
    <xf numFmtId="0" fontId="6" fillId="0" borderId="4" xfId="0" applyFont="1" applyBorder="1" applyAlignment="1">
      <alignment horizontal="left" indent="2"/>
    </xf>
    <xf numFmtId="0" fontId="4" fillId="0" borderId="7" xfId="0" applyFont="1" applyBorder="1" applyAlignment="1">
      <alignment horizontal="left"/>
    </xf>
    <xf numFmtId="0" fontId="3" fillId="2" borderId="0" xfId="0" quotePrefix="1" applyFont="1" applyFill="1" applyAlignment="1">
      <alignment horizontal="left" vertical="top" wrapText="1"/>
    </xf>
    <xf numFmtId="0" fontId="0" fillId="0" borderId="0" xfId="0" applyAlignment="1">
      <alignment vertical="top" wrapText="1"/>
    </xf>
    <xf numFmtId="0" fontId="0" fillId="0" borderId="0" xfId="0" applyAlignment="1">
      <alignment wrapText="1"/>
    </xf>
    <xf numFmtId="0" fontId="8" fillId="3" borderId="14" xfId="0" quotePrefix="1" applyFont="1" applyFill="1" applyBorder="1" applyAlignment="1">
      <alignment horizontal="center" vertical="center"/>
    </xf>
    <xf numFmtId="0" fontId="8" fillId="3" borderId="0" xfId="0" applyFont="1" applyFill="1" applyBorder="1" applyAlignment="1">
      <alignment horizontal="center" vertical="center"/>
    </xf>
    <xf numFmtId="0" fontId="0" fillId="0" borderId="0" xfId="0" applyAlignment="1"/>
    <xf numFmtId="0" fontId="0" fillId="0" borderId="0" xfId="0" applyBorder="1" applyAlignment="1">
      <alignment horizontal="center"/>
    </xf>
    <xf numFmtId="0" fontId="12" fillId="0" borderId="0" xfId="0" applyFont="1" applyAlignment="1">
      <alignment horizontal="center" vertical="center"/>
    </xf>
    <xf numFmtId="0" fontId="13" fillId="0" borderId="0" xfId="0" applyFont="1" applyAlignment="1">
      <alignment vertical="center"/>
    </xf>
    <xf numFmtId="17" fontId="14" fillId="0" borderId="0" xfId="0" quotePrefix="1" applyNumberFormat="1" applyFont="1" applyAlignment="1">
      <alignment horizontal="center" vertical="center"/>
    </xf>
    <xf numFmtId="17" fontId="14" fillId="0" borderId="0" xfId="0" applyNumberFormat="1" applyFont="1" applyAlignment="1">
      <alignment horizontal="center" vertical="center"/>
    </xf>
    <xf numFmtId="0" fontId="14" fillId="0" borderId="0" xfId="0" applyFont="1" applyAlignment="1">
      <alignment vertical="center"/>
    </xf>
    <xf numFmtId="0" fontId="20" fillId="0" borderId="0" xfId="0" applyFont="1" applyBorder="1" applyAlignment="1">
      <alignment horizontal="center"/>
    </xf>
    <xf numFmtId="0" fontId="20" fillId="0" borderId="0" xfId="0" applyFont="1" applyAlignment="1"/>
    <xf numFmtId="0" fontId="17" fillId="0" borderId="8" xfId="0" applyFont="1" applyBorder="1" applyAlignment="1">
      <alignment horizontal="center"/>
    </xf>
    <xf numFmtId="0" fontId="17" fillId="0" borderId="9" xfId="0" applyFont="1" applyBorder="1" applyAlignment="1">
      <alignment horizontal="center"/>
    </xf>
    <xf numFmtId="0" fontId="17" fillId="0" borderId="10" xfId="0" applyFont="1" applyBorder="1" applyAlignment="1">
      <alignment horizontal="center"/>
    </xf>
    <xf numFmtId="0" fontId="4" fillId="0" borderId="8" xfId="0" applyFont="1" applyBorder="1" applyAlignment="1">
      <alignment horizontal="center"/>
    </xf>
    <xf numFmtId="0" fontId="4" fillId="0" borderId="9" xfId="0" applyFont="1" applyBorder="1" applyAlignment="1">
      <alignment horizontal="center"/>
    </xf>
    <xf numFmtId="0" fontId="5" fillId="0" borderId="0" xfId="0" applyFont="1" applyAlignment="1">
      <alignment horizontal="center" wrapText="1"/>
    </xf>
    <xf numFmtId="0" fontId="5" fillId="0" borderId="0" xfId="0" applyFont="1" applyAlignment="1">
      <alignment horizontal="center"/>
    </xf>
    <xf numFmtId="0" fontId="4" fillId="0" borderId="10" xfId="0" applyFont="1" applyBorder="1" applyAlignment="1">
      <alignment horizontal="center"/>
    </xf>
    <xf numFmtId="0" fontId="4" fillId="0" borderId="0" xfId="0" applyFont="1" applyAlignment="1">
      <alignment horizontal="center"/>
    </xf>
    <xf numFmtId="0" fontId="5" fillId="0" borderId="0" xfId="0" quotePrefix="1" applyFont="1" applyAlignment="1">
      <alignment horizontal="center" wrapText="1"/>
    </xf>
    <xf numFmtId="0" fontId="6" fillId="0" borderId="0" xfId="0" applyFont="1" applyAlignment="1">
      <alignment horizontal="center"/>
    </xf>
    <xf numFmtId="0" fontId="4" fillId="0" borderId="9" xfId="0" applyFont="1" applyBorder="1" applyAlignment="1"/>
  </cellXfs>
  <cellStyles count="2">
    <cellStyle name="Normal" xfId="0" builtinId="0"/>
    <cellStyle name="Percent" xfId="1" builtinId="5"/>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DDDDDD"/>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76200</xdr:colOff>
      <xdr:row>1</xdr:row>
      <xdr:rowOff>643890</xdr:rowOff>
    </xdr:from>
    <xdr:to>
      <xdr:col>5</xdr:col>
      <xdr:colOff>487680</xdr:colOff>
      <xdr:row>1</xdr:row>
      <xdr:rowOff>2510790</xdr:rowOff>
    </xdr:to>
    <xdr:pic>
      <xdr:nvPicPr>
        <xdr:cNvPr id="1241" name="Picture 1" descr="FCAI Logo">
          <a:extLst>
            <a:ext uri="{FF2B5EF4-FFF2-40B4-BE49-F238E27FC236}">
              <a16:creationId xmlns:a16="http://schemas.microsoft.com/office/drawing/2014/main" id="{EA372674-2188-4BE6-BD2E-FF093E4BC5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150870" y="1223010"/>
          <a:ext cx="1764030" cy="1866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0</xdr:row>
      <xdr:rowOff>0</xdr:rowOff>
    </xdr:from>
    <xdr:to>
      <xdr:col>12</xdr:col>
      <xdr:colOff>0</xdr:colOff>
      <xdr:row>40</xdr:row>
      <xdr:rowOff>0</xdr:rowOff>
    </xdr:to>
    <xdr:sp macro="" textlink="">
      <xdr:nvSpPr>
        <xdr:cNvPr id="1242" name="Rectangle 2">
          <a:extLst>
            <a:ext uri="{FF2B5EF4-FFF2-40B4-BE49-F238E27FC236}">
              <a16:creationId xmlns:a16="http://schemas.microsoft.com/office/drawing/2014/main" id="{6383940E-285E-45EC-8026-5700DEBC6F44}"/>
            </a:ext>
          </a:extLst>
        </xdr:cNvPr>
        <xdr:cNvSpPr>
          <a:spLocks noChangeArrowheads="1"/>
        </xdr:cNvSpPr>
      </xdr:nvSpPr>
      <xdr:spPr bwMode="auto">
        <a:xfrm>
          <a:off x="0" y="0"/>
          <a:ext cx="7875270" cy="11525250"/>
        </a:xfrm>
        <a:prstGeom prst="rect">
          <a:avLst/>
        </a:prstGeom>
        <a:noFill/>
        <a:ln w="57150" cmpd="thickThin">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1">
    <pageSetUpPr fitToPage="1"/>
  </sheetPr>
  <dimension ref="A1:O44"/>
  <sheetViews>
    <sheetView tabSelected="1" workbookViewId="0">
      <selection activeCell="M1" sqref="M1"/>
    </sheetView>
  </sheetViews>
  <sheetFormatPr defaultRowHeight="12.75" x14ac:dyDescent="0.2"/>
  <cols>
    <col min="1" max="1" width="2.7109375" customWidth="1"/>
    <col min="2" max="2" width="32.5703125" customWidth="1"/>
    <col min="3" max="4" width="9.5703125" bestFit="1" customWidth="1"/>
    <col min="5" max="6" width="10.140625" customWidth="1"/>
    <col min="7" max="7" width="1.7109375" customWidth="1"/>
    <col min="8" max="8" width="9" bestFit="1" customWidth="1"/>
    <col min="12" max="12" width="2.7109375" customWidth="1"/>
    <col min="15" max="17" width="8.5703125" customWidth="1"/>
  </cols>
  <sheetData>
    <row r="1" spans="1:12" ht="45.75" customHeight="1" x14ac:dyDescent="0.2">
      <c r="A1" s="182" t="s">
        <v>100</v>
      </c>
      <c r="B1" s="183"/>
      <c r="C1" s="183"/>
      <c r="D1" s="183"/>
      <c r="E1" s="183"/>
      <c r="F1" s="183"/>
      <c r="G1" s="183"/>
      <c r="H1" s="183"/>
      <c r="I1" s="183"/>
      <c r="J1" s="184"/>
      <c r="K1" s="184"/>
      <c r="L1" s="184"/>
    </row>
    <row r="2" spans="1:12" ht="244.5" customHeight="1" x14ac:dyDescent="0.2">
      <c r="A2" s="185"/>
      <c r="B2" s="185"/>
      <c r="C2" s="185"/>
      <c r="D2" s="185"/>
      <c r="E2" s="185"/>
      <c r="F2" s="185"/>
      <c r="G2" s="185"/>
      <c r="H2" s="185"/>
      <c r="I2" s="185"/>
      <c r="J2" s="184"/>
      <c r="K2" s="184"/>
      <c r="L2" s="184"/>
    </row>
    <row r="3" spans="1:12" ht="18" x14ac:dyDescent="0.25">
      <c r="A3" s="191" t="s">
        <v>24</v>
      </c>
      <c r="B3" s="192"/>
      <c r="C3" s="192"/>
      <c r="D3" s="192"/>
      <c r="E3" s="192"/>
      <c r="F3" s="192"/>
      <c r="G3" s="192"/>
      <c r="H3" s="192"/>
      <c r="I3" s="192"/>
      <c r="J3" s="192"/>
      <c r="K3" s="192"/>
      <c r="L3" s="192"/>
    </row>
    <row r="4" spans="1:12" ht="39.950000000000003" customHeight="1" x14ac:dyDescent="0.25">
      <c r="A4" s="128"/>
      <c r="B4" s="129"/>
      <c r="C4" s="129"/>
      <c r="D4" s="129"/>
      <c r="E4" s="129"/>
      <c r="F4" s="129"/>
      <c r="G4" s="129"/>
      <c r="H4" s="129"/>
      <c r="I4" s="129"/>
      <c r="J4" s="129"/>
      <c r="K4" s="129"/>
      <c r="L4" s="129"/>
    </row>
    <row r="5" spans="1:12" s="89" customFormat="1" ht="39.75" customHeight="1" x14ac:dyDescent="0.2">
      <c r="A5" s="186" t="s">
        <v>23</v>
      </c>
      <c r="B5" s="186"/>
      <c r="C5" s="186"/>
      <c r="D5" s="186"/>
      <c r="E5" s="186"/>
      <c r="F5" s="186"/>
      <c r="G5" s="186"/>
      <c r="H5" s="186"/>
      <c r="I5" s="186"/>
      <c r="J5" s="187"/>
      <c r="K5" s="187"/>
      <c r="L5" s="187"/>
    </row>
    <row r="6" spans="1:12" s="89" customFormat="1" ht="39.950000000000003" customHeight="1" x14ac:dyDescent="0.2">
      <c r="A6" s="93"/>
      <c r="B6" s="93"/>
      <c r="C6" s="93"/>
      <c r="D6" s="93"/>
      <c r="E6" s="93"/>
      <c r="F6" s="93"/>
      <c r="G6" s="93"/>
      <c r="H6" s="93"/>
      <c r="I6" s="93"/>
      <c r="J6" s="90"/>
      <c r="K6" s="90"/>
      <c r="L6" s="90"/>
    </row>
    <row r="7" spans="1:12" s="89" customFormat="1" ht="39.75" customHeight="1" x14ac:dyDescent="0.2">
      <c r="A7" s="188" t="s">
        <v>101</v>
      </c>
      <c r="B7" s="189"/>
      <c r="C7" s="189"/>
      <c r="D7" s="189"/>
      <c r="E7" s="189"/>
      <c r="F7" s="189"/>
      <c r="G7" s="189"/>
      <c r="H7" s="189"/>
      <c r="I7" s="189"/>
      <c r="J7" s="190"/>
      <c r="K7" s="190"/>
      <c r="L7" s="190"/>
    </row>
    <row r="8" spans="1:12" s="89" customFormat="1" ht="39.75" customHeight="1" x14ac:dyDescent="0.2">
      <c r="A8" s="91"/>
      <c r="B8" s="92"/>
      <c r="C8" s="92"/>
      <c r="D8" s="92"/>
      <c r="E8" s="92"/>
      <c r="F8" s="92"/>
      <c r="G8" s="92"/>
      <c r="H8" s="92"/>
      <c r="I8" s="92"/>
      <c r="J8" s="90"/>
      <c r="K8" s="90"/>
      <c r="L8" s="90"/>
    </row>
    <row r="9" spans="1:12" s="89" customFormat="1" ht="14.25" customHeight="1" x14ac:dyDescent="0.2">
      <c r="A9" s="91"/>
      <c r="B9" s="92"/>
      <c r="C9" s="92"/>
      <c r="D9" s="92"/>
      <c r="E9" s="92"/>
      <c r="F9" s="92"/>
      <c r="G9" s="92"/>
      <c r="H9" s="92"/>
      <c r="I9" s="92"/>
      <c r="J9" s="90"/>
      <c r="K9" s="90"/>
      <c r="L9" s="90"/>
    </row>
    <row r="10" spans="1:12" s="89" customFormat="1" ht="14.25" customHeight="1" x14ac:dyDescent="0.2">
      <c r="A10" s="91"/>
      <c r="B10" s="92"/>
      <c r="C10" s="92"/>
      <c r="D10" s="92"/>
      <c r="E10" s="92"/>
      <c r="F10" s="92"/>
      <c r="G10" s="92"/>
      <c r="H10" s="92"/>
      <c r="I10" s="92"/>
      <c r="J10" s="90"/>
      <c r="K10" s="90"/>
      <c r="L10" s="90"/>
    </row>
    <row r="11" spans="1:12" s="89" customFormat="1" ht="12.75" customHeight="1" x14ac:dyDescent="0.2">
      <c r="A11" s="91"/>
      <c r="B11" s="92"/>
      <c r="C11" s="92"/>
      <c r="D11" s="92"/>
      <c r="E11" s="92"/>
      <c r="F11" s="92"/>
      <c r="G11" s="92"/>
      <c r="H11" s="92"/>
      <c r="I11" s="92"/>
      <c r="J11" s="90"/>
      <c r="K11" s="90"/>
      <c r="L11" s="90"/>
    </row>
    <row r="12" spans="1:12" ht="15" x14ac:dyDescent="0.2">
      <c r="A12" s="99"/>
      <c r="B12" s="102"/>
      <c r="C12" s="193" t="s">
        <v>1</v>
      </c>
      <c r="D12" s="194"/>
      <c r="E12" s="193" t="s">
        <v>2</v>
      </c>
      <c r="F12" s="194"/>
      <c r="G12" s="103"/>
      <c r="H12" s="193" t="s">
        <v>3</v>
      </c>
      <c r="I12" s="195"/>
      <c r="J12" s="195"/>
      <c r="K12" s="194"/>
      <c r="L12" s="99"/>
    </row>
    <row r="13" spans="1:12" ht="15" x14ac:dyDescent="0.2">
      <c r="A13" s="99"/>
      <c r="B13" s="119" t="s">
        <v>0</v>
      </c>
      <c r="C13" s="130">
        <f>VALUE(RIGHT(A7, 4))</f>
        <v>2021</v>
      </c>
      <c r="D13" s="131">
        <f>C13-1</f>
        <v>2020</v>
      </c>
      <c r="E13" s="130">
        <f>C13</f>
        <v>2021</v>
      </c>
      <c r="F13" s="131">
        <f>D13</f>
        <v>2020</v>
      </c>
      <c r="G13" s="132"/>
      <c r="H13" s="130" t="s">
        <v>4</v>
      </c>
      <c r="I13" s="131" t="s">
        <v>2</v>
      </c>
      <c r="J13" s="130" t="s">
        <v>4</v>
      </c>
      <c r="K13" s="131" t="s">
        <v>2</v>
      </c>
      <c r="L13" s="99"/>
    </row>
    <row r="14" spans="1:12" ht="15" x14ac:dyDescent="0.2">
      <c r="A14" s="99"/>
      <c r="B14" s="104"/>
      <c r="C14" s="105"/>
      <c r="D14" s="106"/>
      <c r="E14" s="105"/>
      <c r="F14" s="106"/>
      <c r="G14" s="107"/>
      <c r="H14" s="105"/>
      <c r="I14" s="106"/>
      <c r="J14" s="105"/>
      <c r="K14" s="106"/>
      <c r="L14" s="99"/>
    </row>
    <row r="15" spans="1:12" ht="15" x14ac:dyDescent="0.2">
      <c r="A15" s="99"/>
      <c r="B15" s="108" t="s">
        <v>102</v>
      </c>
      <c r="C15" s="109">
        <v>1681</v>
      </c>
      <c r="D15" s="110">
        <v>1945</v>
      </c>
      <c r="E15" s="109">
        <v>8984</v>
      </c>
      <c r="F15" s="110">
        <v>11003</v>
      </c>
      <c r="G15" s="111"/>
      <c r="H15" s="109">
        <f t="shared" ref="H15:H22" si="0">C15-D15</f>
        <v>-264</v>
      </c>
      <c r="I15" s="110">
        <f t="shared" ref="I15:I22" si="1">E15-F15</f>
        <v>-2019</v>
      </c>
      <c r="J15" s="112">
        <f t="shared" ref="J15:J22" si="2">IF(D15=0, "-", IF(H15/D15&lt;10, H15/D15, "&gt;999%"))</f>
        <v>-0.13573264781491001</v>
      </c>
      <c r="K15" s="113">
        <f t="shared" ref="K15:K22" si="3">IF(F15=0, "-", IF(I15/F15&lt;10, I15/F15, "&gt;999%"))</f>
        <v>-0.18349541034263384</v>
      </c>
      <c r="L15" s="99"/>
    </row>
    <row r="16" spans="1:12" ht="15" x14ac:dyDescent="0.2">
      <c r="A16" s="99"/>
      <c r="B16" s="108" t="s">
        <v>103</v>
      </c>
      <c r="C16" s="109">
        <v>34633</v>
      </c>
      <c r="D16" s="110">
        <v>34898</v>
      </c>
      <c r="E16" s="109">
        <v>181900</v>
      </c>
      <c r="F16" s="110">
        <v>140902</v>
      </c>
      <c r="G16" s="111"/>
      <c r="H16" s="109">
        <f t="shared" si="0"/>
        <v>-265</v>
      </c>
      <c r="I16" s="110">
        <f t="shared" si="1"/>
        <v>40998</v>
      </c>
      <c r="J16" s="112">
        <f t="shared" si="2"/>
        <v>-7.5935583701071691E-3</v>
      </c>
      <c r="K16" s="113">
        <f t="shared" si="3"/>
        <v>0.29096819065733631</v>
      </c>
      <c r="L16" s="99"/>
    </row>
    <row r="17" spans="1:12" ht="15" x14ac:dyDescent="0.2">
      <c r="A17" s="99"/>
      <c r="B17" s="108" t="s">
        <v>104</v>
      </c>
      <c r="C17" s="109">
        <v>959</v>
      </c>
      <c r="D17" s="110">
        <v>841</v>
      </c>
      <c r="E17" s="109">
        <v>5197</v>
      </c>
      <c r="F17" s="110">
        <v>3518</v>
      </c>
      <c r="G17" s="111"/>
      <c r="H17" s="109">
        <f t="shared" si="0"/>
        <v>118</v>
      </c>
      <c r="I17" s="110">
        <f t="shared" si="1"/>
        <v>1679</v>
      </c>
      <c r="J17" s="112">
        <f t="shared" si="2"/>
        <v>0.14030915576694411</v>
      </c>
      <c r="K17" s="113">
        <f t="shared" si="3"/>
        <v>0.47725980670835705</v>
      </c>
      <c r="L17" s="99"/>
    </row>
    <row r="18" spans="1:12" ht="15" x14ac:dyDescent="0.2">
      <c r="A18" s="99"/>
      <c r="B18" s="108" t="s">
        <v>105</v>
      </c>
      <c r="C18" s="109">
        <v>25321</v>
      </c>
      <c r="D18" s="110">
        <v>24634</v>
      </c>
      <c r="E18" s="109">
        <v>122849</v>
      </c>
      <c r="F18" s="110">
        <v>91758</v>
      </c>
      <c r="G18" s="111"/>
      <c r="H18" s="109">
        <f t="shared" si="0"/>
        <v>687</v>
      </c>
      <c r="I18" s="110">
        <f t="shared" si="1"/>
        <v>31091</v>
      </c>
      <c r="J18" s="112">
        <f t="shared" si="2"/>
        <v>2.7888284484858326E-2</v>
      </c>
      <c r="K18" s="113">
        <f t="shared" si="3"/>
        <v>0.33883694064822684</v>
      </c>
      <c r="L18" s="99"/>
    </row>
    <row r="19" spans="1:12" ht="15" x14ac:dyDescent="0.2">
      <c r="A19" s="99"/>
      <c r="B19" s="108" t="s">
        <v>106</v>
      </c>
      <c r="C19" s="109">
        <v>6802</v>
      </c>
      <c r="D19" s="110">
        <v>7200</v>
      </c>
      <c r="E19" s="109">
        <v>36274</v>
      </c>
      <c r="F19" s="110">
        <v>28087</v>
      </c>
      <c r="G19" s="111"/>
      <c r="H19" s="109">
        <f t="shared" si="0"/>
        <v>-398</v>
      </c>
      <c r="I19" s="110">
        <f t="shared" si="1"/>
        <v>8187</v>
      </c>
      <c r="J19" s="112">
        <f t="shared" si="2"/>
        <v>-5.527777777777778E-2</v>
      </c>
      <c r="K19" s="113">
        <f t="shared" si="3"/>
        <v>0.29148716488054971</v>
      </c>
      <c r="L19" s="99"/>
    </row>
    <row r="20" spans="1:12" ht="15" x14ac:dyDescent="0.2">
      <c r="A20" s="99"/>
      <c r="B20" s="108" t="s">
        <v>107</v>
      </c>
      <c r="C20" s="109">
        <v>1899</v>
      </c>
      <c r="D20" s="110">
        <v>1688</v>
      </c>
      <c r="E20" s="109">
        <v>9507</v>
      </c>
      <c r="F20" s="110">
        <v>6993</v>
      </c>
      <c r="G20" s="111"/>
      <c r="H20" s="109">
        <f t="shared" si="0"/>
        <v>211</v>
      </c>
      <c r="I20" s="110">
        <f t="shared" si="1"/>
        <v>2514</v>
      </c>
      <c r="J20" s="112">
        <f t="shared" si="2"/>
        <v>0.125</v>
      </c>
      <c r="K20" s="113">
        <f t="shared" si="3"/>
        <v>0.35950235950235948</v>
      </c>
      <c r="L20" s="99"/>
    </row>
    <row r="21" spans="1:12" ht="15" x14ac:dyDescent="0.2">
      <c r="A21" s="99"/>
      <c r="B21" s="108" t="s">
        <v>108</v>
      </c>
      <c r="C21" s="109">
        <v>29332</v>
      </c>
      <c r="D21" s="110">
        <v>29302</v>
      </c>
      <c r="E21" s="109">
        <v>146231</v>
      </c>
      <c r="F21" s="110">
        <v>119606</v>
      </c>
      <c r="G21" s="111"/>
      <c r="H21" s="109">
        <f t="shared" si="0"/>
        <v>30</v>
      </c>
      <c r="I21" s="110">
        <f t="shared" si="1"/>
        <v>26625</v>
      </c>
      <c r="J21" s="112">
        <f t="shared" si="2"/>
        <v>1.0238208995972972E-3</v>
      </c>
      <c r="K21" s="113">
        <f t="shared" si="3"/>
        <v>0.22260588933665534</v>
      </c>
      <c r="L21" s="99"/>
    </row>
    <row r="22" spans="1:12" ht="15" x14ac:dyDescent="0.2">
      <c r="A22" s="99"/>
      <c r="B22" s="108" t="s">
        <v>109</v>
      </c>
      <c r="C22" s="109">
        <v>10037</v>
      </c>
      <c r="D22" s="110">
        <v>9726</v>
      </c>
      <c r="E22" s="109">
        <v>56526</v>
      </c>
      <c r="F22" s="110">
        <v>40548</v>
      </c>
      <c r="G22" s="111"/>
      <c r="H22" s="109">
        <f t="shared" si="0"/>
        <v>311</v>
      </c>
      <c r="I22" s="110">
        <f t="shared" si="1"/>
        <v>15978</v>
      </c>
      <c r="J22" s="112">
        <f t="shared" si="2"/>
        <v>3.1976146411680034E-2</v>
      </c>
      <c r="K22" s="113">
        <f t="shared" si="3"/>
        <v>0.39405149452500737</v>
      </c>
      <c r="L22" s="99"/>
    </row>
    <row r="23" spans="1:12" ht="15" x14ac:dyDescent="0.2">
      <c r="A23" s="99"/>
      <c r="B23" s="108"/>
      <c r="C23" s="114"/>
      <c r="D23" s="115"/>
      <c r="E23" s="114"/>
      <c r="F23" s="115"/>
      <c r="G23" s="116"/>
      <c r="H23" s="114"/>
      <c r="I23" s="115"/>
      <c r="J23" s="117"/>
      <c r="K23" s="118"/>
      <c r="L23" s="99"/>
    </row>
    <row r="24" spans="1:12" s="43" customFormat="1" ht="15.75" x14ac:dyDescent="0.25">
      <c r="A24" s="100"/>
      <c r="B24" s="119" t="s">
        <v>5</v>
      </c>
      <c r="C24" s="120">
        <f>SUM(C15:C23)</f>
        <v>110664</v>
      </c>
      <c r="D24" s="121">
        <f>SUM(D15:D23)</f>
        <v>110234</v>
      </c>
      <c r="E24" s="120">
        <f>SUM(E15:E23)</f>
        <v>567468</v>
      </c>
      <c r="F24" s="121">
        <f>SUM(F15:F23)</f>
        <v>442415</v>
      </c>
      <c r="G24" s="122"/>
      <c r="H24" s="120">
        <f>SUM(H15:H23)</f>
        <v>430</v>
      </c>
      <c r="I24" s="121">
        <f>SUM(I15:I23)</f>
        <v>125053</v>
      </c>
      <c r="J24" s="123">
        <f>IF(D24=0, 0, H24/D24)</f>
        <v>3.9007928588275852E-3</v>
      </c>
      <c r="K24" s="124">
        <f>IF(F24=0, 0, I24/F24)</f>
        <v>0.2826599459783235</v>
      </c>
      <c r="L24" s="101"/>
    </row>
    <row r="25" spans="1:12" s="43" customFormat="1" x14ac:dyDescent="0.2">
      <c r="A25" s="94"/>
      <c r="B25" s="95"/>
      <c r="C25" s="96"/>
      <c r="D25" s="96"/>
      <c r="E25" s="96"/>
      <c r="F25" s="96"/>
      <c r="G25" s="96"/>
      <c r="H25" s="96"/>
      <c r="I25" s="96"/>
      <c r="J25" s="97"/>
      <c r="K25" s="97"/>
    </row>
    <row r="26" spans="1:12" s="43" customFormat="1" x14ac:dyDescent="0.2">
      <c r="A26" s="94"/>
      <c r="B26" s="94"/>
      <c r="C26" s="98"/>
      <c r="D26" s="98"/>
      <c r="E26" s="98"/>
      <c r="F26" s="98"/>
      <c r="G26" s="98"/>
      <c r="H26" s="98"/>
      <c r="I26" s="98"/>
      <c r="J26" s="97"/>
      <c r="K26" s="97"/>
    </row>
    <row r="27" spans="1:12" s="43" customFormat="1" ht="14.25" x14ac:dyDescent="0.2">
      <c r="A27" s="94"/>
      <c r="B27" s="125"/>
      <c r="C27" s="98"/>
      <c r="D27" s="98"/>
      <c r="E27" s="98"/>
      <c r="F27" s="98"/>
      <c r="G27" s="98"/>
      <c r="H27" s="98"/>
      <c r="I27" s="98"/>
      <c r="J27" s="97"/>
      <c r="K27" s="97"/>
    </row>
    <row r="28" spans="1:12" s="43" customFormat="1" ht="14.25" x14ac:dyDescent="0.2">
      <c r="A28" s="94"/>
      <c r="B28" s="125"/>
      <c r="C28" s="98"/>
      <c r="D28" s="98"/>
      <c r="E28" s="98"/>
      <c r="F28" s="98"/>
      <c r="G28" s="98"/>
      <c r="H28" s="98"/>
      <c r="I28" s="98"/>
      <c r="J28" s="97"/>
      <c r="K28" s="97"/>
    </row>
    <row r="29" spans="1:12" s="43" customFormat="1" ht="14.25" x14ac:dyDescent="0.2">
      <c r="A29" s="94"/>
      <c r="B29" s="125"/>
      <c r="C29" s="98"/>
      <c r="D29" s="98"/>
      <c r="E29" s="98"/>
      <c r="F29" s="98"/>
      <c r="G29" s="98"/>
      <c r="H29" s="98"/>
      <c r="I29" s="98"/>
      <c r="J29" s="97"/>
      <c r="K29" s="97"/>
    </row>
    <row r="30" spans="1:12" s="43" customFormat="1" ht="14.25" x14ac:dyDescent="0.2">
      <c r="A30" s="94"/>
      <c r="B30" s="125"/>
      <c r="C30" s="98"/>
      <c r="D30" s="98"/>
      <c r="E30" s="98"/>
      <c r="F30" s="98"/>
      <c r="G30" s="98"/>
      <c r="H30" s="98"/>
      <c r="I30" s="98"/>
      <c r="J30" s="97"/>
      <c r="K30" s="97"/>
    </row>
    <row r="31" spans="1:12" s="43" customFormat="1" x14ac:dyDescent="0.2">
      <c r="A31" s="94"/>
      <c r="C31" s="98"/>
      <c r="D31" s="98"/>
      <c r="E31" s="98"/>
      <c r="F31" s="98"/>
      <c r="G31" s="98"/>
      <c r="H31" s="98"/>
      <c r="I31" s="98"/>
      <c r="J31" s="97"/>
      <c r="K31" s="97"/>
    </row>
    <row r="32" spans="1:12" s="43" customFormat="1" x14ac:dyDescent="0.2">
      <c r="A32" s="94"/>
      <c r="C32" s="98"/>
      <c r="D32" s="98"/>
      <c r="E32" s="98"/>
      <c r="F32" s="98"/>
      <c r="G32" s="98"/>
      <c r="H32" s="98"/>
      <c r="I32" s="98"/>
      <c r="J32" s="97"/>
      <c r="K32" s="97"/>
    </row>
    <row r="33" spans="1:15" s="43" customFormat="1" x14ac:dyDescent="0.2">
      <c r="A33" s="94"/>
      <c r="B33" s="94"/>
      <c r="C33" s="98"/>
      <c r="D33" s="98"/>
      <c r="E33" s="98"/>
      <c r="F33" s="98"/>
      <c r="G33" s="98"/>
      <c r="H33" s="98"/>
      <c r="I33" s="98"/>
      <c r="J33" s="97"/>
      <c r="K33" s="97"/>
    </row>
    <row r="34" spans="1:15" s="43" customFormat="1" x14ac:dyDescent="0.2">
      <c r="A34" s="94"/>
      <c r="B34" s="94"/>
      <c r="C34" s="98"/>
      <c r="D34" s="98"/>
      <c r="E34" s="98"/>
      <c r="F34" s="98"/>
      <c r="G34" s="98"/>
      <c r="H34" s="98"/>
      <c r="I34" s="98"/>
      <c r="J34" s="97"/>
      <c r="K34" s="97"/>
    </row>
    <row r="35" spans="1:15" s="43" customFormat="1" x14ac:dyDescent="0.2">
      <c r="A35" s="94"/>
      <c r="B35" s="94"/>
      <c r="C35" s="98"/>
      <c r="D35" s="98"/>
      <c r="E35" s="98"/>
      <c r="F35" s="98"/>
      <c r="G35" s="98"/>
      <c r="H35" s="98"/>
      <c r="I35" s="98"/>
      <c r="J35" s="97"/>
      <c r="K35" s="97"/>
      <c r="O35" s="137"/>
    </row>
    <row r="36" spans="1:15" ht="12.75" customHeight="1" x14ac:dyDescent="0.2">
      <c r="A36" s="185"/>
      <c r="B36" s="185"/>
      <c r="C36" s="185"/>
      <c r="D36" s="185"/>
      <c r="E36" s="185"/>
      <c r="F36" s="185"/>
      <c r="G36" s="185"/>
      <c r="H36" s="185"/>
      <c r="I36" s="185"/>
    </row>
    <row r="37" spans="1:15" s="90" customFormat="1" ht="29.25" customHeight="1" x14ac:dyDescent="0.2">
      <c r="A37" s="127"/>
      <c r="B37" s="179" t="s">
        <v>110</v>
      </c>
      <c r="C37" s="180"/>
      <c r="D37" s="180"/>
      <c r="E37" s="180"/>
      <c r="F37" s="180"/>
      <c r="G37" s="180"/>
      <c r="H37" s="180"/>
      <c r="I37" s="180"/>
      <c r="J37" s="180"/>
      <c r="K37" s="180"/>
      <c r="L37" s="135"/>
    </row>
    <row r="38" spans="1:15" s="90" customFormat="1" ht="29.25" customHeight="1" x14ac:dyDescent="0.2">
      <c r="A38" s="126"/>
      <c r="B38" s="180"/>
      <c r="C38" s="180"/>
      <c r="D38" s="180"/>
      <c r="E38" s="180"/>
      <c r="F38" s="180"/>
      <c r="G38" s="180"/>
      <c r="H38" s="180"/>
      <c r="I38" s="180"/>
      <c r="J38" s="180"/>
      <c r="K38" s="180"/>
      <c r="L38" s="135"/>
    </row>
    <row r="39" spans="1:15" s="90" customFormat="1" ht="29.25" customHeight="1" x14ac:dyDescent="0.2">
      <c r="A39" s="126"/>
      <c r="B39" s="180"/>
      <c r="C39" s="180"/>
      <c r="D39" s="180"/>
      <c r="E39" s="180"/>
      <c r="F39" s="180"/>
      <c r="G39" s="180"/>
      <c r="H39" s="180"/>
      <c r="I39" s="180"/>
      <c r="J39" s="180"/>
      <c r="K39" s="180"/>
      <c r="L39" s="136"/>
    </row>
    <row r="40" spans="1:15" s="90" customFormat="1" ht="29.25" customHeight="1" x14ac:dyDescent="0.2">
      <c r="A40" s="134"/>
      <c r="B40" s="181"/>
      <c r="C40" s="181"/>
      <c r="D40" s="181"/>
      <c r="E40" s="181"/>
      <c r="F40" s="181"/>
      <c r="G40" s="181"/>
      <c r="H40" s="181"/>
      <c r="I40" s="181"/>
      <c r="J40" s="181"/>
      <c r="K40" s="181"/>
      <c r="L40" s="133"/>
    </row>
    <row r="44" spans="1:15" x14ac:dyDescent="0.2">
      <c r="B44" s="138"/>
    </row>
  </sheetData>
  <mergeCells count="10">
    <mergeCell ref="B37:K40"/>
    <mergeCell ref="A1:L1"/>
    <mergeCell ref="A2:L2"/>
    <mergeCell ref="A5:L5"/>
    <mergeCell ref="A7:L7"/>
    <mergeCell ref="A3:L3"/>
    <mergeCell ref="C12:D12"/>
    <mergeCell ref="E12:F12"/>
    <mergeCell ref="H12:K12"/>
    <mergeCell ref="A36:I36"/>
  </mergeCells>
  <phoneticPr fontId="3" type="noConversion"/>
  <printOptions horizontalCentered="1"/>
  <pageMargins left="0.74803149606299213" right="0.74803149606299213" top="0.78740157480314965" bottom="0.78740157480314965" header="0.51181102362204722" footer="0.51181102362204722"/>
  <pageSetup paperSize="9" scale="75"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4"/>
  <dimension ref="A1:K206"/>
  <sheetViews>
    <sheetView tabSelected="1" zoomScaleNormal="100" workbookViewId="0">
      <selection activeCell="M1" sqref="M1"/>
    </sheetView>
  </sheetViews>
  <sheetFormatPr defaultRowHeight="12.75" x14ac:dyDescent="0.2"/>
  <cols>
    <col min="1" max="1" width="30.7109375" bestFit="1" customWidth="1"/>
    <col min="2" max="2" width="7.28515625" bestFit="1" customWidth="1"/>
    <col min="3" max="3" width="7.28515625" customWidth="1"/>
    <col min="4" max="4" width="7.28515625" bestFit="1" customWidth="1"/>
    <col min="5" max="5" width="7.28515625" customWidth="1"/>
    <col min="6" max="6" width="7.28515625" bestFit="1" customWidth="1"/>
    <col min="7" max="7" width="7.28515625" customWidth="1"/>
    <col min="8" max="8" width="7.28515625" bestFit="1" customWidth="1"/>
    <col min="9" max="9" width="7.28515625" customWidth="1"/>
    <col min="10" max="11" width="7.7109375" customWidth="1"/>
  </cols>
  <sheetData>
    <row r="1" spans="1:11" s="52" customFormat="1" ht="20.25" x14ac:dyDescent="0.3">
      <c r="A1" s="4" t="s">
        <v>10</v>
      </c>
      <c r="B1" s="198" t="s">
        <v>17</v>
      </c>
      <c r="C1" s="198"/>
      <c r="D1" s="198"/>
      <c r="E1" s="199"/>
      <c r="F1" s="199"/>
      <c r="G1" s="199"/>
      <c r="H1" s="199"/>
      <c r="I1" s="199"/>
      <c r="J1" s="199"/>
      <c r="K1" s="199"/>
    </row>
    <row r="2" spans="1:11" s="52" customFormat="1" ht="20.25" x14ac:dyDescent="0.3">
      <c r="A2" s="4" t="s">
        <v>111</v>
      </c>
      <c r="B2" s="202" t="s">
        <v>101</v>
      </c>
      <c r="C2" s="198"/>
      <c r="D2" s="198"/>
      <c r="E2" s="203"/>
      <c r="F2" s="203"/>
      <c r="G2" s="203"/>
      <c r="H2" s="203"/>
      <c r="I2" s="203"/>
      <c r="J2" s="203"/>
      <c r="K2" s="203"/>
    </row>
    <row r="4" spans="1:11" ht="15.75" x14ac:dyDescent="0.25">
      <c r="A4" s="164" t="s">
        <v>122</v>
      </c>
      <c r="B4" s="196" t="s">
        <v>1</v>
      </c>
      <c r="C4" s="200"/>
      <c r="D4" s="200"/>
      <c r="E4" s="197"/>
      <c r="F4" s="196" t="s">
        <v>14</v>
      </c>
      <c r="G4" s="200"/>
      <c r="H4" s="200"/>
      <c r="I4" s="197"/>
      <c r="J4" s="196" t="s">
        <v>15</v>
      </c>
      <c r="K4" s="197"/>
    </row>
    <row r="5" spans="1:11" x14ac:dyDescent="0.2">
      <c r="A5" s="22"/>
      <c r="B5" s="196">
        <f>VALUE(RIGHT($B$2, 4))</f>
        <v>2021</v>
      </c>
      <c r="C5" s="197"/>
      <c r="D5" s="196">
        <f>B5-1</f>
        <v>2020</v>
      </c>
      <c r="E5" s="204"/>
      <c r="F5" s="196">
        <f>B5</f>
        <v>2021</v>
      </c>
      <c r="G5" s="204"/>
      <c r="H5" s="196">
        <f>D5</f>
        <v>2020</v>
      </c>
      <c r="I5" s="204"/>
      <c r="J5" s="140" t="s">
        <v>4</v>
      </c>
      <c r="K5" s="141" t="s">
        <v>2</v>
      </c>
    </row>
    <row r="6" spans="1:11" x14ac:dyDescent="0.2">
      <c r="A6" s="163" t="s">
        <v>122</v>
      </c>
      <c r="B6" s="61" t="s">
        <v>12</v>
      </c>
      <c r="C6" s="62" t="s">
        <v>13</v>
      </c>
      <c r="D6" s="61" t="s">
        <v>12</v>
      </c>
      <c r="E6" s="63" t="s">
        <v>13</v>
      </c>
      <c r="F6" s="62" t="s">
        <v>12</v>
      </c>
      <c r="G6" s="62" t="s">
        <v>13</v>
      </c>
      <c r="H6" s="61" t="s">
        <v>12</v>
      </c>
      <c r="I6" s="63" t="s">
        <v>13</v>
      </c>
      <c r="J6" s="61"/>
      <c r="K6" s="63"/>
    </row>
    <row r="7" spans="1:11" x14ac:dyDescent="0.2">
      <c r="A7" s="7" t="s">
        <v>359</v>
      </c>
      <c r="B7" s="65">
        <v>0</v>
      </c>
      <c r="C7" s="34">
        <f>IF(B22=0, "-", B7/B22)</f>
        <v>0</v>
      </c>
      <c r="D7" s="65">
        <v>2</v>
      </c>
      <c r="E7" s="9">
        <f>IF(D22=0, "-", D7/D22)</f>
        <v>2.7739251040221915E-3</v>
      </c>
      <c r="F7" s="81">
        <v>2</v>
      </c>
      <c r="G7" s="34">
        <f>IF(F22=0, "-", F7/F22)</f>
        <v>2.244668911335578E-4</v>
      </c>
      <c r="H7" s="65">
        <v>23</v>
      </c>
      <c r="I7" s="9">
        <f>IF(H22=0, "-", H7/H22)</f>
        <v>6.4953402993504659E-3</v>
      </c>
      <c r="J7" s="8">
        <f t="shared" ref="J7:J20" si="0">IF(D7=0, "-", IF((B7-D7)/D7&lt;10, (B7-D7)/D7, "&gt;999%"))</f>
        <v>-1</v>
      </c>
      <c r="K7" s="9">
        <f t="shared" ref="K7:K20" si="1">IF(H7=0, "-", IF((F7-H7)/H7&lt;10, (F7-H7)/H7, "&gt;999%"))</f>
        <v>-0.91304347826086951</v>
      </c>
    </row>
    <row r="8" spans="1:11" x14ac:dyDescent="0.2">
      <c r="A8" s="7" t="s">
        <v>360</v>
      </c>
      <c r="B8" s="65">
        <v>0</v>
      </c>
      <c r="C8" s="34">
        <f>IF(B22=0, "-", B8/B22)</f>
        <v>0</v>
      </c>
      <c r="D8" s="65">
        <v>1</v>
      </c>
      <c r="E8" s="9">
        <f>IF(D22=0, "-", D8/D22)</f>
        <v>1.3869625520110957E-3</v>
      </c>
      <c r="F8" s="81">
        <v>0</v>
      </c>
      <c r="G8" s="34">
        <f>IF(F22=0, "-", F8/F22)</f>
        <v>0</v>
      </c>
      <c r="H8" s="65">
        <v>11</v>
      </c>
      <c r="I8" s="9">
        <f>IF(H22=0, "-", H8/H22)</f>
        <v>3.1064670996893535E-3</v>
      </c>
      <c r="J8" s="8">
        <f t="shared" si="0"/>
        <v>-1</v>
      </c>
      <c r="K8" s="9">
        <f t="shared" si="1"/>
        <v>-1</v>
      </c>
    </row>
    <row r="9" spans="1:11" x14ac:dyDescent="0.2">
      <c r="A9" s="7" t="s">
        <v>361</v>
      </c>
      <c r="B9" s="65">
        <v>80</v>
      </c>
      <c r="C9" s="34">
        <f>IF(B22=0, "-", B9/B22)</f>
        <v>4.9261083743842367E-2</v>
      </c>
      <c r="D9" s="65">
        <v>0</v>
      </c>
      <c r="E9" s="9">
        <f>IF(D22=0, "-", D9/D22)</f>
        <v>0</v>
      </c>
      <c r="F9" s="81">
        <v>479</v>
      </c>
      <c r="G9" s="34">
        <f>IF(F22=0, "-", F9/F22)</f>
        <v>5.3759820426487095E-2</v>
      </c>
      <c r="H9" s="65">
        <v>0</v>
      </c>
      <c r="I9" s="9">
        <f>IF(H22=0, "-", H9/H22)</f>
        <v>0</v>
      </c>
      <c r="J9" s="8" t="str">
        <f t="shared" si="0"/>
        <v>-</v>
      </c>
      <c r="K9" s="9" t="str">
        <f t="shared" si="1"/>
        <v>-</v>
      </c>
    </row>
    <row r="10" spans="1:11" x14ac:dyDescent="0.2">
      <c r="A10" s="7" t="s">
        <v>362</v>
      </c>
      <c r="B10" s="65">
        <v>0</v>
      </c>
      <c r="C10" s="34">
        <f>IF(B22=0, "-", B10/B22)</f>
        <v>0</v>
      </c>
      <c r="D10" s="65">
        <v>68</v>
      </c>
      <c r="E10" s="9">
        <f>IF(D22=0, "-", D10/D22)</f>
        <v>9.4313453536754507E-2</v>
      </c>
      <c r="F10" s="81">
        <v>0</v>
      </c>
      <c r="G10" s="34">
        <f>IF(F22=0, "-", F10/F22)</f>
        <v>0</v>
      </c>
      <c r="H10" s="65">
        <v>596</v>
      </c>
      <c r="I10" s="9">
        <f>IF(H22=0, "-", H10/H22)</f>
        <v>0.1683140355831686</v>
      </c>
      <c r="J10" s="8">
        <f t="shared" si="0"/>
        <v>-1</v>
      </c>
      <c r="K10" s="9">
        <f t="shared" si="1"/>
        <v>-1</v>
      </c>
    </row>
    <row r="11" spans="1:11" x14ac:dyDescent="0.2">
      <c r="A11" s="7" t="s">
        <v>363</v>
      </c>
      <c r="B11" s="65">
        <v>154</v>
      </c>
      <c r="C11" s="34">
        <f>IF(B22=0, "-", B11/B22)</f>
        <v>9.4827586206896547E-2</v>
      </c>
      <c r="D11" s="65">
        <v>90</v>
      </c>
      <c r="E11" s="9">
        <f>IF(D22=0, "-", D11/D22)</f>
        <v>0.12482662968099861</v>
      </c>
      <c r="F11" s="81">
        <v>844</v>
      </c>
      <c r="G11" s="34">
        <f>IF(F22=0, "-", F11/F22)</f>
        <v>9.4725028058361388E-2</v>
      </c>
      <c r="H11" s="65">
        <v>464</v>
      </c>
      <c r="I11" s="9">
        <f>IF(H22=0, "-", H11/H22)</f>
        <v>0.13103643038689636</v>
      </c>
      <c r="J11" s="8">
        <f t="shared" si="0"/>
        <v>0.71111111111111114</v>
      </c>
      <c r="K11" s="9">
        <f t="shared" si="1"/>
        <v>0.81896551724137934</v>
      </c>
    </row>
    <row r="12" spans="1:11" x14ac:dyDescent="0.2">
      <c r="A12" s="7" t="s">
        <v>364</v>
      </c>
      <c r="B12" s="65">
        <v>243</v>
      </c>
      <c r="C12" s="34">
        <f>IF(B22=0, "-", B12/B22)</f>
        <v>0.14963054187192118</v>
      </c>
      <c r="D12" s="65">
        <v>0</v>
      </c>
      <c r="E12" s="9">
        <f>IF(D22=0, "-", D12/D22)</f>
        <v>0</v>
      </c>
      <c r="F12" s="81">
        <v>1081</v>
      </c>
      <c r="G12" s="34">
        <f>IF(F22=0, "-", F12/F22)</f>
        <v>0.121324354657688</v>
      </c>
      <c r="H12" s="65">
        <v>0</v>
      </c>
      <c r="I12" s="9">
        <f>IF(H22=0, "-", H12/H22)</f>
        <v>0</v>
      </c>
      <c r="J12" s="8" t="str">
        <f t="shared" si="0"/>
        <v>-</v>
      </c>
      <c r="K12" s="9" t="str">
        <f t="shared" si="1"/>
        <v>-</v>
      </c>
    </row>
    <row r="13" spans="1:11" x14ac:dyDescent="0.2">
      <c r="A13" s="7" t="s">
        <v>365</v>
      </c>
      <c r="B13" s="65">
        <v>413</v>
      </c>
      <c r="C13" s="34">
        <f>IF(B22=0, "-", B13/B22)</f>
        <v>0.25431034482758619</v>
      </c>
      <c r="D13" s="65">
        <v>363</v>
      </c>
      <c r="E13" s="9">
        <f>IF(D22=0, "-", D13/D22)</f>
        <v>0.50346740638002774</v>
      </c>
      <c r="F13" s="81">
        <v>2913</v>
      </c>
      <c r="G13" s="34">
        <f>IF(F22=0, "-", F13/F22)</f>
        <v>0.32693602693602691</v>
      </c>
      <c r="H13" s="65">
        <v>1867</v>
      </c>
      <c r="I13" s="9">
        <f>IF(H22=0, "-", H13/H22)</f>
        <v>0.52725218864727474</v>
      </c>
      <c r="J13" s="8">
        <f t="shared" si="0"/>
        <v>0.13774104683195593</v>
      </c>
      <c r="K13" s="9">
        <f t="shared" si="1"/>
        <v>0.56025709694697379</v>
      </c>
    </row>
    <row r="14" spans="1:11" x14ac:dyDescent="0.2">
      <c r="A14" s="7" t="s">
        <v>366</v>
      </c>
      <c r="B14" s="65">
        <v>61</v>
      </c>
      <c r="C14" s="34">
        <f>IF(B22=0, "-", B14/B22)</f>
        <v>3.7561576354679806E-2</v>
      </c>
      <c r="D14" s="65">
        <v>41</v>
      </c>
      <c r="E14" s="9">
        <f>IF(D22=0, "-", D14/D22)</f>
        <v>5.6865464632454926E-2</v>
      </c>
      <c r="F14" s="81">
        <v>296</v>
      </c>
      <c r="G14" s="34">
        <f>IF(F22=0, "-", F14/F22)</f>
        <v>3.3221099887766552E-2</v>
      </c>
      <c r="H14" s="65">
        <v>57</v>
      </c>
      <c r="I14" s="9">
        <f>IF(H22=0, "-", H14/H22)</f>
        <v>1.6097147698390286E-2</v>
      </c>
      <c r="J14" s="8">
        <f t="shared" si="0"/>
        <v>0.48780487804878048</v>
      </c>
      <c r="K14" s="9">
        <f t="shared" si="1"/>
        <v>4.192982456140351</v>
      </c>
    </row>
    <row r="15" spans="1:11" x14ac:dyDescent="0.2">
      <c r="A15" s="7" t="s">
        <v>367</v>
      </c>
      <c r="B15" s="65">
        <v>27</v>
      </c>
      <c r="C15" s="34">
        <f>IF(B22=0, "-", B15/B22)</f>
        <v>1.6625615763546799E-2</v>
      </c>
      <c r="D15" s="65">
        <v>0</v>
      </c>
      <c r="E15" s="9">
        <f>IF(D22=0, "-", D15/D22)</f>
        <v>0</v>
      </c>
      <c r="F15" s="81">
        <v>46</v>
      </c>
      <c r="G15" s="34">
        <f>IF(F22=0, "-", F15/F22)</f>
        <v>5.1627384960718295E-3</v>
      </c>
      <c r="H15" s="65">
        <v>9</v>
      </c>
      <c r="I15" s="9">
        <f>IF(H22=0, "-", H15/H22)</f>
        <v>2.5416548997458347E-3</v>
      </c>
      <c r="J15" s="8" t="str">
        <f t="shared" si="0"/>
        <v>-</v>
      </c>
      <c r="K15" s="9">
        <f t="shared" si="1"/>
        <v>4.1111111111111107</v>
      </c>
    </row>
    <row r="16" spans="1:11" x14ac:dyDescent="0.2">
      <c r="A16" s="7" t="s">
        <v>368</v>
      </c>
      <c r="B16" s="65">
        <v>0</v>
      </c>
      <c r="C16" s="34">
        <f>IF(B22=0, "-", B16/B22)</f>
        <v>0</v>
      </c>
      <c r="D16" s="65">
        <v>4</v>
      </c>
      <c r="E16" s="9">
        <f>IF(D22=0, "-", D16/D22)</f>
        <v>5.5478502080443829E-3</v>
      </c>
      <c r="F16" s="81">
        <v>0</v>
      </c>
      <c r="G16" s="34">
        <f>IF(F22=0, "-", F16/F22)</f>
        <v>0</v>
      </c>
      <c r="H16" s="65">
        <v>23</v>
      </c>
      <c r="I16" s="9">
        <f>IF(H22=0, "-", H16/H22)</f>
        <v>6.4953402993504659E-3</v>
      </c>
      <c r="J16" s="8">
        <f t="shared" si="0"/>
        <v>-1</v>
      </c>
      <c r="K16" s="9">
        <f t="shared" si="1"/>
        <v>-1</v>
      </c>
    </row>
    <row r="17" spans="1:11" x14ac:dyDescent="0.2">
      <c r="A17" s="7" t="s">
        <v>369</v>
      </c>
      <c r="B17" s="65">
        <v>54</v>
      </c>
      <c r="C17" s="34">
        <f>IF(B22=0, "-", B17/B22)</f>
        <v>3.3251231527093597E-2</v>
      </c>
      <c r="D17" s="65">
        <v>12</v>
      </c>
      <c r="E17" s="9">
        <f>IF(D22=0, "-", D17/D22)</f>
        <v>1.6643550624133148E-2</v>
      </c>
      <c r="F17" s="81">
        <v>235</v>
      </c>
      <c r="G17" s="34">
        <f>IF(F22=0, "-", F17/F22)</f>
        <v>2.6374859708193043E-2</v>
      </c>
      <c r="H17" s="65">
        <v>49</v>
      </c>
      <c r="I17" s="9">
        <f>IF(H22=0, "-", H17/H22)</f>
        <v>1.383789889861621E-2</v>
      </c>
      <c r="J17" s="8">
        <f t="shared" si="0"/>
        <v>3.5</v>
      </c>
      <c r="K17" s="9">
        <f t="shared" si="1"/>
        <v>3.795918367346939</v>
      </c>
    </row>
    <row r="18" spans="1:11" x14ac:dyDescent="0.2">
      <c r="A18" s="7" t="s">
        <v>370</v>
      </c>
      <c r="B18" s="65">
        <v>150</v>
      </c>
      <c r="C18" s="34">
        <f>IF(B22=0, "-", B18/B22)</f>
        <v>9.2364532019704432E-2</v>
      </c>
      <c r="D18" s="65">
        <v>27</v>
      </c>
      <c r="E18" s="9">
        <f>IF(D22=0, "-", D18/D22)</f>
        <v>3.7447988904299581E-2</v>
      </c>
      <c r="F18" s="81">
        <v>355</v>
      </c>
      <c r="G18" s="34">
        <f>IF(F22=0, "-", F18/F22)</f>
        <v>3.9842873176206509E-2</v>
      </c>
      <c r="H18" s="65">
        <v>206</v>
      </c>
      <c r="I18" s="9">
        <f>IF(H22=0, "-", H18/H22)</f>
        <v>5.8175656594182432E-2</v>
      </c>
      <c r="J18" s="8">
        <f t="shared" si="0"/>
        <v>4.5555555555555554</v>
      </c>
      <c r="K18" s="9">
        <f t="shared" si="1"/>
        <v>0.72330097087378642</v>
      </c>
    </row>
    <row r="19" spans="1:11" x14ac:dyDescent="0.2">
      <c r="A19" s="7" t="s">
        <v>371</v>
      </c>
      <c r="B19" s="65">
        <v>213</v>
      </c>
      <c r="C19" s="34">
        <f>IF(B22=0, "-", B19/B22)</f>
        <v>0.13115763546798029</v>
      </c>
      <c r="D19" s="65">
        <v>0</v>
      </c>
      <c r="E19" s="9">
        <f>IF(D22=0, "-", D19/D22)</f>
        <v>0</v>
      </c>
      <c r="F19" s="81">
        <v>1444</v>
      </c>
      <c r="G19" s="34">
        <f>IF(F22=0, "-", F19/F22)</f>
        <v>0.16206509539842873</v>
      </c>
      <c r="H19" s="65">
        <v>0</v>
      </c>
      <c r="I19" s="9">
        <f>IF(H22=0, "-", H19/H22)</f>
        <v>0</v>
      </c>
      <c r="J19" s="8" t="str">
        <f t="shared" si="0"/>
        <v>-</v>
      </c>
      <c r="K19" s="9" t="str">
        <f t="shared" si="1"/>
        <v>-</v>
      </c>
    </row>
    <row r="20" spans="1:11" x14ac:dyDescent="0.2">
      <c r="A20" s="7" t="s">
        <v>372</v>
      </c>
      <c r="B20" s="65">
        <v>229</v>
      </c>
      <c r="C20" s="34">
        <f>IF(B22=0, "-", B20/B22)</f>
        <v>0.14100985221674878</v>
      </c>
      <c r="D20" s="65">
        <v>113</v>
      </c>
      <c r="E20" s="9">
        <f>IF(D22=0, "-", D20/D22)</f>
        <v>0.15672676837725383</v>
      </c>
      <c r="F20" s="81">
        <v>1215</v>
      </c>
      <c r="G20" s="34">
        <f>IF(F22=0, "-", F20/F22)</f>
        <v>0.13636363636363635</v>
      </c>
      <c r="H20" s="65">
        <v>236</v>
      </c>
      <c r="I20" s="9">
        <f>IF(H22=0, "-", H20/H22)</f>
        <v>6.6647839593335215E-2</v>
      </c>
      <c r="J20" s="8">
        <f t="shared" si="0"/>
        <v>1.0265486725663717</v>
      </c>
      <c r="K20" s="9">
        <f t="shared" si="1"/>
        <v>4.148305084745763</v>
      </c>
    </row>
    <row r="21" spans="1:11" x14ac:dyDescent="0.2">
      <c r="A21" s="2"/>
      <c r="B21" s="68"/>
      <c r="C21" s="33"/>
      <c r="D21" s="68"/>
      <c r="E21" s="6"/>
      <c r="F21" s="82"/>
      <c r="G21" s="33"/>
      <c r="H21" s="68"/>
      <c r="I21" s="6"/>
      <c r="J21" s="5"/>
      <c r="K21" s="6"/>
    </row>
    <row r="22" spans="1:11" s="43" customFormat="1" x14ac:dyDescent="0.2">
      <c r="A22" s="162" t="s">
        <v>633</v>
      </c>
      <c r="B22" s="71">
        <f>SUM(B7:B21)</f>
        <v>1624</v>
      </c>
      <c r="C22" s="40">
        <f>B22/34633</f>
        <v>4.6891692894060581E-2</v>
      </c>
      <c r="D22" s="71">
        <f>SUM(D7:D21)</f>
        <v>721</v>
      </c>
      <c r="E22" s="41">
        <f>D22/34898</f>
        <v>2.0660209754140638E-2</v>
      </c>
      <c r="F22" s="77">
        <f>SUM(F7:F21)</f>
        <v>8910</v>
      </c>
      <c r="G22" s="42">
        <f>F22/181900</f>
        <v>4.8982957669048928E-2</v>
      </c>
      <c r="H22" s="71">
        <f>SUM(H7:H21)</f>
        <v>3541</v>
      </c>
      <c r="I22" s="41">
        <f>H22/140902</f>
        <v>2.5130942073214008E-2</v>
      </c>
      <c r="J22" s="37">
        <f>IF(D22=0, "-", IF((B22-D22)/D22&lt;10, (B22-D22)/D22, "&gt;999%"))</f>
        <v>1.2524271844660195</v>
      </c>
      <c r="K22" s="38">
        <f>IF(H22=0, "-", IF((F22-H22)/H22&lt;10, (F22-H22)/H22, "&gt;999%"))</f>
        <v>1.5162383507483761</v>
      </c>
    </row>
    <row r="23" spans="1:11" x14ac:dyDescent="0.2">
      <c r="B23" s="83"/>
      <c r="D23" s="83"/>
      <c r="F23" s="83"/>
      <c r="H23" s="83"/>
    </row>
    <row r="24" spans="1:11" s="43" customFormat="1" x14ac:dyDescent="0.2">
      <c r="A24" s="162" t="s">
        <v>633</v>
      </c>
      <c r="B24" s="71">
        <v>1624</v>
      </c>
      <c r="C24" s="40">
        <f>B24/34633</f>
        <v>4.6891692894060581E-2</v>
      </c>
      <c r="D24" s="71">
        <v>721</v>
      </c>
      <c r="E24" s="41">
        <f>D24/34898</f>
        <v>2.0660209754140638E-2</v>
      </c>
      <c r="F24" s="77">
        <v>8910</v>
      </c>
      <c r="G24" s="42">
        <f>F24/181900</f>
        <v>4.8982957669048928E-2</v>
      </c>
      <c r="H24" s="71">
        <v>3541</v>
      </c>
      <c r="I24" s="41">
        <f>H24/140902</f>
        <v>2.5130942073214008E-2</v>
      </c>
      <c r="J24" s="37">
        <f>IF(D24=0, "-", IF((B24-D24)/D24&lt;10, (B24-D24)/D24, "&gt;999%"))</f>
        <v>1.2524271844660195</v>
      </c>
      <c r="K24" s="38">
        <f>IF(H24=0, "-", IF((F24-H24)/H24&lt;10, (F24-H24)/H24, "&gt;999%"))</f>
        <v>1.5162383507483761</v>
      </c>
    </row>
    <row r="25" spans="1:11" x14ac:dyDescent="0.2">
      <c r="B25" s="83"/>
      <c r="D25" s="83"/>
      <c r="F25" s="83"/>
      <c r="H25" s="83"/>
    </row>
    <row r="26" spans="1:11" ht="15.75" x14ac:dyDescent="0.25">
      <c r="A26" s="164" t="s">
        <v>123</v>
      </c>
      <c r="B26" s="196" t="s">
        <v>1</v>
      </c>
      <c r="C26" s="200"/>
      <c r="D26" s="200"/>
      <c r="E26" s="197"/>
      <c r="F26" s="196" t="s">
        <v>14</v>
      </c>
      <c r="G26" s="200"/>
      <c r="H26" s="200"/>
      <c r="I26" s="197"/>
      <c r="J26" s="196" t="s">
        <v>15</v>
      </c>
      <c r="K26" s="197"/>
    </row>
    <row r="27" spans="1:11" x14ac:dyDescent="0.2">
      <c r="A27" s="22"/>
      <c r="B27" s="196">
        <f>VALUE(RIGHT($B$2, 4))</f>
        <v>2021</v>
      </c>
      <c r="C27" s="197"/>
      <c r="D27" s="196">
        <f>B27-1</f>
        <v>2020</v>
      </c>
      <c r="E27" s="204"/>
      <c r="F27" s="196">
        <f>B27</f>
        <v>2021</v>
      </c>
      <c r="G27" s="204"/>
      <c r="H27" s="196">
        <f>D27</f>
        <v>2020</v>
      </c>
      <c r="I27" s="204"/>
      <c r="J27" s="140" t="s">
        <v>4</v>
      </c>
      <c r="K27" s="141" t="s">
        <v>2</v>
      </c>
    </row>
    <row r="28" spans="1:11" x14ac:dyDescent="0.2">
      <c r="A28" s="163" t="s">
        <v>153</v>
      </c>
      <c r="B28" s="61" t="s">
        <v>12</v>
      </c>
      <c r="C28" s="62" t="s">
        <v>13</v>
      </c>
      <c r="D28" s="61" t="s">
        <v>12</v>
      </c>
      <c r="E28" s="63" t="s">
        <v>13</v>
      </c>
      <c r="F28" s="62" t="s">
        <v>12</v>
      </c>
      <c r="G28" s="62" t="s">
        <v>13</v>
      </c>
      <c r="H28" s="61" t="s">
        <v>12</v>
      </c>
      <c r="I28" s="63" t="s">
        <v>13</v>
      </c>
      <c r="J28" s="61"/>
      <c r="K28" s="63"/>
    </row>
    <row r="29" spans="1:11" x14ac:dyDescent="0.2">
      <c r="A29" s="7" t="s">
        <v>373</v>
      </c>
      <c r="B29" s="65">
        <v>0</v>
      </c>
      <c r="C29" s="34">
        <f>IF(B53=0, "-", B29/B53)</f>
        <v>0</v>
      </c>
      <c r="D29" s="65">
        <v>1</v>
      </c>
      <c r="E29" s="9">
        <f>IF(D53=0, "-", D29/D53)</f>
        <v>3.0684258975145751E-4</v>
      </c>
      <c r="F29" s="81">
        <v>0</v>
      </c>
      <c r="G29" s="34">
        <f>IF(F53=0, "-", F29/F53)</f>
        <v>0</v>
      </c>
      <c r="H29" s="65">
        <v>5</v>
      </c>
      <c r="I29" s="9">
        <f>IF(H53=0, "-", H29/H53)</f>
        <v>3.5637918745545262E-4</v>
      </c>
      <c r="J29" s="8">
        <f t="shared" ref="J29:J51" si="2">IF(D29=0, "-", IF((B29-D29)/D29&lt;10, (B29-D29)/D29, "&gt;999%"))</f>
        <v>-1</v>
      </c>
      <c r="K29" s="9">
        <f t="shared" ref="K29:K51" si="3">IF(H29=0, "-", IF((F29-H29)/H29&lt;10, (F29-H29)/H29, "&gt;999%"))</f>
        <v>-1</v>
      </c>
    </row>
    <row r="30" spans="1:11" x14ac:dyDescent="0.2">
      <c r="A30" s="7" t="s">
        <v>374</v>
      </c>
      <c r="B30" s="65">
        <v>66</v>
      </c>
      <c r="C30" s="34">
        <f>IF(B53=0, "-", B30/B53)</f>
        <v>1.7183025253840144E-2</v>
      </c>
      <c r="D30" s="65">
        <v>89</v>
      </c>
      <c r="E30" s="9">
        <f>IF(D53=0, "-", D30/D53)</f>
        <v>2.7308990487879718E-2</v>
      </c>
      <c r="F30" s="81">
        <v>585</v>
      </c>
      <c r="G30" s="34">
        <f>IF(F53=0, "-", F30/F53)</f>
        <v>2.7128547579298831E-2</v>
      </c>
      <c r="H30" s="65">
        <v>287</v>
      </c>
      <c r="I30" s="9">
        <f>IF(H53=0, "-", H30/H53)</f>
        <v>2.045616535994298E-2</v>
      </c>
      <c r="J30" s="8">
        <f t="shared" si="2"/>
        <v>-0.25842696629213485</v>
      </c>
      <c r="K30" s="9">
        <f t="shared" si="3"/>
        <v>1.0383275261324041</v>
      </c>
    </row>
    <row r="31" spans="1:11" x14ac:dyDescent="0.2">
      <c r="A31" s="7" t="s">
        <v>375</v>
      </c>
      <c r="B31" s="65">
        <v>148</v>
      </c>
      <c r="C31" s="34">
        <f>IF(B53=0, "-", B31/B53)</f>
        <v>3.8531632387399116E-2</v>
      </c>
      <c r="D31" s="65">
        <v>0</v>
      </c>
      <c r="E31" s="9">
        <f>IF(D53=0, "-", D31/D53)</f>
        <v>0</v>
      </c>
      <c r="F31" s="81">
        <v>277</v>
      </c>
      <c r="G31" s="34">
        <f>IF(F53=0, "-", F31/F53)</f>
        <v>1.2845483212762011E-2</v>
      </c>
      <c r="H31" s="65">
        <v>0</v>
      </c>
      <c r="I31" s="9">
        <f>IF(H53=0, "-", H31/H53)</f>
        <v>0</v>
      </c>
      <c r="J31" s="8" t="str">
        <f t="shared" si="2"/>
        <v>-</v>
      </c>
      <c r="K31" s="9" t="str">
        <f t="shared" si="3"/>
        <v>-</v>
      </c>
    </row>
    <row r="32" spans="1:11" x14ac:dyDescent="0.2">
      <c r="A32" s="7" t="s">
        <v>376</v>
      </c>
      <c r="B32" s="65">
        <v>172</v>
      </c>
      <c r="C32" s="34">
        <f>IF(B53=0, "-", B32/B53)</f>
        <v>4.478000520697735E-2</v>
      </c>
      <c r="D32" s="65">
        <v>282</v>
      </c>
      <c r="E32" s="9">
        <f>IF(D53=0, "-", D32/D53)</f>
        <v>8.652961030991102E-2</v>
      </c>
      <c r="F32" s="81">
        <v>1291</v>
      </c>
      <c r="G32" s="34">
        <f>IF(F53=0, "-", F32/F53)</f>
        <v>5.9868299016879983E-2</v>
      </c>
      <c r="H32" s="65">
        <v>1422</v>
      </c>
      <c r="I32" s="9">
        <f>IF(H53=0, "-", H32/H53)</f>
        <v>0.10135424091233072</v>
      </c>
      <c r="J32" s="8">
        <f t="shared" si="2"/>
        <v>-0.39007092198581561</v>
      </c>
      <c r="K32" s="9">
        <f t="shared" si="3"/>
        <v>-9.2123769338959216E-2</v>
      </c>
    </row>
    <row r="33" spans="1:11" x14ac:dyDescent="0.2">
      <c r="A33" s="7" t="s">
        <v>377</v>
      </c>
      <c r="B33" s="65">
        <v>402</v>
      </c>
      <c r="C33" s="34">
        <f>IF(B53=0, "-", B33/B53)</f>
        <v>0.10466024472793543</v>
      </c>
      <c r="D33" s="65">
        <v>441</v>
      </c>
      <c r="E33" s="9">
        <f>IF(D53=0, "-", D33/D53)</f>
        <v>0.13531758208039277</v>
      </c>
      <c r="F33" s="81">
        <v>2145</v>
      </c>
      <c r="G33" s="34">
        <f>IF(F53=0, "-", F33/F53)</f>
        <v>9.9471341124095711E-2</v>
      </c>
      <c r="H33" s="65">
        <v>1637</v>
      </c>
      <c r="I33" s="9">
        <f>IF(H53=0, "-", H33/H53)</f>
        <v>0.11667854597291519</v>
      </c>
      <c r="J33" s="8">
        <f t="shared" si="2"/>
        <v>-8.8435374149659865E-2</v>
      </c>
      <c r="K33" s="9">
        <f t="shared" si="3"/>
        <v>0.3103237629810629</v>
      </c>
    </row>
    <row r="34" spans="1:11" x14ac:dyDescent="0.2">
      <c r="A34" s="7" t="s">
        <v>378</v>
      </c>
      <c r="B34" s="65">
        <v>2</v>
      </c>
      <c r="C34" s="34">
        <f>IF(B53=0, "-", B34/B53)</f>
        <v>5.2069773496485295E-4</v>
      </c>
      <c r="D34" s="65">
        <v>26</v>
      </c>
      <c r="E34" s="9">
        <f>IF(D53=0, "-", D34/D53)</f>
        <v>7.9779073335378946E-3</v>
      </c>
      <c r="F34" s="81">
        <v>121</v>
      </c>
      <c r="G34" s="34">
        <f>IF(F53=0, "-", F34/F53)</f>
        <v>5.6112038582823223E-3</v>
      </c>
      <c r="H34" s="65">
        <v>79</v>
      </c>
      <c r="I34" s="9">
        <f>IF(H53=0, "-", H34/H53)</f>
        <v>5.6307911617961507E-3</v>
      </c>
      <c r="J34" s="8">
        <f t="shared" si="2"/>
        <v>-0.92307692307692313</v>
      </c>
      <c r="K34" s="9">
        <f t="shared" si="3"/>
        <v>0.53164556962025311</v>
      </c>
    </row>
    <row r="35" spans="1:11" x14ac:dyDescent="0.2">
      <c r="A35" s="7" t="s">
        <v>379</v>
      </c>
      <c r="B35" s="65">
        <v>32</v>
      </c>
      <c r="C35" s="34">
        <f>IF(B53=0, "-", B35/B53)</f>
        <v>8.3311637594376473E-3</v>
      </c>
      <c r="D35" s="65">
        <v>0</v>
      </c>
      <c r="E35" s="9">
        <f>IF(D53=0, "-", D35/D53)</f>
        <v>0</v>
      </c>
      <c r="F35" s="81">
        <v>32</v>
      </c>
      <c r="G35" s="34">
        <f>IF(F53=0, "-", F35/F53)</f>
        <v>1.4839547393804488E-3</v>
      </c>
      <c r="H35" s="65">
        <v>0</v>
      </c>
      <c r="I35" s="9">
        <f>IF(H53=0, "-", H35/H53)</f>
        <v>0</v>
      </c>
      <c r="J35" s="8" t="str">
        <f t="shared" si="2"/>
        <v>-</v>
      </c>
      <c r="K35" s="9" t="str">
        <f t="shared" si="3"/>
        <v>-</v>
      </c>
    </row>
    <row r="36" spans="1:11" x14ac:dyDescent="0.2">
      <c r="A36" s="7" t="s">
        <v>380</v>
      </c>
      <c r="B36" s="65">
        <v>391</v>
      </c>
      <c r="C36" s="34">
        <f>IF(B53=0, "-", B36/B53)</f>
        <v>0.10179640718562874</v>
      </c>
      <c r="D36" s="65">
        <v>225</v>
      </c>
      <c r="E36" s="9">
        <f>IF(D53=0, "-", D36/D53)</f>
        <v>6.9039582694077936E-2</v>
      </c>
      <c r="F36" s="81">
        <v>1872</v>
      </c>
      <c r="G36" s="34">
        <f>IF(F53=0, "-", F36/F53)</f>
        <v>8.681135225375626E-2</v>
      </c>
      <c r="H36" s="65">
        <v>1227</v>
      </c>
      <c r="I36" s="9">
        <f>IF(H53=0, "-", H36/H53)</f>
        <v>8.7455452601568062E-2</v>
      </c>
      <c r="J36" s="8">
        <f t="shared" si="2"/>
        <v>0.73777777777777775</v>
      </c>
      <c r="K36" s="9">
        <f t="shared" si="3"/>
        <v>0.52567237163814184</v>
      </c>
    </row>
    <row r="37" spans="1:11" x14ac:dyDescent="0.2">
      <c r="A37" s="7" t="s">
        <v>381</v>
      </c>
      <c r="B37" s="65">
        <v>487</v>
      </c>
      <c r="C37" s="34">
        <f>IF(B53=0, "-", B37/B53)</f>
        <v>0.12678989846394167</v>
      </c>
      <c r="D37" s="65">
        <v>245</v>
      </c>
      <c r="E37" s="9">
        <f>IF(D53=0, "-", D37/D53)</f>
        <v>7.5176434489107088E-2</v>
      </c>
      <c r="F37" s="81">
        <v>2265</v>
      </c>
      <c r="G37" s="34">
        <f>IF(F53=0, "-", F37/F53)</f>
        <v>0.1050361713967724</v>
      </c>
      <c r="H37" s="65">
        <v>1024</v>
      </c>
      <c r="I37" s="9">
        <f>IF(H53=0, "-", H37/H53)</f>
        <v>7.2986457590876699E-2</v>
      </c>
      <c r="J37" s="8">
        <f t="shared" si="2"/>
        <v>0.98775510204081629</v>
      </c>
      <c r="K37" s="9">
        <f t="shared" si="3"/>
        <v>1.2119140625</v>
      </c>
    </row>
    <row r="38" spans="1:11" x14ac:dyDescent="0.2">
      <c r="A38" s="7" t="s">
        <v>382</v>
      </c>
      <c r="B38" s="65">
        <v>42</v>
      </c>
      <c r="C38" s="34">
        <f>IF(B53=0, "-", B38/B53)</f>
        <v>1.0934652434261911E-2</v>
      </c>
      <c r="D38" s="65">
        <v>0</v>
      </c>
      <c r="E38" s="9">
        <f>IF(D53=0, "-", D38/D53)</f>
        <v>0</v>
      </c>
      <c r="F38" s="81">
        <v>126</v>
      </c>
      <c r="G38" s="34">
        <f>IF(F53=0, "-", F38/F53)</f>
        <v>5.8430717863105176E-3</v>
      </c>
      <c r="H38" s="65">
        <v>0</v>
      </c>
      <c r="I38" s="9">
        <f>IF(H53=0, "-", H38/H53)</f>
        <v>0</v>
      </c>
      <c r="J38" s="8" t="str">
        <f t="shared" si="2"/>
        <v>-</v>
      </c>
      <c r="K38" s="9" t="str">
        <f t="shared" si="3"/>
        <v>-</v>
      </c>
    </row>
    <row r="39" spans="1:11" x14ac:dyDescent="0.2">
      <c r="A39" s="7" t="s">
        <v>383</v>
      </c>
      <c r="B39" s="65">
        <v>660</v>
      </c>
      <c r="C39" s="34">
        <f>IF(B53=0, "-", B39/B53)</f>
        <v>0.17183025253840145</v>
      </c>
      <c r="D39" s="65">
        <v>132</v>
      </c>
      <c r="E39" s="9">
        <f>IF(D53=0, "-", D39/D53)</f>
        <v>4.0503221847192392E-2</v>
      </c>
      <c r="F39" s="81">
        <v>3157</v>
      </c>
      <c r="G39" s="34">
        <f>IF(F53=0, "-", F39/F53)</f>
        <v>0.14640140975700242</v>
      </c>
      <c r="H39" s="65">
        <v>626</v>
      </c>
      <c r="I39" s="9">
        <f>IF(H53=0, "-", H39/H53)</f>
        <v>4.4618674269422669E-2</v>
      </c>
      <c r="J39" s="8">
        <f t="shared" si="2"/>
        <v>4</v>
      </c>
      <c r="K39" s="9">
        <f t="shared" si="3"/>
        <v>4.0431309904153352</v>
      </c>
    </row>
    <row r="40" spans="1:11" x14ac:dyDescent="0.2">
      <c r="A40" s="7" t="s">
        <v>384</v>
      </c>
      <c r="B40" s="65">
        <v>151</v>
      </c>
      <c r="C40" s="34">
        <f>IF(B53=0, "-", B40/B53)</f>
        <v>3.9312678989846396E-2</v>
      </c>
      <c r="D40" s="65">
        <v>416</v>
      </c>
      <c r="E40" s="9">
        <f>IF(D53=0, "-", D40/D53)</f>
        <v>0.12764651733660631</v>
      </c>
      <c r="F40" s="81">
        <v>2047</v>
      </c>
      <c r="G40" s="34">
        <f>IF(F53=0, "-", F40/F53)</f>
        <v>9.4926729734743087E-2</v>
      </c>
      <c r="H40" s="65">
        <v>2004</v>
      </c>
      <c r="I40" s="9">
        <f>IF(H53=0, "-", H40/H53)</f>
        <v>0.14283677833214539</v>
      </c>
      <c r="J40" s="8">
        <f t="shared" si="2"/>
        <v>-0.63701923076923073</v>
      </c>
      <c r="K40" s="9">
        <f t="shared" si="3"/>
        <v>2.1457085828343315E-2</v>
      </c>
    </row>
    <row r="41" spans="1:11" x14ac:dyDescent="0.2">
      <c r="A41" s="7" t="s">
        <v>385</v>
      </c>
      <c r="B41" s="65">
        <v>79</v>
      </c>
      <c r="C41" s="34">
        <f>IF(B53=0, "-", B41/B53)</f>
        <v>2.0567560531111688E-2</v>
      </c>
      <c r="D41" s="65">
        <v>131</v>
      </c>
      <c r="E41" s="9">
        <f>IF(D53=0, "-", D41/D53)</f>
        <v>4.0196379257440934E-2</v>
      </c>
      <c r="F41" s="81">
        <v>993</v>
      </c>
      <c r="G41" s="34">
        <f>IF(F53=0, "-", F41/F53)</f>
        <v>4.6048970506399556E-2</v>
      </c>
      <c r="H41" s="65">
        <v>550</v>
      </c>
      <c r="I41" s="9">
        <f>IF(H53=0, "-", H41/H53)</f>
        <v>3.9201710620099785E-2</v>
      </c>
      <c r="J41" s="8">
        <f t="shared" si="2"/>
        <v>-0.39694656488549618</v>
      </c>
      <c r="K41" s="9">
        <f t="shared" si="3"/>
        <v>0.80545454545454542</v>
      </c>
    </row>
    <row r="42" spans="1:11" x14ac:dyDescent="0.2">
      <c r="A42" s="7" t="s">
        <v>386</v>
      </c>
      <c r="B42" s="65">
        <v>203</v>
      </c>
      <c r="C42" s="34">
        <f>IF(B53=0, "-", B42/B53)</f>
        <v>5.285082009893257E-2</v>
      </c>
      <c r="D42" s="65">
        <v>241</v>
      </c>
      <c r="E42" s="9">
        <f>IF(D53=0, "-", D42/D53)</f>
        <v>7.3949064130101258E-2</v>
      </c>
      <c r="F42" s="81">
        <v>1350</v>
      </c>
      <c r="G42" s="34">
        <f>IF(F53=0, "-", F42/F53)</f>
        <v>6.2604340567612687E-2</v>
      </c>
      <c r="H42" s="65">
        <v>1095</v>
      </c>
      <c r="I42" s="9">
        <f>IF(H53=0, "-", H42/H53)</f>
        <v>7.8047042052744126E-2</v>
      </c>
      <c r="J42" s="8">
        <f t="shared" si="2"/>
        <v>-0.15767634854771784</v>
      </c>
      <c r="K42" s="9">
        <f t="shared" si="3"/>
        <v>0.23287671232876711</v>
      </c>
    </row>
    <row r="43" spans="1:11" x14ac:dyDescent="0.2">
      <c r="A43" s="7" t="s">
        <v>387</v>
      </c>
      <c r="B43" s="65">
        <v>17</v>
      </c>
      <c r="C43" s="34">
        <f>IF(B53=0, "-", B43/B53)</f>
        <v>4.4259307472012495E-3</v>
      </c>
      <c r="D43" s="65">
        <v>4</v>
      </c>
      <c r="E43" s="9">
        <f>IF(D53=0, "-", D43/D53)</f>
        <v>1.22737035900583E-3</v>
      </c>
      <c r="F43" s="81">
        <v>106</v>
      </c>
      <c r="G43" s="34">
        <f>IF(F53=0, "-", F43/F53)</f>
        <v>4.9156000741977374E-3</v>
      </c>
      <c r="H43" s="65">
        <v>57</v>
      </c>
      <c r="I43" s="9">
        <f>IF(H53=0, "-", H43/H53)</f>
        <v>4.0627227369921595E-3</v>
      </c>
      <c r="J43" s="8">
        <f t="shared" si="2"/>
        <v>3.25</v>
      </c>
      <c r="K43" s="9">
        <f t="shared" si="3"/>
        <v>0.85964912280701755</v>
      </c>
    </row>
    <row r="44" spans="1:11" x14ac:dyDescent="0.2">
      <c r="A44" s="7" t="s">
        <v>388</v>
      </c>
      <c r="B44" s="65">
        <v>0</v>
      </c>
      <c r="C44" s="34">
        <f>IF(B53=0, "-", B44/B53)</f>
        <v>0</v>
      </c>
      <c r="D44" s="65">
        <v>10</v>
      </c>
      <c r="E44" s="9">
        <f>IF(D53=0, "-", D44/D53)</f>
        <v>3.0684258975145749E-3</v>
      </c>
      <c r="F44" s="81">
        <v>0</v>
      </c>
      <c r="G44" s="34">
        <f>IF(F53=0, "-", F44/F53)</f>
        <v>0</v>
      </c>
      <c r="H44" s="65">
        <v>31</v>
      </c>
      <c r="I44" s="9">
        <f>IF(H53=0, "-", H44/H53)</f>
        <v>2.2095509622238061E-3</v>
      </c>
      <c r="J44" s="8">
        <f t="shared" si="2"/>
        <v>-1</v>
      </c>
      <c r="K44" s="9">
        <f t="shared" si="3"/>
        <v>-1</v>
      </c>
    </row>
    <row r="45" spans="1:11" x14ac:dyDescent="0.2">
      <c r="A45" s="7" t="s">
        <v>389</v>
      </c>
      <c r="B45" s="65">
        <v>36</v>
      </c>
      <c r="C45" s="34">
        <f>IF(B53=0, "-", B45/B53)</f>
        <v>9.3725592293673523E-3</v>
      </c>
      <c r="D45" s="65">
        <v>0</v>
      </c>
      <c r="E45" s="9">
        <f>IF(D53=0, "-", D45/D53)</f>
        <v>0</v>
      </c>
      <c r="F45" s="81">
        <v>348</v>
      </c>
      <c r="G45" s="34">
        <f>IF(F53=0, "-", F45/F53)</f>
        <v>1.6138007790762382E-2</v>
      </c>
      <c r="H45" s="65">
        <v>0</v>
      </c>
      <c r="I45" s="9">
        <f>IF(H53=0, "-", H45/H53)</f>
        <v>0</v>
      </c>
      <c r="J45" s="8" t="str">
        <f t="shared" si="2"/>
        <v>-</v>
      </c>
      <c r="K45" s="9" t="str">
        <f t="shared" si="3"/>
        <v>-</v>
      </c>
    </row>
    <row r="46" spans="1:11" x14ac:dyDescent="0.2">
      <c r="A46" s="7" t="s">
        <v>390</v>
      </c>
      <c r="B46" s="65">
        <v>0</v>
      </c>
      <c r="C46" s="34">
        <f>IF(B53=0, "-", B46/B53)</f>
        <v>0</v>
      </c>
      <c r="D46" s="65">
        <v>1</v>
      </c>
      <c r="E46" s="9">
        <f>IF(D53=0, "-", D46/D53)</f>
        <v>3.0684258975145751E-4</v>
      </c>
      <c r="F46" s="81">
        <v>0</v>
      </c>
      <c r="G46" s="34">
        <f>IF(F53=0, "-", F46/F53)</f>
        <v>0</v>
      </c>
      <c r="H46" s="65">
        <v>7</v>
      </c>
      <c r="I46" s="9">
        <f>IF(H53=0, "-", H46/H53)</f>
        <v>4.9893086243763365E-4</v>
      </c>
      <c r="J46" s="8">
        <f t="shared" si="2"/>
        <v>-1</v>
      </c>
      <c r="K46" s="9">
        <f t="shared" si="3"/>
        <v>-1</v>
      </c>
    </row>
    <row r="47" spans="1:11" x14ac:dyDescent="0.2">
      <c r="A47" s="7" t="s">
        <v>391</v>
      </c>
      <c r="B47" s="65">
        <v>445</v>
      </c>
      <c r="C47" s="34">
        <f>IF(B53=0, "-", B47/B53)</f>
        <v>0.11585524602967977</v>
      </c>
      <c r="D47" s="65">
        <v>419</v>
      </c>
      <c r="E47" s="9">
        <f>IF(D53=0, "-", D47/D53)</f>
        <v>0.1285670451058607</v>
      </c>
      <c r="F47" s="81">
        <v>1793</v>
      </c>
      <c r="G47" s="34">
        <f>IF(F53=0, "-", F47/F53)</f>
        <v>8.3147838990910772E-2</v>
      </c>
      <c r="H47" s="65">
        <v>1540</v>
      </c>
      <c r="I47" s="9">
        <f>IF(H53=0, "-", H47/H53)</f>
        <v>0.1097647897362794</v>
      </c>
      <c r="J47" s="8">
        <f t="shared" si="2"/>
        <v>6.205250596658711E-2</v>
      </c>
      <c r="K47" s="9">
        <f t="shared" si="3"/>
        <v>0.16428571428571428</v>
      </c>
    </row>
    <row r="48" spans="1:11" x14ac:dyDescent="0.2">
      <c r="A48" s="7" t="s">
        <v>392</v>
      </c>
      <c r="B48" s="65">
        <v>9</v>
      </c>
      <c r="C48" s="34">
        <f>IF(B53=0, "-", B48/B53)</f>
        <v>2.3431398073418381E-3</v>
      </c>
      <c r="D48" s="65">
        <v>22</v>
      </c>
      <c r="E48" s="9">
        <f>IF(D53=0, "-", D48/D53)</f>
        <v>6.750536974532065E-3</v>
      </c>
      <c r="F48" s="81">
        <v>72</v>
      </c>
      <c r="G48" s="34">
        <f>IF(F53=0, "-", F48/F53)</f>
        <v>3.3388981636060101E-3</v>
      </c>
      <c r="H48" s="65">
        <v>67</v>
      </c>
      <c r="I48" s="9">
        <f>IF(H53=0, "-", H48/H53)</f>
        <v>4.7754811119030648E-3</v>
      </c>
      <c r="J48" s="8">
        <f t="shared" si="2"/>
        <v>-0.59090909090909094</v>
      </c>
      <c r="K48" s="9">
        <f t="shared" si="3"/>
        <v>7.4626865671641784E-2</v>
      </c>
    </row>
    <row r="49" spans="1:11" x14ac:dyDescent="0.2">
      <c r="A49" s="7" t="s">
        <v>393</v>
      </c>
      <c r="B49" s="65">
        <v>98</v>
      </c>
      <c r="C49" s="34">
        <f>IF(B53=0, "-", B49/B53)</f>
        <v>2.5514189013277792E-2</v>
      </c>
      <c r="D49" s="65">
        <v>159</v>
      </c>
      <c r="E49" s="9">
        <f>IF(D53=0, "-", D49/D53)</f>
        <v>4.878797177048174E-2</v>
      </c>
      <c r="F49" s="81">
        <v>548</v>
      </c>
      <c r="G49" s="34">
        <f>IF(F53=0, "-", F49/F53)</f>
        <v>2.5412724911890186E-2</v>
      </c>
      <c r="H49" s="65">
        <v>702</v>
      </c>
      <c r="I49" s="9">
        <f>IF(H53=0, "-", H49/H53)</f>
        <v>5.0035637918745546E-2</v>
      </c>
      <c r="J49" s="8">
        <f t="shared" si="2"/>
        <v>-0.38364779874213839</v>
      </c>
      <c r="K49" s="9">
        <f t="shared" si="3"/>
        <v>-0.21937321937321938</v>
      </c>
    </row>
    <row r="50" spans="1:11" x14ac:dyDescent="0.2">
      <c r="A50" s="7" t="s">
        <v>394</v>
      </c>
      <c r="B50" s="65">
        <v>189</v>
      </c>
      <c r="C50" s="34">
        <f>IF(B53=0, "-", B50/B53)</f>
        <v>4.9205935954178597E-2</v>
      </c>
      <c r="D50" s="65">
        <v>415</v>
      </c>
      <c r="E50" s="9">
        <f>IF(D53=0, "-", D50/D53)</f>
        <v>0.12733967474685487</v>
      </c>
      <c r="F50" s="81">
        <v>1638</v>
      </c>
      <c r="G50" s="34">
        <f>IF(F53=0, "-", F50/F53)</f>
        <v>7.595993322203673E-2</v>
      </c>
      <c r="H50" s="65">
        <v>1667</v>
      </c>
      <c r="I50" s="9">
        <f>IF(H53=0, "-", H50/H53)</f>
        <v>0.11881682109764789</v>
      </c>
      <c r="J50" s="8">
        <f t="shared" si="2"/>
        <v>-0.54457831325301209</v>
      </c>
      <c r="K50" s="9">
        <f t="shared" si="3"/>
        <v>-1.7396520695860829E-2</v>
      </c>
    </row>
    <row r="51" spans="1:11" x14ac:dyDescent="0.2">
      <c r="A51" s="7" t="s">
        <v>395</v>
      </c>
      <c r="B51" s="65">
        <v>212</v>
      </c>
      <c r="C51" s="34">
        <f>IF(B53=0, "-", B51/B53)</f>
        <v>5.519395990627441E-2</v>
      </c>
      <c r="D51" s="65">
        <v>0</v>
      </c>
      <c r="E51" s="9">
        <f>IF(D53=0, "-", D51/D53)</f>
        <v>0</v>
      </c>
      <c r="F51" s="81">
        <v>798</v>
      </c>
      <c r="G51" s="34">
        <f>IF(F53=0, "-", F51/F53)</f>
        <v>3.7006121313299944E-2</v>
      </c>
      <c r="H51" s="65">
        <v>3</v>
      </c>
      <c r="I51" s="9">
        <f>IF(H53=0, "-", H51/H53)</f>
        <v>2.1382751247327157E-4</v>
      </c>
      <c r="J51" s="8" t="str">
        <f t="shared" si="2"/>
        <v>-</v>
      </c>
      <c r="K51" s="9" t="str">
        <f t="shared" si="3"/>
        <v>&gt;999%</v>
      </c>
    </row>
    <row r="52" spans="1:11" x14ac:dyDescent="0.2">
      <c r="A52" s="2"/>
      <c r="B52" s="68"/>
      <c r="C52" s="33"/>
      <c r="D52" s="68"/>
      <c r="E52" s="6"/>
      <c r="F52" s="82"/>
      <c r="G52" s="33"/>
      <c r="H52" s="68"/>
      <c r="I52" s="6"/>
      <c r="J52" s="5"/>
      <c r="K52" s="6"/>
    </row>
    <row r="53" spans="1:11" s="43" customFormat="1" x14ac:dyDescent="0.2">
      <c r="A53" s="162" t="s">
        <v>632</v>
      </c>
      <c r="B53" s="71">
        <f>SUM(B29:B52)</f>
        <v>3841</v>
      </c>
      <c r="C53" s="40">
        <f>B53/34633</f>
        <v>0.1109057835012849</v>
      </c>
      <c r="D53" s="71">
        <f>SUM(D29:D52)</f>
        <v>3259</v>
      </c>
      <c r="E53" s="41">
        <f>D53/34898</f>
        <v>9.3386440483695335E-2</v>
      </c>
      <c r="F53" s="77">
        <f>SUM(F29:F52)</f>
        <v>21564</v>
      </c>
      <c r="G53" s="42">
        <f>F53/181900</f>
        <v>0.11854865310610226</v>
      </c>
      <c r="H53" s="71">
        <f>SUM(H29:H52)</f>
        <v>14030</v>
      </c>
      <c r="I53" s="41">
        <f>H53/140902</f>
        <v>9.9572752693361341E-2</v>
      </c>
      <c r="J53" s="37">
        <f>IF(D53=0, "-", IF((B53-D53)/D53&lt;10, (B53-D53)/D53, "&gt;999%"))</f>
        <v>0.17858238723534828</v>
      </c>
      <c r="K53" s="38">
        <f>IF(H53=0, "-", IF((F53-H53)/H53&lt;10, (F53-H53)/H53, "&gt;999%"))</f>
        <v>0.53699215965787594</v>
      </c>
    </row>
    <row r="54" spans="1:11" x14ac:dyDescent="0.2">
      <c r="B54" s="83"/>
      <c r="D54" s="83"/>
      <c r="F54" s="83"/>
      <c r="H54" s="83"/>
    </row>
    <row r="55" spans="1:11" x14ac:dyDescent="0.2">
      <c r="A55" s="163" t="s">
        <v>154</v>
      </c>
      <c r="B55" s="61" t="s">
        <v>12</v>
      </c>
      <c r="C55" s="62" t="s">
        <v>13</v>
      </c>
      <c r="D55" s="61" t="s">
        <v>12</v>
      </c>
      <c r="E55" s="63" t="s">
        <v>13</v>
      </c>
      <c r="F55" s="62" t="s">
        <v>12</v>
      </c>
      <c r="G55" s="62" t="s">
        <v>13</v>
      </c>
      <c r="H55" s="61" t="s">
        <v>12</v>
      </c>
      <c r="I55" s="63" t="s">
        <v>13</v>
      </c>
      <c r="J55" s="61"/>
      <c r="K55" s="63"/>
    </row>
    <row r="56" spans="1:11" x14ac:dyDescent="0.2">
      <c r="A56" s="7" t="s">
        <v>396</v>
      </c>
      <c r="B56" s="65">
        <v>101</v>
      </c>
      <c r="C56" s="34">
        <f>IF(B68=0, "-", B56/B68)</f>
        <v>0.10477178423236515</v>
      </c>
      <c r="D56" s="65">
        <v>66</v>
      </c>
      <c r="E56" s="9">
        <f>IF(D68=0, "-", D56/D68)</f>
        <v>6.741573033707865E-2</v>
      </c>
      <c r="F56" s="81">
        <v>380</v>
      </c>
      <c r="G56" s="34">
        <f>IF(F68=0, "-", F56/F68)</f>
        <v>8.0971659919028341E-2</v>
      </c>
      <c r="H56" s="65">
        <v>257</v>
      </c>
      <c r="I56" s="9">
        <f>IF(H68=0, "-", H56/H68)</f>
        <v>7.922318125770654E-2</v>
      </c>
      <c r="J56" s="8">
        <f t="shared" ref="J56:J66" si="4">IF(D56=0, "-", IF((B56-D56)/D56&lt;10, (B56-D56)/D56, "&gt;999%"))</f>
        <v>0.53030303030303028</v>
      </c>
      <c r="K56" s="9">
        <f t="shared" ref="K56:K66" si="5">IF(H56=0, "-", IF((F56-H56)/H56&lt;10, (F56-H56)/H56, "&gt;999%"))</f>
        <v>0.47859922178988329</v>
      </c>
    </row>
    <row r="57" spans="1:11" x14ac:dyDescent="0.2">
      <c r="A57" s="7" t="s">
        <v>397</v>
      </c>
      <c r="B57" s="65">
        <v>94</v>
      </c>
      <c r="C57" s="34">
        <f>IF(B68=0, "-", B57/B68)</f>
        <v>9.7510373443983403E-2</v>
      </c>
      <c r="D57" s="65">
        <v>196</v>
      </c>
      <c r="E57" s="9">
        <f>IF(D68=0, "-", D57/D68)</f>
        <v>0.20020429009193055</v>
      </c>
      <c r="F57" s="81">
        <v>1249</v>
      </c>
      <c r="G57" s="34">
        <f>IF(F68=0, "-", F57/F68)</f>
        <v>0.2661410611549116</v>
      </c>
      <c r="H57" s="65">
        <v>733</v>
      </c>
      <c r="I57" s="9">
        <f>IF(H68=0, "-", H57/H68)</f>
        <v>0.22595561035758324</v>
      </c>
      <c r="J57" s="8">
        <f t="shared" si="4"/>
        <v>-0.52040816326530615</v>
      </c>
      <c r="K57" s="9">
        <f t="shared" si="5"/>
        <v>0.70395634379263305</v>
      </c>
    </row>
    <row r="58" spans="1:11" x14ac:dyDescent="0.2">
      <c r="A58" s="7" t="s">
        <v>398</v>
      </c>
      <c r="B58" s="65">
        <v>176</v>
      </c>
      <c r="C58" s="34">
        <f>IF(B68=0, "-", B58/B68)</f>
        <v>0.18257261410788381</v>
      </c>
      <c r="D58" s="65">
        <v>121</v>
      </c>
      <c r="E58" s="9">
        <f>IF(D68=0, "-", D58/D68)</f>
        <v>0.12359550561797752</v>
      </c>
      <c r="F58" s="81">
        <v>640</v>
      </c>
      <c r="G58" s="34">
        <f>IF(F68=0, "-", F58/F68)</f>
        <v>0.13637332196888985</v>
      </c>
      <c r="H58" s="65">
        <v>493</v>
      </c>
      <c r="I58" s="9">
        <f>IF(H68=0, "-", H58/H68)</f>
        <v>0.15197287299630086</v>
      </c>
      <c r="J58" s="8">
        <f t="shared" si="4"/>
        <v>0.45454545454545453</v>
      </c>
      <c r="K58" s="9">
        <f t="shared" si="5"/>
        <v>0.29817444219066935</v>
      </c>
    </row>
    <row r="59" spans="1:11" x14ac:dyDescent="0.2">
      <c r="A59" s="7" t="s">
        <v>399</v>
      </c>
      <c r="B59" s="65">
        <v>19</v>
      </c>
      <c r="C59" s="34">
        <f>IF(B68=0, "-", B59/B68)</f>
        <v>1.970954356846473E-2</v>
      </c>
      <c r="D59" s="65">
        <v>58</v>
      </c>
      <c r="E59" s="9">
        <f>IF(D68=0, "-", D59/D68)</f>
        <v>5.9244126659856997E-2</v>
      </c>
      <c r="F59" s="81">
        <v>121</v>
      </c>
      <c r="G59" s="34">
        <f>IF(F68=0, "-", F59/F68)</f>
        <v>2.5783081184743234E-2</v>
      </c>
      <c r="H59" s="65">
        <v>140</v>
      </c>
      <c r="I59" s="9">
        <f>IF(H68=0, "-", H59/H68)</f>
        <v>4.3156596794081382E-2</v>
      </c>
      <c r="J59" s="8">
        <f t="shared" si="4"/>
        <v>-0.67241379310344829</v>
      </c>
      <c r="K59" s="9">
        <f t="shared" si="5"/>
        <v>-0.1357142857142857</v>
      </c>
    </row>
    <row r="60" spans="1:11" x14ac:dyDescent="0.2">
      <c r="A60" s="7" t="s">
        <v>400</v>
      </c>
      <c r="B60" s="65">
        <v>0</v>
      </c>
      <c r="C60" s="34">
        <f>IF(B68=0, "-", B60/B68)</f>
        <v>0</v>
      </c>
      <c r="D60" s="65">
        <v>0</v>
      </c>
      <c r="E60" s="9">
        <f>IF(D68=0, "-", D60/D68)</f>
        <v>0</v>
      </c>
      <c r="F60" s="81">
        <v>0</v>
      </c>
      <c r="G60" s="34">
        <f>IF(F68=0, "-", F60/F68)</f>
        <v>0</v>
      </c>
      <c r="H60" s="65">
        <v>9</v>
      </c>
      <c r="I60" s="9">
        <f>IF(H68=0, "-", H60/H68)</f>
        <v>2.7743526510480886E-3</v>
      </c>
      <c r="J60" s="8" t="str">
        <f t="shared" si="4"/>
        <v>-</v>
      </c>
      <c r="K60" s="9">
        <f t="shared" si="5"/>
        <v>-1</v>
      </c>
    </row>
    <row r="61" spans="1:11" x14ac:dyDescent="0.2">
      <c r="A61" s="7" t="s">
        <v>401</v>
      </c>
      <c r="B61" s="65">
        <v>57</v>
      </c>
      <c r="C61" s="34">
        <f>IF(B68=0, "-", B61/B68)</f>
        <v>5.9128630705394189E-2</v>
      </c>
      <c r="D61" s="65">
        <v>52</v>
      </c>
      <c r="E61" s="9">
        <f>IF(D68=0, "-", D61/D68)</f>
        <v>5.3115423901940753E-2</v>
      </c>
      <c r="F61" s="81">
        <v>134</v>
      </c>
      <c r="G61" s="34">
        <f>IF(F68=0, "-", F61/F68)</f>
        <v>2.855316428723631E-2</v>
      </c>
      <c r="H61" s="65">
        <v>166</v>
      </c>
      <c r="I61" s="9">
        <f>IF(H68=0, "-", H61/H68)</f>
        <v>5.1171393341553635E-2</v>
      </c>
      <c r="J61" s="8">
        <f t="shared" si="4"/>
        <v>9.6153846153846159E-2</v>
      </c>
      <c r="K61" s="9">
        <f t="shared" si="5"/>
        <v>-0.19277108433734941</v>
      </c>
    </row>
    <row r="62" spans="1:11" x14ac:dyDescent="0.2">
      <c r="A62" s="7" t="s">
        <v>402</v>
      </c>
      <c r="B62" s="65">
        <v>83</v>
      </c>
      <c r="C62" s="34">
        <f>IF(B68=0, "-", B62/B68)</f>
        <v>8.6099585062240663E-2</v>
      </c>
      <c r="D62" s="65">
        <v>121</v>
      </c>
      <c r="E62" s="9">
        <f>IF(D68=0, "-", D62/D68)</f>
        <v>0.12359550561797752</v>
      </c>
      <c r="F62" s="81">
        <v>410</v>
      </c>
      <c r="G62" s="34">
        <f>IF(F68=0, "-", F62/F68)</f>
        <v>8.7364159386320056E-2</v>
      </c>
      <c r="H62" s="65">
        <v>346</v>
      </c>
      <c r="I62" s="9">
        <f>IF(H68=0, "-", H62/H68)</f>
        <v>0.10665844636251541</v>
      </c>
      <c r="J62" s="8">
        <f t="shared" si="4"/>
        <v>-0.31404958677685951</v>
      </c>
      <c r="K62" s="9">
        <f t="shared" si="5"/>
        <v>0.18497109826589594</v>
      </c>
    </row>
    <row r="63" spans="1:11" x14ac:dyDescent="0.2">
      <c r="A63" s="7" t="s">
        <v>403</v>
      </c>
      <c r="B63" s="65">
        <v>11</v>
      </c>
      <c r="C63" s="34">
        <f>IF(B68=0, "-", B63/B68)</f>
        <v>1.1410788381742738E-2</v>
      </c>
      <c r="D63" s="65">
        <v>0</v>
      </c>
      <c r="E63" s="9">
        <f>IF(D68=0, "-", D63/D68)</f>
        <v>0</v>
      </c>
      <c r="F63" s="81">
        <v>24</v>
      </c>
      <c r="G63" s="34">
        <f>IF(F68=0, "-", F63/F68)</f>
        <v>5.113999573833369E-3</v>
      </c>
      <c r="H63" s="65">
        <v>0</v>
      </c>
      <c r="I63" s="9">
        <f>IF(H68=0, "-", H63/H68)</f>
        <v>0</v>
      </c>
      <c r="J63" s="8" t="str">
        <f t="shared" si="4"/>
        <v>-</v>
      </c>
      <c r="K63" s="9" t="str">
        <f t="shared" si="5"/>
        <v>-</v>
      </c>
    </row>
    <row r="64" spans="1:11" x14ac:dyDescent="0.2">
      <c r="A64" s="7" t="s">
        <v>404</v>
      </c>
      <c r="B64" s="65">
        <v>148</v>
      </c>
      <c r="C64" s="34">
        <f>IF(B68=0, "-", B64/B68)</f>
        <v>0.15352697095435686</v>
      </c>
      <c r="D64" s="65">
        <v>104</v>
      </c>
      <c r="E64" s="9">
        <f>IF(D68=0, "-", D64/D68)</f>
        <v>0.10623084780388151</v>
      </c>
      <c r="F64" s="81">
        <v>531</v>
      </c>
      <c r="G64" s="34">
        <f>IF(F68=0, "-", F64/F68)</f>
        <v>0.11314724057106329</v>
      </c>
      <c r="H64" s="65">
        <v>377</v>
      </c>
      <c r="I64" s="9">
        <f>IF(H68=0, "-", H64/H68)</f>
        <v>0.11621454993834772</v>
      </c>
      <c r="J64" s="8">
        <f t="shared" si="4"/>
        <v>0.42307692307692307</v>
      </c>
      <c r="K64" s="9">
        <f t="shared" si="5"/>
        <v>0.40848806366047746</v>
      </c>
    </row>
    <row r="65" spans="1:11" x14ac:dyDescent="0.2">
      <c r="A65" s="7" t="s">
        <v>405</v>
      </c>
      <c r="B65" s="65">
        <v>78</v>
      </c>
      <c r="C65" s="34">
        <f>IF(B68=0, "-", B65/B68)</f>
        <v>8.0912863070539423E-2</v>
      </c>
      <c r="D65" s="65">
        <v>51</v>
      </c>
      <c r="E65" s="9">
        <f>IF(D68=0, "-", D65/D68)</f>
        <v>5.2093973442288048E-2</v>
      </c>
      <c r="F65" s="81">
        <v>271</v>
      </c>
      <c r="G65" s="34">
        <f>IF(F68=0, "-", F65/F68)</f>
        <v>5.7745578521201789E-2</v>
      </c>
      <c r="H65" s="65">
        <v>164</v>
      </c>
      <c r="I65" s="9">
        <f>IF(H68=0, "-", H65/H68)</f>
        <v>5.0554870530209621E-2</v>
      </c>
      <c r="J65" s="8">
        <f t="shared" si="4"/>
        <v>0.52941176470588236</v>
      </c>
      <c r="K65" s="9">
        <f t="shared" si="5"/>
        <v>0.65243902439024393</v>
      </c>
    </row>
    <row r="66" spans="1:11" x14ac:dyDescent="0.2">
      <c r="A66" s="7" t="s">
        <v>406</v>
      </c>
      <c r="B66" s="65">
        <v>197</v>
      </c>
      <c r="C66" s="34">
        <f>IF(B68=0, "-", B66/B68)</f>
        <v>0.20435684647302904</v>
      </c>
      <c r="D66" s="65">
        <v>210</v>
      </c>
      <c r="E66" s="9">
        <f>IF(D68=0, "-", D66/D68)</f>
        <v>0.21450459652706844</v>
      </c>
      <c r="F66" s="81">
        <v>933</v>
      </c>
      <c r="G66" s="34">
        <f>IF(F68=0, "-", F66/F68)</f>
        <v>0.19880673343277222</v>
      </c>
      <c r="H66" s="65">
        <v>559</v>
      </c>
      <c r="I66" s="9">
        <f>IF(H68=0, "-", H66/H68)</f>
        <v>0.1723181257706535</v>
      </c>
      <c r="J66" s="8">
        <f t="shared" si="4"/>
        <v>-6.1904761904761907E-2</v>
      </c>
      <c r="K66" s="9">
        <f t="shared" si="5"/>
        <v>0.66905187835420399</v>
      </c>
    </row>
    <row r="67" spans="1:11" x14ac:dyDescent="0.2">
      <c r="A67" s="2"/>
      <c r="B67" s="68"/>
      <c r="C67" s="33"/>
      <c r="D67" s="68"/>
      <c r="E67" s="6"/>
      <c r="F67" s="82"/>
      <c r="G67" s="33"/>
      <c r="H67" s="68"/>
      <c r="I67" s="6"/>
      <c r="J67" s="5"/>
      <c r="K67" s="6"/>
    </row>
    <row r="68" spans="1:11" s="43" customFormat="1" x14ac:dyDescent="0.2">
      <c r="A68" s="162" t="s">
        <v>631</v>
      </c>
      <c r="B68" s="71">
        <f>SUM(B56:B67)</f>
        <v>964</v>
      </c>
      <c r="C68" s="40">
        <f>B68/34633</f>
        <v>2.7834724107065514E-2</v>
      </c>
      <c r="D68" s="71">
        <f>SUM(D56:D67)</f>
        <v>979</v>
      </c>
      <c r="E68" s="41">
        <f>D68/34898</f>
        <v>2.8053183563527997E-2</v>
      </c>
      <c r="F68" s="77">
        <f>SUM(F56:F67)</f>
        <v>4693</v>
      </c>
      <c r="G68" s="42">
        <f>F68/181900</f>
        <v>2.5799890049477733E-2</v>
      </c>
      <c r="H68" s="71">
        <f>SUM(H56:H67)</f>
        <v>3244</v>
      </c>
      <c r="I68" s="41">
        <f>H68/140902</f>
        <v>2.3023094065378773E-2</v>
      </c>
      <c r="J68" s="37">
        <f>IF(D68=0, "-", IF((B68-D68)/D68&lt;10, (B68-D68)/D68, "&gt;999%"))</f>
        <v>-1.5321756894790603E-2</v>
      </c>
      <c r="K68" s="38">
        <f>IF(H68=0, "-", IF((F68-H68)/H68&lt;10, (F68-H68)/H68, "&gt;999%"))</f>
        <v>0.44667077681874229</v>
      </c>
    </row>
    <row r="69" spans="1:11" x14ac:dyDescent="0.2">
      <c r="B69" s="83"/>
      <c r="D69" s="83"/>
      <c r="F69" s="83"/>
      <c r="H69" s="83"/>
    </row>
    <row r="70" spans="1:11" s="43" customFormat="1" x14ac:dyDescent="0.2">
      <c r="A70" s="162" t="s">
        <v>630</v>
      </c>
      <c r="B70" s="71">
        <v>4805</v>
      </c>
      <c r="C70" s="40">
        <f>B70/34633</f>
        <v>0.13874050760835041</v>
      </c>
      <c r="D70" s="71">
        <v>4238</v>
      </c>
      <c r="E70" s="41">
        <f>D70/34898</f>
        <v>0.12143962404722333</v>
      </c>
      <c r="F70" s="77">
        <v>26257</v>
      </c>
      <c r="G70" s="42">
        <f>F70/181900</f>
        <v>0.14434854315557999</v>
      </c>
      <c r="H70" s="71">
        <v>17274</v>
      </c>
      <c r="I70" s="41">
        <f>H70/140902</f>
        <v>0.12259584675874012</v>
      </c>
      <c r="J70" s="37">
        <f>IF(D70=0, "-", IF((B70-D70)/D70&lt;10, (B70-D70)/D70, "&gt;999%"))</f>
        <v>0.13378952336007552</v>
      </c>
      <c r="K70" s="38">
        <f>IF(H70=0, "-", IF((F70-H70)/H70&lt;10, (F70-H70)/H70, "&gt;999%"))</f>
        <v>0.52003010304503883</v>
      </c>
    </row>
    <row r="71" spans="1:11" x14ac:dyDescent="0.2">
      <c r="B71" s="83"/>
      <c r="D71" s="83"/>
      <c r="F71" s="83"/>
      <c r="H71" s="83"/>
    </row>
    <row r="72" spans="1:11" ht="15.75" x14ac:dyDescent="0.25">
      <c r="A72" s="164" t="s">
        <v>124</v>
      </c>
      <c r="B72" s="196" t="s">
        <v>1</v>
      </c>
      <c r="C72" s="200"/>
      <c r="D72" s="200"/>
      <c r="E72" s="197"/>
      <c r="F72" s="196" t="s">
        <v>14</v>
      </c>
      <c r="G72" s="200"/>
      <c r="H72" s="200"/>
      <c r="I72" s="197"/>
      <c r="J72" s="196" t="s">
        <v>15</v>
      </c>
      <c r="K72" s="197"/>
    </row>
    <row r="73" spans="1:11" x14ac:dyDescent="0.2">
      <c r="A73" s="22"/>
      <c r="B73" s="196">
        <f>VALUE(RIGHT($B$2, 4))</f>
        <v>2021</v>
      </c>
      <c r="C73" s="197"/>
      <c r="D73" s="196">
        <f>B73-1</f>
        <v>2020</v>
      </c>
      <c r="E73" s="204"/>
      <c r="F73" s="196">
        <f>B73</f>
        <v>2021</v>
      </c>
      <c r="G73" s="204"/>
      <c r="H73" s="196">
        <f>D73</f>
        <v>2020</v>
      </c>
      <c r="I73" s="204"/>
      <c r="J73" s="140" t="s">
        <v>4</v>
      </c>
      <c r="K73" s="141" t="s">
        <v>2</v>
      </c>
    </row>
    <row r="74" spans="1:11" x14ac:dyDescent="0.2">
      <c r="A74" s="163" t="s">
        <v>155</v>
      </c>
      <c r="B74" s="61" t="s">
        <v>12</v>
      </c>
      <c r="C74" s="62" t="s">
        <v>13</v>
      </c>
      <c r="D74" s="61" t="s">
        <v>12</v>
      </c>
      <c r="E74" s="63" t="s">
        <v>13</v>
      </c>
      <c r="F74" s="62" t="s">
        <v>12</v>
      </c>
      <c r="G74" s="62" t="s">
        <v>13</v>
      </c>
      <c r="H74" s="61" t="s">
        <v>12</v>
      </c>
      <c r="I74" s="63" t="s">
        <v>13</v>
      </c>
      <c r="J74" s="61"/>
      <c r="K74" s="63"/>
    </row>
    <row r="75" spans="1:11" x14ac:dyDescent="0.2">
      <c r="A75" s="7" t="s">
        <v>407</v>
      </c>
      <c r="B75" s="65">
        <v>4</v>
      </c>
      <c r="C75" s="34">
        <f>IF(B98=0, "-", B75/B98)</f>
        <v>9.1659028414298811E-4</v>
      </c>
      <c r="D75" s="65">
        <v>7</v>
      </c>
      <c r="E75" s="9">
        <f>IF(D98=0, "-", D75/D98)</f>
        <v>1.3749754468670202E-3</v>
      </c>
      <c r="F75" s="81">
        <v>10</v>
      </c>
      <c r="G75" s="34">
        <f>IF(F98=0, "-", F75/F98)</f>
        <v>3.8370040672243113E-4</v>
      </c>
      <c r="H75" s="65">
        <v>20</v>
      </c>
      <c r="I75" s="9">
        <f>IF(H98=0, "-", H75/H98)</f>
        <v>8.9082891630662333E-4</v>
      </c>
      <c r="J75" s="8">
        <f t="shared" ref="J75:J96" si="6">IF(D75=0, "-", IF((B75-D75)/D75&lt;10, (B75-D75)/D75, "&gt;999%"))</f>
        <v>-0.42857142857142855</v>
      </c>
      <c r="K75" s="9">
        <f t="shared" ref="K75:K96" si="7">IF(H75=0, "-", IF((F75-H75)/H75&lt;10, (F75-H75)/H75, "&gt;999%"))</f>
        <v>-0.5</v>
      </c>
    </row>
    <row r="76" spans="1:11" x14ac:dyDescent="0.2">
      <c r="A76" s="7" t="s">
        <v>408</v>
      </c>
      <c r="B76" s="65">
        <v>10</v>
      </c>
      <c r="C76" s="34">
        <f>IF(B98=0, "-", B76/B98)</f>
        <v>2.2914757103574702E-3</v>
      </c>
      <c r="D76" s="65">
        <v>24</v>
      </c>
      <c r="E76" s="9">
        <f>IF(D98=0, "-", D76/D98)</f>
        <v>4.7142015321154978E-3</v>
      </c>
      <c r="F76" s="81">
        <v>310</v>
      </c>
      <c r="G76" s="34">
        <f>IF(F98=0, "-", F76/F98)</f>
        <v>1.1894712608395365E-2</v>
      </c>
      <c r="H76" s="65">
        <v>230</v>
      </c>
      <c r="I76" s="9">
        <f>IF(H98=0, "-", H76/H98)</f>
        <v>1.0244532537526168E-2</v>
      </c>
      <c r="J76" s="8">
        <f t="shared" si="6"/>
        <v>-0.58333333333333337</v>
      </c>
      <c r="K76" s="9">
        <f t="shared" si="7"/>
        <v>0.34782608695652173</v>
      </c>
    </row>
    <row r="77" spans="1:11" x14ac:dyDescent="0.2">
      <c r="A77" s="7" t="s">
        <v>409</v>
      </c>
      <c r="B77" s="65">
        <v>121</v>
      </c>
      <c r="C77" s="34">
        <f>IF(B98=0, "-", B77/B98)</f>
        <v>2.7726856095325391E-2</v>
      </c>
      <c r="D77" s="65">
        <v>41</v>
      </c>
      <c r="E77" s="9">
        <f>IF(D98=0, "-", D77/D98)</f>
        <v>8.0534276173639761E-3</v>
      </c>
      <c r="F77" s="81">
        <v>250</v>
      </c>
      <c r="G77" s="34">
        <f>IF(F98=0, "-", F77/F98)</f>
        <v>9.5925101680607774E-3</v>
      </c>
      <c r="H77" s="65">
        <v>116</v>
      </c>
      <c r="I77" s="9">
        <f>IF(H98=0, "-", H77/H98)</f>
        <v>5.1668077145784154E-3</v>
      </c>
      <c r="J77" s="8">
        <f t="shared" si="6"/>
        <v>1.9512195121951219</v>
      </c>
      <c r="K77" s="9">
        <f t="shared" si="7"/>
        <v>1.1551724137931034</v>
      </c>
    </row>
    <row r="78" spans="1:11" x14ac:dyDescent="0.2">
      <c r="A78" s="7" t="s">
        <v>410</v>
      </c>
      <c r="B78" s="65">
        <v>0</v>
      </c>
      <c r="C78" s="34">
        <f>IF(B98=0, "-", B78/B98)</f>
        <v>0</v>
      </c>
      <c r="D78" s="65">
        <v>61</v>
      </c>
      <c r="E78" s="9">
        <f>IF(D98=0, "-", D78/D98)</f>
        <v>1.198192889412689E-2</v>
      </c>
      <c r="F78" s="81">
        <v>0</v>
      </c>
      <c r="G78" s="34">
        <f>IF(F98=0, "-", F78/F98)</f>
        <v>0</v>
      </c>
      <c r="H78" s="65">
        <v>377</v>
      </c>
      <c r="I78" s="9">
        <f>IF(H98=0, "-", H78/H98)</f>
        <v>1.679212507237985E-2</v>
      </c>
      <c r="J78" s="8">
        <f t="shared" si="6"/>
        <v>-1</v>
      </c>
      <c r="K78" s="9">
        <f t="shared" si="7"/>
        <v>-1</v>
      </c>
    </row>
    <row r="79" spans="1:11" x14ac:dyDescent="0.2">
      <c r="A79" s="7" t="s">
        <v>411</v>
      </c>
      <c r="B79" s="65">
        <v>113</v>
      </c>
      <c r="C79" s="34">
        <f>IF(B98=0, "-", B79/B98)</f>
        <v>2.5893675527039414E-2</v>
      </c>
      <c r="D79" s="65">
        <v>440</v>
      </c>
      <c r="E79" s="9">
        <f>IF(D98=0, "-", D79/D98)</f>
        <v>8.6427028088784136E-2</v>
      </c>
      <c r="F79" s="81">
        <v>1356</v>
      </c>
      <c r="G79" s="34">
        <f>IF(F98=0, "-", F79/F98)</f>
        <v>5.2029775151561659E-2</v>
      </c>
      <c r="H79" s="65">
        <v>1751</v>
      </c>
      <c r="I79" s="9">
        <f>IF(H98=0, "-", H79/H98)</f>
        <v>7.7992071622644876E-2</v>
      </c>
      <c r="J79" s="8">
        <f t="shared" si="6"/>
        <v>-0.74318181818181817</v>
      </c>
      <c r="K79" s="9">
        <f t="shared" si="7"/>
        <v>-0.22558537978298115</v>
      </c>
    </row>
    <row r="80" spans="1:11" x14ac:dyDescent="0.2">
      <c r="A80" s="7" t="s">
        <v>412</v>
      </c>
      <c r="B80" s="65">
        <v>451</v>
      </c>
      <c r="C80" s="34">
        <f>IF(B98=0, "-", B80/B98)</f>
        <v>0.10334555453712191</v>
      </c>
      <c r="D80" s="65">
        <v>669</v>
      </c>
      <c r="E80" s="9">
        <f>IF(D98=0, "-", D80/D98)</f>
        <v>0.13140836770771949</v>
      </c>
      <c r="F80" s="81">
        <v>2014</v>
      </c>
      <c r="G80" s="34">
        <f>IF(F98=0, "-", F80/F98)</f>
        <v>7.7277261913897624E-2</v>
      </c>
      <c r="H80" s="65">
        <v>2343</v>
      </c>
      <c r="I80" s="9">
        <f>IF(H98=0, "-", H80/H98)</f>
        <v>0.10436060754532092</v>
      </c>
      <c r="J80" s="8">
        <f t="shared" si="6"/>
        <v>-0.32585949177877427</v>
      </c>
      <c r="K80" s="9">
        <f t="shared" si="7"/>
        <v>-0.14041826717883055</v>
      </c>
    </row>
    <row r="81" spans="1:11" x14ac:dyDescent="0.2">
      <c r="A81" s="7" t="s">
        <v>413</v>
      </c>
      <c r="B81" s="65">
        <v>36</v>
      </c>
      <c r="C81" s="34">
        <f>IF(B98=0, "-", B81/B98)</f>
        <v>8.2493125572868919E-3</v>
      </c>
      <c r="D81" s="65">
        <v>18</v>
      </c>
      <c r="E81" s="9">
        <f>IF(D98=0, "-", D81/D98)</f>
        <v>3.5356511490866236E-3</v>
      </c>
      <c r="F81" s="81">
        <v>95</v>
      </c>
      <c r="G81" s="34">
        <f>IF(F98=0, "-", F81/F98)</f>
        <v>3.6451538638630956E-3</v>
      </c>
      <c r="H81" s="65">
        <v>62</v>
      </c>
      <c r="I81" s="9">
        <f>IF(H98=0, "-", H81/H98)</f>
        <v>2.7615696405505321E-3</v>
      </c>
      <c r="J81" s="8">
        <f t="shared" si="6"/>
        <v>1</v>
      </c>
      <c r="K81" s="9">
        <f t="shared" si="7"/>
        <v>0.532258064516129</v>
      </c>
    </row>
    <row r="82" spans="1:11" x14ac:dyDescent="0.2">
      <c r="A82" s="7" t="s">
        <v>414</v>
      </c>
      <c r="B82" s="65">
        <v>296</v>
      </c>
      <c r="C82" s="34">
        <f>IF(B98=0, "-", B82/B98)</f>
        <v>6.7827681026581113E-2</v>
      </c>
      <c r="D82" s="65">
        <v>391</v>
      </c>
      <c r="E82" s="9">
        <f>IF(D98=0, "-", D82/D98)</f>
        <v>7.6802199960714981E-2</v>
      </c>
      <c r="F82" s="81">
        <v>1376</v>
      </c>
      <c r="G82" s="34">
        <f>IF(F98=0, "-", F82/F98)</f>
        <v>5.2797175965006521E-2</v>
      </c>
      <c r="H82" s="65">
        <v>1546</v>
      </c>
      <c r="I82" s="9">
        <f>IF(H98=0, "-", H82/H98)</f>
        <v>6.8861075230501986E-2</v>
      </c>
      <c r="J82" s="8">
        <f t="shared" si="6"/>
        <v>-0.24296675191815856</v>
      </c>
      <c r="K82" s="9">
        <f t="shared" si="7"/>
        <v>-0.10996119016817593</v>
      </c>
    </row>
    <row r="83" spans="1:11" x14ac:dyDescent="0.2">
      <c r="A83" s="7" t="s">
        <v>415</v>
      </c>
      <c r="B83" s="65">
        <v>961</v>
      </c>
      <c r="C83" s="34">
        <f>IF(B98=0, "-", B83/B98)</f>
        <v>0.2202108157653529</v>
      </c>
      <c r="D83" s="65">
        <v>768</v>
      </c>
      <c r="E83" s="9">
        <f>IF(D98=0, "-", D83/D98)</f>
        <v>0.15085444902769593</v>
      </c>
      <c r="F83" s="81">
        <v>4893</v>
      </c>
      <c r="G83" s="34">
        <f>IF(F98=0, "-", F83/F98)</f>
        <v>0.18774460900928555</v>
      </c>
      <c r="H83" s="65">
        <v>3015</v>
      </c>
      <c r="I83" s="9">
        <f>IF(H98=0, "-", H83/H98)</f>
        <v>0.13429245913322346</v>
      </c>
      <c r="J83" s="8">
        <f t="shared" si="6"/>
        <v>0.25130208333333331</v>
      </c>
      <c r="K83" s="9">
        <f t="shared" si="7"/>
        <v>0.62288557213930351</v>
      </c>
    </row>
    <row r="84" spans="1:11" x14ac:dyDescent="0.2">
      <c r="A84" s="7" t="s">
        <v>416</v>
      </c>
      <c r="B84" s="65">
        <v>0</v>
      </c>
      <c r="C84" s="34">
        <f>IF(B98=0, "-", B84/B98)</f>
        <v>0</v>
      </c>
      <c r="D84" s="65">
        <v>0</v>
      </c>
      <c r="E84" s="9">
        <f>IF(D98=0, "-", D84/D98)</f>
        <v>0</v>
      </c>
      <c r="F84" s="81">
        <v>0</v>
      </c>
      <c r="G84" s="34">
        <f>IF(F98=0, "-", F84/F98)</f>
        <v>0</v>
      </c>
      <c r="H84" s="65">
        <v>1</v>
      </c>
      <c r="I84" s="9">
        <f>IF(H98=0, "-", H84/H98)</f>
        <v>4.4541445815331164E-5</v>
      </c>
      <c r="J84" s="8" t="str">
        <f t="shared" si="6"/>
        <v>-</v>
      </c>
      <c r="K84" s="9">
        <f t="shared" si="7"/>
        <v>-1</v>
      </c>
    </row>
    <row r="85" spans="1:11" x14ac:dyDescent="0.2">
      <c r="A85" s="7" t="s">
        <v>417</v>
      </c>
      <c r="B85" s="65">
        <v>363</v>
      </c>
      <c r="C85" s="34">
        <f>IF(B98=0, "-", B85/B98)</f>
        <v>8.318056828597617E-2</v>
      </c>
      <c r="D85" s="65">
        <v>101</v>
      </c>
      <c r="E85" s="9">
        <f>IF(D98=0, "-", D85/D98)</f>
        <v>1.9838931447652721E-2</v>
      </c>
      <c r="F85" s="81">
        <v>1318</v>
      </c>
      <c r="G85" s="34">
        <f>IF(F98=0, "-", F85/F98)</f>
        <v>5.0571713606016422E-2</v>
      </c>
      <c r="H85" s="65">
        <v>419</v>
      </c>
      <c r="I85" s="9">
        <f>IF(H98=0, "-", H85/H98)</f>
        <v>1.8662865796623757E-2</v>
      </c>
      <c r="J85" s="8">
        <f t="shared" si="6"/>
        <v>2.5940594059405941</v>
      </c>
      <c r="K85" s="9">
        <f t="shared" si="7"/>
        <v>2.1455847255369926</v>
      </c>
    </row>
    <row r="86" spans="1:11" x14ac:dyDescent="0.2">
      <c r="A86" s="7" t="s">
        <v>418</v>
      </c>
      <c r="B86" s="65">
        <v>376</v>
      </c>
      <c r="C86" s="34">
        <f>IF(B98=0, "-", B86/B98)</f>
        <v>8.6159486709440875E-2</v>
      </c>
      <c r="D86" s="65">
        <v>373</v>
      </c>
      <c r="E86" s="9">
        <f>IF(D98=0, "-", D86/D98)</f>
        <v>7.3266548811628363E-2</v>
      </c>
      <c r="F86" s="81">
        <v>1818</v>
      </c>
      <c r="G86" s="34">
        <f>IF(F98=0, "-", F86/F98)</f>
        <v>6.975673394213798E-2</v>
      </c>
      <c r="H86" s="65">
        <v>1661</v>
      </c>
      <c r="I86" s="9">
        <f>IF(H98=0, "-", H86/H98)</f>
        <v>7.3983341499265068E-2</v>
      </c>
      <c r="J86" s="8">
        <f t="shared" si="6"/>
        <v>8.0428954423592495E-3</v>
      </c>
      <c r="K86" s="9">
        <f t="shared" si="7"/>
        <v>9.4521372667068032E-2</v>
      </c>
    </row>
    <row r="87" spans="1:11" x14ac:dyDescent="0.2">
      <c r="A87" s="7" t="s">
        <v>419</v>
      </c>
      <c r="B87" s="65">
        <v>329</v>
      </c>
      <c r="C87" s="34">
        <f>IF(B98=0, "-", B87/B98)</f>
        <v>7.5389550870760769E-2</v>
      </c>
      <c r="D87" s="65">
        <v>304</v>
      </c>
      <c r="E87" s="9">
        <f>IF(D98=0, "-", D87/D98)</f>
        <v>5.971321940679631E-2</v>
      </c>
      <c r="F87" s="81">
        <v>2189</v>
      </c>
      <c r="G87" s="34">
        <f>IF(F98=0, "-", F87/F98)</f>
        <v>8.3992019031540174E-2</v>
      </c>
      <c r="H87" s="65">
        <v>2138</v>
      </c>
      <c r="I87" s="9">
        <f>IF(H98=0, "-", H87/H98)</f>
        <v>9.5229611153178031E-2</v>
      </c>
      <c r="J87" s="8">
        <f t="shared" si="6"/>
        <v>8.2236842105263164E-2</v>
      </c>
      <c r="K87" s="9">
        <f t="shared" si="7"/>
        <v>2.3854069223573433E-2</v>
      </c>
    </row>
    <row r="88" spans="1:11" x14ac:dyDescent="0.2">
      <c r="A88" s="7" t="s">
        <v>420</v>
      </c>
      <c r="B88" s="65">
        <v>24</v>
      </c>
      <c r="C88" s="34">
        <f>IF(B98=0, "-", B88/B98)</f>
        <v>5.4995417048579283E-3</v>
      </c>
      <c r="D88" s="65">
        <v>47</v>
      </c>
      <c r="E88" s="9">
        <f>IF(D98=0, "-", D88/D98)</f>
        <v>9.2319780003928507E-3</v>
      </c>
      <c r="F88" s="81">
        <v>124</v>
      </c>
      <c r="G88" s="34">
        <f>IF(F98=0, "-", F88/F98)</f>
        <v>4.757885043358146E-3</v>
      </c>
      <c r="H88" s="65">
        <v>142</v>
      </c>
      <c r="I88" s="9">
        <f>IF(H98=0, "-", H88/H98)</f>
        <v>6.3248853057770258E-3</v>
      </c>
      <c r="J88" s="8">
        <f t="shared" si="6"/>
        <v>-0.48936170212765956</v>
      </c>
      <c r="K88" s="9">
        <f t="shared" si="7"/>
        <v>-0.12676056338028169</v>
      </c>
    </row>
    <row r="89" spans="1:11" x14ac:dyDescent="0.2">
      <c r="A89" s="7" t="s">
        <v>421</v>
      </c>
      <c r="B89" s="65">
        <v>10</v>
      </c>
      <c r="C89" s="34">
        <f>IF(B98=0, "-", B89/B98)</f>
        <v>2.2914757103574702E-3</v>
      </c>
      <c r="D89" s="65">
        <v>12</v>
      </c>
      <c r="E89" s="9">
        <f>IF(D98=0, "-", D89/D98)</f>
        <v>2.3571007660577489E-3</v>
      </c>
      <c r="F89" s="81">
        <v>49</v>
      </c>
      <c r="G89" s="34">
        <f>IF(F98=0, "-", F89/F98)</f>
        <v>1.8801319929399125E-3</v>
      </c>
      <c r="H89" s="65">
        <v>53</v>
      </c>
      <c r="I89" s="9">
        <f>IF(H98=0, "-", H89/H98)</f>
        <v>2.3606966282125517E-3</v>
      </c>
      <c r="J89" s="8">
        <f t="shared" si="6"/>
        <v>-0.16666666666666666</v>
      </c>
      <c r="K89" s="9">
        <f t="shared" si="7"/>
        <v>-7.5471698113207544E-2</v>
      </c>
    </row>
    <row r="90" spans="1:11" x14ac:dyDescent="0.2">
      <c r="A90" s="7" t="s">
        <v>422</v>
      </c>
      <c r="B90" s="65">
        <v>44</v>
      </c>
      <c r="C90" s="34">
        <f>IF(B98=0, "-", B90/B98)</f>
        <v>1.0082493125572869E-2</v>
      </c>
      <c r="D90" s="65">
        <v>51</v>
      </c>
      <c r="E90" s="9">
        <f>IF(D98=0, "-", D90/D98)</f>
        <v>1.0017678255745434E-2</v>
      </c>
      <c r="F90" s="81">
        <v>148</v>
      </c>
      <c r="G90" s="34">
        <f>IF(F98=0, "-", F90/F98)</f>
        <v>5.678766019491981E-3</v>
      </c>
      <c r="H90" s="65">
        <v>127</v>
      </c>
      <c r="I90" s="9">
        <f>IF(H98=0, "-", H90/H98)</f>
        <v>5.6567636185470577E-3</v>
      </c>
      <c r="J90" s="8">
        <f t="shared" si="6"/>
        <v>-0.13725490196078433</v>
      </c>
      <c r="K90" s="9">
        <f t="shared" si="7"/>
        <v>0.16535433070866143</v>
      </c>
    </row>
    <row r="91" spans="1:11" x14ac:dyDescent="0.2">
      <c r="A91" s="7" t="s">
        <v>423</v>
      </c>
      <c r="B91" s="65">
        <v>66</v>
      </c>
      <c r="C91" s="34">
        <f>IF(B98=0, "-", B91/B98)</f>
        <v>1.5123739688359304E-2</v>
      </c>
      <c r="D91" s="65">
        <v>62</v>
      </c>
      <c r="E91" s="9">
        <f>IF(D98=0, "-", D91/D98)</f>
        <v>1.2178353957965037E-2</v>
      </c>
      <c r="F91" s="81">
        <v>287</v>
      </c>
      <c r="G91" s="34">
        <f>IF(F98=0, "-", F91/F98)</f>
        <v>1.1012201672933774E-2</v>
      </c>
      <c r="H91" s="65">
        <v>232</v>
      </c>
      <c r="I91" s="9">
        <f>IF(H98=0, "-", H91/H98)</f>
        <v>1.0333615429156831E-2</v>
      </c>
      <c r="J91" s="8">
        <f t="shared" si="6"/>
        <v>6.4516129032258063E-2</v>
      </c>
      <c r="K91" s="9">
        <f t="shared" si="7"/>
        <v>0.23706896551724138</v>
      </c>
    </row>
    <row r="92" spans="1:11" x14ac:dyDescent="0.2">
      <c r="A92" s="7" t="s">
        <v>424</v>
      </c>
      <c r="B92" s="65">
        <v>12</v>
      </c>
      <c r="C92" s="34">
        <f>IF(B98=0, "-", B92/B98)</f>
        <v>2.7497708524289641E-3</v>
      </c>
      <c r="D92" s="65">
        <v>4</v>
      </c>
      <c r="E92" s="9">
        <f>IF(D98=0, "-", D92/D98)</f>
        <v>7.8570025535258301E-4</v>
      </c>
      <c r="F92" s="81">
        <v>44</v>
      </c>
      <c r="G92" s="34">
        <f>IF(F98=0, "-", F92/F98)</f>
        <v>1.6882817895786969E-3</v>
      </c>
      <c r="H92" s="65">
        <v>13</v>
      </c>
      <c r="I92" s="9">
        <f>IF(H98=0, "-", H92/H98)</f>
        <v>5.7903879559930511E-4</v>
      </c>
      <c r="J92" s="8">
        <f t="shared" si="6"/>
        <v>2</v>
      </c>
      <c r="K92" s="9">
        <f t="shared" si="7"/>
        <v>2.3846153846153846</v>
      </c>
    </row>
    <row r="93" spans="1:11" x14ac:dyDescent="0.2">
      <c r="A93" s="7" t="s">
        <v>425</v>
      </c>
      <c r="B93" s="65">
        <v>206</v>
      </c>
      <c r="C93" s="34">
        <f>IF(B98=0, "-", B93/B98)</f>
        <v>4.7204399633363883E-2</v>
      </c>
      <c r="D93" s="65">
        <v>525</v>
      </c>
      <c r="E93" s="9">
        <f>IF(D98=0, "-", D93/D98)</f>
        <v>0.10312315851502651</v>
      </c>
      <c r="F93" s="81">
        <v>2398</v>
      </c>
      <c r="G93" s="34">
        <f>IF(F98=0, "-", F93/F98)</f>
        <v>9.2011357532038984E-2</v>
      </c>
      <c r="H93" s="65">
        <v>2067</v>
      </c>
      <c r="I93" s="9">
        <f>IF(H98=0, "-", H93/H98)</f>
        <v>9.2067168500289523E-2</v>
      </c>
      <c r="J93" s="8">
        <f t="shared" si="6"/>
        <v>-0.60761904761904761</v>
      </c>
      <c r="K93" s="9">
        <f t="shared" si="7"/>
        <v>0.16013546202225448</v>
      </c>
    </row>
    <row r="94" spans="1:11" x14ac:dyDescent="0.2">
      <c r="A94" s="7" t="s">
        <v>426</v>
      </c>
      <c r="B94" s="65">
        <v>732</v>
      </c>
      <c r="C94" s="34">
        <f>IF(B98=0, "-", B94/B98)</f>
        <v>0.16773602199816681</v>
      </c>
      <c r="D94" s="65">
        <v>870</v>
      </c>
      <c r="E94" s="9">
        <f>IF(D98=0, "-", D94/D98)</f>
        <v>0.17088980553918681</v>
      </c>
      <c r="F94" s="81">
        <v>6913</v>
      </c>
      <c r="G94" s="34">
        <f>IF(F98=0, "-", F94/F98)</f>
        <v>0.26525209116721665</v>
      </c>
      <c r="H94" s="65">
        <v>5044</v>
      </c>
      <c r="I94" s="9">
        <f>IF(H98=0, "-", H94/H98)</f>
        <v>0.2246670526925304</v>
      </c>
      <c r="J94" s="8">
        <f t="shared" si="6"/>
        <v>-0.15862068965517243</v>
      </c>
      <c r="K94" s="9">
        <f t="shared" si="7"/>
        <v>0.37053925455987313</v>
      </c>
    </row>
    <row r="95" spans="1:11" x14ac:dyDescent="0.2">
      <c r="A95" s="7" t="s">
        <v>427</v>
      </c>
      <c r="B95" s="65">
        <v>0</v>
      </c>
      <c r="C95" s="34">
        <f>IF(B98=0, "-", B95/B98)</f>
        <v>0</v>
      </c>
      <c r="D95" s="65">
        <v>14</v>
      </c>
      <c r="E95" s="9">
        <f>IF(D98=0, "-", D95/D98)</f>
        <v>2.7499508937340405E-3</v>
      </c>
      <c r="F95" s="81">
        <v>1</v>
      </c>
      <c r="G95" s="34">
        <f>IF(F98=0, "-", F95/F98)</f>
        <v>3.8370040672243114E-5</v>
      </c>
      <c r="H95" s="65">
        <v>71</v>
      </c>
      <c r="I95" s="9">
        <f>IF(H98=0, "-", H95/H98)</f>
        <v>3.1624426528885129E-3</v>
      </c>
      <c r="J95" s="8">
        <f t="shared" si="6"/>
        <v>-1</v>
      </c>
      <c r="K95" s="9">
        <f t="shared" si="7"/>
        <v>-0.9859154929577465</v>
      </c>
    </row>
    <row r="96" spans="1:11" x14ac:dyDescent="0.2">
      <c r="A96" s="7" t="s">
        <v>428</v>
      </c>
      <c r="B96" s="65">
        <v>210</v>
      </c>
      <c r="C96" s="34">
        <f>IF(B98=0, "-", B96/B98)</f>
        <v>4.8120989917506872E-2</v>
      </c>
      <c r="D96" s="65">
        <v>309</v>
      </c>
      <c r="E96" s="9">
        <f>IF(D98=0, "-", D96/D98)</f>
        <v>6.0695344725987033E-2</v>
      </c>
      <c r="F96" s="81">
        <v>469</v>
      </c>
      <c r="G96" s="34">
        <f>IF(F98=0, "-", F96/F98)</f>
        <v>1.799554907528202E-2</v>
      </c>
      <c r="H96" s="65">
        <v>1023</v>
      </c>
      <c r="I96" s="9">
        <f>IF(H98=0, "-", H96/H98)</f>
        <v>4.556589906908378E-2</v>
      </c>
      <c r="J96" s="8">
        <f t="shared" si="6"/>
        <v>-0.32038834951456313</v>
      </c>
      <c r="K96" s="9">
        <f t="shared" si="7"/>
        <v>-0.54154447702834796</v>
      </c>
    </row>
    <row r="97" spans="1:11" x14ac:dyDescent="0.2">
      <c r="A97" s="2"/>
      <c r="B97" s="68"/>
      <c r="C97" s="33"/>
      <c r="D97" s="68"/>
      <c r="E97" s="6"/>
      <c r="F97" s="82"/>
      <c r="G97" s="33"/>
      <c r="H97" s="68"/>
      <c r="I97" s="6"/>
      <c r="J97" s="5"/>
      <c r="K97" s="6"/>
    </row>
    <row r="98" spans="1:11" s="43" customFormat="1" x14ac:dyDescent="0.2">
      <c r="A98" s="162" t="s">
        <v>629</v>
      </c>
      <c r="B98" s="71">
        <f>SUM(B75:B97)</f>
        <v>4364</v>
      </c>
      <c r="C98" s="40">
        <f>B98/34633</f>
        <v>0.12600698755522191</v>
      </c>
      <c r="D98" s="71">
        <f>SUM(D75:D97)</f>
        <v>5091</v>
      </c>
      <c r="E98" s="41">
        <f>D98/34898</f>
        <v>0.14588228551779472</v>
      </c>
      <c r="F98" s="77">
        <f>SUM(F75:F97)</f>
        <v>26062</v>
      </c>
      <c r="G98" s="42">
        <f>F98/181900</f>
        <v>0.14327652556349643</v>
      </c>
      <c r="H98" s="71">
        <f>SUM(H75:H97)</f>
        <v>22451</v>
      </c>
      <c r="I98" s="41">
        <f>H98/140902</f>
        <v>0.15933769570339668</v>
      </c>
      <c r="J98" s="37">
        <f>IF(D98=0, "-", IF((B98-D98)/D98&lt;10, (B98-D98)/D98, "&gt;999%"))</f>
        <v>-0.14280102141033196</v>
      </c>
      <c r="K98" s="38">
        <f>IF(H98=0, "-", IF((F98-H98)/H98&lt;10, (F98-H98)/H98, "&gt;999%"))</f>
        <v>0.16083916083916083</v>
      </c>
    </row>
    <row r="99" spans="1:11" x14ac:dyDescent="0.2">
      <c r="B99" s="83"/>
      <c r="D99" s="83"/>
      <c r="F99" s="83"/>
      <c r="H99" s="83"/>
    </row>
    <row r="100" spans="1:11" x14ac:dyDescent="0.2">
      <c r="A100" s="163" t="s">
        <v>156</v>
      </c>
      <c r="B100" s="61" t="s">
        <v>12</v>
      </c>
      <c r="C100" s="62" t="s">
        <v>13</v>
      </c>
      <c r="D100" s="61" t="s">
        <v>12</v>
      </c>
      <c r="E100" s="63" t="s">
        <v>13</v>
      </c>
      <c r="F100" s="62" t="s">
        <v>12</v>
      </c>
      <c r="G100" s="62" t="s">
        <v>13</v>
      </c>
      <c r="H100" s="61" t="s">
        <v>12</v>
      </c>
      <c r="I100" s="63" t="s">
        <v>13</v>
      </c>
      <c r="J100" s="61"/>
      <c r="K100" s="63"/>
    </row>
    <row r="101" spans="1:11" x14ac:dyDescent="0.2">
      <c r="A101" s="7" t="s">
        <v>429</v>
      </c>
      <c r="B101" s="65">
        <v>4</v>
      </c>
      <c r="C101" s="34">
        <f>IF(B117=0, "-", B101/B117)</f>
        <v>3.4752389226759338E-3</v>
      </c>
      <c r="D101" s="65">
        <v>11</v>
      </c>
      <c r="E101" s="9">
        <f>IF(D117=0, "-", D101/D117)</f>
        <v>7.1942446043165471E-3</v>
      </c>
      <c r="F101" s="81">
        <v>11</v>
      </c>
      <c r="G101" s="34">
        <f>IF(F117=0, "-", F101/F117)</f>
        <v>1.7994438082774415E-3</v>
      </c>
      <c r="H101" s="65">
        <v>42</v>
      </c>
      <c r="I101" s="9">
        <f>IF(H117=0, "-", H101/H117)</f>
        <v>8.152173913043478E-3</v>
      </c>
      <c r="J101" s="8">
        <f t="shared" ref="J101:J115" si="8">IF(D101=0, "-", IF((B101-D101)/D101&lt;10, (B101-D101)/D101, "&gt;999%"))</f>
        <v>-0.63636363636363635</v>
      </c>
      <c r="K101" s="9">
        <f t="shared" ref="K101:K115" si="9">IF(H101=0, "-", IF((F101-H101)/H101&lt;10, (F101-H101)/H101, "&gt;999%"))</f>
        <v>-0.73809523809523814</v>
      </c>
    </row>
    <row r="102" spans="1:11" x14ac:dyDescent="0.2">
      <c r="A102" s="7" t="s">
        <v>430</v>
      </c>
      <c r="B102" s="65">
        <v>168</v>
      </c>
      <c r="C102" s="34">
        <f>IF(B117=0, "-", B102/B117)</f>
        <v>0.14596003475238922</v>
      </c>
      <c r="D102" s="65">
        <v>185</v>
      </c>
      <c r="E102" s="9">
        <f>IF(D117=0, "-", D102/D117)</f>
        <v>0.1209941137998692</v>
      </c>
      <c r="F102" s="81">
        <v>987</v>
      </c>
      <c r="G102" s="34">
        <f>IF(F117=0, "-", F102/F117)</f>
        <v>0.16145918534271225</v>
      </c>
      <c r="H102" s="65">
        <v>623</v>
      </c>
      <c r="I102" s="9">
        <f>IF(H117=0, "-", H102/H117)</f>
        <v>0.12092391304347826</v>
      </c>
      <c r="J102" s="8">
        <f t="shared" si="8"/>
        <v>-9.1891891891891897E-2</v>
      </c>
      <c r="K102" s="9">
        <f t="shared" si="9"/>
        <v>0.5842696629213483</v>
      </c>
    </row>
    <row r="103" spans="1:11" x14ac:dyDescent="0.2">
      <c r="A103" s="7" t="s">
        <v>431</v>
      </c>
      <c r="B103" s="65">
        <v>172</v>
      </c>
      <c r="C103" s="34">
        <f>IF(B117=0, "-", B103/B117)</f>
        <v>0.14943527367506515</v>
      </c>
      <c r="D103" s="65">
        <v>139</v>
      </c>
      <c r="E103" s="9">
        <f>IF(D117=0, "-", D103/D117)</f>
        <v>9.0909090909090912E-2</v>
      </c>
      <c r="F103" s="81">
        <v>794</v>
      </c>
      <c r="G103" s="34">
        <f>IF(F117=0, "-", F103/F117)</f>
        <v>0.12988712579748077</v>
      </c>
      <c r="H103" s="65">
        <v>750</v>
      </c>
      <c r="I103" s="9">
        <f>IF(H117=0, "-", H103/H117)</f>
        <v>0.14557453416149069</v>
      </c>
      <c r="J103" s="8">
        <f t="shared" si="8"/>
        <v>0.23741007194244604</v>
      </c>
      <c r="K103" s="9">
        <f t="shared" si="9"/>
        <v>5.8666666666666666E-2</v>
      </c>
    </row>
    <row r="104" spans="1:11" x14ac:dyDescent="0.2">
      <c r="A104" s="7" t="s">
        <v>432</v>
      </c>
      <c r="B104" s="65">
        <v>27</v>
      </c>
      <c r="C104" s="34">
        <f>IF(B117=0, "-", B104/B117)</f>
        <v>2.3457862728062554E-2</v>
      </c>
      <c r="D104" s="65">
        <v>64</v>
      </c>
      <c r="E104" s="9">
        <f>IF(D117=0, "-", D104/D117)</f>
        <v>4.1857423152387184E-2</v>
      </c>
      <c r="F104" s="81">
        <v>168</v>
      </c>
      <c r="G104" s="34">
        <f>IF(F117=0, "-", F104/F117)</f>
        <v>2.7482414526419106E-2</v>
      </c>
      <c r="H104" s="65">
        <v>274</v>
      </c>
      <c r="I104" s="9">
        <f>IF(H117=0, "-", H104/H117)</f>
        <v>5.31832298136646E-2</v>
      </c>
      <c r="J104" s="8">
        <f t="shared" si="8"/>
        <v>-0.578125</v>
      </c>
      <c r="K104" s="9">
        <f t="shared" si="9"/>
        <v>-0.38686131386861317</v>
      </c>
    </row>
    <row r="105" spans="1:11" x14ac:dyDescent="0.2">
      <c r="A105" s="7" t="s">
        <v>433</v>
      </c>
      <c r="B105" s="65">
        <v>29</v>
      </c>
      <c r="C105" s="34">
        <f>IF(B117=0, "-", B105/B117)</f>
        <v>2.5195482189400521E-2</v>
      </c>
      <c r="D105" s="65">
        <v>0</v>
      </c>
      <c r="E105" s="9">
        <f>IF(D117=0, "-", D105/D117)</f>
        <v>0</v>
      </c>
      <c r="F105" s="81">
        <v>29</v>
      </c>
      <c r="G105" s="34">
        <f>IF(F117=0, "-", F105/F117)</f>
        <v>4.7439882218223454E-3</v>
      </c>
      <c r="H105" s="65">
        <v>0</v>
      </c>
      <c r="I105" s="9">
        <f>IF(H117=0, "-", H105/H117)</f>
        <v>0</v>
      </c>
      <c r="J105" s="8" t="str">
        <f t="shared" si="8"/>
        <v>-</v>
      </c>
      <c r="K105" s="9" t="str">
        <f t="shared" si="9"/>
        <v>-</v>
      </c>
    </row>
    <row r="106" spans="1:11" x14ac:dyDescent="0.2">
      <c r="A106" s="7" t="s">
        <v>434</v>
      </c>
      <c r="B106" s="65">
        <v>0</v>
      </c>
      <c r="C106" s="34">
        <f>IF(B117=0, "-", B106/B117)</f>
        <v>0</v>
      </c>
      <c r="D106" s="65">
        <v>0</v>
      </c>
      <c r="E106" s="9">
        <f>IF(D117=0, "-", D106/D117)</f>
        <v>0</v>
      </c>
      <c r="F106" s="81">
        <v>20</v>
      </c>
      <c r="G106" s="34">
        <f>IF(F117=0, "-", F106/F117)</f>
        <v>3.2717160150498937E-3</v>
      </c>
      <c r="H106" s="65">
        <v>0</v>
      </c>
      <c r="I106" s="9">
        <f>IF(H117=0, "-", H106/H117)</f>
        <v>0</v>
      </c>
      <c r="J106" s="8" t="str">
        <f t="shared" si="8"/>
        <v>-</v>
      </c>
      <c r="K106" s="9" t="str">
        <f t="shared" si="9"/>
        <v>-</v>
      </c>
    </row>
    <row r="107" spans="1:11" x14ac:dyDescent="0.2">
      <c r="A107" s="7" t="s">
        <v>435</v>
      </c>
      <c r="B107" s="65">
        <v>43</v>
      </c>
      <c r="C107" s="34">
        <f>IF(B117=0, "-", B107/B117)</f>
        <v>3.7358818418766288E-2</v>
      </c>
      <c r="D107" s="65">
        <v>103</v>
      </c>
      <c r="E107" s="9">
        <f>IF(D117=0, "-", D107/D117)</f>
        <v>6.7364290385873118E-2</v>
      </c>
      <c r="F107" s="81">
        <v>141</v>
      </c>
      <c r="G107" s="34">
        <f>IF(F117=0, "-", F107/F117)</f>
        <v>2.3065597906101749E-2</v>
      </c>
      <c r="H107" s="65">
        <v>319</v>
      </c>
      <c r="I107" s="9">
        <f>IF(H117=0, "-", H107/H117)</f>
        <v>6.191770186335404E-2</v>
      </c>
      <c r="J107" s="8">
        <f t="shared" si="8"/>
        <v>-0.58252427184466016</v>
      </c>
      <c r="K107" s="9">
        <f t="shared" si="9"/>
        <v>-0.55799373040752354</v>
      </c>
    </row>
    <row r="108" spans="1:11" x14ac:dyDescent="0.2">
      <c r="A108" s="7" t="s">
        <v>436</v>
      </c>
      <c r="B108" s="65">
        <v>41</v>
      </c>
      <c r="C108" s="34">
        <f>IF(B117=0, "-", B108/B117)</f>
        <v>3.5621198957428324E-2</v>
      </c>
      <c r="D108" s="65">
        <v>77</v>
      </c>
      <c r="E108" s="9">
        <f>IF(D117=0, "-", D108/D117)</f>
        <v>5.0359712230215826E-2</v>
      </c>
      <c r="F108" s="81">
        <v>278</v>
      </c>
      <c r="G108" s="34">
        <f>IF(F117=0, "-", F108/F117)</f>
        <v>4.547685260919352E-2</v>
      </c>
      <c r="H108" s="65">
        <v>304</v>
      </c>
      <c r="I108" s="9">
        <f>IF(H117=0, "-", H108/H117)</f>
        <v>5.9006211180124224E-2</v>
      </c>
      <c r="J108" s="8">
        <f t="shared" si="8"/>
        <v>-0.46753246753246752</v>
      </c>
      <c r="K108" s="9">
        <f t="shared" si="9"/>
        <v>-8.5526315789473686E-2</v>
      </c>
    </row>
    <row r="109" spans="1:11" x14ac:dyDescent="0.2">
      <c r="A109" s="7" t="s">
        <v>437</v>
      </c>
      <c r="B109" s="65">
        <v>150</v>
      </c>
      <c r="C109" s="34">
        <f>IF(B117=0, "-", B109/B117)</f>
        <v>0.13032145960034752</v>
      </c>
      <c r="D109" s="65">
        <v>307</v>
      </c>
      <c r="E109" s="9">
        <f>IF(D117=0, "-", D109/D117)</f>
        <v>0.20078482668410727</v>
      </c>
      <c r="F109" s="81">
        <v>773</v>
      </c>
      <c r="G109" s="34">
        <f>IF(F117=0, "-", F109/F117)</f>
        <v>0.1264518239816784</v>
      </c>
      <c r="H109" s="65">
        <v>783</v>
      </c>
      <c r="I109" s="9">
        <f>IF(H117=0, "-", H109/H117)</f>
        <v>0.15197981366459629</v>
      </c>
      <c r="J109" s="8">
        <f t="shared" si="8"/>
        <v>-0.51140065146579805</v>
      </c>
      <c r="K109" s="9">
        <f t="shared" si="9"/>
        <v>-1.277139208173691E-2</v>
      </c>
    </row>
    <row r="110" spans="1:11" x14ac:dyDescent="0.2">
      <c r="A110" s="7" t="s">
        <v>438</v>
      </c>
      <c r="B110" s="65">
        <v>2</v>
      </c>
      <c r="C110" s="34">
        <f>IF(B117=0, "-", B110/B117)</f>
        <v>1.7376194613379669E-3</v>
      </c>
      <c r="D110" s="65">
        <v>6</v>
      </c>
      <c r="E110" s="9">
        <f>IF(D117=0, "-", D110/D117)</f>
        <v>3.9241334205362983E-3</v>
      </c>
      <c r="F110" s="81">
        <v>22</v>
      </c>
      <c r="G110" s="34">
        <f>IF(F117=0, "-", F110/F117)</f>
        <v>3.5988876165548829E-3</v>
      </c>
      <c r="H110" s="65">
        <v>15</v>
      </c>
      <c r="I110" s="9">
        <f>IF(H117=0, "-", H110/H117)</f>
        <v>2.9114906832298135E-3</v>
      </c>
      <c r="J110" s="8">
        <f t="shared" si="8"/>
        <v>-0.66666666666666663</v>
      </c>
      <c r="K110" s="9">
        <f t="shared" si="9"/>
        <v>0.46666666666666667</v>
      </c>
    </row>
    <row r="111" spans="1:11" x14ac:dyDescent="0.2">
      <c r="A111" s="7" t="s">
        <v>439</v>
      </c>
      <c r="B111" s="65">
        <v>135</v>
      </c>
      <c r="C111" s="34">
        <f>IF(B117=0, "-", B111/B117)</f>
        <v>0.11728931364031277</v>
      </c>
      <c r="D111" s="65">
        <v>76</v>
      </c>
      <c r="E111" s="9">
        <f>IF(D117=0, "-", D111/D117)</f>
        <v>4.9705689993459777E-2</v>
      </c>
      <c r="F111" s="81">
        <v>744</v>
      </c>
      <c r="G111" s="34">
        <f>IF(F117=0, "-", F111/F117)</f>
        <v>0.12170783575985604</v>
      </c>
      <c r="H111" s="65">
        <v>76</v>
      </c>
      <c r="I111" s="9">
        <f>IF(H117=0, "-", H111/H117)</f>
        <v>1.4751552795031056E-2</v>
      </c>
      <c r="J111" s="8">
        <f t="shared" si="8"/>
        <v>0.77631578947368418</v>
      </c>
      <c r="K111" s="9">
        <f t="shared" si="9"/>
        <v>8.7894736842105257</v>
      </c>
    </row>
    <row r="112" spans="1:11" x14ac:dyDescent="0.2">
      <c r="A112" s="7" t="s">
        <v>440</v>
      </c>
      <c r="B112" s="65">
        <v>31</v>
      </c>
      <c r="C112" s="34">
        <f>IF(B117=0, "-", B112/B117)</f>
        <v>2.6933101650738488E-2</v>
      </c>
      <c r="D112" s="65">
        <v>58</v>
      </c>
      <c r="E112" s="9">
        <f>IF(D117=0, "-", D112/D117)</f>
        <v>3.793328973185088E-2</v>
      </c>
      <c r="F112" s="81">
        <v>136</v>
      </c>
      <c r="G112" s="34">
        <f>IF(F117=0, "-", F112/F117)</f>
        <v>2.2247668902339278E-2</v>
      </c>
      <c r="H112" s="65">
        <v>241</v>
      </c>
      <c r="I112" s="9">
        <f>IF(H117=0, "-", H112/H117)</f>
        <v>4.6777950310559008E-2</v>
      </c>
      <c r="J112" s="8">
        <f t="shared" si="8"/>
        <v>-0.46551724137931033</v>
      </c>
      <c r="K112" s="9">
        <f t="shared" si="9"/>
        <v>-0.43568464730290457</v>
      </c>
    </row>
    <row r="113" spans="1:11" x14ac:dyDescent="0.2">
      <c r="A113" s="7" t="s">
        <v>441</v>
      </c>
      <c r="B113" s="65">
        <v>80</v>
      </c>
      <c r="C113" s="34">
        <f>IF(B117=0, "-", B113/B117)</f>
        <v>6.9504778453518684E-2</v>
      </c>
      <c r="D113" s="65">
        <v>233</v>
      </c>
      <c r="E113" s="9">
        <f>IF(D117=0, "-", D113/D117)</f>
        <v>0.15238718116415959</v>
      </c>
      <c r="F113" s="81">
        <v>511</v>
      </c>
      <c r="G113" s="34">
        <f>IF(F117=0, "-", F113/F117)</f>
        <v>8.3592344184524783E-2</v>
      </c>
      <c r="H113" s="65">
        <v>772</v>
      </c>
      <c r="I113" s="9">
        <f>IF(H117=0, "-", H113/H117)</f>
        <v>0.1498447204968944</v>
      </c>
      <c r="J113" s="8">
        <f t="shared" si="8"/>
        <v>-0.6566523605150214</v>
      </c>
      <c r="K113" s="9">
        <f t="shared" si="9"/>
        <v>-0.33808290155440412</v>
      </c>
    </row>
    <row r="114" spans="1:11" x14ac:dyDescent="0.2">
      <c r="A114" s="7" t="s">
        <v>442</v>
      </c>
      <c r="B114" s="65">
        <v>69</v>
      </c>
      <c r="C114" s="34">
        <f>IF(B117=0, "-", B114/B117)</f>
        <v>5.9947871416159863E-2</v>
      </c>
      <c r="D114" s="65">
        <v>113</v>
      </c>
      <c r="E114" s="9">
        <f>IF(D117=0, "-", D114/D117)</f>
        <v>7.3904512753433613E-2</v>
      </c>
      <c r="F114" s="81">
        <v>527</v>
      </c>
      <c r="G114" s="34">
        <f>IF(F117=0, "-", F114/F117)</f>
        <v>8.6209716996564698E-2</v>
      </c>
      <c r="H114" s="65">
        <v>418</v>
      </c>
      <c r="I114" s="9">
        <f>IF(H117=0, "-", H114/H117)</f>
        <v>8.1133540372670801E-2</v>
      </c>
      <c r="J114" s="8">
        <f t="shared" si="8"/>
        <v>-0.38938053097345132</v>
      </c>
      <c r="K114" s="9">
        <f t="shared" si="9"/>
        <v>0.26076555023923442</v>
      </c>
    </row>
    <row r="115" spans="1:11" x14ac:dyDescent="0.2">
      <c r="A115" s="7" t="s">
        <v>443</v>
      </c>
      <c r="B115" s="65">
        <v>200</v>
      </c>
      <c r="C115" s="34">
        <f>IF(B117=0, "-", B115/B117)</f>
        <v>0.1737619461337967</v>
      </c>
      <c r="D115" s="65">
        <v>157</v>
      </c>
      <c r="E115" s="9">
        <f>IF(D117=0, "-", D115/D117)</f>
        <v>0.1026814911706998</v>
      </c>
      <c r="F115" s="81">
        <v>972</v>
      </c>
      <c r="G115" s="34">
        <f>IF(F117=0, "-", F115/F117)</f>
        <v>0.15900539833142482</v>
      </c>
      <c r="H115" s="65">
        <v>535</v>
      </c>
      <c r="I115" s="9">
        <f>IF(H117=0, "-", H115/H117)</f>
        <v>0.10384316770186336</v>
      </c>
      <c r="J115" s="8">
        <f t="shared" si="8"/>
        <v>0.27388535031847133</v>
      </c>
      <c r="K115" s="9">
        <f t="shared" si="9"/>
        <v>0.81682242990654208</v>
      </c>
    </row>
    <row r="116" spans="1:11" x14ac:dyDescent="0.2">
      <c r="A116" s="2"/>
      <c r="B116" s="68"/>
      <c r="C116" s="33"/>
      <c r="D116" s="68"/>
      <c r="E116" s="6"/>
      <c r="F116" s="82"/>
      <c r="G116" s="33"/>
      <c r="H116" s="68"/>
      <c r="I116" s="6"/>
      <c r="J116" s="5"/>
      <c r="K116" s="6"/>
    </row>
    <row r="117" spans="1:11" s="43" customFormat="1" x14ac:dyDescent="0.2">
      <c r="A117" s="162" t="s">
        <v>628</v>
      </c>
      <c r="B117" s="71">
        <f>SUM(B101:B116)</f>
        <v>1151</v>
      </c>
      <c r="C117" s="40">
        <f>B117/34633</f>
        <v>3.3234198596714115E-2</v>
      </c>
      <c r="D117" s="71">
        <f>SUM(D101:D116)</f>
        <v>1529</v>
      </c>
      <c r="E117" s="41">
        <f>D117/34898</f>
        <v>4.3813399048656082E-2</v>
      </c>
      <c r="F117" s="77">
        <f>SUM(F101:F116)</f>
        <v>6113</v>
      </c>
      <c r="G117" s="42">
        <f>F117/181900</f>
        <v>3.3606377130291368E-2</v>
      </c>
      <c r="H117" s="71">
        <f>SUM(H101:H116)</f>
        <v>5152</v>
      </c>
      <c r="I117" s="41">
        <f>H117/140902</f>
        <v>3.6564420661168759E-2</v>
      </c>
      <c r="J117" s="37">
        <f>IF(D117=0, "-", IF((B117-D117)/D117&lt;10, (B117-D117)/D117, "&gt;999%"))</f>
        <v>-0.24722040549378679</v>
      </c>
      <c r="K117" s="38">
        <f>IF(H117=0, "-", IF((F117-H117)/H117&lt;10, (F117-H117)/H117, "&gt;999%"))</f>
        <v>0.18652950310559005</v>
      </c>
    </row>
    <row r="118" spans="1:11" x14ac:dyDescent="0.2">
      <c r="B118" s="83"/>
      <c r="D118" s="83"/>
      <c r="F118" s="83"/>
      <c r="H118" s="83"/>
    </row>
    <row r="119" spans="1:11" s="43" customFormat="1" x14ac:dyDescent="0.2">
      <c r="A119" s="162" t="s">
        <v>627</v>
      </c>
      <c r="B119" s="71">
        <v>5515</v>
      </c>
      <c r="C119" s="40">
        <f>B119/34633</f>
        <v>0.15924118615193603</v>
      </c>
      <c r="D119" s="71">
        <v>6620</v>
      </c>
      <c r="E119" s="41">
        <f>D119/34898</f>
        <v>0.18969568456645081</v>
      </c>
      <c r="F119" s="77">
        <v>32175</v>
      </c>
      <c r="G119" s="42">
        <f>F119/181900</f>
        <v>0.17688290269378779</v>
      </c>
      <c r="H119" s="71">
        <v>27603</v>
      </c>
      <c r="I119" s="41">
        <f>H119/140902</f>
        <v>0.19590211636456545</v>
      </c>
      <c r="J119" s="37">
        <f>IF(D119=0, "-", IF((B119-D119)/D119&lt;10, (B119-D119)/D119, "&gt;999%"))</f>
        <v>-0.16691842900302115</v>
      </c>
      <c r="K119" s="38">
        <f>IF(H119=0, "-", IF((F119-H119)/H119&lt;10, (F119-H119)/H119, "&gt;999%"))</f>
        <v>0.16563417019889143</v>
      </c>
    </row>
    <row r="120" spans="1:11" x14ac:dyDescent="0.2">
      <c r="B120" s="83"/>
      <c r="D120" s="83"/>
      <c r="F120" s="83"/>
      <c r="H120" s="83"/>
    </row>
    <row r="121" spans="1:11" ht="15.75" x14ac:dyDescent="0.25">
      <c r="A121" s="164" t="s">
        <v>125</v>
      </c>
      <c r="B121" s="196" t="s">
        <v>1</v>
      </c>
      <c r="C121" s="200"/>
      <c r="D121" s="200"/>
      <c r="E121" s="197"/>
      <c r="F121" s="196" t="s">
        <v>14</v>
      </c>
      <c r="G121" s="200"/>
      <c r="H121" s="200"/>
      <c r="I121" s="197"/>
      <c r="J121" s="196" t="s">
        <v>15</v>
      </c>
      <c r="K121" s="197"/>
    </row>
    <row r="122" spans="1:11" x14ac:dyDescent="0.2">
      <c r="A122" s="22"/>
      <c r="B122" s="196">
        <f>VALUE(RIGHT($B$2, 4))</f>
        <v>2021</v>
      </c>
      <c r="C122" s="197"/>
      <c r="D122" s="196">
        <f>B122-1</f>
        <v>2020</v>
      </c>
      <c r="E122" s="204"/>
      <c r="F122" s="196">
        <f>B122</f>
        <v>2021</v>
      </c>
      <c r="G122" s="204"/>
      <c r="H122" s="196">
        <f>D122</f>
        <v>2020</v>
      </c>
      <c r="I122" s="204"/>
      <c r="J122" s="140" t="s">
        <v>4</v>
      </c>
      <c r="K122" s="141" t="s">
        <v>2</v>
      </c>
    </row>
    <row r="123" spans="1:11" x14ac:dyDescent="0.2">
      <c r="A123" s="163" t="s">
        <v>157</v>
      </c>
      <c r="B123" s="61" t="s">
        <v>12</v>
      </c>
      <c r="C123" s="62" t="s">
        <v>13</v>
      </c>
      <c r="D123" s="61" t="s">
        <v>12</v>
      </c>
      <c r="E123" s="63" t="s">
        <v>13</v>
      </c>
      <c r="F123" s="62" t="s">
        <v>12</v>
      </c>
      <c r="G123" s="62" t="s">
        <v>13</v>
      </c>
      <c r="H123" s="61" t="s">
        <v>12</v>
      </c>
      <c r="I123" s="63" t="s">
        <v>13</v>
      </c>
      <c r="J123" s="61"/>
      <c r="K123" s="63"/>
    </row>
    <row r="124" spans="1:11" x14ac:dyDescent="0.2">
      <c r="A124" s="7" t="s">
        <v>444</v>
      </c>
      <c r="B124" s="65">
        <v>0</v>
      </c>
      <c r="C124" s="34">
        <f>IF(B150=0, "-", B124/B150)</f>
        <v>0</v>
      </c>
      <c r="D124" s="65">
        <v>25</v>
      </c>
      <c r="E124" s="9">
        <f>IF(D150=0, "-", D124/D150)</f>
        <v>7.6616610481152316E-3</v>
      </c>
      <c r="F124" s="81">
        <v>2</v>
      </c>
      <c r="G124" s="34">
        <f>IF(F150=0, "-", F124/F150)</f>
        <v>1.1273321684234259E-4</v>
      </c>
      <c r="H124" s="65">
        <v>115</v>
      </c>
      <c r="I124" s="9">
        <f>IF(H150=0, "-", H124/H150)</f>
        <v>9.0837282780410738E-3</v>
      </c>
      <c r="J124" s="8">
        <f t="shared" ref="J124:J148" si="10">IF(D124=0, "-", IF((B124-D124)/D124&lt;10, (B124-D124)/D124, "&gt;999%"))</f>
        <v>-1</v>
      </c>
      <c r="K124" s="9">
        <f t="shared" ref="K124:K148" si="11">IF(H124=0, "-", IF((F124-H124)/H124&lt;10, (F124-H124)/H124, "&gt;999%"))</f>
        <v>-0.9826086956521739</v>
      </c>
    </row>
    <row r="125" spans="1:11" x14ac:dyDescent="0.2">
      <c r="A125" s="7" t="s">
        <v>445</v>
      </c>
      <c r="B125" s="65">
        <v>209</v>
      </c>
      <c r="C125" s="34">
        <f>IF(B150=0, "-", B125/B150)</f>
        <v>5.361723961005644E-2</v>
      </c>
      <c r="D125" s="65">
        <v>137</v>
      </c>
      <c r="E125" s="9">
        <f>IF(D150=0, "-", D125/D150)</f>
        <v>4.1985902543671468E-2</v>
      </c>
      <c r="F125" s="81">
        <v>959</v>
      </c>
      <c r="G125" s="34">
        <f>IF(F150=0, "-", F125/F150)</f>
        <v>5.4055577475903276E-2</v>
      </c>
      <c r="H125" s="65">
        <v>610</v>
      </c>
      <c r="I125" s="9">
        <f>IF(H150=0, "-", H125/H150)</f>
        <v>4.8183254344391788E-2</v>
      </c>
      <c r="J125" s="8">
        <f t="shared" si="10"/>
        <v>0.52554744525547448</v>
      </c>
      <c r="K125" s="9">
        <f t="shared" si="11"/>
        <v>0.5721311475409836</v>
      </c>
    </row>
    <row r="126" spans="1:11" x14ac:dyDescent="0.2">
      <c r="A126" s="7" t="s">
        <v>446</v>
      </c>
      <c r="B126" s="65">
        <v>10</v>
      </c>
      <c r="C126" s="34">
        <f>IF(B150=0, "-", B126/B150)</f>
        <v>2.5654181631605951E-3</v>
      </c>
      <c r="D126" s="65">
        <v>8</v>
      </c>
      <c r="E126" s="9">
        <f>IF(D150=0, "-", D126/D150)</f>
        <v>2.4517315353968739E-3</v>
      </c>
      <c r="F126" s="81">
        <v>75</v>
      </c>
      <c r="G126" s="34">
        <f>IF(F150=0, "-", F126/F150)</f>
        <v>4.2274956315878475E-3</v>
      </c>
      <c r="H126" s="65">
        <v>38</v>
      </c>
      <c r="I126" s="9">
        <f>IF(H150=0, "-", H126/H150)</f>
        <v>3.0015797788309636E-3</v>
      </c>
      <c r="J126" s="8">
        <f t="shared" si="10"/>
        <v>0.25</v>
      </c>
      <c r="K126" s="9">
        <f t="shared" si="11"/>
        <v>0.97368421052631582</v>
      </c>
    </row>
    <row r="127" spans="1:11" x14ac:dyDescent="0.2">
      <c r="A127" s="7" t="s">
        <v>447</v>
      </c>
      <c r="B127" s="65">
        <v>0</v>
      </c>
      <c r="C127" s="34">
        <f>IF(B150=0, "-", B127/B150)</f>
        <v>0</v>
      </c>
      <c r="D127" s="65">
        <v>52</v>
      </c>
      <c r="E127" s="9">
        <f>IF(D150=0, "-", D127/D150)</f>
        <v>1.5936254980079681E-2</v>
      </c>
      <c r="F127" s="81">
        <v>0</v>
      </c>
      <c r="G127" s="34">
        <f>IF(F150=0, "-", F127/F150)</f>
        <v>0</v>
      </c>
      <c r="H127" s="65">
        <v>280</v>
      </c>
      <c r="I127" s="9">
        <f>IF(H150=0, "-", H127/H150)</f>
        <v>2.2116903633491312E-2</v>
      </c>
      <c r="J127" s="8">
        <f t="shared" si="10"/>
        <v>-1</v>
      </c>
      <c r="K127" s="9">
        <f t="shared" si="11"/>
        <v>-1</v>
      </c>
    </row>
    <row r="128" spans="1:11" x14ac:dyDescent="0.2">
      <c r="A128" s="7" t="s">
        <v>448</v>
      </c>
      <c r="B128" s="65">
        <v>0</v>
      </c>
      <c r="C128" s="34">
        <f>IF(B150=0, "-", B128/B150)</f>
        <v>0</v>
      </c>
      <c r="D128" s="65">
        <v>72</v>
      </c>
      <c r="E128" s="9">
        <f>IF(D150=0, "-", D128/D150)</f>
        <v>2.2065583818571866E-2</v>
      </c>
      <c r="F128" s="81">
        <v>0</v>
      </c>
      <c r="G128" s="34">
        <f>IF(F150=0, "-", F128/F150)</f>
        <v>0</v>
      </c>
      <c r="H128" s="65">
        <v>322</v>
      </c>
      <c r="I128" s="9">
        <f>IF(H150=0, "-", H128/H150)</f>
        <v>2.5434439178515008E-2</v>
      </c>
      <c r="J128" s="8">
        <f t="shared" si="10"/>
        <v>-1</v>
      </c>
      <c r="K128" s="9">
        <f t="shared" si="11"/>
        <v>-1</v>
      </c>
    </row>
    <row r="129" spans="1:11" x14ac:dyDescent="0.2">
      <c r="A129" s="7" t="s">
        <v>449</v>
      </c>
      <c r="B129" s="65">
        <v>203</v>
      </c>
      <c r="C129" s="34">
        <f>IF(B150=0, "-", B129/B150)</f>
        <v>5.207798871216008E-2</v>
      </c>
      <c r="D129" s="65">
        <v>0</v>
      </c>
      <c r="E129" s="9">
        <f>IF(D150=0, "-", D129/D150)</f>
        <v>0</v>
      </c>
      <c r="F129" s="81">
        <v>656</v>
      </c>
      <c r="G129" s="34">
        <f>IF(F150=0, "-", F129/F150)</f>
        <v>3.6976495124288369E-2</v>
      </c>
      <c r="H129" s="65">
        <v>0</v>
      </c>
      <c r="I129" s="9">
        <f>IF(H150=0, "-", H129/H150)</f>
        <v>0</v>
      </c>
      <c r="J129" s="8" t="str">
        <f t="shared" si="10"/>
        <v>-</v>
      </c>
      <c r="K129" s="9" t="str">
        <f t="shared" si="11"/>
        <v>-</v>
      </c>
    </row>
    <row r="130" spans="1:11" x14ac:dyDescent="0.2">
      <c r="A130" s="7" t="s">
        <v>450</v>
      </c>
      <c r="B130" s="65">
        <v>149</v>
      </c>
      <c r="C130" s="34">
        <f>IF(B150=0, "-", B130/B150)</f>
        <v>3.8224730631092871E-2</v>
      </c>
      <c r="D130" s="65">
        <v>177</v>
      </c>
      <c r="E130" s="9">
        <f>IF(D150=0, "-", D130/D150)</f>
        <v>5.4244560220655838E-2</v>
      </c>
      <c r="F130" s="81">
        <v>994</v>
      </c>
      <c r="G130" s="34">
        <f>IF(F150=0, "-", F130/F150)</f>
        <v>5.6028408770644272E-2</v>
      </c>
      <c r="H130" s="65">
        <v>812</v>
      </c>
      <c r="I130" s="9">
        <f>IF(H150=0, "-", H130/H150)</f>
        <v>6.4139020537124808E-2</v>
      </c>
      <c r="J130" s="8">
        <f t="shared" si="10"/>
        <v>-0.15819209039548024</v>
      </c>
      <c r="K130" s="9">
        <f t="shared" si="11"/>
        <v>0.22413793103448276</v>
      </c>
    </row>
    <row r="131" spans="1:11" x14ac:dyDescent="0.2">
      <c r="A131" s="7" t="s">
        <v>451</v>
      </c>
      <c r="B131" s="65">
        <v>200</v>
      </c>
      <c r="C131" s="34">
        <f>IF(B150=0, "-", B131/B150)</f>
        <v>5.1308363263211906E-2</v>
      </c>
      <c r="D131" s="65">
        <v>224</v>
      </c>
      <c r="E131" s="9">
        <f>IF(D150=0, "-", D131/D150)</f>
        <v>6.8648482991112467E-2</v>
      </c>
      <c r="F131" s="81">
        <v>1381</v>
      </c>
      <c r="G131" s="34">
        <f>IF(F150=0, "-", F131/F150)</f>
        <v>7.7842286229637569E-2</v>
      </c>
      <c r="H131" s="65">
        <v>887</v>
      </c>
      <c r="I131" s="9">
        <f>IF(H150=0, "-", H131/H150)</f>
        <v>7.0063191153238544E-2</v>
      </c>
      <c r="J131" s="8">
        <f t="shared" si="10"/>
        <v>-0.10714285714285714</v>
      </c>
      <c r="K131" s="9">
        <f t="shared" si="11"/>
        <v>0.55693348365276207</v>
      </c>
    </row>
    <row r="132" spans="1:11" x14ac:dyDescent="0.2">
      <c r="A132" s="7" t="s">
        <v>452</v>
      </c>
      <c r="B132" s="65">
        <v>114</v>
      </c>
      <c r="C132" s="34">
        <f>IF(B150=0, "-", B132/B150)</f>
        <v>2.9245767060030785E-2</v>
      </c>
      <c r="D132" s="65">
        <v>116</v>
      </c>
      <c r="E132" s="9">
        <f>IF(D150=0, "-", D132/D150)</f>
        <v>3.5550107263254672E-2</v>
      </c>
      <c r="F132" s="81">
        <v>509</v>
      </c>
      <c r="G132" s="34">
        <f>IF(F150=0, "-", F132/F150)</f>
        <v>2.8690603686376191E-2</v>
      </c>
      <c r="H132" s="65">
        <v>360</v>
      </c>
      <c r="I132" s="9">
        <f>IF(H150=0, "-", H132/H150)</f>
        <v>2.843601895734597E-2</v>
      </c>
      <c r="J132" s="8">
        <f t="shared" si="10"/>
        <v>-1.7241379310344827E-2</v>
      </c>
      <c r="K132" s="9">
        <f t="shared" si="11"/>
        <v>0.41388888888888886</v>
      </c>
    </row>
    <row r="133" spans="1:11" x14ac:dyDescent="0.2">
      <c r="A133" s="7" t="s">
        <v>453</v>
      </c>
      <c r="B133" s="65">
        <v>93</v>
      </c>
      <c r="C133" s="34">
        <f>IF(B150=0, "-", B133/B150)</f>
        <v>2.3858388917393534E-2</v>
      </c>
      <c r="D133" s="65">
        <v>39</v>
      </c>
      <c r="E133" s="9">
        <f>IF(D150=0, "-", D133/D150)</f>
        <v>1.1952191235059761E-2</v>
      </c>
      <c r="F133" s="81">
        <v>371</v>
      </c>
      <c r="G133" s="34">
        <f>IF(F150=0, "-", F133/F150)</f>
        <v>2.091201172425455E-2</v>
      </c>
      <c r="H133" s="65">
        <v>181</v>
      </c>
      <c r="I133" s="9">
        <f>IF(H150=0, "-", H133/H150)</f>
        <v>1.4296998420221169E-2</v>
      </c>
      <c r="J133" s="8">
        <f t="shared" si="10"/>
        <v>1.3846153846153846</v>
      </c>
      <c r="K133" s="9">
        <f t="shared" si="11"/>
        <v>1.0497237569060773</v>
      </c>
    </row>
    <row r="134" spans="1:11" x14ac:dyDescent="0.2">
      <c r="A134" s="7" t="s">
        <v>454</v>
      </c>
      <c r="B134" s="65">
        <v>105</v>
      </c>
      <c r="C134" s="34">
        <f>IF(B150=0, "-", B134/B150)</f>
        <v>2.6936890713186248E-2</v>
      </c>
      <c r="D134" s="65">
        <v>111</v>
      </c>
      <c r="E134" s="9">
        <f>IF(D150=0, "-", D134/D150)</f>
        <v>3.4017775053631627E-2</v>
      </c>
      <c r="F134" s="81">
        <v>1096</v>
      </c>
      <c r="G134" s="34">
        <f>IF(F150=0, "-", F134/F150)</f>
        <v>6.177780282960374E-2</v>
      </c>
      <c r="H134" s="65">
        <v>544</v>
      </c>
      <c r="I134" s="9">
        <f>IF(H150=0, "-", H134/H150)</f>
        <v>4.2969984202211688E-2</v>
      </c>
      <c r="J134" s="8">
        <f t="shared" si="10"/>
        <v>-5.4054054054054057E-2</v>
      </c>
      <c r="K134" s="9">
        <f t="shared" si="11"/>
        <v>1.0147058823529411</v>
      </c>
    </row>
    <row r="135" spans="1:11" x14ac:dyDescent="0.2">
      <c r="A135" s="7" t="s">
        <v>455</v>
      </c>
      <c r="B135" s="65">
        <v>82</v>
      </c>
      <c r="C135" s="34">
        <f>IF(B150=0, "-", B135/B150)</f>
        <v>2.1036428937916879E-2</v>
      </c>
      <c r="D135" s="65">
        <v>39</v>
      </c>
      <c r="E135" s="9">
        <f>IF(D150=0, "-", D135/D150)</f>
        <v>1.1952191235059761E-2</v>
      </c>
      <c r="F135" s="81">
        <v>298</v>
      </c>
      <c r="G135" s="34">
        <f>IF(F150=0, "-", F135/F150)</f>
        <v>1.6797249309509047E-2</v>
      </c>
      <c r="H135" s="65">
        <v>103</v>
      </c>
      <c r="I135" s="9">
        <f>IF(H150=0, "-", H135/H150)</f>
        <v>8.1358609794628754E-3</v>
      </c>
      <c r="J135" s="8">
        <f t="shared" si="10"/>
        <v>1.1025641025641026</v>
      </c>
      <c r="K135" s="9">
        <f t="shared" si="11"/>
        <v>1.8932038834951457</v>
      </c>
    </row>
    <row r="136" spans="1:11" x14ac:dyDescent="0.2">
      <c r="A136" s="7" t="s">
        <v>456</v>
      </c>
      <c r="B136" s="65">
        <v>229</v>
      </c>
      <c r="C136" s="34">
        <f>IF(B150=0, "-", B136/B150)</f>
        <v>5.8748075936377632E-2</v>
      </c>
      <c r="D136" s="65">
        <v>52</v>
      </c>
      <c r="E136" s="9">
        <f>IF(D150=0, "-", D136/D150)</f>
        <v>1.5936254980079681E-2</v>
      </c>
      <c r="F136" s="81">
        <v>1130</v>
      </c>
      <c r="G136" s="34">
        <f>IF(F150=0, "-", F136/F150)</f>
        <v>6.3694267515923567E-2</v>
      </c>
      <c r="H136" s="65">
        <v>331</v>
      </c>
      <c r="I136" s="9">
        <f>IF(H150=0, "-", H136/H150)</f>
        <v>2.6145339652448658E-2</v>
      </c>
      <c r="J136" s="8">
        <f t="shared" si="10"/>
        <v>3.4038461538461537</v>
      </c>
      <c r="K136" s="9">
        <f t="shared" si="11"/>
        <v>2.4138972809667676</v>
      </c>
    </row>
    <row r="137" spans="1:11" x14ac:dyDescent="0.2">
      <c r="A137" s="7" t="s">
        <v>457</v>
      </c>
      <c r="B137" s="65">
        <v>287</v>
      </c>
      <c r="C137" s="34">
        <f>IF(B150=0, "-", B137/B150)</f>
        <v>7.3627501282709076E-2</v>
      </c>
      <c r="D137" s="65">
        <v>250</v>
      </c>
      <c r="E137" s="9">
        <f>IF(D150=0, "-", D137/D150)</f>
        <v>7.6616610481152314E-2</v>
      </c>
      <c r="F137" s="81">
        <v>1474</v>
      </c>
      <c r="G137" s="34">
        <f>IF(F150=0, "-", F137/F150)</f>
        <v>8.3084380812806488E-2</v>
      </c>
      <c r="H137" s="65">
        <v>957</v>
      </c>
      <c r="I137" s="9">
        <f>IF(H150=0, "-", H137/H150)</f>
        <v>7.5592417061611378E-2</v>
      </c>
      <c r="J137" s="8">
        <f t="shared" si="10"/>
        <v>0.14799999999999999</v>
      </c>
      <c r="K137" s="9">
        <f t="shared" si="11"/>
        <v>0.54022988505747127</v>
      </c>
    </row>
    <row r="138" spans="1:11" x14ac:dyDescent="0.2">
      <c r="A138" s="7" t="s">
        <v>458</v>
      </c>
      <c r="B138" s="65">
        <v>124</v>
      </c>
      <c r="C138" s="34">
        <f>IF(B150=0, "-", B138/B150)</f>
        <v>3.1811185223191381E-2</v>
      </c>
      <c r="D138" s="65">
        <v>127</v>
      </c>
      <c r="E138" s="9">
        <f>IF(D150=0, "-", D138/D150)</f>
        <v>3.8921238124425377E-2</v>
      </c>
      <c r="F138" s="81">
        <v>488</v>
      </c>
      <c r="G138" s="34">
        <f>IF(F150=0, "-", F138/F150)</f>
        <v>2.7506904909531595E-2</v>
      </c>
      <c r="H138" s="65">
        <v>274</v>
      </c>
      <c r="I138" s="9">
        <f>IF(H150=0, "-", H138/H150)</f>
        <v>2.1642969984202211E-2</v>
      </c>
      <c r="J138" s="8">
        <f t="shared" si="10"/>
        <v>-2.3622047244094488E-2</v>
      </c>
      <c r="K138" s="9">
        <f t="shared" si="11"/>
        <v>0.78102189781021902</v>
      </c>
    </row>
    <row r="139" spans="1:11" x14ac:dyDescent="0.2">
      <c r="A139" s="7" t="s">
        <v>459</v>
      </c>
      <c r="B139" s="65">
        <v>223</v>
      </c>
      <c r="C139" s="34">
        <f>IF(B150=0, "-", B139/B150)</f>
        <v>5.7208825038481272E-2</v>
      </c>
      <c r="D139" s="65">
        <v>171</v>
      </c>
      <c r="E139" s="9">
        <f>IF(D150=0, "-", D139/D150)</f>
        <v>5.2405761569108179E-2</v>
      </c>
      <c r="F139" s="81">
        <v>947</v>
      </c>
      <c r="G139" s="34">
        <f>IF(F150=0, "-", F139/F150)</f>
        <v>5.3379178174849218E-2</v>
      </c>
      <c r="H139" s="65">
        <v>727</v>
      </c>
      <c r="I139" s="9">
        <f>IF(H150=0, "-", H139/H150)</f>
        <v>5.7424960505529227E-2</v>
      </c>
      <c r="J139" s="8">
        <f t="shared" si="10"/>
        <v>0.30409356725146197</v>
      </c>
      <c r="K139" s="9">
        <f t="shared" si="11"/>
        <v>0.30261348005502064</v>
      </c>
    </row>
    <row r="140" spans="1:11" x14ac:dyDescent="0.2">
      <c r="A140" s="7" t="s">
        <v>460</v>
      </c>
      <c r="B140" s="65">
        <v>0</v>
      </c>
      <c r="C140" s="34">
        <f>IF(B150=0, "-", B140/B150)</f>
        <v>0</v>
      </c>
      <c r="D140" s="65">
        <v>36</v>
      </c>
      <c r="E140" s="9">
        <f>IF(D150=0, "-", D140/D150)</f>
        <v>1.1032791909285933E-2</v>
      </c>
      <c r="F140" s="81">
        <v>24</v>
      </c>
      <c r="G140" s="34">
        <f>IF(F150=0, "-", F140/F150)</f>
        <v>1.3527986021081111E-3</v>
      </c>
      <c r="H140" s="65">
        <v>172</v>
      </c>
      <c r="I140" s="9">
        <f>IF(H150=0, "-", H140/H150)</f>
        <v>1.3586097946287519E-2</v>
      </c>
      <c r="J140" s="8">
        <f t="shared" si="10"/>
        <v>-1</v>
      </c>
      <c r="K140" s="9">
        <f t="shared" si="11"/>
        <v>-0.86046511627906974</v>
      </c>
    </row>
    <row r="141" spans="1:11" x14ac:dyDescent="0.2">
      <c r="A141" s="7" t="s">
        <v>461</v>
      </c>
      <c r="B141" s="65">
        <v>69</v>
      </c>
      <c r="C141" s="34">
        <f>IF(B150=0, "-", B141/B150)</f>
        <v>1.7701385325808106E-2</v>
      </c>
      <c r="D141" s="65">
        <v>89</v>
      </c>
      <c r="E141" s="9">
        <f>IF(D150=0, "-", D141/D150)</f>
        <v>2.7275513331290222E-2</v>
      </c>
      <c r="F141" s="81">
        <v>446</v>
      </c>
      <c r="G141" s="34">
        <f>IF(F150=0, "-", F141/F150)</f>
        <v>2.5139507355842399E-2</v>
      </c>
      <c r="H141" s="65">
        <v>341</v>
      </c>
      <c r="I141" s="9">
        <f>IF(H150=0, "-", H141/H150)</f>
        <v>2.6935229067930489E-2</v>
      </c>
      <c r="J141" s="8">
        <f t="shared" si="10"/>
        <v>-0.2247191011235955</v>
      </c>
      <c r="K141" s="9">
        <f t="shared" si="11"/>
        <v>0.30791788856304986</v>
      </c>
    </row>
    <row r="142" spans="1:11" x14ac:dyDescent="0.2">
      <c r="A142" s="7" t="s">
        <v>462</v>
      </c>
      <c r="B142" s="65">
        <v>18</v>
      </c>
      <c r="C142" s="34">
        <f>IF(B150=0, "-", B142/B150)</f>
        <v>4.6177526936890716E-3</v>
      </c>
      <c r="D142" s="65">
        <v>6</v>
      </c>
      <c r="E142" s="9">
        <f>IF(D150=0, "-", D142/D150)</f>
        <v>1.8387986515476554E-3</v>
      </c>
      <c r="F142" s="81">
        <v>76</v>
      </c>
      <c r="G142" s="34">
        <f>IF(F150=0, "-", F142/F150)</f>
        <v>4.283862240009019E-3</v>
      </c>
      <c r="H142" s="65">
        <v>23</v>
      </c>
      <c r="I142" s="9">
        <f>IF(H150=0, "-", H142/H150)</f>
        <v>1.8167456556082149E-3</v>
      </c>
      <c r="J142" s="8">
        <f t="shared" si="10"/>
        <v>2</v>
      </c>
      <c r="K142" s="9">
        <f t="shared" si="11"/>
        <v>2.3043478260869565</v>
      </c>
    </row>
    <row r="143" spans="1:11" x14ac:dyDescent="0.2">
      <c r="A143" s="7" t="s">
        <v>463</v>
      </c>
      <c r="B143" s="65">
        <v>112</v>
      </c>
      <c r="C143" s="34">
        <f>IF(B150=0, "-", B143/B150)</f>
        <v>2.8732683427398667E-2</v>
      </c>
      <c r="D143" s="65">
        <v>194</v>
      </c>
      <c r="E143" s="9">
        <f>IF(D150=0, "-", D143/D150)</f>
        <v>5.9454489733374194E-2</v>
      </c>
      <c r="F143" s="81">
        <v>1937</v>
      </c>
      <c r="G143" s="34">
        <f>IF(F150=0, "-", F143/F150)</f>
        <v>0.10918212051180881</v>
      </c>
      <c r="H143" s="65">
        <v>812</v>
      </c>
      <c r="I143" s="9">
        <f>IF(H150=0, "-", H143/H150)</f>
        <v>6.4139020537124808E-2</v>
      </c>
      <c r="J143" s="8">
        <f t="shared" si="10"/>
        <v>-0.42268041237113402</v>
      </c>
      <c r="K143" s="9">
        <f t="shared" si="11"/>
        <v>1.3854679802955665</v>
      </c>
    </row>
    <row r="144" spans="1:11" x14ac:dyDescent="0.2">
      <c r="A144" s="7" t="s">
        <v>464</v>
      </c>
      <c r="B144" s="65">
        <v>167</v>
      </c>
      <c r="C144" s="34">
        <f>IF(B150=0, "-", B144/B150)</f>
        <v>4.2842483324781938E-2</v>
      </c>
      <c r="D144" s="65">
        <v>117</v>
      </c>
      <c r="E144" s="9">
        <f>IF(D150=0, "-", D144/D150)</f>
        <v>3.5856573705179286E-2</v>
      </c>
      <c r="F144" s="81">
        <v>512</v>
      </c>
      <c r="G144" s="34">
        <f>IF(F150=0, "-", F144/F150)</f>
        <v>2.8859703511639703E-2</v>
      </c>
      <c r="H144" s="65">
        <v>421</v>
      </c>
      <c r="I144" s="9">
        <f>IF(H150=0, "-", H144/H150)</f>
        <v>3.3254344391785151E-2</v>
      </c>
      <c r="J144" s="8">
        <f t="shared" si="10"/>
        <v>0.42735042735042733</v>
      </c>
      <c r="K144" s="9">
        <f t="shared" si="11"/>
        <v>0.2161520190023753</v>
      </c>
    </row>
    <row r="145" spans="1:11" x14ac:dyDescent="0.2">
      <c r="A145" s="7" t="s">
        <v>465</v>
      </c>
      <c r="B145" s="65">
        <v>655</v>
      </c>
      <c r="C145" s="34">
        <f>IF(B150=0, "-", B145/B150)</f>
        <v>0.16803488968701899</v>
      </c>
      <c r="D145" s="65">
        <v>455</v>
      </c>
      <c r="E145" s="9">
        <f>IF(D150=0, "-", D145/D150)</f>
        <v>0.1394422310756972</v>
      </c>
      <c r="F145" s="81">
        <v>832</v>
      </c>
      <c r="G145" s="34">
        <f>IF(F150=0, "-", F145/F150)</f>
        <v>4.6897018206414523E-2</v>
      </c>
      <c r="H145" s="65">
        <v>1614</v>
      </c>
      <c r="I145" s="9">
        <f>IF(H150=0, "-", H145/H150)</f>
        <v>0.12748815165876778</v>
      </c>
      <c r="J145" s="8">
        <f t="shared" si="10"/>
        <v>0.43956043956043955</v>
      </c>
      <c r="K145" s="9">
        <f t="shared" si="11"/>
        <v>-0.48451053283767037</v>
      </c>
    </row>
    <row r="146" spans="1:11" x14ac:dyDescent="0.2">
      <c r="A146" s="7" t="s">
        <v>466</v>
      </c>
      <c r="B146" s="65">
        <v>589</v>
      </c>
      <c r="C146" s="34">
        <f>IF(B150=0, "-", B146/B150)</f>
        <v>0.15110312981015905</v>
      </c>
      <c r="D146" s="65">
        <v>564</v>
      </c>
      <c r="E146" s="9">
        <f>IF(D150=0, "-", D146/D150)</f>
        <v>0.17284707324547963</v>
      </c>
      <c r="F146" s="81">
        <v>2532</v>
      </c>
      <c r="G146" s="34">
        <f>IF(F150=0, "-", F146/F150)</f>
        <v>0.14272025252240572</v>
      </c>
      <c r="H146" s="65">
        <v>2059</v>
      </c>
      <c r="I146" s="9">
        <f>IF(H150=0, "-", H146/H150)</f>
        <v>0.16263823064770933</v>
      </c>
      <c r="J146" s="8">
        <f t="shared" si="10"/>
        <v>4.4326241134751775E-2</v>
      </c>
      <c r="K146" s="9">
        <f t="shared" si="11"/>
        <v>0.22972316658572123</v>
      </c>
    </row>
    <row r="147" spans="1:11" x14ac:dyDescent="0.2">
      <c r="A147" s="7" t="s">
        <v>467</v>
      </c>
      <c r="B147" s="65">
        <v>4</v>
      </c>
      <c r="C147" s="34">
        <f>IF(B150=0, "-", B147/B150)</f>
        <v>1.026167265264238E-3</v>
      </c>
      <c r="D147" s="65">
        <v>0</v>
      </c>
      <c r="E147" s="9">
        <f>IF(D150=0, "-", D147/D150)</f>
        <v>0</v>
      </c>
      <c r="F147" s="81">
        <v>34</v>
      </c>
      <c r="G147" s="34">
        <f>IF(F150=0, "-", F147/F150)</f>
        <v>1.9164646863198242E-3</v>
      </c>
      <c r="H147" s="65">
        <v>1</v>
      </c>
      <c r="I147" s="9">
        <f>IF(H150=0, "-", H147/H150)</f>
        <v>7.8988941548183248E-5</v>
      </c>
      <c r="J147" s="8" t="str">
        <f t="shared" si="10"/>
        <v>-</v>
      </c>
      <c r="K147" s="9" t="str">
        <f t="shared" si="11"/>
        <v>&gt;999%</v>
      </c>
    </row>
    <row r="148" spans="1:11" x14ac:dyDescent="0.2">
      <c r="A148" s="7" t="s">
        <v>468</v>
      </c>
      <c r="B148" s="65">
        <v>256</v>
      </c>
      <c r="C148" s="34">
        <f>IF(B150=0, "-", B148/B150)</f>
        <v>6.5674704976911233E-2</v>
      </c>
      <c r="D148" s="65">
        <v>202</v>
      </c>
      <c r="E148" s="9">
        <f>IF(D150=0, "-", D148/D150)</f>
        <v>6.1906221268771072E-2</v>
      </c>
      <c r="F148" s="81">
        <v>968</v>
      </c>
      <c r="G148" s="34">
        <f>IF(F150=0, "-", F148/F150)</f>
        <v>5.4562876951693817E-2</v>
      </c>
      <c r="H148" s="65">
        <v>676</v>
      </c>
      <c r="I148" s="9">
        <f>IF(H150=0, "-", H148/H150)</f>
        <v>5.3396524486571881E-2</v>
      </c>
      <c r="J148" s="8">
        <f t="shared" si="10"/>
        <v>0.26732673267326734</v>
      </c>
      <c r="K148" s="9">
        <f t="shared" si="11"/>
        <v>0.43195266272189348</v>
      </c>
    </row>
    <row r="149" spans="1:11" x14ac:dyDescent="0.2">
      <c r="A149" s="2"/>
      <c r="B149" s="68"/>
      <c r="C149" s="33"/>
      <c r="D149" s="68"/>
      <c r="E149" s="6"/>
      <c r="F149" s="82"/>
      <c r="G149" s="33"/>
      <c r="H149" s="68"/>
      <c r="I149" s="6"/>
      <c r="J149" s="5"/>
      <c r="K149" s="6"/>
    </row>
    <row r="150" spans="1:11" s="43" customFormat="1" x14ac:dyDescent="0.2">
      <c r="A150" s="162" t="s">
        <v>626</v>
      </c>
      <c r="B150" s="71">
        <f>SUM(B124:B149)</f>
        <v>3898</v>
      </c>
      <c r="C150" s="40">
        <f>B150/34633</f>
        <v>0.11255161262379811</v>
      </c>
      <c r="D150" s="71">
        <f>SUM(D124:D149)</f>
        <v>3263</v>
      </c>
      <c r="E150" s="41">
        <f>D150/34898</f>
        <v>9.3501060232678096E-2</v>
      </c>
      <c r="F150" s="77">
        <f>SUM(F124:F149)</f>
        <v>17741</v>
      </c>
      <c r="G150" s="42">
        <f>F150/181900</f>
        <v>9.7531610775151184E-2</v>
      </c>
      <c r="H150" s="71">
        <f>SUM(H124:H149)</f>
        <v>12660</v>
      </c>
      <c r="I150" s="41">
        <f>H150/140902</f>
        <v>8.9849682758229119E-2</v>
      </c>
      <c r="J150" s="37">
        <f>IF(D150=0, "-", IF((B150-D150)/D150&lt;10, (B150-D150)/D150, "&gt;999%"))</f>
        <v>0.19460619062212689</v>
      </c>
      <c r="K150" s="38">
        <f>IF(H150=0, "-", IF((F150-H150)/H150&lt;10, (F150-H150)/H150, "&gt;999%"))</f>
        <v>0.40134281200631911</v>
      </c>
    </row>
    <row r="151" spans="1:11" x14ac:dyDescent="0.2">
      <c r="B151" s="83"/>
      <c r="D151" s="83"/>
      <c r="F151" s="83"/>
      <c r="H151" s="83"/>
    </row>
    <row r="152" spans="1:11" x14ac:dyDescent="0.2">
      <c r="A152" s="163" t="s">
        <v>158</v>
      </c>
      <c r="B152" s="61" t="s">
        <v>12</v>
      </c>
      <c r="C152" s="62" t="s">
        <v>13</v>
      </c>
      <c r="D152" s="61" t="s">
        <v>12</v>
      </c>
      <c r="E152" s="63" t="s">
        <v>13</v>
      </c>
      <c r="F152" s="62" t="s">
        <v>12</v>
      </c>
      <c r="G152" s="62" t="s">
        <v>13</v>
      </c>
      <c r="H152" s="61" t="s">
        <v>12</v>
      </c>
      <c r="I152" s="63" t="s">
        <v>13</v>
      </c>
      <c r="J152" s="61"/>
      <c r="K152" s="63"/>
    </row>
    <row r="153" spans="1:11" x14ac:dyDescent="0.2">
      <c r="A153" s="7" t="s">
        <v>469</v>
      </c>
      <c r="B153" s="65">
        <v>5</v>
      </c>
      <c r="C153" s="34">
        <f>IF(B173=0, "-", B153/B173)</f>
        <v>5.6242969628796397E-3</v>
      </c>
      <c r="D153" s="65">
        <v>0</v>
      </c>
      <c r="E153" s="9">
        <f>IF(D173=0, "-", D153/D173)</f>
        <v>0</v>
      </c>
      <c r="F153" s="81">
        <v>25</v>
      </c>
      <c r="G153" s="34">
        <f>IF(F173=0, "-", F153/F173)</f>
        <v>5.5260831122900091E-3</v>
      </c>
      <c r="H153" s="65">
        <v>6</v>
      </c>
      <c r="I153" s="9">
        <f>IF(H173=0, "-", H153/H173)</f>
        <v>1.7841213202497771E-3</v>
      </c>
      <c r="J153" s="8" t="str">
        <f t="shared" ref="J153:J171" si="12">IF(D153=0, "-", IF((B153-D153)/D153&lt;10, (B153-D153)/D153, "&gt;999%"))</f>
        <v>-</v>
      </c>
      <c r="K153" s="9">
        <f t="shared" ref="K153:K171" si="13">IF(H153=0, "-", IF((F153-H153)/H153&lt;10, (F153-H153)/H153, "&gt;999%"))</f>
        <v>3.1666666666666665</v>
      </c>
    </row>
    <row r="154" spans="1:11" x14ac:dyDescent="0.2">
      <c r="A154" s="7" t="s">
        <v>470</v>
      </c>
      <c r="B154" s="65">
        <v>111</v>
      </c>
      <c r="C154" s="34">
        <f>IF(B173=0, "-", B154/B173)</f>
        <v>0.12485939257592801</v>
      </c>
      <c r="D154" s="65">
        <v>92</v>
      </c>
      <c r="E154" s="9">
        <f>IF(D173=0, "-", D154/D173)</f>
        <v>0.10233592880978866</v>
      </c>
      <c r="F154" s="81">
        <v>448</v>
      </c>
      <c r="G154" s="34">
        <f>IF(F173=0, "-", F154/F173)</f>
        <v>9.902740937223696E-2</v>
      </c>
      <c r="H154" s="65">
        <v>403</v>
      </c>
      <c r="I154" s="9">
        <f>IF(H173=0, "-", H154/H173)</f>
        <v>0.11983348201011002</v>
      </c>
      <c r="J154" s="8">
        <f t="shared" si="12"/>
        <v>0.20652173913043478</v>
      </c>
      <c r="K154" s="9">
        <f t="shared" si="13"/>
        <v>0.11166253101736973</v>
      </c>
    </row>
    <row r="155" spans="1:11" x14ac:dyDescent="0.2">
      <c r="A155" s="7" t="s">
        <v>471</v>
      </c>
      <c r="B155" s="65">
        <v>137</v>
      </c>
      <c r="C155" s="34">
        <f>IF(B173=0, "-", B155/B173)</f>
        <v>0.15410573678290213</v>
      </c>
      <c r="D155" s="65">
        <v>139</v>
      </c>
      <c r="E155" s="9">
        <f>IF(D173=0, "-", D155/D173)</f>
        <v>0.1546162402669633</v>
      </c>
      <c r="F155" s="81">
        <v>686</v>
      </c>
      <c r="G155" s="34">
        <f>IF(F173=0, "-", F155/F173)</f>
        <v>0.15163572060123784</v>
      </c>
      <c r="H155" s="65">
        <v>476</v>
      </c>
      <c r="I155" s="9">
        <f>IF(H173=0, "-", H155/H173)</f>
        <v>0.1415402914064823</v>
      </c>
      <c r="J155" s="8">
        <f t="shared" si="12"/>
        <v>-1.4388489208633094E-2</v>
      </c>
      <c r="K155" s="9">
        <f t="shared" si="13"/>
        <v>0.44117647058823528</v>
      </c>
    </row>
    <row r="156" spans="1:11" x14ac:dyDescent="0.2">
      <c r="A156" s="7" t="s">
        <v>472</v>
      </c>
      <c r="B156" s="65">
        <v>23</v>
      </c>
      <c r="C156" s="34">
        <f>IF(B173=0, "-", B156/B173)</f>
        <v>2.5871766029246346E-2</v>
      </c>
      <c r="D156" s="65">
        <v>31</v>
      </c>
      <c r="E156" s="9">
        <f>IF(D173=0, "-", D156/D173)</f>
        <v>3.4482758620689655E-2</v>
      </c>
      <c r="F156" s="81">
        <v>109</v>
      </c>
      <c r="G156" s="34">
        <f>IF(F173=0, "-", F156/F173)</f>
        <v>2.4093722369584437E-2</v>
      </c>
      <c r="H156" s="65">
        <v>133</v>
      </c>
      <c r="I156" s="9">
        <f>IF(H173=0, "-", H156/H173)</f>
        <v>3.954802259887006E-2</v>
      </c>
      <c r="J156" s="8">
        <f t="shared" si="12"/>
        <v>-0.25806451612903225</v>
      </c>
      <c r="K156" s="9">
        <f t="shared" si="13"/>
        <v>-0.18045112781954886</v>
      </c>
    </row>
    <row r="157" spans="1:11" x14ac:dyDescent="0.2">
      <c r="A157" s="7" t="s">
        <v>473</v>
      </c>
      <c r="B157" s="65">
        <v>24</v>
      </c>
      <c r="C157" s="34">
        <f>IF(B173=0, "-", B157/B173)</f>
        <v>2.6996625421822271E-2</v>
      </c>
      <c r="D157" s="65">
        <v>0</v>
      </c>
      <c r="E157" s="9">
        <f>IF(D173=0, "-", D157/D173)</f>
        <v>0</v>
      </c>
      <c r="F157" s="81">
        <v>108</v>
      </c>
      <c r="G157" s="34">
        <f>IF(F173=0, "-", F157/F173)</f>
        <v>2.3872679045092837E-2</v>
      </c>
      <c r="H157" s="65">
        <v>0</v>
      </c>
      <c r="I157" s="9">
        <f>IF(H173=0, "-", H157/H173)</f>
        <v>0</v>
      </c>
      <c r="J157" s="8" t="str">
        <f t="shared" si="12"/>
        <v>-</v>
      </c>
      <c r="K157" s="9" t="str">
        <f t="shared" si="13"/>
        <v>-</v>
      </c>
    </row>
    <row r="158" spans="1:11" x14ac:dyDescent="0.2">
      <c r="A158" s="7" t="s">
        <v>474</v>
      </c>
      <c r="B158" s="65">
        <v>0</v>
      </c>
      <c r="C158" s="34">
        <f>IF(B173=0, "-", B158/B173)</f>
        <v>0</v>
      </c>
      <c r="D158" s="65">
        <v>0</v>
      </c>
      <c r="E158" s="9">
        <f>IF(D173=0, "-", D158/D173)</f>
        <v>0</v>
      </c>
      <c r="F158" s="81">
        <v>0</v>
      </c>
      <c r="G158" s="34">
        <f>IF(F173=0, "-", F158/F173)</f>
        <v>0</v>
      </c>
      <c r="H158" s="65">
        <v>1</v>
      </c>
      <c r="I158" s="9">
        <f>IF(H173=0, "-", H158/H173)</f>
        <v>2.9735355337496281E-4</v>
      </c>
      <c r="J158" s="8" t="str">
        <f t="shared" si="12"/>
        <v>-</v>
      </c>
      <c r="K158" s="9">
        <f t="shared" si="13"/>
        <v>-1</v>
      </c>
    </row>
    <row r="159" spans="1:11" x14ac:dyDescent="0.2">
      <c r="A159" s="7" t="s">
        <v>475</v>
      </c>
      <c r="B159" s="65">
        <v>14</v>
      </c>
      <c r="C159" s="34">
        <f>IF(B173=0, "-", B159/B173)</f>
        <v>1.5748031496062992E-2</v>
      </c>
      <c r="D159" s="65">
        <v>18</v>
      </c>
      <c r="E159" s="9">
        <f>IF(D173=0, "-", D159/D173)</f>
        <v>2.0022246941045607E-2</v>
      </c>
      <c r="F159" s="81">
        <v>81</v>
      </c>
      <c r="G159" s="34">
        <f>IF(F173=0, "-", F159/F173)</f>
        <v>1.790450928381963E-2</v>
      </c>
      <c r="H159" s="65">
        <v>82</v>
      </c>
      <c r="I159" s="9">
        <f>IF(H173=0, "-", H159/H173)</f>
        <v>2.4382991376746953E-2</v>
      </c>
      <c r="J159" s="8">
        <f t="shared" si="12"/>
        <v>-0.22222222222222221</v>
      </c>
      <c r="K159" s="9">
        <f t="shared" si="13"/>
        <v>-1.2195121951219513E-2</v>
      </c>
    </row>
    <row r="160" spans="1:11" x14ac:dyDescent="0.2">
      <c r="A160" s="7" t="s">
        <v>476</v>
      </c>
      <c r="B160" s="65">
        <v>1</v>
      </c>
      <c r="C160" s="34">
        <f>IF(B173=0, "-", B160/B173)</f>
        <v>1.1248593925759281E-3</v>
      </c>
      <c r="D160" s="65">
        <v>4</v>
      </c>
      <c r="E160" s="9">
        <f>IF(D173=0, "-", D160/D173)</f>
        <v>4.4493882091212458E-3</v>
      </c>
      <c r="F160" s="81">
        <v>11</v>
      </c>
      <c r="G160" s="34">
        <f>IF(F173=0, "-", F160/F173)</f>
        <v>2.4314765694076041E-3</v>
      </c>
      <c r="H160" s="65">
        <v>17</v>
      </c>
      <c r="I160" s="9">
        <f>IF(H173=0, "-", H160/H173)</f>
        <v>5.0550104073743682E-3</v>
      </c>
      <c r="J160" s="8">
        <f t="shared" si="12"/>
        <v>-0.75</v>
      </c>
      <c r="K160" s="9">
        <f t="shared" si="13"/>
        <v>-0.35294117647058826</v>
      </c>
    </row>
    <row r="161" spans="1:11" x14ac:dyDescent="0.2">
      <c r="A161" s="7" t="s">
        <v>477</v>
      </c>
      <c r="B161" s="65">
        <v>87</v>
      </c>
      <c r="C161" s="34">
        <f>IF(B173=0, "-", B161/B173)</f>
        <v>9.7862767154105731E-2</v>
      </c>
      <c r="D161" s="65">
        <v>0</v>
      </c>
      <c r="E161" s="9">
        <f>IF(D173=0, "-", D161/D173)</f>
        <v>0</v>
      </c>
      <c r="F161" s="81">
        <v>317</v>
      </c>
      <c r="G161" s="34">
        <f>IF(F173=0, "-", F161/F173)</f>
        <v>7.0070733863837317E-2</v>
      </c>
      <c r="H161" s="65">
        <v>0</v>
      </c>
      <c r="I161" s="9">
        <f>IF(H173=0, "-", H161/H173)</f>
        <v>0</v>
      </c>
      <c r="J161" s="8" t="str">
        <f t="shared" si="12"/>
        <v>-</v>
      </c>
      <c r="K161" s="9" t="str">
        <f t="shared" si="13"/>
        <v>-</v>
      </c>
    </row>
    <row r="162" spans="1:11" x14ac:dyDescent="0.2">
      <c r="A162" s="7" t="s">
        <v>478</v>
      </c>
      <c r="B162" s="65">
        <v>87</v>
      </c>
      <c r="C162" s="34">
        <f>IF(B173=0, "-", B162/B173)</f>
        <v>9.7862767154105731E-2</v>
      </c>
      <c r="D162" s="65">
        <v>99</v>
      </c>
      <c r="E162" s="9">
        <f>IF(D173=0, "-", D162/D173)</f>
        <v>0.11012235817575083</v>
      </c>
      <c r="F162" s="81">
        <v>428</v>
      </c>
      <c r="G162" s="34">
        <f>IF(F173=0, "-", F162/F173)</f>
        <v>9.4606542882404956E-2</v>
      </c>
      <c r="H162" s="65">
        <v>444</v>
      </c>
      <c r="I162" s="9">
        <f>IF(H173=0, "-", H162/H173)</f>
        <v>0.13202497769848351</v>
      </c>
      <c r="J162" s="8">
        <f t="shared" si="12"/>
        <v>-0.12121212121212122</v>
      </c>
      <c r="K162" s="9">
        <f t="shared" si="13"/>
        <v>-3.6036036036036036E-2</v>
      </c>
    </row>
    <row r="163" spans="1:11" x14ac:dyDescent="0.2">
      <c r="A163" s="7" t="s">
        <v>479</v>
      </c>
      <c r="B163" s="65">
        <v>20</v>
      </c>
      <c r="C163" s="34">
        <f>IF(B173=0, "-", B163/B173)</f>
        <v>2.2497187851518559E-2</v>
      </c>
      <c r="D163" s="65">
        <v>43</v>
      </c>
      <c r="E163" s="9">
        <f>IF(D173=0, "-", D163/D173)</f>
        <v>4.7830923248053395E-2</v>
      </c>
      <c r="F163" s="81">
        <v>140</v>
      </c>
      <c r="G163" s="34">
        <f>IF(F173=0, "-", F163/F173)</f>
        <v>3.0946065428824051E-2</v>
      </c>
      <c r="H163" s="65">
        <v>121</v>
      </c>
      <c r="I163" s="9">
        <f>IF(H173=0, "-", H163/H173)</f>
        <v>3.5979779958370504E-2</v>
      </c>
      <c r="J163" s="8">
        <f t="shared" si="12"/>
        <v>-0.53488372093023251</v>
      </c>
      <c r="K163" s="9">
        <f t="shared" si="13"/>
        <v>0.15702479338842976</v>
      </c>
    </row>
    <row r="164" spans="1:11" x14ac:dyDescent="0.2">
      <c r="A164" s="7" t="s">
        <v>480</v>
      </c>
      <c r="B164" s="65">
        <v>86</v>
      </c>
      <c r="C164" s="34">
        <f>IF(B173=0, "-", B164/B173)</f>
        <v>9.6737907761529809E-2</v>
      </c>
      <c r="D164" s="65">
        <v>166</v>
      </c>
      <c r="E164" s="9">
        <f>IF(D173=0, "-", D164/D173)</f>
        <v>0.18464961067853169</v>
      </c>
      <c r="F164" s="81">
        <v>422</v>
      </c>
      <c r="G164" s="34">
        <f>IF(F173=0, "-", F164/F173)</f>
        <v>9.3280282935455344E-2</v>
      </c>
      <c r="H164" s="65">
        <v>462</v>
      </c>
      <c r="I164" s="9">
        <f>IF(H173=0, "-", H164/H173)</f>
        <v>0.13737734165923282</v>
      </c>
      <c r="J164" s="8">
        <f t="shared" si="12"/>
        <v>-0.48192771084337349</v>
      </c>
      <c r="K164" s="9">
        <f t="shared" si="13"/>
        <v>-8.6580086580086577E-2</v>
      </c>
    </row>
    <row r="165" spans="1:11" x14ac:dyDescent="0.2">
      <c r="A165" s="7" t="s">
        <v>481</v>
      </c>
      <c r="B165" s="65">
        <v>18</v>
      </c>
      <c r="C165" s="34">
        <f>IF(B173=0, "-", B165/B173)</f>
        <v>2.0247469066366704E-2</v>
      </c>
      <c r="D165" s="65">
        <v>21</v>
      </c>
      <c r="E165" s="9">
        <f>IF(D173=0, "-", D165/D173)</f>
        <v>2.3359288097886542E-2</v>
      </c>
      <c r="F165" s="81">
        <v>89</v>
      </c>
      <c r="G165" s="34">
        <f>IF(F173=0, "-", F165/F173)</f>
        <v>1.967285587975243E-2</v>
      </c>
      <c r="H165" s="65">
        <v>67</v>
      </c>
      <c r="I165" s="9">
        <f>IF(H173=0, "-", H165/H173)</f>
        <v>1.9922688076122508E-2</v>
      </c>
      <c r="J165" s="8">
        <f t="shared" si="12"/>
        <v>-0.14285714285714285</v>
      </c>
      <c r="K165" s="9">
        <f t="shared" si="13"/>
        <v>0.32835820895522388</v>
      </c>
    </row>
    <row r="166" spans="1:11" x14ac:dyDescent="0.2">
      <c r="A166" s="7" t="s">
        <v>482</v>
      </c>
      <c r="B166" s="65">
        <v>35</v>
      </c>
      <c r="C166" s="34">
        <f>IF(B173=0, "-", B166/B173)</f>
        <v>3.937007874015748E-2</v>
      </c>
      <c r="D166" s="65">
        <v>2</v>
      </c>
      <c r="E166" s="9">
        <f>IF(D173=0, "-", D166/D173)</f>
        <v>2.2246941045606229E-3</v>
      </c>
      <c r="F166" s="81">
        <v>232</v>
      </c>
      <c r="G166" s="34">
        <f>IF(F173=0, "-", F166/F173)</f>
        <v>5.128205128205128E-2</v>
      </c>
      <c r="H166" s="65">
        <v>12</v>
      </c>
      <c r="I166" s="9">
        <f>IF(H173=0, "-", H166/H173)</f>
        <v>3.5682426404995541E-3</v>
      </c>
      <c r="J166" s="8" t="str">
        <f t="shared" si="12"/>
        <v>&gt;999%</v>
      </c>
      <c r="K166" s="9" t="str">
        <f t="shared" si="13"/>
        <v>&gt;999%</v>
      </c>
    </row>
    <row r="167" spans="1:11" x14ac:dyDescent="0.2">
      <c r="A167" s="7" t="s">
        <v>483</v>
      </c>
      <c r="B167" s="65">
        <v>102</v>
      </c>
      <c r="C167" s="34">
        <f>IF(B173=0, "-", B167/B173)</f>
        <v>0.11473565804274466</v>
      </c>
      <c r="D167" s="65">
        <v>125</v>
      </c>
      <c r="E167" s="9">
        <f>IF(D173=0, "-", D167/D173)</f>
        <v>0.13904338153503892</v>
      </c>
      <c r="F167" s="81">
        <v>578</v>
      </c>
      <c r="G167" s="34">
        <f>IF(F173=0, "-", F167/F173)</f>
        <v>0.12776304155614501</v>
      </c>
      <c r="H167" s="65">
        <v>513</v>
      </c>
      <c r="I167" s="9">
        <f>IF(H173=0, "-", H167/H173)</f>
        <v>0.15254237288135594</v>
      </c>
      <c r="J167" s="8">
        <f t="shared" si="12"/>
        <v>-0.184</v>
      </c>
      <c r="K167" s="9">
        <f t="shared" si="13"/>
        <v>0.12670565302144249</v>
      </c>
    </row>
    <row r="168" spans="1:11" x14ac:dyDescent="0.2">
      <c r="A168" s="7" t="s">
        <v>484</v>
      </c>
      <c r="B168" s="65">
        <v>19</v>
      </c>
      <c r="C168" s="34">
        <f>IF(B173=0, "-", B168/B173)</f>
        <v>2.1372328458942633E-2</v>
      </c>
      <c r="D168" s="65">
        <v>25</v>
      </c>
      <c r="E168" s="9">
        <f>IF(D173=0, "-", D168/D173)</f>
        <v>2.7808676307007785E-2</v>
      </c>
      <c r="F168" s="81">
        <v>95</v>
      </c>
      <c r="G168" s="34">
        <f>IF(F173=0, "-", F168/F173)</f>
        <v>2.0999115826702032E-2</v>
      </c>
      <c r="H168" s="65">
        <v>99</v>
      </c>
      <c r="I168" s="9">
        <f>IF(H173=0, "-", H168/H173)</f>
        <v>2.9438001784121322E-2</v>
      </c>
      <c r="J168" s="8">
        <f t="shared" si="12"/>
        <v>-0.24</v>
      </c>
      <c r="K168" s="9">
        <f t="shared" si="13"/>
        <v>-4.0404040404040407E-2</v>
      </c>
    </row>
    <row r="169" spans="1:11" x14ac:dyDescent="0.2">
      <c r="A169" s="7" t="s">
        <v>485</v>
      </c>
      <c r="B169" s="65">
        <v>17</v>
      </c>
      <c r="C169" s="34">
        <f>IF(B173=0, "-", B169/B173)</f>
        <v>1.9122609673790775E-2</v>
      </c>
      <c r="D169" s="65">
        <v>31</v>
      </c>
      <c r="E169" s="9">
        <f>IF(D173=0, "-", D169/D173)</f>
        <v>3.4482758620689655E-2</v>
      </c>
      <c r="F169" s="81">
        <v>77</v>
      </c>
      <c r="G169" s="34">
        <f>IF(F173=0, "-", F169/F173)</f>
        <v>1.7020335985853226E-2</v>
      </c>
      <c r="H169" s="65">
        <v>140</v>
      </c>
      <c r="I169" s="9">
        <f>IF(H173=0, "-", H169/H173)</f>
        <v>4.1629497472494795E-2</v>
      </c>
      <c r="J169" s="8">
        <f t="shared" si="12"/>
        <v>-0.45161290322580644</v>
      </c>
      <c r="K169" s="9">
        <f t="shared" si="13"/>
        <v>-0.45</v>
      </c>
    </row>
    <row r="170" spans="1:11" x14ac:dyDescent="0.2">
      <c r="A170" s="7" t="s">
        <v>486</v>
      </c>
      <c r="B170" s="65">
        <v>55</v>
      </c>
      <c r="C170" s="34">
        <f>IF(B173=0, "-", B170/B173)</f>
        <v>6.1867266591676039E-2</v>
      </c>
      <c r="D170" s="65">
        <v>48</v>
      </c>
      <c r="E170" s="9">
        <f>IF(D173=0, "-", D170/D173)</f>
        <v>5.3392658509454953E-2</v>
      </c>
      <c r="F170" s="81">
        <v>278</v>
      </c>
      <c r="G170" s="34">
        <f>IF(F173=0, "-", F170/F173)</f>
        <v>6.14500442086649E-2</v>
      </c>
      <c r="H170" s="65">
        <v>193</v>
      </c>
      <c r="I170" s="9">
        <f>IF(H173=0, "-", H170/H173)</f>
        <v>5.7389235801367823E-2</v>
      </c>
      <c r="J170" s="8">
        <f t="shared" si="12"/>
        <v>0.14583333333333334</v>
      </c>
      <c r="K170" s="9">
        <f t="shared" si="13"/>
        <v>0.44041450777202074</v>
      </c>
    </row>
    <row r="171" spans="1:11" x14ac:dyDescent="0.2">
      <c r="A171" s="7" t="s">
        <v>487</v>
      </c>
      <c r="B171" s="65">
        <v>48</v>
      </c>
      <c r="C171" s="34">
        <f>IF(B173=0, "-", B171/B173)</f>
        <v>5.3993250843644543E-2</v>
      </c>
      <c r="D171" s="65">
        <v>55</v>
      </c>
      <c r="E171" s="9">
        <f>IF(D173=0, "-", D171/D173)</f>
        <v>6.1179087875417128E-2</v>
      </c>
      <c r="F171" s="81">
        <v>400</v>
      </c>
      <c r="G171" s="34">
        <f>IF(F173=0, "-", F171/F173)</f>
        <v>8.8417329796640146E-2</v>
      </c>
      <c r="H171" s="65">
        <v>194</v>
      </c>
      <c r="I171" s="9">
        <f>IF(H173=0, "-", H171/H173)</f>
        <v>5.7686589354742787E-2</v>
      </c>
      <c r="J171" s="8">
        <f t="shared" si="12"/>
        <v>-0.12727272727272726</v>
      </c>
      <c r="K171" s="9">
        <f t="shared" si="13"/>
        <v>1.0618556701030928</v>
      </c>
    </row>
    <row r="172" spans="1:11" x14ac:dyDescent="0.2">
      <c r="A172" s="2"/>
      <c r="B172" s="68"/>
      <c r="C172" s="33"/>
      <c r="D172" s="68"/>
      <c r="E172" s="6"/>
      <c r="F172" s="82"/>
      <c r="G172" s="33"/>
      <c r="H172" s="68"/>
      <c r="I172" s="6"/>
      <c r="J172" s="5"/>
      <c r="K172" s="6"/>
    </row>
    <row r="173" spans="1:11" s="43" customFormat="1" x14ac:dyDescent="0.2">
      <c r="A173" s="162" t="s">
        <v>625</v>
      </c>
      <c r="B173" s="71">
        <f>SUM(B153:B172)</f>
        <v>889</v>
      </c>
      <c r="C173" s="40">
        <f>B173/34633</f>
        <v>2.5669159472179712E-2</v>
      </c>
      <c r="D173" s="71">
        <f>SUM(D153:D172)</f>
        <v>899</v>
      </c>
      <c r="E173" s="41">
        <f>D173/34898</f>
        <v>2.5760788583873002E-2</v>
      </c>
      <c r="F173" s="77">
        <f>SUM(F153:F172)</f>
        <v>4524</v>
      </c>
      <c r="G173" s="42">
        <f>F173/181900</f>
        <v>2.4870808136338646E-2</v>
      </c>
      <c r="H173" s="71">
        <f>SUM(H153:H172)</f>
        <v>3363</v>
      </c>
      <c r="I173" s="41">
        <f>H173/140902</f>
        <v>2.3867652694780771E-2</v>
      </c>
      <c r="J173" s="37">
        <f>IF(D173=0, "-", IF((B173-D173)/D173&lt;10, (B173-D173)/D173, "&gt;999%"))</f>
        <v>-1.1123470522803115E-2</v>
      </c>
      <c r="K173" s="38">
        <f>IF(H173=0, "-", IF((F173-H173)/H173&lt;10, (F173-H173)/H173, "&gt;999%"))</f>
        <v>0.34522747546833182</v>
      </c>
    </row>
    <row r="174" spans="1:11" x14ac:dyDescent="0.2">
      <c r="B174" s="83"/>
      <c r="D174" s="83"/>
      <c r="F174" s="83"/>
      <c r="H174" s="83"/>
    </row>
    <row r="175" spans="1:11" s="43" customFormat="1" x14ac:dyDescent="0.2">
      <c r="A175" s="162" t="s">
        <v>624</v>
      </c>
      <c r="B175" s="71">
        <v>4787</v>
      </c>
      <c r="C175" s="40">
        <f>B175/34633</f>
        <v>0.13822077209597783</v>
      </c>
      <c r="D175" s="71">
        <v>4162</v>
      </c>
      <c r="E175" s="41">
        <f>D175/34898</f>
        <v>0.11926184881655109</v>
      </c>
      <c r="F175" s="77">
        <v>22265</v>
      </c>
      <c r="G175" s="42">
        <f>F175/181900</f>
        <v>0.12240241891148983</v>
      </c>
      <c r="H175" s="71">
        <v>16023</v>
      </c>
      <c r="I175" s="41">
        <f>H175/140902</f>
        <v>0.1137173354530099</v>
      </c>
      <c r="J175" s="37">
        <f>IF(D175=0, "-", IF((B175-D175)/D175&lt;10, (B175-D175)/D175, "&gt;999%"))</f>
        <v>0.15016818837097548</v>
      </c>
      <c r="K175" s="38">
        <f>IF(H175=0, "-", IF((F175-H175)/H175&lt;10, (F175-H175)/H175, "&gt;999%"))</f>
        <v>0.38956500031205143</v>
      </c>
    </row>
    <row r="176" spans="1:11" x14ac:dyDescent="0.2">
      <c r="B176" s="83"/>
      <c r="D176" s="83"/>
      <c r="F176" s="83"/>
      <c r="H176" s="83"/>
    </row>
    <row r="177" spans="1:11" ht="15.75" x14ac:dyDescent="0.25">
      <c r="A177" s="164" t="s">
        <v>126</v>
      </c>
      <c r="B177" s="196" t="s">
        <v>1</v>
      </c>
      <c r="C177" s="200"/>
      <c r="D177" s="200"/>
      <c r="E177" s="197"/>
      <c r="F177" s="196" t="s">
        <v>14</v>
      </c>
      <c r="G177" s="200"/>
      <c r="H177" s="200"/>
      <c r="I177" s="197"/>
      <c r="J177" s="196" t="s">
        <v>15</v>
      </c>
      <c r="K177" s="197"/>
    </row>
    <row r="178" spans="1:11" x14ac:dyDescent="0.2">
      <c r="A178" s="22"/>
      <c r="B178" s="196">
        <f>VALUE(RIGHT($B$2, 4))</f>
        <v>2021</v>
      </c>
      <c r="C178" s="197"/>
      <c r="D178" s="196">
        <f>B178-1</f>
        <v>2020</v>
      </c>
      <c r="E178" s="204"/>
      <c r="F178" s="196">
        <f>B178</f>
        <v>2021</v>
      </c>
      <c r="G178" s="204"/>
      <c r="H178" s="196">
        <f>D178</f>
        <v>2020</v>
      </c>
      <c r="I178" s="204"/>
      <c r="J178" s="140" t="s">
        <v>4</v>
      </c>
      <c r="K178" s="141" t="s">
        <v>2</v>
      </c>
    </row>
    <row r="179" spans="1:11" x14ac:dyDescent="0.2">
      <c r="A179" s="163" t="s">
        <v>159</v>
      </c>
      <c r="B179" s="61" t="s">
        <v>12</v>
      </c>
      <c r="C179" s="62" t="s">
        <v>13</v>
      </c>
      <c r="D179" s="61" t="s">
        <v>12</v>
      </c>
      <c r="E179" s="63" t="s">
        <v>13</v>
      </c>
      <c r="F179" s="62" t="s">
        <v>12</v>
      </c>
      <c r="G179" s="62" t="s">
        <v>13</v>
      </c>
      <c r="H179" s="61" t="s">
        <v>12</v>
      </c>
      <c r="I179" s="63" t="s">
        <v>13</v>
      </c>
      <c r="J179" s="61"/>
      <c r="K179" s="63"/>
    </row>
    <row r="180" spans="1:11" x14ac:dyDescent="0.2">
      <c r="A180" s="7" t="s">
        <v>488</v>
      </c>
      <c r="B180" s="65">
        <v>41</v>
      </c>
      <c r="C180" s="34">
        <f>IF(B183=0, "-", B180/B183)</f>
        <v>0.12166172106824925</v>
      </c>
      <c r="D180" s="65">
        <v>52</v>
      </c>
      <c r="E180" s="9">
        <f>IF(D183=0, "-", D180/D183)</f>
        <v>0.12380952380952381</v>
      </c>
      <c r="F180" s="81">
        <v>343</v>
      </c>
      <c r="G180" s="34">
        <f>IF(F183=0, "-", F180/F183)</f>
        <v>0.10278693437219059</v>
      </c>
      <c r="H180" s="65">
        <v>270</v>
      </c>
      <c r="I180" s="9">
        <f>IF(H183=0, "-", H180/H183)</f>
        <v>0.13075060532687652</v>
      </c>
      <c r="J180" s="8">
        <f>IF(D180=0, "-", IF((B180-D180)/D180&lt;10, (B180-D180)/D180, "&gt;999%"))</f>
        <v>-0.21153846153846154</v>
      </c>
      <c r="K180" s="9">
        <f>IF(H180=0, "-", IF((F180-H180)/H180&lt;10, (F180-H180)/H180, "&gt;999%"))</f>
        <v>0.27037037037037037</v>
      </c>
    </row>
    <row r="181" spans="1:11" x14ac:dyDescent="0.2">
      <c r="A181" s="7" t="s">
        <v>489</v>
      </c>
      <c r="B181" s="65">
        <v>296</v>
      </c>
      <c r="C181" s="34">
        <f>IF(B183=0, "-", B181/B183)</f>
        <v>0.87833827893175076</v>
      </c>
      <c r="D181" s="65">
        <v>368</v>
      </c>
      <c r="E181" s="9">
        <f>IF(D183=0, "-", D181/D183)</f>
        <v>0.87619047619047619</v>
      </c>
      <c r="F181" s="81">
        <v>2994</v>
      </c>
      <c r="G181" s="34">
        <f>IF(F183=0, "-", F181/F183)</f>
        <v>0.89721306562780945</v>
      </c>
      <c r="H181" s="65">
        <v>1795</v>
      </c>
      <c r="I181" s="9">
        <f>IF(H183=0, "-", H181/H183)</f>
        <v>0.86924939467312345</v>
      </c>
      <c r="J181" s="8">
        <f>IF(D181=0, "-", IF((B181-D181)/D181&lt;10, (B181-D181)/D181, "&gt;999%"))</f>
        <v>-0.19565217391304349</v>
      </c>
      <c r="K181" s="9">
        <f>IF(H181=0, "-", IF((F181-H181)/H181&lt;10, (F181-H181)/H181, "&gt;999%"))</f>
        <v>0.66796657381615598</v>
      </c>
    </row>
    <row r="182" spans="1:11" x14ac:dyDescent="0.2">
      <c r="A182" s="2"/>
      <c r="B182" s="68"/>
      <c r="C182" s="33"/>
      <c r="D182" s="68"/>
      <c r="E182" s="6"/>
      <c r="F182" s="82"/>
      <c r="G182" s="33"/>
      <c r="H182" s="68"/>
      <c r="I182" s="6"/>
      <c r="J182" s="5"/>
      <c r="K182" s="6"/>
    </row>
    <row r="183" spans="1:11" s="43" customFormat="1" x14ac:dyDescent="0.2">
      <c r="A183" s="162" t="s">
        <v>623</v>
      </c>
      <c r="B183" s="71">
        <f>SUM(B180:B182)</f>
        <v>337</v>
      </c>
      <c r="C183" s="40">
        <f>B183/34633</f>
        <v>9.7306037594202064E-3</v>
      </c>
      <c r="D183" s="71">
        <f>SUM(D180:D182)</f>
        <v>420</v>
      </c>
      <c r="E183" s="41">
        <f>D183/34898</f>
        <v>1.2035073643188721E-2</v>
      </c>
      <c r="F183" s="77">
        <f>SUM(F180:F182)</f>
        <v>3337</v>
      </c>
      <c r="G183" s="42">
        <f>F183/181900</f>
        <v>1.834524463991204E-2</v>
      </c>
      <c r="H183" s="71">
        <f>SUM(H180:H182)</f>
        <v>2065</v>
      </c>
      <c r="I183" s="41">
        <f>H183/140902</f>
        <v>1.4655576216093456E-2</v>
      </c>
      <c r="J183" s="37">
        <f>IF(D183=0, "-", IF((B183-D183)/D183&lt;10, (B183-D183)/D183, "&gt;999%"))</f>
        <v>-0.19761904761904761</v>
      </c>
      <c r="K183" s="38">
        <f>IF(H183=0, "-", IF((F183-H183)/H183&lt;10, (F183-H183)/H183, "&gt;999%"))</f>
        <v>0.61598062953995159</v>
      </c>
    </row>
    <row r="184" spans="1:11" x14ac:dyDescent="0.2">
      <c r="B184" s="83"/>
      <c r="D184" s="83"/>
      <c r="F184" s="83"/>
      <c r="H184" s="83"/>
    </row>
    <row r="185" spans="1:11" x14ac:dyDescent="0.2">
      <c r="A185" s="163" t="s">
        <v>160</v>
      </c>
      <c r="B185" s="61" t="s">
        <v>12</v>
      </c>
      <c r="C185" s="62" t="s">
        <v>13</v>
      </c>
      <c r="D185" s="61" t="s">
        <v>12</v>
      </c>
      <c r="E185" s="63" t="s">
        <v>13</v>
      </c>
      <c r="F185" s="62" t="s">
        <v>12</v>
      </c>
      <c r="G185" s="62" t="s">
        <v>13</v>
      </c>
      <c r="H185" s="61" t="s">
        <v>12</v>
      </c>
      <c r="I185" s="63" t="s">
        <v>13</v>
      </c>
      <c r="J185" s="61"/>
      <c r="K185" s="63"/>
    </row>
    <row r="186" spans="1:11" x14ac:dyDescent="0.2">
      <c r="A186" s="7" t="s">
        <v>490</v>
      </c>
      <c r="B186" s="65">
        <v>1</v>
      </c>
      <c r="C186" s="34">
        <f>IF(B198=0, "-", B186/B198)</f>
        <v>5.6497175141242938E-3</v>
      </c>
      <c r="D186" s="65">
        <v>0</v>
      </c>
      <c r="E186" s="9">
        <f>IF(D198=0, "-", D186/D198)</f>
        <v>0</v>
      </c>
      <c r="F186" s="81">
        <v>11</v>
      </c>
      <c r="G186" s="34">
        <f>IF(F198=0, "-", F186/F198)</f>
        <v>1.2600229095074456E-2</v>
      </c>
      <c r="H186" s="65">
        <v>0</v>
      </c>
      <c r="I186" s="9">
        <f>IF(H198=0, "-", H186/H198)</f>
        <v>0</v>
      </c>
      <c r="J186" s="8" t="str">
        <f t="shared" ref="J186:J196" si="14">IF(D186=0, "-", IF((B186-D186)/D186&lt;10, (B186-D186)/D186, "&gt;999%"))</f>
        <v>-</v>
      </c>
      <c r="K186" s="9" t="str">
        <f t="shared" ref="K186:K196" si="15">IF(H186=0, "-", IF((F186-H186)/H186&lt;10, (F186-H186)/H186, "&gt;999%"))</f>
        <v>-</v>
      </c>
    </row>
    <row r="187" spans="1:11" x14ac:dyDescent="0.2">
      <c r="A187" s="7" t="s">
        <v>491</v>
      </c>
      <c r="B187" s="65">
        <v>26</v>
      </c>
      <c r="C187" s="34">
        <f>IF(B198=0, "-", B187/B198)</f>
        <v>0.14689265536723164</v>
      </c>
      <c r="D187" s="65">
        <v>8</v>
      </c>
      <c r="E187" s="9">
        <f>IF(D198=0, "-", D187/D198)</f>
        <v>3.4482758620689655E-2</v>
      </c>
      <c r="F187" s="81">
        <v>96</v>
      </c>
      <c r="G187" s="34">
        <f>IF(F198=0, "-", F187/F198)</f>
        <v>0.10996563573883161</v>
      </c>
      <c r="H187" s="65">
        <v>47</v>
      </c>
      <c r="I187" s="9">
        <f>IF(H198=0, "-", H187/H198)</f>
        <v>5.7387057387057384E-2</v>
      </c>
      <c r="J187" s="8">
        <f t="shared" si="14"/>
        <v>2.25</v>
      </c>
      <c r="K187" s="9">
        <f t="shared" si="15"/>
        <v>1.0425531914893618</v>
      </c>
    </row>
    <row r="188" spans="1:11" x14ac:dyDescent="0.2">
      <c r="A188" s="7" t="s">
        <v>492</v>
      </c>
      <c r="B188" s="65">
        <v>3</v>
      </c>
      <c r="C188" s="34">
        <f>IF(B198=0, "-", B188/B198)</f>
        <v>1.6949152542372881E-2</v>
      </c>
      <c r="D188" s="65">
        <v>4</v>
      </c>
      <c r="E188" s="9">
        <f>IF(D198=0, "-", D188/D198)</f>
        <v>1.7241379310344827E-2</v>
      </c>
      <c r="F188" s="81">
        <v>14</v>
      </c>
      <c r="G188" s="34">
        <f>IF(F198=0, "-", F188/F198)</f>
        <v>1.6036655211912942E-2</v>
      </c>
      <c r="H188" s="65">
        <v>14</v>
      </c>
      <c r="I188" s="9">
        <f>IF(H198=0, "-", H188/H198)</f>
        <v>1.7094017094017096E-2</v>
      </c>
      <c r="J188" s="8">
        <f t="shared" si="14"/>
        <v>-0.25</v>
      </c>
      <c r="K188" s="9">
        <f t="shared" si="15"/>
        <v>0</v>
      </c>
    </row>
    <row r="189" spans="1:11" x14ac:dyDescent="0.2">
      <c r="A189" s="7" t="s">
        <v>493</v>
      </c>
      <c r="B189" s="65">
        <v>33</v>
      </c>
      <c r="C189" s="34">
        <f>IF(B198=0, "-", B189/B198)</f>
        <v>0.1864406779661017</v>
      </c>
      <c r="D189" s="65">
        <v>65</v>
      </c>
      <c r="E189" s="9">
        <f>IF(D198=0, "-", D189/D198)</f>
        <v>0.28017241379310343</v>
      </c>
      <c r="F189" s="81">
        <v>168</v>
      </c>
      <c r="G189" s="34">
        <f>IF(F198=0, "-", F189/F198)</f>
        <v>0.19243986254295534</v>
      </c>
      <c r="H189" s="65">
        <v>200</v>
      </c>
      <c r="I189" s="9">
        <f>IF(H198=0, "-", H189/H198)</f>
        <v>0.24420024420024419</v>
      </c>
      <c r="J189" s="8">
        <f t="shared" si="14"/>
        <v>-0.49230769230769234</v>
      </c>
      <c r="K189" s="9">
        <f t="shared" si="15"/>
        <v>-0.16</v>
      </c>
    </row>
    <row r="190" spans="1:11" x14ac:dyDescent="0.2">
      <c r="A190" s="7" t="s">
        <v>494</v>
      </c>
      <c r="B190" s="65">
        <v>1</v>
      </c>
      <c r="C190" s="34">
        <f>IF(B198=0, "-", B190/B198)</f>
        <v>5.6497175141242938E-3</v>
      </c>
      <c r="D190" s="65">
        <v>0</v>
      </c>
      <c r="E190" s="9">
        <f>IF(D198=0, "-", D190/D198)</f>
        <v>0</v>
      </c>
      <c r="F190" s="81">
        <v>11</v>
      </c>
      <c r="G190" s="34">
        <f>IF(F198=0, "-", F190/F198)</f>
        <v>1.2600229095074456E-2</v>
      </c>
      <c r="H190" s="65">
        <v>6</v>
      </c>
      <c r="I190" s="9">
        <f>IF(H198=0, "-", H190/H198)</f>
        <v>7.326007326007326E-3</v>
      </c>
      <c r="J190" s="8" t="str">
        <f t="shared" si="14"/>
        <v>-</v>
      </c>
      <c r="K190" s="9">
        <f t="shared" si="15"/>
        <v>0.83333333333333337</v>
      </c>
    </row>
    <row r="191" spans="1:11" x14ac:dyDescent="0.2">
      <c r="A191" s="7" t="s">
        <v>495</v>
      </c>
      <c r="B191" s="65">
        <v>45</v>
      </c>
      <c r="C191" s="34">
        <f>IF(B198=0, "-", B191/B198)</f>
        <v>0.25423728813559321</v>
      </c>
      <c r="D191" s="65">
        <v>62</v>
      </c>
      <c r="E191" s="9">
        <f>IF(D198=0, "-", D191/D198)</f>
        <v>0.26724137931034481</v>
      </c>
      <c r="F191" s="81">
        <v>99</v>
      </c>
      <c r="G191" s="34">
        <f>IF(F198=0, "-", F191/F198)</f>
        <v>0.1134020618556701</v>
      </c>
      <c r="H191" s="65">
        <v>208</v>
      </c>
      <c r="I191" s="9">
        <f>IF(H198=0, "-", H191/H198)</f>
        <v>0.25396825396825395</v>
      </c>
      <c r="J191" s="8">
        <f t="shared" si="14"/>
        <v>-0.27419354838709675</v>
      </c>
      <c r="K191" s="9">
        <f t="shared" si="15"/>
        <v>-0.52403846153846156</v>
      </c>
    </row>
    <row r="192" spans="1:11" x14ac:dyDescent="0.2">
      <c r="A192" s="7" t="s">
        <v>496</v>
      </c>
      <c r="B192" s="65">
        <v>5</v>
      </c>
      <c r="C192" s="34">
        <f>IF(B198=0, "-", B192/B198)</f>
        <v>2.8248587570621469E-2</v>
      </c>
      <c r="D192" s="65">
        <v>10</v>
      </c>
      <c r="E192" s="9">
        <f>IF(D198=0, "-", D192/D198)</f>
        <v>4.3103448275862072E-2</v>
      </c>
      <c r="F192" s="81">
        <v>58</v>
      </c>
      <c r="G192" s="34">
        <f>IF(F198=0, "-", F192/F198)</f>
        <v>6.6437571592210767E-2</v>
      </c>
      <c r="H192" s="65">
        <v>46</v>
      </c>
      <c r="I192" s="9">
        <f>IF(H198=0, "-", H192/H198)</f>
        <v>5.6166056166056168E-2</v>
      </c>
      <c r="J192" s="8">
        <f t="shared" si="14"/>
        <v>-0.5</v>
      </c>
      <c r="K192" s="9">
        <f t="shared" si="15"/>
        <v>0.2608695652173913</v>
      </c>
    </row>
    <row r="193" spans="1:11" x14ac:dyDescent="0.2">
      <c r="A193" s="7" t="s">
        <v>497</v>
      </c>
      <c r="B193" s="65">
        <v>6</v>
      </c>
      <c r="C193" s="34">
        <f>IF(B198=0, "-", B193/B198)</f>
        <v>3.3898305084745763E-2</v>
      </c>
      <c r="D193" s="65">
        <v>14</v>
      </c>
      <c r="E193" s="9">
        <f>IF(D198=0, "-", D193/D198)</f>
        <v>6.0344827586206899E-2</v>
      </c>
      <c r="F193" s="81">
        <v>87</v>
      </c>
      <c r="G193" s="34">
        <f>IF(F198=0, "-", F193/F198)</f>
        <v>9.9656357388316158E-2</v>
      </c>
      <c r="H193" s="65">
        <v>68</v>
      </c>
      <c r="I193" s="9">
        <f>IF(H198=0, "-", H193/H198)</f>
        <v>8.3028083028083025E-2</v>
      </c>
      <c r="J193" s="8">
        <f t="shared" si="14"/>
        <v>-0.5714285714285714</v>
      </c>
      <c r="K193" s="9">
        <f t="shared" si="15"/>
        <v>0.27941176470588236</v>
      </c>
    </row>
    <row r="194" spans="1:11" x14ac:dyDescent="0.2">
      <c r="A194" s="7" t="s">
        <v>498</v>
      </c>
      <c r="B194" s="65">
        <v>19</v>
      </c>
      <c r="C194" s="34">
        <f>IF(B198=0, "-", B194/B198)</f>
        <v>0.10734463276836158</v>
      </c>
      <c r="D194" s="65">
        <v>11</v>
      </c>
      <c r="E194" s="9">
        <f>IF(D198=0, "-", D194/D198)</f>
        <v>4.7413793103448273E-2</v>
      </c>
      <c r="F194" s="81">
        <v>141</v>
      </c>
      <c r="G194" s="34">
        <f>IF(F198=0, "-", F194/F198)</f>
        <v>0.16151202749140894</v>
      </c>
      <c r="H194" s="65">
        <v>36</v>
      </c>
      <c r="I194" s="9">
        <f>IF(H198=0, "-", H194/H198)</f>
        <v>4.3956043956043959E-2</v>
      </c>
      <c r="J194" s="8">
        <f t="shared" si="14"/>
        <v>0.72727272727272729</v>
      </c>
      <c r="K194" s="9">
        <f t="shared" si="15"/>
        <v>2.9166666666666665</v>
      </c>
    </row>
    <row r="195" spans="1:11" x14ac:dyDescent="0.2">
      <c r="A195" s="7" t="s">
        <v>499</v>
      </c>
      <c r="B195" s="65">
        <v>38</v>
      </c>
      <c r="C195" s="34">
        <f>IF(B198=0, "-", B195/B198)</f>
        <v>0.21468926553672316</v>
      </c>
      <c r="D195" s="65">
        <v>56</v>
      </c>
      <c r="E195" s="9">
        <f>IF(D198=0, "-", D195/D198)</f>
        <v>0.2413793103448276</v>
      </c>
      <c r="F195" s="81">
        <v>183</v>
      </c>
      <c r="G195" s="34">
        <f>IF(F198=0, "-", F195/F198)</f>
        <v>0.20962199312714777</v>
      </c>
      <c r="H195" s="65">
        <v>191</v>
      </c>
      <c r="I195" s="9">
        <f>IF(H198=0, "-", H195/H198)</f>
        <v>0.23321123321123322</v>
      </c>
      <c r="J195" s="8">
        <f t="shared" si="14"/>
        <v>-0.32142857142857145</v>
      </c>
      <c r="K195" s="9">
        <f t="shared" si="15"/>
        <v>-4.1884816753926704E-2</v>
      </c>
    </row>
    <row r="196" spans="1:11" x14ac:dyDescent="0.2">
      <c r="A196" s="7" t="s">
        <v>500</v>
      </c>
      <c r="B196" s="65">
        <v>0</v>
      </c>
      <c r="C196" s="34">
        <f>IF(B198=0, "-", B196/B198)</f>
        <v>0</v>
      </c>
      <c r="D196" s="65">
        <v>2</v>
      </c>
      <c r="E196" s="9">
        <f>IF(D198=0, "-", D196/D198)</f>
        <v>8.6206896551724137E-3</v>
      </c>
      <c r="F196" s="81">
        <v>5</v>
      </c>
      <c r="G196" s="34">
        <f>IF(F198=0, "-", F196/F198)</f>
        <v>5.7273768613974796E-3</v>
      </c>
      <c r="H196" s="65">
        <v>3</v>
      </c>
      <c r="I196" s="9">
        <f>IF(H198=0, "-", H196/H198)</f>
        <v>3.663003663003663E-3</v>
      </c>
      <c r="J196" s="8">
        <f t="shared" si="14"/>
        <v>-1</v>
      </c>
      <c r="K196" s="9">
        <f t="shared" si="15"/>
        <v>0.66666666666666663</v>
      </c>
    </row>
    <row r="197" spans="1:11" x14ac:dyDescent="0.2">
      <c r="A197" s="2"/>
      <c r="B197" s="68"/>
      <c r="C197" s="33"/>
      <c r="D197" s="68"/>
      <c r="E197" s="6"/>
      <c r="F197" s="82"/>
      <c r="G197" s="33"/>
      <c r="H197" s="68"/>
      <c r="I197" s="6"/>
      <c r="J197" s="5"/>
      <c r="K197" s="6"/>
    </row>
    <row r="198" spans="1:11" s="43" customFormat="1" x14ac:dyDescent="0.2">
      <c r="A198" s="162" t="s">
        <v>622</v>
      </c>
      <c r="B198" s="71">
        <f>SUM(B186:B197)</f>
        <v>177</v>
      </c>
      <c r="C198" s="40">
        <f>B198/34633</f>
        <v>5.1107325383304937E-3</v>
      </c>
      <c r="D198" s="71">
        <f>SUM(D186:D197)</f>
        <v>232</v>
      </c>
      <c r="E198" s="41">
        <f>D198/34898</f>
        <v>6.647945440999484E-3</v>
      </c>
      <c r="F198" s="77">
        <f>SUM(F186:F197)</f>
        <v>873</v>
      </c>
      <c r="G198" s="42">
        <f>F198/181900</f>
        <v>4.79934029686641E-3</v>
      </c>
      <c r="H198" s="71">
        <f>SUM(H186:H197)</f>
        <v>819</v>
      </c>
      <c r="I198" s="41">
        <f>H198/140902</f>
        <v>5.8125505670607938E-3</v>
      </c>
      <c r="J198" s="37">
        <f>IF(D198=0, "-", IF((B198-D198)/D198&lt;10, (B198-D198)/D198, "&gt;999%"))</f>
        <v>-0.23706896551724138</v>
      </c>
      <c r="K198" s="38">
        <f>IF(H198=0, "-", IF((F198-H198)/H198&lt;10, (F198-H198)/H198, "&gt;999%"))</f>
        <v>6.5934065934065936E-2</v>
      </c>
    </row>
    <row r="199" spans="1:11" x14ac:dyDescent="0.2">
      <c r="B199" s="83"/>
      <c r="D199" s="83"/>
      <c r="F199" s="83"/>
      <c r="H199" s="83"/>
    </row>
    <row r="200" spans="1:11" s="43" customFormat="1" x14ac:dyDescent="0.2">
      <c r="A200" s="162" t="s">
        <v>621</v>
      </c>
      <c r="B200" s="71">
        <v>514</v>
      </c>
      <c r="C200" s="40">
        <f>B200/34633</f>
        <v>1.4841336297750701E-2</v>
      </c>
      <c r="D200" s="71">
        <v>652</v>
      </c>
      <c r="E200" s="41">
        <f>D200/34898</f>
        <v>1.8683019084188207E-2</v>
      </c>
      <c r="F200" s="77">
        <v>4210</v>
      </c>
      <c r="G200" s="42">
        <f>F200/181900</f>
        <v>2.3144584936778449E-2</v>
      </c>
      <c r="H200" s="71">
        <v>2884</v>
      </c>
      <c r="I200" s="41">
        <f>H200/140902</f>
        <v>2.0468126783154249E-2</v>
      </c>
      <c r="J200" s="37">
        <f>IF(D200=0, "-", IF((B200-D200)/D200&lt;10, (B200-D200)/D200, "&gt;999%"))</f>
        <v>-0.21165644171779141</v>
      </c>
      <c r="K200" s="38">
        <f>IF(H200=0, "-", IF((F200-H200)/H200&lt;10, (F200-H200)/H200, "&gt;999%"))</f>
        <v>0.45977808599167824</v>
      </c>
    </row>
    <row r="201" spans="1:11" x14ac:dyDescent="0.2">
      <c r="B201" s="83"/>
      <c r="D201" s="83"/>
      <c r="F201" s="83"/>
      <c r="H201" s="83"/>
    </row>
    <row r="202" spans="1:11" x14ac:dyDescent="0.2">
      <c r="A202" s="27" t="s">
        <v>619</v>
      </c>
      <c r="B202" s="71">
        <f>B206-B204</f>
        <v>14064</v>
      </c>
      <c r="C202" s="40">
        <f>B202/34633</f>
        <v>0.4060866803337857</v>
      </c>
      <c r="D202" s="71">
        <f>D206-D204</f>
        <v>12754</v>
      </c>
      <c r="E202" s="41">
        <f>D202/34898</f>
        <v>0.3654650696314975</v>
      </c>
      <c r="F202" s="77">
        <f>F206-F204</f>
        <v>77614</v>
      </c>
      <c r="G202" s="42">
        <f>F202/181900</f>
        <v>0.42668499175371083</v>
      </c>
      <c r="H202" s="71">
        <f>H206-H204</f>
        <v>54747</v>
      </c>
      <c r="I202" s="41">
        <f>H202/140902</f>
        <v>0.38854664944429462</v>
      </c>
      <c r="J202" s="37">
        <f>IF(D202=0, "-", IF((B202-D202)/D202&lt;10, (B202-D202)/D202, "&gt;999%"))</f>
        <v>0.1027128743923475</v>
      </c>
      <c r="K202" s="38">
        <f>IF(H202=0, "-", IF((F202-H202)/H202&lt;10, (F202-H202)/H202, "&gt;999%"))</f>
        <v>0.41768498730524045</v>
      </c>
    </row>
    <row r="203" spans="1:11" x14ac:dyDescent="0.2">
      <c r="A203" s="27"/>
      <c r="B203" s="71"/>
      <c r="C203" s="40"/>
      <c r="D203" s="71"/>
      <c r="E203" s="41"/>
      <c r="F203" s="77"/>
      <c r="G203" s="42"/>
      <c r="H203" s="71"/>
      <c r="I203" s="41"/>
      <c r="J203" s="37"/>
      <c r="K203" s="38"/>
    </row>
    <row r="204" spans="1:11" x14ac:dyDescent="0.2">
      <c r="A204" s="27" t="s">
        <v>620</v>
      </c>
      <c r="B204" s="71">
        <v>3181</v>
      </c>
      <c r="C204" s="40">
        <f>B204/34633</f>
        <v>9.1848814714289836E-2</v>
      </c>
      <c r="D204" s="71">
        <v>3639</v>
      </c>
      <c r="E204" s="41">
        <f>D204/34898</f>
        <v>0.10427531663705657</v>
      </c>
      <c r="F204" s="77">
        <v>16203</v>
      </c>
      <c r="G204" s="42">
        <f>F204/181900</f>
        <v>8.9076415612974164E-2</v>
      </c>
      <c r="H204" s="71">
        <v>12578</v>
      </c>
      <c r="I204" s="41">
        <f>H204/140902</f>
        <v>8.9267717988389089E-2</v>
      </c>
      <c r="J204" s="37">
        <f>IF(D204=0, "-", IF((B204-D204)/D204&lt;10, (B204-D204)/D204, "&gt;999%"))</f>
        <v>-0.12585875240450672</v>
      </c>
      <c r="K204" s="38">
        <f>IF(H204=0, "-", IF((F204-H204)/H204&lt;10, (F204-H204)/H204, "&gt;999%"))</f>
        <v>0.28820162187947207</v>
      </c>
    </row>
    <row r="205" spans="1:11" x14ac:dyDescent="0.2">
      <c r="A205" s="27"/>
      <c r="B205" s="71"/>
      <c r="C205" s="40"/>
      <c r="D205" s="71"/>
      <c r="E205" s="41"/>
      <c r="F205" s="77"/>
      <c r="G205" s="42"/>
      <c r="H205" s="71"/>
      <c r="I205" s="41"/>
      <c r="J205" s="37"/>
      <c r="K205" s="38"/>
    </row>
    <row r="206" spans="1:11" x14ac:dyDescent="0.2">
      <c r="A206" s="27" t="s">
        <v>618</v>
      </c>
      <c r="B206" s="71">
        <v>17245</v>
      </c>
      <c r="C206" s="40">
        <f>B206/34633</f>
        <v>0.49793549504807555</v>
      </c>
      <c r="D206" s="71">
        <v>16393</v>
      </c>
      <c r="E206" s="41">
        <f>D206/34898</f>
        <v>0.46974038626855408</v>
      </c>
      <c r="F206" s="77">
        <v>93817</v>
      </c>
      <c r="G206" s="42">
        <f>F206/181900</f>
        <v>0.51576140736668497</v>
      </c>
      <c r="H206" s="71">
        <v>67325</v>
      </c>
      <c r="I206" s="41">
        <f>H206/140902</f>
        <v>0.47781436743268368</v>
      </c>
      <c r="J206" s="37">
        <f>IF(D206=0, "-", IF((B206-D206)/D206&lt;10, (B206-D206)/D206, "&gt;999%"))</f>
        <v>5.1973403281888611E-2</v>
      </c>
      <c r="K206" s="38">
        <f>IF(H206=0, "-", IF((F206-H206)/H206&lt;10, (F206-H206)/H206, "&gt;999%"))</f>
        <v>0.39349424433717045</v>
      </c>
    </row>
  </sheetData>
  <mergeCells count="37">
    <mergeCell ref="B1:K1"/>
    <mergeCell ref="B2:K2"/>
    <mergeCell ref="B177:E177"/>
    <mergeCell ref="F177:I177"/>
    <mergeCell ref="J177:K177"/>
    <mergeCell ref="B178:C178"/>
    <mergeCell ref="D178:E178"/>
    <mergeCell ref="F178:G178"/>
    <mergeCell ref="H178:I178"/>
    <mergeCell ref="B121:E121"/>
    <mergeCell ref="F121:I121"/>
    <mergeCell ref="J121:K121"/>
    <mergeCell ref="B122:C122"/>
    <mergeCell ref="D122:E122"/>
    <mergeCell ref="F122:G122"/>
    <mergeCell ref="H122:I122"/>
    <mergeCell ref="B72:E72"/>
    <mergeCell ref="F72:I72"/>
    <mergeCell ref="J72:K72"/>
    <mergeCell ref="B73:C73"/>
    <mergeCell ref="D73:E73"/>
    <mergeCell ref="F73:G73"/>
    <mergeCell ref="H73:I73"/>
    <mergeCell ref="B26:E26"/>
    <mergeCell ref="F26:I26"/>
    <mergeCell ref="J26:K26"/>
    <mergeCell ref="B27:C27"/>
    <mergeCell ref="D27:E27"/>
    <mergeCell ref="F27:G27"/>
    <mergeCell ref="H27:I27"/>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rowBreaks count="3" manualBreakCount="3">
    <brk id="53" max="16383" man="1"/>
    <brk id="119" max="16383" man="1"/>
    <brk id="176" max="16383" man="1"/>
  </row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7"/>
  <dimension ref="A1:K48"/>
  <sheetViews>
    <sheetView tabSelected="1" workbookViewId="0">
      <selection activeCell="M1" sqref="M1"/>
    </sheetView>
  </sheetViews>
  <sheetFormatPr defaultRowHeight="12.75" x14ac:dyDescent="0.2"/>
  <cols>
    <col min="1" max="1" width="24.7109375" customWidth="1"/>
    <col min="2" max="11" width="8.42578125" customWidth="1"/>
  </cols>
  <sheetData>
    <row r="1" spans="1:11" s="52" customFormat="1" ht="20.25" x14ac:dyDescent="0.3">
      <c r="A1" s="4" t="s">
        <v>10</v>
      </c>
      <c r="B1" s="198" t="s">
        <v>646</v>
      </c>
      <c r="C1" s="198"/>
      <c r="D1" s="198"/>
      <c r="E1" s="199"/>
      <c r="F1" s="199"/>
      <c r="G1" s="199"/>
      <c r="H1" s="199"/>
      <c r="I1" s="199"/>
      <c r="J1" s="199"/>
      <c r="K1" s="199"/>
    </row>
    <row r="2" spans="1:11" s="52" customFormat="1" ht="20.25" x14ac:dyDescent="0.3">
      <c r="A2" s="4" t="s">
        <v>111</v>
      </c>
      <c r="B2" s="202" t="s">
        <v>101</v>
      </c>
      <c r="C2" s="198"/>
      <c r="D2" s="198"/>
      <c r="E2" s="203"/>
      <c r="F2" s="203"/>
      <c r="G2" s="203"/>
      <c r="H2" s="203"/>
      <c r="I2" s="203"/>
      <c r="J2" s="203"/>
      <c r="K2" s="203"/>
    </row>
    <row r="4" spans="1:11" ht="15.75" x14ac:dyDescent="0.25">
      <c r="A4" s="56"/>
      <c r="B4" s="196" t="s">
        <v>1</v>
      </c>
      <c r="C4" s="200"/>
      <c r="D4" s="200"/>
      <c r="E4" s="197"/>
      <c r="F4" s="196" t="s">
        <v>14</v>
      </c>
      <c r="G4" s="200"/>
      <c r="H4" s="200"/>
      <c r="I4" s="197"/>
      <c r="J4" s="196" t="s">
        <v>15</v>
      </c>
      <c r="K4" s="197"/>
    </row>
    <row r="5" spans="1:11" x14ac:dyDescent="0.2">
      <c r="A5" s="27"/>
      <c r="B5" s="196">
        <f>VALUE(RIGHT($B$2, 4))</f>
        <v>2021</v>
      </c>
      <c r="C5" s="197"/>
      <c r="D5" s="196">
        <f>B5-1</f>
        <v>2020</v>
      </c>
      <c r="E5" s="204"/>
      <c r="F5" s="196">
        <f>B5</f>
        <v>2021</v>
      </c>
      <c r="G5" s="204"/>
      <c r="H5" s="196">
        <f>D5</f>
        <v>2020</v>
      </c>
      <c r="I5" s="204"/>
      <c r="J5" s="140" t="s">
        <v>4</v>
      </c>
      <c r="K5" s="141" t="s">
        <v>2</v>
      </c>
    </row>
    <row r="6" spans="1:11" x14ac:dyDescent="0.2">
      <c r="A6" s="22"/>
      <c r="B6" s="61" t="s">
        <v>12</v>
      </c>
      <c r="C6" s="62" t="s">
        <v>13</v>
      </c>
      <c r="D6" s="61" t="s">
        <v>12</v>
      </c>
      <c r="E6" s="63" t="s">
        <v>13</v>
      </c>
      <c r="F6" s="84" t="s">
        <v>12</v>
      </c>
      <c r="G6" s="62" t="s">
        <v>13</v>
      </c>
      <c r="H6" s="85" t="s">
        <v>12</v>
      </c>
      <c r="I6" s="63" t="s">
        <v>13</v>
      </c>
      <c r="J6" s="61"/>
      <c r="K6" s="63"/>
    </row>
    <row r="7" spans="1:11" x14ac:dyDescent="0.2">
      <c r="A7" s="7" t="s">
        <v>31</v>
      </c>
      <c r="B7" s="65">
        <v>4</v>
      </c>
      <c r="C7" s="39">
        <f>IF(B48=0, "-", B7/B48)</f>
        <v>2.3195129022905191E-4</v>
      </c>
      <c r="D7" s="65">
        <v>11</v>
      </c>
      <c r="E7" s="21">
        <f>IF(D48=0, "-", D7/D48)</f>
        <v>6.7101811748917226E-4</v>
      </c>
      <c r="F7" s="81">
        <v>11</v>
      </c>
      <c r="G7" s="39">
        <f>IF(F48=0, "-", F7/F48)</f>
        <v>1.1724953899613077E-4</v>
      </c>
      <c r="H7" s="65">
        <v>42</v>
      </c>
      <c r="I7" s="21">
        <f>IF(H48=0, "-", H7/H48)</f>
        <v>6.2383958410694397E-4</v>
      </c>
      <c r="J7" s="20">
        <f t="shared" ref="J7:J46" si="0">IF(D7=0, "-", IF((B7-D7)/D7&lt;10, (B7-D7)/D7, "&gt;999%"))</f>
        <v>-0.63636363636363635</v>
      </c>
      <c r="K7" s="21">
        <f t="shared" ref="K7:K46" si="1">IF(H7=0, "-", IF((F7-H7)/H7&lt;10, (F7-H7)/H7, "&gt;999%"))</f>
        <v>-0.73809523809523814</v>
      </c>
    </row>
    <row r="8" spans="1:11" x14ac:dyDescent="0.2">
      <c r="A8" s="7" t="s">
        <v>33</v>
      </c>
      <c r="B8" s="65">
        <v>1</v>
      </c>
      <c r="C8" s="39">
        <f>IF(B48=0, "-", B8/B48)</f>
        <v>5.7987822557262977E-5</v>
      </c>
      <c r="D8" s="65">
        <v>0</v>
      </c>
      <c r="E8" s="21">
        <f>IF(D48=0, "-", D8/D48)</f>
        <v>0</v>
      </c>
      <c r="F8" s="81">
        <v>11</v>
      </c>
      <c r="G8" s="39">
        <f>IF(F48=0, "-", F8/F48)</f>
        <v>1.1724953899613077E-4</v>
      </c>
      <c r="H8" s="65">
        <v>0</v>
      </c>
      <c r="I8" s="21">
        <f>IF(H48=0, "-", H8/H48)</f>
        <v>0</v>
      </c>
      <c r="J8" s="20" t="str">
        <f t="shared" si="0"/>
        <v>-</v>
      </c>
      <c r="K8" s="21" t="str">
        <f t="shared" si="1"/>
        <v>-</v>
      </c>
    </row>
    <row r="9" spans="1:11" x14ac:dyDescent="0.2">
      <c r="A9" s="7" t="s">
        <v>34</v>
      </c>
      <c r="B9" s="65">
        <v>505</v>
      </c>
      <c r="C9" s="39">
        <f>IF(B48=0, "-", B9/B48)</f>
        <v>2.9283850391417801E-2</v>
      </c>
      <c r="D9" s="65">
        <v>547</v>
      </c>
      <c r="E9" s="21">
        <f>IF(D48=0, "-", D9/D48)</f>
        <v>3.3367900933325201E-2</v>
      </c>
      <c r="F9" s="81">
        <v>3185</v>
      </c>
      <c r="G9" s="39">
        <f>IF(F48=0, "-", F9/F48)</f>
        <v>3.3949071063879684E-2</v>
      </c>
      <c r="H9" s="65">
        <v>2069</v>
      </c>
      <c r="I9" s="21">
        <f>IF(H48=0, "-", H9/H48)</f>
        <v>3.0731526178982546E-2</v>
      </c>
      <c r="J9" s="20">
        <f t="shared" si="0"/>
        <v>-7.6782449725776969E-2</v>
      </c>
      <c r="K9" s="21">
        <f t="shared" si="1"/>
        <v>0.53939101014983082</v>
      </c>
    </row>
    <row r="10" spans="1:11" x14ac:dyDescent="0.2">
      <c r="A10" s="7" t="s">
        <v>35</v>
      </c>
      <c r="B10" s="65">
        <v>3</v>
      </c>
      <c r="C10" s="39">
        <f>IF(B48=0, "-", B10/B48)</f>
        <v>1.7396346767178892E-4</v>
      </c>
      <c r="D10" s="65">
        <v>4</v>
      </c>
      <c r="E10" s="21">
        <f>IF(D48=0, "-", D10/D48)</f>
        <v>2.4400658817788081E-4</v>
      </c>
      <c r="F10" s="81">
        <v>14</v>
      </c>
      <c r="G10" s="39">
        <f>IF(F48=0, "-", F10/F48)</f>
        <v>1.4922668599507552E-4</v>
      </c>
      <c r="H10" s="65">
        <v>14</v>
      </c>
      <c r="I10" s="21">
        <f>IF(H48=0, "-", H10/H48)</f>
        <v>2.0794652803564798E-4</v>
      </c>
      <c r="J10" s="20">
        <f t="shared" si="0"/>
        <v>-0.25</v>
      </c>
      <c r="K10" s="21">
        <f t="shared" si="1"/>
        <v>0</v>
      </c>
    </row>
    <row r="11" spans="1:11" x14ac:dyDescent="0.2">
      <c r="A11" s="7" t="s">
        <v>36</v>
      </c>
      <c r="B11" s="65">
        <v>587</v>
      </c>
      <c r="C11" s="39">
        <f>IF(B48=0, "-", B11/B48)</f>
        <v>3.4038851841113368E-2</v>
      </c>
      <c r="D11" s="65">
        <v>617</v>
      </c>
      <c r="E11" s="21">
        <f>IF(D48=0, "-", D11/D48)</f>
        <v>3.7638016226438115E-2</v>
      </c>
      <c r="F11" s="81">
        <v>2686</v>
      </c>
      <c r="G11" s="39">
        <f>IF(F48=0, "-", F11/F48)</f>
        <v>2.8630205613055203E-2</v>
      </c>
      <c r="H11" s="65">
        <v>2466</v>
      </c>
      <c r="I11" s="21">
        <f>IF(H48=0, "-", H11/H48)</f>
        <v>3.6628295581136276E-2</v>
      </c>
      <c r="J11" s="20">
        <f t="shared" si="0"/>
        <v>-4.8622366288492709E-2</v>
      </c>
      <c r="K11" s="21">
        <f t="shared" si="1"/>
        <v>8.9213300892133016E-2</v>
      </c>
    </row>
    <row r="12" spans="1:11" x14ac:dyDescent="0.2">
      <c r="A12" s="7" t="s">
        <v>40</v>
      </c>
      <c r="B12" s="65">
        <v>4</v>
      </c>
      <c r="C12" s="39">
        <f>IF(B48=0, "-", B12/B48)</f>
        <v>2.3195129022905191E-4</v>
      </c>
      <c r="D12" s="65">
        <v>9</v>
      </c>
      <c r="E12" s="21">
        <f>IF(D48=0, "-", D12/D48)</f>
        <v>5.490148234002318E-4</v>
      </c>
      <c r="F12" s="81">
        <v>12</v>
      </c>
      <c r="G12" s="39">
        <f>IF(F48=0, "-", F12/F48)</f>
        <v>1.2790858799577903E-4</v>
      </c>
      <c r="H12" s="65">
        <v>43</v>
      </c>
      <c r="I12" s="21">
        <f>IF(H48=0, "-", H12/H48)</f>
        <v>6.3869290753806169E-4</v>
      </c>
      <c r="J12" s="20">
        <f t="shared" si="0"/>
        <v>-0.55555555555555558</v>
      </c>
      <c r="K12" s="21">
        <f t="shared" si="1"/>
        <v>-0.72093023255813948</v>
      </c>
    </row>
    <row r="13" spans="1:11" x14ac:dyDescent="0.2">
      <c r="A13" s="7" t="s">
        <v>44</v>
      </c>
      <c r="B13" s="65">
        <v>0</v>
      </c>
      <c r="C13" s="39">
        <f>IF(B48=0, "-", B13/B48)</f>
        <v>0</v>
      </c>
      <c r="D13" s="65">
        <v>1</v>
      </c>
      <c r="E13" s="21">
        <f>IF(D48=0, "-", D13/D48)</f>
        <v>6.1001647044470203E-5</v>
      </c>
      <c r="F13" s="81">
        <v>0</v>
      </c>
      <c r="G13" s="39">
        <f>IF(F48=0, "-", F13/F48)</f>
        <v>0</v>
      </c>
      <c r="H13" s="65">
        <v>5</v>
      </c>
      <c r="I13" s="21">
        <f>IF(H48=0, "-", H13/H48)</f>
        <v>7.4266617155588566E-5</v>
      </c>
      <c r="J13" s="20">
        <f t="shared" si="0"/>
        <v>-1</v>
      </c>
      <c r="K13" s="21">
        <f t="shared" si="1"/>
        <v>-1</v>
      </c>
    </row>
    <row r="14" spans="1:11" x14ac:dyDescent="0.2">
      <c r="A14" s="7" t="s">
        <v>46</v>
      </c>
      <c r="B14" s="65">
        <v>299</v>
      </c>
      <c r="C14" s="39">
        <f>IF(B48=0, "-", B14/B48)</f>
        <v>1.7338358944621629E-2</v>
      </c>
      <c r="D14" s="65">
        <v>187</v>
      </c>
      <c r="E14" s="21">
        <f>IF(D48=0, "-", D14/D48)</f>
        <v>1.1407307997315928E-2</v>
      </c>
      <c r="F14" s="81">
        <v>1750</v>
      </c>
      <c r="G14" s="39">
        <f>IF(F48=0, "-", F14/F48)</f>
        <v>1.865333574938444E-2</v>
      </c>
      <c r="H14" s="65">
        <v>966</v>
      </c>
      <c r="I14" s="21">
        <f>IF(H48=0, "-", H14/H48)</f>
        <v>1.4348310434459711E-2</v>
      </c>
      <c r="J14" s="20">
        <f t="shared" si="0"/>
        <v>0.59893048128342241</v>
      </c>
      <c r="K14" s="21">
        <f t="shared" si="1"/>
        <v>0.81159420289855078</v>
      </c>
    </row>
    <row r="15" spans="1:11" x14ac:dyDescent="0.2">
      <c r="A15" s="7" t="s">
        <v>49</v>
      </c>
      <c r="B15" s="65">
        <v>53</v>
      </c>
      <c r="C15" s="39">
        <f>IF(B48=0, "-", B15/B48)</f>
        <v>3.0733545955349377E-3</v>
      </c>
      <c r="D15" s="65">
        <v>0</v>
      </c>
      <c r="E15" s="21">
        <f>IF(D48=0, "-", D15/D48)</f>
        <v>0</v>
      </c>
      <c r="F15" s="81">
        <v>137</v>
      </c>
      <c r="G15" s="39">
        <f>IF(F48=0, "-", F15/F48)</f>
        <v>1.4602897129518105E-3</v>
      </c>
      <c r="H15" s="65">
        <v>0</v>
      </c>
      <c r="I15" s="21">
        <f>IF(H48=0, "-", H15/H48)</f>
        <v>0</v>
      </c>
      <c r="J15" s="20" t="str">
        <f t="shared" si="0"/>
        <v>-</v>
      </c>
      <c r="K15" s="21" t="str">
        <f t="shared" si="1"/>
        <v>-</v>
      </c>
    </row>
    <row r="16" spans="1:11" x14ac:dyDescent="0.2">
      <c r="A16" s="7" t="s">
        <v>50</v>
      </c>
      <c r="B16" s="65">
        <v>345</v>
      </c>
      <c r="C16" s="39">
        <f>IF(B48=0, "-", B16/B48)</f>
        <v>2.0005798782255727E-2</v>
      </c>
      <c r="D16" s="65">
        <v>138</v>
      </c>
      <c r="E16" s="21">
        <f>IF(D48=0, "-", D16/D48)</f>
        <v>8.4182272921368879E-3</v>
      </c>
      <c r="F16" s="81">
        <v>1187</v>
      </c>
      <c r="G16" s="39">
        <f>IF(F48=0, "-", F16/F48)</f>
        <v>1.2652291162582475E-2</v>
      </c>
      <c r="H16" s="65">
        <v>441</v>
      </c>
      <c r="I16" s="21">
        <f>IF(H48=0, "-", H16/H48)</f>
        <v>6.550315633122911E-3</v>
      </c>
      <c r="J16" s="20">
        <f t="shared" si="0"/>
        <v>1.5</v>
      </c>
      <c r="K16" s="21">
        <f t="shared" si="1"/>
        <v>1.691609977324263</v>
      </c>
    </row>
    <row r="17" spans="1:11" x14ac:dyDescent="0.2">
      <c r="A17" s="7" t="s">
        <v>52</v>
      </c>
      <c r="B17" s="65">
        <v>0</v>
      </c>
      <c r="C17" s="39">
        <f>IF(B48=0, "-", B17/B48)</f>
        <v>0</v>
      </c>
      <c r="D17" s="65">
        <v>253</v>
      </c>
      <c r="E17" s="21">
        <f>IF(D48=0, "-", D17/D48)</f>
        <v>1.5433416702250961E-2</v>
      </c>
      <c r="F17" s="81">
        <v>0</v>
      </c>
      <c r="G17" s="39">
        <f>IF(F48=0, "-", F17/F48)</f>
        <v>0</v>
      </c>
      <c r="H17" s="65">
        <v>1575</v>
      </c>
      <c r="I17" s="21">
        <f>IF(H48=0, "-", H17/H48)</f>
        <v>2.3393984404010398E-2</v>
      </c>
      <c r="J17" s="20">
        <f t="shared" si="0"/>
        <v>-1</v>
      </c>
      <c r="K17" s="21">
        <f t="shared" si="1"/>
        <v>-1</v>
      </c>
    </row>
    <row r="18" spans="1:11" x14ac:dyDescent="0.2">
      <c r="A18" s="7" t="s">
        <v>53</v>
      </c>
      <c r="B18" s="65">
        <v>285</v>
      </c>
      <c r="C18" s="39">
        <f>IF(B48=0, "-", B18/B48)</f>
        <v>1.6526529428819946E-2</v>
      </c>
      <c r="D18" s="65">
        <v>722</v>
      </c>
      <c r="E18" s="21">
        <f>IF(D48=0, "-", D18/D48)</f>
        <v>4.4043189166107485E-2</v>
      </c>
      <c r="F18" s="81">
        <v>2647</v>
      </c>
      <c r="G18" s="39">
        <f>IF(F48=0, "-", F18/F48)</f>
        <v>2.8214502702068923E-2</v>
      </c>
      <c r="H18" s="65">
        <v>3173</v>
      </c>
      <c r="I18" s="21">
        <f>IF(H48=0, "-", H18/H48)</f>
        <v>4.7129595246936502E-2</v>
      </c>
      <c r="J18" s="20">
        <f t="shared" si="0"/>
        <v>-0.60526315789473684</v>
      </c>
      <c r="K18" s="21">
        <f t="shared" si="1"/>
        <v>-0.16577371572644184</v>
      </c>
    </row>
    <row r="19" spans="1:11" x14ac:dyDescent="0.2">
      <c r="A19" s="7" t="s">
        <v>54</v>
      </c>
      <c r="B19" s="65">
        <v>1359</v>
      </c>
      <c r="C19" s="39">
        <f>IF(B48=0, "-", B19/B48)</f>
        <v>7.8805450855320383E-2</v>
      </c>
      <c r="D19" s="65">
        <v>1377</v>
      </c>
      <c r="E19" s="21">
        <f>IF(D48=0, "-", D19/D48)</f>
        <v>8.3999267980235465E-2</v>
      </c>
      <c r="F19" s="81">
        <v>6673</v>
      </c>
      <c r="G19" s="39">
        <f>IF(F48=0, "-", F19/F48)</f>
        <v>7.1127833974652777E-2</v>
      </c>
      <c r="H19" s="65">
        <v>5256</v>
      </c>
      <c r="I19" s="21">
        <f>IF(H48=0, "-", H19/H48)</f>
        <v>7.8069067953954699E-2</v>
      </c>
      <c r="J19" s="20">
        <f t="shared" si="0"/>
        <v>-1.3071895424836602E-2</v>
      </c>
      <c r="K19" s="21">
        <f t="shared" si="1"/>
        <v>0.26959665144596651</v>
      </c>
    </row>
    <row r="20" spans="1:11" x14ac:dyDescent="0.2">
      <c r="A20" s="7" t="s">
        <v>56</v>
      </c>
      <c r="B20" s="65">
        <v>0</v>
      </c>
      <c r="C20" s="39">
        <f>IF(B48=0, "-", B20/B48)</f>
        <v>0</v>
      </c>
      <c r="D20" s="65">
        <v>0</v>
      </c>
      <c r="E20" s="21">
        <f>IF(D48=0, "-", D20/D48)</f>
        <v>0</v>
      </c>
      <c r="F20" s="81">
        <v>0</v>
      </c>
      <c r="G20" s="39">
        <f>IF(F48=0, "-", F20/F48)</f>
        <v>0</v>
      </c>
      <c r="H20" s="65">
        <v>10</v>
      </c>
      <c r="I20" s="21">
        <f>IF(H48=0, "-", H20/H48)</f>
        <v>1.4853323431117713E-4</v>
      </c>
      <c r="J20" s="20" t="str">
        <f t="shared" si="0"/>
        <v>-</v>
      </c>
      <c r="K20" s="21">
        <f t="shared" si="1"/>
        <v>-1</v>
      </c>
    </row>
    <row r="21" spans="1:11" x14ac:dyDescent="0.2">
      <c r="A21" s="7" t="s">
        <v>59</v>
      </c>
      <c r="B21" s="65">
        <v>200</v>
      </c>
      <c r="C21" s="39">
        <f>IF(B48=0, "-", B21/B48)</f>
        <v>1.1597564511452595E-2</v>
      </c>
      <c r="D21" s="65">
        <v>224</v>
      </c>
      <c r="E21" s="21">
        <f>IF(D48=0, "-", D21/D48)</f>
        <v>1.3664368937961325E-2</v>
      </c>
      <c r="F21" s="81">
        <v>1381</v>
      </c>
      <c r="G21" s="39">
        <f>IF(F48=0, "-", F21/F48)</f>
        <v>1.4720146668514235E-2</v>
      </c>
      <c r="H21" s="65">
        <v>887</v>
      </c>
      <c r="I21" s="21">
        <f>IF(H48=0, "-", H21/H48)</f>
        <v>1.3174897883401411E-2</v>
      </c>
      <c r="J21" s="20">
        <f t="shared" si="0"/>
        <v>-0.10714285714285714</v>
      </c>
      <c r="K21" s="21">
        <f t="shared" si="1"/>
        <v>0.55693348365276207</v>
      </c>
    </row>
    <row r="22" spans="1:11" x14ac:dyDescent="0.2">
      <c r="A22" s="7" t="s">
        <v>62</v>
      </c>
      <c r="B22" s="65">
        <v>72</v>
      </c>
      <c r="C22" s="39">
        <f>IF(B48=0, "-", B22/B48)</f>
        <v>4.175123224122934E-3</v>
      </c>
      <c r="D22" s="65">
        <v>74</v>
      </c>
      <c r="E22" s="21">
        <f>IF(D48=0, "-", D22/D48)</f>
        <v>4.514121881290795E-3</v>
      </c>
      <c r="F22" s="81">
        <v>226</v>
      </c>
      <c r="G22" s="39">
        <f>IF(F48=0, "-", F22/F48)</f>
        <v>2.4089450739205047E-3</v>
      </c>
      <c r="H22" s="65">
        <v>265</v>
      </c>
      <c r="I22" s="21">
        <f>IF(H48=0, "-", H22/H48)</f>
        <v>3.9361307092461943E-3</v>
      </c>
      <c r="J22" s="20">
        <f t="shared" si="0"/>
        <v>-2.7027027027027029E-2</v>
      </c>
      <c r="K22" s="21">
        <f t="shared" si="1"/>
        <v>-0.14716981132075471</v>
      </c>
    </row>
    <row r="23" spans="1:11" x14ac:dyDescent="0.2">
      <c r="A23" s="7" t="s">
        <v>63</v>
      </c>
      <c r="B23" s="65">
        <v>245</v>
      </c>
      <c r="C23" s="39">
        <f>IF(B48=0, "-", B23/B48)</f>
        <v>1.4207016526529429E-2</v>
      </c>
      <c r="D23" s="65">
        <v>199</v>
      </c>
      <c r="E23" s="21">
        <f>IF(D48=0, "-", D23/D48)</f>
        <v>1.213932776184957E-2</v>
      </c>
      <c r="F23" s="81">
        <v>1096</v>
      </c>
      <c r="G23" s="39">
        <f>IF(F48=0, "-", F23/F48)</f>
        <v>1.1682317703614484E-2</v>
      </c>
      <c r="H23" s="65">
        <v>682</v>
      </c>
      <c r="I23" s="21">
        <f>IF(H48=0, "-", H23/H48)</f>
        <v>1.0129966580022279E-2</v>
      </c>
      <c r="J23" s="20">
        <f t="shared" si="0"/>
        <v>0.23115577889447236</v>
      </c>
      <c r="K23" s="21">
        <f t="shared" si="1"/>
        <v>0.60703812316715544</v>
      </c>
    </row>
    <row r="24" spans="1:11" x14ac:dyDescent="0.2">
      <c r="A24" s="7" t="s">
        <v>65</v>
      </c>
      <c r="B24" s="65">
        <v>1067</v>
      </c>
      <c r="C24" s="39">
        <f>IF(B48=0, "-", B24/B48)</f>
        <v>6.1873006668599594E-2</v>
      </c>
      <c r="D24" s="65">
        <v>727</v>
      </c>
      <c r="E24" s="21">
        <f>IF(D48=0, "-", D24/D48)</f>
        <v>4.4348197401329836E-2</v>
      </c>
      <c r="F24" s="81">
        <v>5457</v>
      </c>
      <c r="G24" s="39">
        <f>IF(F48=0, "-", F24/F48)</f>
        <v>5.8166430391080506E-2</v>
      </c>
      <c r="H24" s="65">
        <v>3317</v>
      </c>
      <c r="I24" s="21">
        <f>IF(H48=0, "-", H24/H48)</f>
        <v>4.9268473821017456E-2</v>
      </c>
      <c r="J24" s="20">
        <f t="shared" si="0"/>
        <v>0.46767537826685007</v>
      </c>
      <c r="K24" s="21">
        <f t="shared" si="1"/>
        <v>0.64516129032258063</v>
      </c>
    </row>
    <row r="25" spans="1:11" x14ac:dyDescent="0.2">
      <c r="A25" s="7" t="s">
        <v>66</v>
      </c>
      <c r="B25" s="65">
        <v>1</v>
      </c>
      <c r="C25" s="39">
        <f>IF(B48=0, "-", B25/B48)</f>
        <v>5.7987822557262977E-5</v>
      </c>
      <c r="D25" s="65">
        <v>0</v>
      </c>
      <c r="E25" s="21">
        <f>IF(D48=0, "-", D25/D48)</f>
        <v>0</v>
      </c>
      <c r="F25" s="81">
        <v>11</v>
      </c>
      <c r="G25" s="39">
        <f>IF(F48=0, "-", F25/F48)</f>
        <v>1.1724953899613077E-4</v>
      </c>
      <c r="H25" s="65">
        <v>6</v>
      </c>
      <c r="I25" s="21">
        <f>IF(H48=0, "-", H25/H48)</f>
        <v>8.9119940586706271E-5</v>
      </c>
      <c r="J25" s="20" t="str">
        <f t="shared" si="0"/>
        <v>-</v>
      </c>
      <c r="K25" s="21">
        <f t="shared" si="1"/>
        <v>0.83333333333333337</v>
      </c>
    </row>
    <row r="26" spans="1:11" x14ac:dyDescent="0.2">
      <c r="A26" s="7" t="s">
        <v>67</v>
      </c>
      <c r="B26" s="65">
        <v>328</v>
      </c>
      <c r="C26" s="39">
        <f>IF(B48=0, "-", B26/B48)</f>
        <v>1.9020005798782255E-2</v>
      </c>
      <c r="D26" s="65">
        <v>394</v>
      </c>
      <c r="E26" s="21">
        <f>IF(D48=0, "-", D26/D48)</f>
        <v>2.403464893552126E-2</v>
      </c>
      <c r="F26" s="81">
        <v>1461</v>
      </c>
      <c r="G26" s="39">
        <f>IF(F48=0, "-", F26/F48)</f>
        <v>1.5572870588486096E-2</v>
      </c>
      <c r="H26" s="65">
        <v>1442</v>
      </c>
      <c r="I26" s="21">
        <f>IF(H48=0, "-", H26/H48)</f>
        <v>2.1418492387671743E-2</v>
      </c>
      <c r="J26" s="20">
        <f t="shared" si="0"/>
        <v>-0.16751269035532995</v>
      </c>
      <c r="K26" s="21">
        <f t="shared" si="1"/>
        <v>1.3176144244105409E-2</v>
      </c>
    </row>
    <row r="27" spans="1:11" x14ac:dyDescent="0.2">
      <c r="A27" s="7" t="s">
        <v>68</v>
      </c>
      <c r="B27" s="65">
        <v>82</v>
      </c>
      <c r="C27" s="39">
        <f>IF(B48=0, "-", B27/B48)</f>
        <v>4.7550014496955638E-3</v>
      </c>
      <c r="D27" s="65">
        <v>39</v>
      </c>
      <c r="E27" s="21">
        <f>IF(D48=0, "-", D27/D48)</f>
        <v>2.3790642347343376E-3</v>
      </c>
      <c r="F27" s="81">
        <v>298</v>
      </c>
      <c r="G27" s="39">
        <f>IF(F48=0, "-", F27/F48)</f>
        <v>3.1763966018951788E-3</v>
      </c>
      <c r="H27" s="65">
        <v>103</v>
      </c>
      <c r="I27" s="21">
        <f>IF(H48=0, "-", H27/H48)</f>
        <v>1.5298923134051245E-3</v>
      </c>
      <c r="J27" s="20">
        <f t="shared" si="0"/>
        <v>1.1025641025641026</v>
      </c>
      <c r="K27" s="21">
        <f t="shared" si="1"/>
        <v>1.8932038834951457</v>
      </c>
    </row>
    <row r="28" spans="1:11" x14ac:dyDescent="0.2">
      <c r="A28" s="7" t="s">
        <v>69</v>
      </c>
      <c r="B28" s="65">
        <v>325</v>
      </c>
      <c r="C28" s="39">
        <f>IF(B48=0, "-", B28/B48)</f>
        <v>1.8846042331110466E-2</v>
      </c>
      <c r="D28" s="65">
        <v>608</v>
      </c>
      <c r="E28" s="21">
        <f>IF(D48=0, "-", D28/D48)</f>
        <v>3.7089001403037884E-2</v>
      </c>
      <c r="F28" s="81">
        <v>1692</v>
      </c>
      <c r="G28" s="39">
        <f>IF(F48=0, "-", F28/F48)</f>
        <v>1.8035110907404842E-2</v>
      </c>
      <c r="H28" s="65">
        <v>1659</v>
      </c>
      <c r="I28" s="21">
        <f>IF(H48=0, "-", H28/H48)</f>
        <v>2.4641663572224286E-2</v>
      </c>
      <c r="J28" s="20">
        <f t="shared" si="0"/>
        <v>-0.46546052631578949</v>
      </c>
      <c r="K28" s="21">
        <f t="shared" si="1"/>
        <v>1.9891500904159132E-2</v>
      </c>
    </row>
    <row r="29" spans="1:11" x14ac:dyDescent="0.2">
      <c r="A29" s="7" t="s">
        <v>73</v>
      </c>
      <c r="B29" s="65">
        <v>18</v>
      </c>
      <c r="C29" s="39">
        <f>IF(B48=0, "-", B29/B48)</f>
        <v>1.0437808060307335E-3</v>
      </c>
      <c r="D29" s="65">
        <v>21</v>
      </c>
      <c r="E29" s="21">
        <f>IF(D48=0, "-", D29/D48)</f>
        <v>1.2810345879338742E-3</v>
      </c>
      <c r="F29" s="81">
        <v>89</v>
      </c>
      <c r="G29" s="39">
        <f>IF(F48=0, "-", F29/F48)</f>
        <v>9.4865536096869435E-4</v>
      </c>
      <c r="H29" s="65">
        <v>67</v>
      </c>
      <c r="I29" s="21">
        <f>IF(H48=0, "-", H29/H48)</f>
        <v>9.9517266988488682E-4</v>
      </c>
      <c r="J29" s="20">
        <f t="shared" si="0"/>
        <v>-0.14285714285714285</v>
      </c>
      <c r="K29" s="21">
        <f t="shared" si="1"/>
        <v>0.32835820895522388</v>
      </c>
    </row>
    <row r="30" spans="1:11" x14ac:dyDescent="0.2">
      <c r="A30" s="7" t="s">
        <v>74</v>
      </c>
      <c r="B30" s="65">
        <v>2419</v>
      </c>
      <c r="C30" s="39">
        <f>IF(B48=0, "-", B30/B48)</f>
        <v>0.14027254276601914</v>
      </c>
      <c r="D30" s="65">
        <v>1678</v>
      </c>
      <c r="E30" s="21">
        <f>IF(D48=0, "-", D30/D48)</f>
        <v>0.102360763740621</v>
      </c>
      <c r="F30" s="81">
        <v>12801</v>
      </c>
      <c r="G30" s="39">
        <f>IF(F48=0, "-", F30/F48)</f>
        <v>0.13644648624449726</v>
      </c>
      <c r="H30" s="65">
        <v>7194</v>
      </c>
      <c r="I30" s="21">
        <f>IF(H48=0, "-", H30/H48)</f>
        <v>0.10685480876346082</v>
      </c>
      <c r="J30" s="20">
        <f t="shared" si="0"/>
        <v>0.44159713945172824</v>
      </c>
      <c r="K30" s="21">
        <f t="shared" si="1"/>
        <v>0.77939949958298582</v>
      </c>
    </row>
    <row r="31" spans="1:11" x14ac:dyDescent="0.2">
      <c r="A31" s="7" t="s">
        <v>76</v>
      </c>
      <c r="B31" s="65">
        <v>601</v>
      </c>
      <c r="C31" s="39">
        <f>IF(B48=0, "-", B31/B48)</f>
        <v>3.4850681356915048E-2</v>
      </c>
      <c r="D31" s="65">
        <v>671</v>
      </c>
      <c r="E31" s="21">
        <f>IF(D48=0, "-", D31/D48)</f>
        <v>4.0932105166839504E-2</v>
      </c>
      <c r="F31" s="81">
        <v>3102</v>
      </c>
      <c r="G31" s="39">
        <f>IF(F48=0, "-", F31/F48)</f>
        <v>3.3064369996908878E-2</v>
      </c>
      <c r="H31" s="65">
        <v>2233</v>
      </c>
      <c r="I31" s="21">
        <f>IF(H48=0, "-", H31/H48)</f>
        <v>3.3167471221685854E-2</v>
      </c>
      <c r="J31" s="20">
        <f t="shared" si="0"/>
        <v>-0.10432190760059612</v>
      </c>
      <c r="K31" s="21">
        <f t="shared" si="1"/>
        <v>0.3891625615763547</v>
      </c>
    </row>
    <row r="32" spans="1:11" x14ac:dyDescent="0.2">
      <c r="A32" s="7" t="s">
        <v>79</v>
      </c>
      <c r="B32" s="65">
        <v>1023</v>
      </c>
      <c r="C32" s="39">
        <f>IF(B48=0, "-", B32/B48)</f>
        <v>5.9321542476080021E-2</v>
      </c>
      <c r="D32" s="65">
        <v>233</v>
      </c>
      <c r="E32" s="21">
        <f>IF(D48=0, "-", D32/D48)</f>
        <v>1.4213383761361557E-2</v>
      </c>
      <c r="F32" s="81">
        <v>4475</v>
      </c>
      <c r="G32" s="39">
        <f>IF(F48=0, "-", F32/F48)</f>
        <v>4.7699244273425923E-2</v>
      </c>
      <c r="H32" s="65">
        <v>1046</v>
      </c>
      <c r="I32" s="21">
        <f>IF(H48=0, "-", H32/H48)</f>
        <v>1.5536576308949127E-2</v>
      </c>
      <c r="J32" s="20">
        <f t="shared" si="0"/>
        <v>3.3905579399141632</v>
      </c>
      <c r="K32" s="21">
        <f t="shared" si="1"/>
        <v>3.2782026768642449</v>
      </c>
    </row>
    <row r="33" spans="1:11" x14ac:dyDescent="0.2">
      <c r="A33" s="7" t="s">
        <v>80</v>
      </c>
      <c r="B33" s="65">
        <v>78</v>
      </c>
      <c r="C33" s="39">
        <f>IF(B48=0, "-", B33/B48)</f>
        <v>4.5230501594665119E-3</v>
      </c>
      <c r="D33" s="65">
        <v>51</v>
      </c>
      <c r="E33" s="21">
        <f>IF(D48=0, "-", D33/D48)</f>
        <v>3.1110839992679802E-3</v>
      </c>
      <c r="F33" s="81">
        <v>271</v>
      </c>
      <c r="G33" s="39">
        <f>IF(F48=0, "-", F33/F48)</f>
        <v>2.8886022789046759E-3</v>
      </c>
      <c r="H33" s="65">
        <v>164</v>
      </c>
      <c r="I33" s="21">
        <f>IF(H48=0, "-", H33/H48)</f>
        <v>2.435945042703305E-3</v>
      </c>
      <c r="J33" s="20">
        <f t="shared" si="0"/>
        <v>0.52941176470588236</v>
      </c>
      <c r="K33" s="21">
        <f t="shared" si="1"/>
        <v>0.65243902439024393</v>
      </c>
    </row>
    <row r="34" spans="1:11" x14ac:dyDescent="0.2">
      <c r="A34" s="7" t="s">
        <v>81</v>
      </c>
      <c r="B34" s="65">
        <v>953</v>
      </c>
      <c r="C34" s="39">
        <f>IF(B48=0, "-", B34/B48)</f>
        <v>5.5262394897071618E-2</v>
      </c>
      <c r="D34" s="65">
        <v>1218</v>
      </c>
      <c r="E34" s="21">
        <f>IF(D48=0, "-", D34/D48)</f>
        <v>7.4300006100164698E-2</v>
      </c>
      <c r="F34" s="81">
        <v>6293</v>
      </c>
      <c r="G34" s="39">
        <f>IF(F48=0, "-", F34/F48)</f>
        <v>6.7077395354786448E-2</v>
      </c>
      <c r="H34" s="65">
        <v>5216</v>
      </c>
      <c r="I34" s="21">
        <f>IF(H48=0, "-", H34/H48)</f>
        <v>7.7474935016709989E-2</v>
      </c>
      <c r="J34" s="20">
        <f t="shared" si="0"/>
        <v>-0.21756978653530379</v>
      </c>
      <c r="K34" s="21">
        <f t="shared" si="1"/>
        <v>0.20648006134969324</v>
      </c>
    </row>
    <row r="35" spans="1:11" x14ac:dyDescent="0.2">
      <c r="A35" s="7" t="s">
        <v>83</v>
      </c>
      <c r="B35" s="65">
        <v>634</v>
      </c>
      <c r="C35" s="39">
        <f>IF(B48=0, "-", B35/B48)</f>
        <v>3.6764279501304724E-2</v>
      </c>
      <c r="D35" s="65">
        <v>674</v>
      </c>
      <c r="E35" s="21">
        <f>IF(D48=0, "-", D35/D48)</f>
        <v>4.1115110107972919E-2</v>
      </c>
      <c r="F35" s="81">
        <v>4202</v>
      </c>
      <c r="G35" s="39">
        <f>IF(F48=0, "-", F35/F48)</f>
        <v>4.4789323896521953E-2</v>
      </c>
      <c r="H35" s="65">
        <v>3732</v>
      </c>
      <c r="I35" s="21">
        <f>IF(H48=0, "-", H35/H48)</f>
        <v>5.5432603044931306E-2</v>
      </c>
      <c r="J35" s="20">
        <f t="shared" si="0"/>
        <v>-5.9347181008902079E-2</v>
      </c>
      <c r="K35" s="21">
        <f t="shared" si="1"/>
        <v>0.12593783494105038</v>
      </c>
    </row>
    <row r="36" spans="1:11" x14ac:dyDescent="0.2">
      <c r="A36" s="7" t="s">
        <v>84</v>
      </c>
      <c r="B36" s="65">
        <v>51</v>
      </c>
      <c r="C36" s="39">
        <f>IF(B48=0, "-", B36/B48)</f>
        <v>2.9573789504204117E-3</v>
      </c>
      <c r="D36" s="65">
        <v>63</v>
      </c>
      <c r="E36" s="21">
        <f>IF(D48=0, "-", D36/D48)</f>
        <v>3.8431037638016227E-3</v>
      </c>
      <c r="F36" s="81">
        <v>279</v>
      </c>
      <c r="G36" s="39">
        <f>IF(F48=0, "-", F36/F48)</f>
        <v>2.9738746709018623E-3</v>
      </c>
      <c r="H36" s="65">
        <v>252</v>
      </c>
      <c r="I36" s="21">
        <f>IF(H48=0, "-", H36/H48)</f>
        <v>3.7430375046416634E-3</v>
      </c>
      <c r="J36" s="20">
        <f t="shared" si="0"/>
        <v>-0.19047619047619047</v>
      </c>
      <c r="K36" s="21">
        <f t="shared" si="1"/>
        <v>0.10714285714285714</v>
      </c>
    </row>
    <row r="37" spans="1:11" x14ac:dyDescent="0.2">
      <c r="A37" s="7" t="s">
        <v>85</v>
      </c>
      <c r="B37" s="65">
        <v>105</v>
      </c>
      <c r="C37" s="39">
        <f>IF(B48=0, "-", B37/B48)</f>
        <v>6.088721368512612E-3</v>
      </c>
      <c r="D37" s="65">
        <v>169</v>
      </c>
      <c r="E37" s="21">
        <f>IF(D48=0, "-", D37/D48)</f>
        <v>1.0309278350515464E-2</v>
      </c>
      <c r="F37" s="81">
        <v>699</v>
      </c>
      <c r="G37" s="39">
        <f>IF(F48=0, "-", F37/F48)</f>
        <v>7.4506752507541279E-3</v>
      </c>
      <c r="H37" s="65">
        <v>657</v>
      </c>
      <c r="I37" s="21">
        <f>IF(H48=0, "-", H37/H48)</f>
        <v>9.7586334942443374E-3</v>
      </c>
      <c r="J37" s="20">
        <f t="shared" si="0"/>
        <v>-0.378698224852071</v>
      </c>
      <c r="K37" s="21">
        <f t="shared" si="1"/>
        <v>6.3926940639269403E-2</v>
      </c>
    </row>
    <row r="38" spans="1:11" x14ac:dyDescent="0.2">
      <c r="A38" s="7" t="s">
        <v>87</v>
      </c>
      <c r="B38" s="65">
        <v>71</v>
      </c>
      <c r="C38" s="39">
        <f>IF(B48=0, "-", B38/B48)</f>
        <v>4.1171354015656714E-3</v>
      </c>
      <c r="D38" s="65">
        <v>61</v>
      </c>
      <c r="E38" s="21">
        <f>IF(D48=0, "-", D38/D48)</f>
        <v>3.7211004697126821E-3</v>
      </c>
      <c r="F38" s="81">
        <v>194</v>
      </c>
      <c r="G38" s="39">
        <f>IF(F48=0, "-", F38/F48)</f>
        <v>2.0678555059317608E-3</v>
      </c>
      <c r="H38" s="65">
        <v>167</v>
      </c>
      <c r="I38" s="21">
        <f>IF(H48=0, "-", H38/H48)</f>
        <v>2.480505012996658E-3</v>
      </c>
      <c r="J38" s="20">
        <f t="shared" si="0"/>
        <v>0.16393442622950818</v>
      </c>
      <c r="K38" s="21">
        <f t="shared" si="1"/>
        <v>0.16167664670658682</v>
      </c>
    </row>
    <row r="39" spans="1:11" x14ac:dyDescent="0.2">
      <c r="A39" s="7" t="s">
        <v>88</v>
      </c>
      <c r="B39" s="65">
        <v>0</v>
      </c>
      <c r="C39" s="39">
        <f>IF(B48=0, "-", B39/B48)</f>
        <v>0</v>
      </c>
      <c r="D39" s="65">
        <v>2</v>
      </c>
      <c r="E39" s="21">
        <f>IF(D48=0, "-", D39/D48)</f>
        <v>1.2200329408894041E-4</v>
      </c>
      <c r="F39" s="81">
        <v>5</v>
      </c>
      <c r="G39" s="39">
        <f>IF(F48=0, "-", F39/F48)</f>
        <v>5.3295244998241255E-5</v>
      </c>
      <c r="H39" s="65">
        <v>3</v>
      </c>
      <c r="I39" s="21">
        <f>IF(H48=0, "-", H39/H48)</f>
        <v>4.4559970293353136E-5</v>
      </c>
      <c r="J39" s="20">
        <f t="shared" si="0"/>
        <v>-1</v>
      </c>
      <c r="K39" s="21">
        <f t="shared" si="1"/>
        <v>0.66666666666666663</v>
      </c>
    </row>
    <row r="40" spans="1:11" x14ac:dyDescent="0.2">
      <c r="A40" s="7" t="s">
        <v>90</v>
      </c>
      <c r="B40" s="65">
        <v>171</v>
      </c>
      <c r="C40" s="39">
        <f>IF(B48=0, "-", B40/B48)</f>
        <v>9.9159176572919689E-3</v>
      </c>
      <c r="D40" s="65">
        <v>151</v>
      </c>
      <c r="E40" s="21">
        <f>IF(D48=0, "-", D40/D48)</f>
        <v>9.2112487037149995E-3</v>
      </c>
      <c r="F40" s="81">
        <v>1081</v>
      </c>
      <c r="G40" s="39">
        <f>IF(F48=0, "-", F40/F48)</f>
        <v>1.152243196861976E-2</v>
      </c>
      <c r="H40" s="65">
        <v>573</v>
      </c>
      <c r="I40" s="21">
        <f>IF(H48=0, "-", H40/H48)</f>
        <v>8.5109543260304486E-3</v>
      </c>
      <c r="J40" s="20">
        <f t="shared" si="0"/>
        <v>0.13245033112582782</v>
      </c>
      <c r="K40" s="21">
        <f t="shared" si="1"/>
        <v>0.88656195462478182</v>
      </c>
    </row>
    <row r="41" spans="1:11" x14ac:dyDescent="0.2">
      <c r="A41" s="7" t="s">
        <v>91</v>
      </c>
      <c r="B41" s="65">
        <v>30</v>
      </c>
      <c r="C41" s="39">
        <f>IF(B48=0, "-", B41/B48)</f>
        <v>1.7396346767178893E-3</v>
      </c>
      <c r="D41" s="65">
        <v>15</v>
      </c>
      <c r="E41" s="21">
        <f>IF(D48=0, "-", D41/D48)</f>
        <v>9.1502470566705296E-4</v>
      </c>
      <c r="F41" s="81">
        <v>120</v>
      </c>
      <c r="G41" s="39">
        <f>IF(F48=0, "-", F41/F48)</f>
        <v>1.2790858799577901E-3</v>
      </c>
      <c r="H41" s="65">
        <v>66</v>
      </c>
      <c r="I41" s="21">
        <f>IF(H48=0, "-", H41/H48)</f>
        <v>9.80319346453769E-4</v>
      </c>
      <c r="J41" s="20">
        <f t="shared" si="0"/>
        <v>1</v>
      </c>
      <c r="K41" s="21">
        <f t="shared" si="1"/>
        <v>0.81818181818181823</v>
      </c>
    </row>
    <row r="42" spans="1:11" x14ac:dyDescent="0.2">
      <c r="A42" s="7" t="s">
        <v>92</v>
      </c>
      <c r="B42" s="65">
        <v>763</v>
      </c>
      <c r="C42" s="39">
        <f>IF(B48=0, "-", B42/B48)</f>
        <v>4.4244708611191647E-2</v>
      </c>
      <c r="D42" s="65">
        <v>1138</v>
      </c>
      <c r="E42" s="21">
        <f>IF(D48=0, "-", D42/D48)</f>
        <v>6.9419874336607082E-2</v>
      </c>
      <c r="F42" s="81">
        <v>6128</v>
      </c>
      <c r="G42" s="39">
        <f>IF(F48=0, "-", F42/F48)</f>
        <v>6.5318652269844485E-2</v>
      </c>
      <c r="H42" s="65">
        <v>4419</v>
      </c>
      <c r="I42" s="21">
        <f>IF(H48=0, "-", H42/H48)</f>
        <v>6.563683624210917E-2</v>
      </c>
      <c r="J42" s="20">
        <f t="shared" si="0"/>
        <v>-0.32952548330404219</v>
      </c>
      <c r="K42" s="21">
        <f t="shared" si="1"/>
        <v>0.38673908124009959</v>
      </c>
    </row>
    <row r="43" spans="1:11" x14ac:dyDescent="0.2">
      <c r="A43" s="7" t="s">
        <v>93</v>
      </c>
      <c r="B43" s="65">
        <v>311</v>
      </c>
      <c r="C43" s="39">
        <f>IF(B48=0, "-", B43/B48)</f>
        <v>1.8034212815308787E-2</v>
      </c>
      <c r="D43" s="65">
        <v>220</v>
      </c>
      <c r="E43" s="21">
        <f>IF(D48=0, "-", D43/D48)</f>
        <v>1.3420362349783443E-2</v>
      </c>
      <c r="F43" s="81">
        <v>1210</v>
      </c>
      <c r="G43" s="39">
        <f>IF(F48=0, "-", F43/F48)</f>
        <v>1.2897449289574384E-2</v>
      </c>
      <c r="H43" s="65">
        <v>1024</v>
      </c>
      <c r="I43" s="21">
        <f>IF(H48=0, "-", H43/H48)</f>
        <v>1.5209803193464537E-2</v>
      </c>
      <c r="J43" s="20">
        <f t="shared" si="0"/>
        <v>0.41363636363636364</v>
      </c>
      <c r="K43" s="21">
        <f t="shared" si="1"/>
        <v>0.181640625</v>
      </c>
    </row>
    <row r="44" spans="1:11" x14ac:dyDescent="0.2">
      <c r="A44" s="7" t="s">
        <v>94</v>
      </c>
      <c r="B44" s="65">
        <v>2841</v>
      </c>
      <c r="C44" s="39">
        <f>IF(B48=0, "-", B44/B48)</f>
        <v>0.1647434038851841</v>
      </c>
      <c r="D44" s="65">
        <v>2789</v>
      </c>
      <c r="E44" s="21">
        <f>IF(D48=0, "-", D44/D48)</f>
        <v>0.1701335936070274</v>
      </c>
      <c r="F44" s="81">
        <v>16865</v>
      </c>
      <c r="G44" s="39">
        <f>IF(F48=0, "-", F44/F48)</f>
        <v>0.17976486137906775</v>
      </c>
      <c r="H44" s="65">
        <v>12600</v>
      </c>
      <c r="I44" s="21">
        <f>IF(H48=0, "-", H44/H48)</f>
        <v>0.18715187523208318</v>
      </c>
      <c r="J44" s="20">
        <f t="shared" si="0"/>
        <v>1.8644675510935821E-2</v>
      </c>
      <c r="K44" s="21">
        <f t="shared" si="1"/>
        <v>0.33849206349206351</v>
      </c>
    </row>
    <row r="45" spans="1:11" x14ac:dyDescent="0.2">
      <c r="A45" s="7" t="s">
        <v>96</v>
      </c>
      <c r="B45" s="65">
        <v>966</v>
      </c>
      <c r="C45" s="39">
        <f>IF(B48=0, "-", B45/B48)</f>
        <v>5.6016236590316036E-2</v>
      </c>
      <c r="D45" s="65">
        <v>686</v>
      </c>
      <c r="E45" s="21">
        <f>IF(D48=0, "-", D45/D48)</f>
        <v>4.1847129872506557E-2</v>
      </c>
      <c r="F45" s="81">
        <v>3763</v>
      </c>
      <c r="G45" s="39">
        <f>IF(F48=0, "-", F45/F48)</f>
        <v>4.0110001385676372E-2</v>
      </c>
      <c r="H45" s="65">
        <v>2203</v>
      </c>
      <c r="I45" s="21">
        <f>IF(H48=0, "-", H45/H48)</f>
        <v>3.2721871518752318E-2</v>
      </c>
      <c r="J45" s="20">
        <f t="shared" si="0"/>
        <v>0.40816326530612246</v>
      </c>
      <c r="K45" s="21">
        <f t="shared" si="1"/>
        <v>0.70812528370403993</v>
      </c>
    </row>
    <row r="46" spans="1:11" x14ac:dyDescent="0.2">
      <c r="A46" s="7" t="s">
        <v>97</v>
      </c>
      <c r="B46" s="65">
        <v>445</v>
      </c>
      <c r="C46" s="39">
        <f>IF(B48=0, "-", B46/B48)</f>
        <v>2.5804581037982024E-2</v>
      </c>
      <c r="D46" s="65">
        <v>422</v>
      </c>
      <c r="E46" s="21">
        <f>IF(D48=0, "-", D46/D48)</f>
        <v>2.5742695052766426E-2</v>
      </c>
      <c r="F46" s="81">
        <v>2305</v>
      </c>
      <c r="G46" s="39">
        <f>IF(F48=0, "-", F46/F48)</f>
        <v>2.456910794418922E-2</v>
      </c>
      <c r="H46" s="65">
        <v>1288</v>
      </c>
      <c r="I46" s="21">
        <f>IF(H48=0, "-", H46/H48)</f>
        <v>1.9131080579279612E-2</v>
      </c>
      <c r="J46" s="20">
        <f t="shared" si="0"/>
        <v>5.4502369668246446E-2</v>
      </c>
      <c r="K46" s="21">
        <f t="shared" si="1"/>
        <v>0.7895962732919255</v>
      </c>
    </row>
    <row r="47" spans="1:11" x14ac:dyDescent="0.2">
      <c r="A47" s="2"/>
      <c r="B47" s="68"/>
      <c r="C47" s="33"/>
      <c r="D47" s="68"/>
      <c r="E47" s="6"/>
      <c r="F47" s="82"/>
      <c r="G47" s="33"/>
      <c r="H47" s="68"/>
      <c r="I47" s="6"/>
      <c r="J47" s="5"/>
      <c r="K47" s="6"/>
    </row>
    <row r="48" spans="1:11" s="43" customFormat="1" x14ac:dyDescent="0.2">
      <c r="A48" s="162" t="s">
        <v>618</v>
      </c>
      <c r="B48" s="71">
        <f>SUM(B7:B47)</f>
        <v>17245</v>
      </c>
      <c r="C48" s="40">
        <v>1</v>
      </c>
      <c r="D48" s="71">
        <f>SUM(D7:D47)</f>
        <v>16393</v>
      </c>
      <c r="E48" s="41">
        <v>1</v>
      </c>
      <c r="F48" s="77">
        <f>SUM(F7:F47)</f>
        <v>93817</v>
      </c>
      <c r="G48" s="42">
        <v>1</v>
      </c>
      <c r="H48" s="71">
        <f>SUM(H7:H47)</f>
        <v>67325</v>
      </c>
      <c r="I48" s="41">
        <v>1</v>
      </c>
      <c r="J48" s="37">
        <f>IF(D48=0, "-", (B48-D48)/D48)</f>
        <v>5.1973403281888611E-2</v>
      </c>
      <c r="K48" s="38">
        <f>IF(H48=0, "-", (F48-H48)/H48)</f>
        <v>0.39349424433717045</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3"/>
  <dimension ref="A1:K81"/>
  <sheetViews>
    <sheetView tabSelected="1" zoomScaleNormal="100" workbookViewId="0">
      <selection activeCell="M1" sqref="M1"/>
    </sheetView>
  </sheetViews>
  <sheetFormatPr defaultRowHeight="12.75" x14ac:dyDescent="0.2"/>
  <cols>
    <col min="1" max="1" width="30.7109375" bestFit="1" customWidth="1"/>
    <col min="2" max="2" width="7.28515625" bestFit="1" customWidth="1"/>
    <col min="3" max="3" width="7.28515625" customWidth="1"/>
    <col min="4" max="4" width="7.28515625" bestFit="1" customWidth="1"/>
    <col min="5" max="5" width="7.28515625" customWidth="1"/>
    <col min="6" max="6" width="7.28515625" bestFit="1" customWidth="1"/>
    <col min="7" max="7" width="7.28515625" customWidth="1"/>
    <col min="8" max="8" width="7.28515625" bestFit="1" customWidth="1"/>
    <col min="9" max="9" width="7.28515625" customWidth="1"/>
    <col min="10" max="11" width="7.7109375" customWidth="1"/>
  </cols>
  <sheetData>
    <row r="1" spans="1:11" s="52" customFormat="1" ht="20.25" x14ac:dyDescent="0.3">
      <c r="A1" s="4" t="s">
        <v>10</v>
      </c>
      <c r="B1" s="198" t="s">
        <v>17</v>
      </c>
      <c r="C1" s="198"/>
      <c r="D1" s="198"/>
      <c r="E1" s="199"/>
      <c r="F1" s="199"/>
      <c r="G1" s="199"/>
      <c r="H1" s="199"/>
      <c r="I1" s="199"/>
      <c r="J1" s="199"/>
      <c r="K1" s="199"/>
    </row>
    <row r="2" spans="1:11" s="52" customFormat="1" ht="20.25" x14ac:dyDescent="0.3">
      <c r="A2" s="4" t="s">
        <v>111</v>
      </c>
      <c r="B2" s="202" t="s">
        <v>101</v>
      </c>
      <c r="C2" s="198"/>
      <c r="D2" s="198"/>
      <c r="E2" s="203"/>
      <c r="F2" s="203"/>
      <c r="G2" s="203"/>
      <c r="H2" s="203"/>
      <c r="I2" s="203"/>
      <c r="J2" s="203"/>
      <c r="K2" s="203"/>
    </row>
    <row r="4" spans="1:11" ht="15.75" x14ac:dyDescent="0.25">
      <c r="A4" s="164" t="s">
        <v>127</v>
      </c>
      <c r="B4" s="196" t="s">
        <v>1</v>
      </c>
      <c r="C4" s="200"/>
      <c r="D4" s="200"/>
      <c r="E4" s="197"/>
      <c r="F4" s="196" t="s">
        <v>14</v>
      </c>
      <c r="G4" s="200"/>
      <c r="H4" s="200"/>
      <c r="I4" s="197"/>
      <c r="J4" s="196" t="s">
        <v>15</v>
      </c>
      <c r="K4" s="197"/>
    </row>
    <row r="5" spans="1:11" x14ac:dyDescent="0.2">
      <c r="A5" s="22"/>
      <c r="B5" s="196">
        <f>VALUE(RIGHT($B$2, 4))</f>
        <v>2021</v>
      </c>
      <c r="C5" s="197"/>
      <c r="D5" s="196">
        <f>B5-1</f>
        <v>2020</v>
      </c>
      <c r="E5" s="204"/>
      <c r="F5" s="196">
        <f>B5</f>
        <v>2021</v>
      </c>
      <c r="G5" s="204"/>
      <c r="H5" s="196">
        <f>D5</f>
        <v>2020</v>
      </c>
      <c r="I5" s="204"/>
      <c r="J5" s="140" t="s">
        <v>4</v>
      </c>
      <c r="K5" s="141" t="s">
        <v>2</v>
      </c>
    </row>
    <row r="6" spans="1:11" x14ac:dyDescent="0.2">
      <c r="A6" s="163" t="s">
        <v>129</v>
      </c>
      <c r="B6" s="61" t="s">
        <v>12</v>
      </c>
      <c r="C6" s="62" t="s">
        <v>13</v>
      </c>
      <c r="D6" s="61" t="s">
        <v>12</v>
      </c>
      <c r="E6" s="63" t="s">
        <v>13</v>
      </c>
      <c r="F6" s="62" t="s">
        <v>12</v>
      </c>
      <c r="G6" s="62" t="s">
        <v>13</v>
      </c>
      <c r="H6" s="61" t="s">
        <v>12</v>
      </c>
      <c r="I6" s="63" t="s">
        <v>13</v>
      </c>
      <c r="J6" s="61"/>
      <c r="K6" s="63"/>
    </row>
    <row r="7" spans="1:11" x14ac:dyDescent="0.2">
      <c r="A7" s="7" t="s">
        <v>501</v>
      </c>
      <c r="B7" s="65">
        <v>6</v>
      </c>
      <c r="C7" s="34">
        <f>IF(B15=0, "-", B7/B15)</f>
        <v>0.1111111111111111</v>
      </c>
      <c r="D7" s="65">
        <v>0</v>
      </c>
      <c r="E7" s="9">
        <f>IF(D15=0, "-", D7/D15)</f>
        <v>0</v>
      </c>
      <c r="F7" s="81">
        <v>12</v>
      </c>
      <c r="G7" s="34">
        <f>IF(F15=0, "-", F7/F15)</f>
        <v>3.2085561497326207E-2</v>
      </c>
      <c r="H7" s="65">
        <v>0</v>
      </c>
      <c r="I7" s="9">
        <f>IF(H15=0, "-", H7/H15)</f>
        <v>0</v>
      </c>
      <c r="J7" s="8" t="str">
        <f t="shared" ref="J7:J13" si="0">IF(D7=0, "-", IF((B7-D7)/D7&lt;10, (B7-D7)/D7, "&gt;999%"))</f>
        <v>-</v>
      </c>
      <c r="K7" s="9" t="str">
        <f t="shared" ref="K7:K13" si="1">IF(H7=0, "-", IF((F7-H7)/H7&lt;10, (F7-H7)/H7, "&gt;999%"))</f>
        <v>-</v>
      </c>
    </row>
    <row r="8" spans="1:11" x14ac:dyDescent="0.2">
      <c r="A8" s="7" t="s">
        <v>502</v>
      </c>
      <c r="B8" s="65">
        <v>0</v>
      </c>
      <c r="C8" s="34">
        <f>IF(B15=0, "-", B8/B15)</f>
        <v>0</v>
      </c>
      <c r="D8" s="65">
        <v>1</v>
      </c>
      <c r="E8" s="9">
        <f>IF(D15=0, "-", D8/D15)</f>
        <v>1.6666666666666666E-2</v>
      </c>
      <c r="F8" s="81">
        <v>0</v>
      </c>
      <c r="G8" s="34">
        <f>IF(F15=0, "-", F8/F15)</f>
        <v>0</v>
      </c>
      <c r="H8" s="65">
        <v>1</v>
      </c>
      <c r="I8" s="9">
        <f>IF(H15=0, "-", H8/H15)</f>
        <v>2.9585798816568047E-3</v>
      </c>
      <c r="J8" s="8">
        <f t="shared" si="0"/>
        <v>-1</v>
      </c>
      <c r="K8" s="9">
        <f t="shared" si="1"/>
        <v>-1</v>
      </c>
    </row>
    <row r="9" spans="1:11" x14ac:dyDescent="0.2">
      <c r="A9" s="7" t="s">
        <v>503</v>
      </c>
      <c r="B9" s="65">
        <v>5</v>
      </c>
      <c r="C9" s="34">
        <f>IF(B15=0, "-", B9/B15)</f>
        <v>9.2592592592592587E-2</v>
      </c>
      <c r="D9" s="65">
        <v>0</v>
      </c>
      <c r="E9" s="9">
        <f>IF(D15=0, "-", D9/D15)</f>
        <v>0</v>
      </c>
      <c r="F9" s="81">
        <v>22</v>
      </c>
      <c r="G9" s="34">
        <f>IF(F15=0, "-", F9/F15)</f>
        <v>5.8823529411764705E-2</v>
      </c>
      <c r="H9" s="65">
        <v>0</v>
      </c>
      <c r="I9" s="9">
        <f>IF(H15=0, "-", H9/H15)</f>
        <v>0</v>
      </c>
      <c r="J9" s="8" t="str">
        <f t="shared" si="0"/>
        <v>-</v>
      </c>
      <c r="K9" s="9" t="str">
        <f t="shared" si="1"/>
        <v>-</v>
      </c>
    </row>
    <row r="10" spans="1:11" x14ac:dyDescent="0.2">
      <c r="A10" s="7" t="s">
        <v>504</v>
      </c>
      <c r="B10" s="65">
        <v>6</v>
      </c>
      <c r="C10" s="34">
        <f>IF(B15=0, "-", B10/B15)</f>
        <v>0.1111111111111111</v>
      </c>
      <c r="D10" s="65">
        <v>5</v>
      </c>
      <c r="E10" s="9">
        <f>IF(D15=0, "-", D10/D15)</f>
        <v>8.3333333333333329E-2</v>
      </c>
      <c r="F10" s="81">
        <v>15</v>
      </c>
      <c r="G10" s="34">
        <f>IF(F15=0, "-", F10/F15)</f>
        <v>4.0106951871657755E-2</v>
      </c>
      <c r="H10" s="65">
        <v>21</v>
      </c>
      <c r="I10" s="9">
        <f>IF(H15=0, "-", H10/H15)</f>
        <v>6.2130177514792898E-2</v>
      </c>
      <c r="J10" s="8">
        <f t="shared" si="0"/>
        <v>0.2</v>
      </c>
      <c r="K10" s="9">
        <f t="shared" si="1"/>
        <v>-0.2857142857142857</v>
      </c>
    </row>
    <row r="11" spans="1:11" x14ac:dyDescent="0.2">
      <c r="A11" s="7" t="s">
        <v>505</v>
      </c>
      <c r="B11" s="65">
        <v>2</v>
      </c>
      <c r="C11" s="34">
        <f>IF(B15=0, "-", B11/B15)</f>
        <v>3.7037037037037035E-2</v>
      </c>
      <c r="D11" s="65">
        <v>0</v>
      </c>
      <c r="E11" s="9">
        <f>IF(D15=0, "-", D11/D15)</f>
        <v>0</v>
      </c>
      <c r="F11" s="81">
        <v>30</v>
      </c>
      <c r="G11" s="34">
        <f>IF(F15=0, "-", F11/F15)</f>
        <v>8.0213903743315509E-2</v>
      </c>
      <c r="H11" s="65">
        <v>11</v>
      </c>
      <c r="I11" s="9">
        <f>IF(H15=0, "-", H11/H15)</f>
        <v>3.2544378698224852E-2</v>
      </c>
      <c r="J11" s="8" t="str">
        <f t="shared" si="0"/>
        <v>-</v>
      </c>
      <c r="K11" s="9">
        <f t="shared" si="1"/>
        <v>1.7272727272727273</v>
      </c>
    </row>
    <row r="12" spans="1:11" x14ac:dyDescent="0.2">
      <c r="A12" s="7" t="s">
        <v>506</v>
      </c>
      <c r="B12" s="65">
        <v>30</v>
      </c>
      <c r="C12" s="34">
        <f>IF(B15=0, "-", B12/B15)</f>
        <v>0.55555555555555558</v>
      </c>
      <c r="D12" s="65">
        <v>54</v>
      </c>
      <c r="E12" s="9">
        <f>IF(D15=0, "-", D12/D15)</f>
        <v>0.9</v>
      </c>
      <c r="F12" s="81">
        <v>280</v>
      </c>
      <c r="G12" s="34">
        <f>IF(F15=0, "-", F12/F15)</f>
        <v>0.74866310160427807</v>
      </c>
      <c r="H12" s="65">
        <v>304</v>
      </c>
      <c r="I12" s="9">
        <f>IF(H15=0, "-", H12/H15)</f>
        <v>0.89940828402366868</v>
      </c>
      <c r="J12" s="8">
        <f t="shared" si="0"/>
        <v>-0.44444444444444442</v>
      </c>
      <c r="K12" s="9">
        <f t="shared" si="1"/>
        <v>-7.8947368421052627E-2</v>
      </c>
    </row>
    <row r="13" spans="1:11" x14ac:dyDescent="0.2">
      <c r="A13" s="7" t="s">
        <v>507</v>
      </c>
      <c r="B13" s="65">
        <v>5</v>
      </c>
      <c r="C13" s="34">
        <f>IF(B15=0, "-", B13/B15)</f>
        <v>9.2592592592592587E-2</v>
      </c>
      <c r="D13" s="65">
        <v>0</v>
      </c>
      <c r="E13" s="9">
        <f>IF(D15=0, "-", D13/D15)</f>
        <v>0</v>
      </c>
      <c r="F13" s="81">
        <v>15</v>
      </c>
      <c r="G13" s="34">
        <f>IF(F15=0, "-", F13/F15)</f>
        <v>4.0106951871657755E-2</v>
      </c>
      <c r="H13" s="65">
        <v>1</v>
      </c>
      <c r="I13" s="9">
        <f>IF(H15=0, "-", H13/H15)</f>
        <v>2.9585798816568047E-3</v>
      </c>
      <c r="J13" s="8" t="str">
        <f t="shared" si="0"/>
        <v>-</v>
      </c>
      <c r="K13" s="9" t="str">
        <f t="shared" si="1"/>
        <v>&gt;999%</v>
      </c>
    </row>
    <row r="14" spans="1:11" x14ac:dyDescent="0.2">
      <c r="A14" s="2"/>
      <c r="B14" s="68"/>
      <c r="C14" s="33"/>
      <c r="D14" s="68"/>
      <c r="E14" s="6"/>
      <c r="F14" s="82"/>
      <c r="G14" s="33"/>
      <c r="H14" s="68"/>
      <c r="I14" s="6"/>
      <c r="J14" s="5"/>
      <c r="K14" s="6"/>
    </row>
    <row r="15" spans="1:11" s="43" customFormat="1" x14ac:dyDescent="0.2">
      <c r="A15" s="162" t="s">
        <v>640</v>
      </c>
      <c r="B15" s="71">
        <f>SUM(B7:B14)</f>
        <v>54</v>
      </c>
      <c r="C15" s="40">
        <f>B15/34633</f>
        <v>1.5592065371177778E-3</v>
      </c>
      <c r="D15" s="71">
        <f>SUM(D7:D14)</f>
        <v>60</v>
      </c>
      <c r="E15" s="41">
        <f>D15/34898</f>
        <v>1.7192962347412459E-3</v>
      </c>
      <c r="F15" s="77">
        <f>SUM(F7:F14)</f>
        <v>374</v>
      </c>
      <c r="G15" s="42">
        <f>F15/181900</f>
        <v>2.0560747663551401E-3</v>
      </c>
      <c r="H15" s="71">
        <f>SUM(H7:H14)</f>
        <v>338</v>
      </c>
      <c r="I15" s="41">
        <f>H15/140902</f>
        <v>2.3988303927552483E-3</v>
      </c>
      <c r="J15" s="37">
        <f>IF(D15=0, "-", IF((B15-D15)/D15&lt;10, (B15-D15)/D15, "&gt;999%"))</f>
        <v>-0.1</v>
      </c>
      <c r="K15" s="38">
        <f>IF(H15=0, "-", IF((F15-H15)/H15&lt;10, (F15-H15)/H15, "&gt;999%"))</f>
        <v>0.10650887573964497</v>
      </c>
    </row>
    <row r="16" spans="1:11" x14ac:dyDescent="0.2">
      <c r="B16" s="83"/>
      <c r="D16" s="83"/>
      <c r="F16" s="83"/>
      <c r="H16" s="83"/>
    </row>
    <row r="17" spans="1:11" x14ac:dyDescent="0.2">
      <c r="A17" s="163" t="s">
        <v>130</v>
      </c>
      <c r="B17" s="61" t="s">
        <v>12</v>
      </c>
      <c r="C17" s="62" t="s">
        <v>13</v>
      </c>
      <c r="D17" s="61" t="s">
        <v>12</v>
      </c>
      <c r="E17" s="63" t="s">
        <v>13</v>
      </c>
      <c r="F17" s="62" t="s">
        <v>12</v>
      </c>
      <c r="G17" s="62" t="s">
        <v>13</v>
      </c>
      <c r="H17" s="61" t="s">
        <v>12</v>
      </c>
      <c r="I17" s="63" t="s">
        <v>13</v>
      </c>
      <c r="J17" s="61"/>
      <c r="K17" s="63"/>
    </row>
    <row r="18" spans="1:11" x14ac:dyDescent="0.2">
      <c r="A18" s="7" t="s">
        <v>508</v>
      </c>
      <c r="B18" s="65">
        <v>3</v>
      </c>
      <c r="C18" s="34">
        <f>IF(B20=0, "-", B18/B20)</f>
        <v>1</v>
      </c>
      <c r="D18" s="65">
        <v>8</v>
      </c>
      <c r="E18" s="9">
        <f>IF(D20=0, "-", D18/D20)</f>
        <v>1</v>
      </c>
      <c r="F18" s="81">
        <v>26</v>
      </c>
      <c r="G18" s="34">
        <f>IF(F20=0, "-", F18/F20)</f>
        <v>1</v>
      </c>
      <c r="H18" s="65">
        <v>37</v>
      </c>
      <c r="I18" s="9">
        <f>IF(H20=0, "-", H18/H20)</f>
        <v>1</v>
      </c>
      <c r="J18" s="8">
        <f>IF(D18=0, "-", IF((B18-D18)/D18&lt;10, (B18-D18)/D18, "&gt;999%"))</f>
        <v>-0.625</v>
      </c>
      <c r="K18" s="9">
        <f>IF(H18=0, "-", IF((F18-H18)/H18&lt;10, (F18-H18)/H18, "&gt;999%"))</f>
        <v>-0.29729729729729731</v>
      </c>
    </row>
    <row r="19" spans="1:11" x14ac:dyDescent="0.2">
      <c r="A19" s="2"/>
      <c r="B19" s="68"/>
      <c r="C19" s="33"/>
      <c r="D19" s="68"/>
      <c r="E19" s="6"/>
      <c r="F19" s="82"/>
      <c r="G19" s="33"/>
      <c r="H19" s="68"/>
      <c r="I19" s="6"/>
      <c r="J19" s="5"/>
      <c r="K19" s="6"/>
    </row>
    <row r="20" spans="1:11" s="43" customFormat="1" x14ac:dyDescent="0.2">
      <c r="A20" s="162" t="s">
        <v>639</v>
      </c>
      <c r="B20" s="71">
        <f>SUM(B18:B19)</f>
        <v>3</v>
      </c>
      <c r="C20" s="40">
        <f>B20/34633</f>
        <v>8.6622585395432106E-5</v>
      </c>
      <c r="D20" s="71">
        <f>SUM(D18:D19)</f>
        <v>8</v>
      </c>
      <c r="E20" s="41">
        <f>D20/34898</f>
        <v>2.2923949796549946E-4</v>
      </c>
      <c r="F20" s="77">
        <f>SUM(F18:F19)</f>
        <v>26</v>
      </c>
      <c r="G20" s="42">
        <f>F20/181900</f>
        <v>1.4293567894447498E-4</v>
      </c>
      <c r="H20" s="71">
        <f>SUM(H18:H19)</f>
        <v>37</v>
      </c>
      <c r="I20" s="41">
        <f>H20/140902</f>
        <v>2.6259385956196505E-4</v>
      </c>
      <c r="J20" s="37">
        <f>IF(D20=0, "-", IF((B20-D20)/D20&lt;10, (B20-D20)/D20, "&gt;999%"))</f>
        <v>-0.625</v>
      </c>
      <c r="K20" s="38">
        <f>IF(H20=0, "-", IF((F20-H20)/H20&lt;10, (F20-H20)/H20, "&gt;999%"))</f>
        <v>-0.29729729729729731</v>
      </c>
    </row>
    <row r="21" spans="1:11" x14ac:dyDescent="0.2">
      <c r="B21" s="83"/>
      <c r="D21" s="83"/>
      <c r="F21" s="83"/>
      <c r="H21" s="83"/>
    </row>
    <row r="22" spans="1:11" x14ac:dyDescent="0.2">
      <c r="A22" s="163" t="s">
        <v>131</v>
      </c>
      <c r="B22" s="61" t="s">
        <v>12</v>
      </c>
      <c r="C22" s="62" t="s">
        <v>13</v>
      </c>
      <c r="D22" s="61" t="s">
        <v>12</v>
      </c>
      <c r="E22" s="63" t="s">
        <v>13</v>
      </c>
      <c r="F22" s="62" t="s">
        <v>12</v>
      </c>
      <c r="G22" s="62" t="s">
        <v>13</v>
      </c>
      <c r="H22" s="61" t="s">
        <v>12</v>
      </c>
      <c r="I22" s="63" t="s">
        <v>13</v>
      </c>
      <c r="J22" s="61"/>
      <c r="K22" s="63"/>
    </row>
    <row r="23" spans="1:11" x14ac:dyDescent="0.2">
      <c r="A23" s="7" t="s">
        <v>509</v>
      </c>
      <c r="B23" s="65">
        <v>0</v>
      </c>
      <c r="C23" s="34">
        <f>IF(B28=0, "-", B23/B28)</f>
        <v>0</v>
      </c>
      <c r="D23" s="65">
        <v>1</v>
      </c>
      <c r="E23" s="9">
        <f>IF(D28=0, "-", D23/D28)</f>
        <v>7.4074074074074077E-3</v>
      </c>
      <c r="F23" s="81">
        <v>0</v>
      </c>
      <c r="G23" s="34">
        <f>IF(F28=0, "-", F23/F28)</f>
        <v>0</v>
      </c>
      <c r="H23" s="65">
        <v>4</v>
      </c>
      <c r="I23" s="9">
        <f>IF(H28=0, "-", H23/H28)</f>
        <v>9.8280098280098278E-3</v>
      </c>
      <c r="J23" s="8">
        <f>IF(D23=0, "-", IF((B23-D23)/D23&lt;10, (B23-D23)/D23, "&gt;999%"))</f>
        <v>-1</v>
      </c>
      <c r="K23" s="9">
        <f>IF(H23=0, "-", IF((F23-H23)/H23&lt;10, (F23-H23)/H23, "&gt;999%"))</f>
        <v>-1</v>
      </c>
    </row>
    <row r="24" spans="1:11" x14ac:dyDescent="0.2">
      <c r="A24" s="7" t="s">
        <v>510</v>
      </c>
      <c r="B24" s="65">
        <v>15</v>
      </c>
      <c r="C24" s="34">
        <f>IF(B28=0, "-", B24/B28)</f>
        <v>0.3125</v>
      </c>
      <c r="D24" s="65">
        <v>10</v>
      </c>
      <c r="E24" s="9">
        <f>IF(D28=0, "-", D24/D28)</f>
        <v>7.407407407407407E-2</v>
      </c>
      <c r="F24" s="81">
        <v>64</v>
      </c>
      <c r="G24" s="34">
        <f>IF(F28=0, "-", F24/F28)</f>
        <v>0.2318840579710145</v>
      </c>
      <c r="H24" s="65">
        <v>28</v>
      </c>
      <c r="I24" s="9">
        <f>IF(H28=0, "-", H24/H28)</f>
        <v>6.8796068796068796E-2</v>
      </c>
      <c r="J24" s="8">
        <f>IF(D24=0, "-", IF((B24-D24)/D24&lt;10, (B24-D24)/D24, "&gt;999%"))</f>
        <v>0.5</v>
      </c>
      <c r="K24" s="9">
        <f>IF(H24=0, "-", IF((F24-H24)/H24&lt;10, (F24-H24)/H24, "&gt;999%"))</f>
        <v>1.2857142857142858</v>
      </c>
    </row>
    <row r="25" spans="1:11" x14ac:dyDescent="0.2">
      <c r="A25" s="7" t="s">
        <v>511</v>
      </c>
      <c r="B25" s="65">
        <v>29</v>
      </c>
      <c r="C25" s="34">
        <f>IF(B28=0, "-", B25/B28)</f>
        <v>0.60416666666666663</v>
      </c>
      <c r="D25" s="65">
        <v>34</v>
      </c>
      <c r="E25" s="9">
        <f>IF(D28=0, "-", D25/D28)</f>
        <v>0.25185185185185183</v>
      </c>
      <c r="F25" s="81">
        <v>93</v>
      </c>
      <c r="G25" s="34">
        <f>IF(F28=0, "-", F25/F28)</f>
        <v>0.33695652173913043</v>
      </c>
      <c r="H25" s="65">
        <v>70</v>
      </c>
      <c r="I25" s="9">
        <f>IF(H28=0, "-", H25/H28)</f>
        <v>0.171990171990172</v>
      </c>
      <c r="J25" s="8">
        <f>IF(D25=0, "-", IF((B25-D25)/D25&lt;10, (B25-D25)/D25, "&gt;999%"))</f>
        <v>-0.14705882352941177</v>
      </c>
      <c r="K25" s="9">
        <f>IF(H25=0, "-", IF((F25-H25)/H25&lt;10, (F25-H25)/H25, "&gt;999%"))</f>
        <v>0.32857142857142857</v>
      </c>
    </row>
    <row r="26" spans="1:11" x14ac:dyDescent="0.2">
      <c r="A26" s="7" t="s">
        <v>512</v>
      </c>
      <c r="B26" s="65">
        <v>4</v>
      </c>
      <c r="C26" s="34">
        <f>IF(B28=0, "-", B26/B28)</f>
        <v>8.3333333333333329E-2</v>
      </c>
      <c r="D26" s="65">
        <v>90</v>
      </c>
      <c r="E26" s="9">
        <f>IF(D28=0, "-", D26/D28)</f>
        <v>0.66666666666666663</v>
      </c>
      <c r="F26" s="81">
        <v>119</v>
      </c>
      <c r="G26" s="34">
        <f>IF(F28=0, "-", F26/F28)</f>
        <v>0.4311594202898551</v>
      </c>
      <c r="H26" s="65">
        <v>305</v>
      </c>
      <c r="I26" s="9">
        <f>IF(H28=0, "-", H26/H28)</f>
        <v>0.74938574938574942</v>
      </c>
      <c r="J26" s="8">
        <f>IF(D26=0, "-", IF((B26-D26)/D26&lt;10, (B26-D26)/D26, "&gt;999%"))</f>
        <v>-0.9555555555555556</v>
      </c>
      <c r="K26" s="9">
        <f>IF(H26=0, "-", IF((F26-H26)/H26&lt;10, (F26-H26)/H26, "&gt;999%"))</f>
        <v>-0.60983606557377046</v>
      </c>
    </row>
    <row r="27" spans="1:11" x14ac:dyDescent="0.2">
      <c r="A27" s="2"/>
      <c r="B27" s="68"/>
      <c r="C27" s="33"/>
      <c r="D27" s="68"/>
      <c r="E27" s="6"/>
      <c r="F27" s="82"/>
      <c r="G27" s="33"/>
      <c r="H27" s="68"/>
      <c r="I27" s="6"/>
      <c r="J27" s="5"/>
      <c r="K27" s="6"/>
    </row>
    <row r="28" spans="1:11" s="43" customFormat="1" x14ac:dyDescent="0.2">
      <c r="A28" s="162" t="s">
        <v>638</v>
      </c>
      <c r="B28" s="71">
        <f>SUM(B23:B27)</f>
        <v>48</v>
      </c>
      <c r="C28" s="40">
        <f>B28/34633</f>
        <v>1.3859613663269137E-3</v>
      </c>
      <c r="D28" s="71">
        <f>SUM(D23:D27)</f>
        <v>135</v>
      </c>
      <c r="E28" s="41">
        <f>D28/34898</f>
        <v>3.8684165281678033E-3</v>
      </c>
      <c r="F28" s="77">
        <f>SUM(F23:F27)</f>
        <v>276</v>
      </c>
      <c r="G28" s="42">
        <f>F28/181900</f>
        <v>1.5173172072567346E-3</v>
      </c>
      <c r="H28" s="71">
        <f>SUM(H23:H27)</f>
        <v>407</v>
      </c>
      <c r="I28" s="41">
        <f>H28/140902</f>
        <v>2.8885324551816156E-3</v>
      </c>
      <c r="J28" s="37">
        <f>IF(D28=0, "-", IF((B28-D28)/D28&lt;10, (B28-D28)/D28, "&gt;999%"))</f>
        <v>-0.64444444444444449</v>
      </c>
      <c r="K28" s="38">
        <f>IF(H28=0, "-", IF((F28-H28)/H28&lt;10, (F28-H28)/H28, "&gt;999%"))</f>
        <v>-0.32186732186732187</v>
      </c>
    </row>
    <row r="29" spans="1:11" x14ac:dyDescent="0.2">
      <c r="B29" s="83"/>
      <c r="D29" s="83"/>
      <c r="F29" s="83"/>
      <c r="H29" s="83"/>
    </row>
    <row r="30" spans="1:11" x14ac:dyDescent="0.2">
      <c r="A30" s="163" t="s">
        <v>132</v>
      </c>
      <c r="B30" s="61" t="s">
        <v>12</v>
      </c>
      <c r="C30" s="62" t="s">
        <v>13</v>
      </c>
      <c r="D30" s="61" t="s">
        <v>12</v>
      </c>
      <c r="E30" s="63" t="s">
        <v>13</v>
      </c>
      <c r="F30" s="62" t="s">
        <v>12</v>
      </c>
      <c r="G30" s="62" t="s">
        <v>13</v>
      </c>
      <c r="H30" s="61" t="s">
        <v>12</v>
      </c>
      <c r="I30" s="63" t="s">
        <v>13</v>
      </c>
      <c r="J30" s="61"/>
      <c r="K30" s="63"/>
    </row>
    <row r="31" spans="1:11" x14ac:dyDescent="0.2">
      <c r="A31" s="7" t="s">
        <v>513</v>
      </c>
      <c r="B31" s="65">
        <v>133</v>
      </c>
      <c r="C31" s="34">
        <f>IF(B42=0, "-", B31/B42)</f>
        <v>0.12559017941454201</v>
      </c>
      <c r="D31" s="65">
        <v>116</v>
      </c>
      <c r="E31" s="9">
        <f>IF(D42=0, "-", D31/D42)</f>
        <v>0.125</v>
      </c>
      <c r="F31" s="81">
        <v>528</v>
      </c>
      <c r="G31" s="34">
        <f>IF(F42=0, "-", F31/F42)</f>
        <v>0.10161662817551963</v>
      </c>
      <c r="H31" s="65">
        <v>333</v>
      </c>
      <c r="I31" s="9">
        <f>IF(H42=0, "-", H31/H42)</f>
        <v>0.10537974683544304</v>
      </c>
      <c r="J31" s="8">
        <f t="shared" ref="J31:J40" si="2">IF(D31=0, "-", IF((B31-D31)/D31&lt;10, (B31-D31)/D31, "&gt;999%"))</f>
        <v>0.14655172413793102</v>
      </c>
      <c r="K31" s="9">
        <f t="shared" ref="K31:K40" si="3">IF(H31=0, "-", IF((F31-H31)/H31&lt;10, (F31-H31)/H31, "&gt;999%"))</f>
        <v>0.5855855855855856</v>
      </c>
    </row>
    <row r="32" spans="1:11" x14ac:dyDescent="0.2">
      <c r="A32" s="7" t="s">
        <v>514</v>
      </c>
      <c r="B32" s="65">
        <v>101</v>
      </c>
      <c r="C32" s="34">
        <f>IF(B42=0, "-", B32/B42)</f>
        <v>9.5372993389990557E-2</v>
      </c>
      <c r="D32" s="65">
        <v>183</v>
      </c>
      <c r="E32" s="9">
        <f>IF(D42=0, "-", D32/D42)</f>
        <v>0.19719827586206898</v>
      </c>
      <c r="F32" s="81">
        <v>959</v>
      </c>
      <c r="G32" s="34">
        <f>IF(F42=0, "-", F32/F42)</f>
        <v>0.18456505003849114</v>
      </c>
      <c r="H32" s="65">
        <v>613</v>
      </c>
      <c r="I32" s="9">
        <f>IF(H42=0, "-", H32/H42)</f>
        <v>0.19398734177215191</v>
      </c>
      <c r="J32" s="8">
        <f t="shared" si="2"/>
        <v>-0.44808743169398907</v>
      </c>
      <c r="K32" s="9">
        <f t="shared" si="3"/>
        <v>0.56443719412724302</v>
      </c>
    </row>
    <row r="33" spans="1:11" x14ac:dyDescent="0.2">
      <c r="A33" s="7" t="s">
        <v>515</v>
      </c>
      <c r="B33" s="65">
        <v>189</v>
      </c>
      <c r="C33" s="34">
        <f>IF(B42=0, "-", B33/B42)</f>
        <v>0.17847025495750707</v>
      </c>
      <c r="D33" s="65">
        <v>54</v>
      </c>
      <c r="E33" s="9">
        <f>IF(D42=0, "-", D33/D42)</f>
        <v>5.8189655172413791E-2</v>
      </c>
      <c r="F33" s="81">
        <v>621</v>
      </c>
      <c r="G33" s="34">
        <f>IF(F42=0, "-", F33/F42)</f>
        <v>0.1195150115473441</v>
      </c>
      <c r="H33" s="65">
        <v>228</v>
      </c>
      <c r="I33" s="9">
        <f>IF(H42=0, "-", H33/H42)</f>
        <v>7.2151898734177211E-2</v>
      </c>
      <c r="J33" s="8">
        <f t="shared" si="2"/>
        <v>2.5</v>
      </c>
      <c r="K33" s="9">
        <f t="shared" si="3"/>
        <v>1.7236842105263157</v>
      </c>
    </row>
    <row r="34" spans="1:11" x14ac:dyDescent="0.2">
      <c r="A34" s="7" t="s">
        <v>516</v>
      </c>
      <c r="B34" s="65">
        <v>26</v>
      </c>
      <c r="C34" s="34">
        <f>IF(B42=0, "-", B34/B42)</f>
        <v>2.4551463644948063E-2</v>
      </c>
      <c r="D34" s="65">
        <v>34</v>
      </c>
      <c r="E34" s="9">
        <f>IF(D42=0, "-", D34/D42)</f>
        <v>3.6637931034482756E-2</v>
      </c>
      <c r="F34" s="81">
        <v>112</v>
      </c>
      <c r="G34" s="34">
        <f>IF(F42=0, "-", F34/F42)</f>
        <v>2.1555042340261739E-2</v>
      </c>
      <c r="H34" s="65">
        <v>92</v>
      </c>
      <c r="I34" s="9">
        <f>IF(H42=0, "-", H34/H42)</f>
        <v>2.911392405063291E-2</v>
      </c>
      <c r="J34" s="8">
        <f t="shared" si="2"/>
        <v>-0.23529411764705882</v>
      </c>
      <c r="K34" s="9">
        <f t="shared" si="3"/>
        <v>0.21739130434782608</v>
      </c>
    </row>
    <row r="35" spans="1:11" x14ac:dyDescent="0.2">
      <c r="A35" s="7" t="s">
        <v>517</v>
      </c>
      <c r="B35" s="65">
        <v>46</v>
      </c>
      <c r="C35" s="34">
        <f>IF(B42=0, "-", B35/B42)</f>
        <v>4.343720491029273E-2</v>
      </c>
      <c r="D35" s="65">
        <v>47</v>
      </c>
      <c r="E35" s="9">
        <f>IF(D42=0, "-", D35/D42)</f>
        <v>5.0646551724137928E-2</v>
      </c>
      <c r="F35" s="81">
        <v>141</v>
      </c>
      <c r="G35" s="34">
        <f>IF(F42=0, "-", F35/F42)</f>
        <v>2.7136258660508082E-2</v>
      </c>
      <c r="H35" s="65">
        <v>159</v>
      </c>
      <c r="I35" s="9">
        <f>IF(H42=0, "-", H35/H42)</f>
        <v>5.0316455696202529E-2</v>
      </c>
      <c r="J35" s="8">
        <f t="shared" si="2"/>
        <v>-2.1276595744680851E-2</v>
      </c>
      <c r="K35" s="9">
        <f t="shared" si="3"/>
        <v>-0.11320754716981132</v>
      </c>
    </row>
    <row r="36" spans="1:11" x14ac:dyDescent="0.2">
      <c r="A36" s="7" t="s">
        <v>518</v>
      </c>
      <c r="B36" s="65">
        <v>41</v>
      </c>
      <c r="C36" s="34">
        <f>IF(B42=0, "-", B36/B42)</f>
        <v>3.8715769593956562E-2</v>
      </c>
      <c r="D36" s="65">
        <v>39</v>
      </c>
      <c r="E36" s="9">
        <f>IF(D42=0, "-", D36/D42)</f>
        <v>4.2025862068965518E-2</v>
      </c>
      <c r="F36" s="81">
        <v>176</v>
      </c>
      <c r="G36" s="34">
        <f>IF(F42=0, "-", F36/F42)</f>
        <v>3.3872209391839873E-2</v>
      </c>
      <c r="H36" s="65">
        <v>39</v>
      </c>
      <c r="I36" s="9">
        <f>IF(H42=0, "-", H36/H42)</f>
        <v>1.2341772151898734E-2</v>
      </c>
      <c r="J36" s="8">
        <f t="shared" si="2"/>
        <v>5.128205128205128E-2</v>
      </c>
      <c r="K36" s="9">
        <f t="shared" si="3"/>
        <v>3.5128205128205128</v>
      </c>
    </row>
    <row r="37" spans="1:11" x14ac:dyDescent="0.2">
      <c r="A37" s="7" t="s">
        <v>519</v>
      </c>
      <c r="B37" s="65">
        <v>18</v>
      </c>
      <c r="C37" s="34">
        <f>IF(B42=0, "-", B37/B42)</f>
        <v>1.69971671388102E-2</v>
      </c>
      <c r="D37" s="65">
        <v>27</v>
      </c>
      <c r="E37" s="9">
        <f>IF(D42=0, "-", D37/D42)</f>
        <v>2.9094827586206896E-2</v>
      </c>
      <c r="F37" s="81">
        <v>54</v>
      </c>
      <c r="G37" s="34">
        <f>IF(F42=0, "-", F37/F42)</f>
        <v>1.0392609699769052E-2</v>
      </c>
      <c r="H37" s="65">
        <v>65</v>
      </c>
      <c r="I37" s="9">
        <f>IF(H42=0, "-", H37/H42)</f>
        <v>2.0569620253164556E-2</v>
      </c>
      <c r="J37" s="8">
        <f t="shared" si="2"/>
        <v>-0.33333333333333331</v>
      </c>
      <c r="K37" s="9">
        <f t="shared" si="3"/>
        <v>-0.16923076923076924</v>
      </c>
    </row>
    <row r="38" spans="1:11" x14ac:dyDescent="0.2">
      <c r="A38" s="7" t="s">
        <v>520</v>
      </c>
      <c r="B38" s="65">
        <v>52</v>
      </c>
      <c r="C38" s="34">
        <f>IF(B42=0, "-", B38/B42)</f>
        <v>4.9102927289896126E-2</v>
      </c>
      <c r="D38" s="65">
        <v>57</v>
      </c>
      <c r="E38" s="9">
        <f>IF(D42=0, "-", D38/D42)</f>
        <v>6.1422413793103446E-2</v>
      </c>
      <c r="F38" s="81">
        <v>268</v>
      </c>
      <c r="G38" s="34">
        <f>IF(F42=0, "-", F38/F42)</f>
        <v>5.1578137028483448E-2</v>
      </c>
      <c r="H38" s="65">
        <v>178</v>
      </c>
      <c r="I38" s="9">
        <f>IF(H42=0, "-", H38/H42)</f>
        <v>5.6329113924050635E-2</v>
      </c>
      <c r="J38" s="8">
        <f t="shared" si="2"/>
        <v>-8.771929824561403E-2</v>
      </c>
      <c r="K38" s="9">
        <f t="shared" si="3"/>
        <v>0.5056179775280899</v>
      </c>
    </row>
    <row r="39" spans="1:11" x14ac:dyDescent="0.2">
      <c r="A39" s="7" t="s">
        <v>521</v>
      </c>
      <c r="B39" s="65">
        <v>333</v>
      </c>
      <c r="C39" s="34">
        <f>IF(B42=0, "-", B39/B42)</f>
        <v>0.31444759206798867</v>
      </c>
      <c r="D39" s="65">
        <v>328</v>
      </c>
      <c r="E39" s="9">
        <f>IF(D42=0, "-", D39/D42)</f>
        <v>0.35344827586206895</v>
      </c>
      <c r="F39" s="81">
        <v>1919</v>
      </c>
      <c r="G39" s="34">
        <f>IF(F42=0, "-", F39/F42)</f>
        <v>0.36932255581216322</v>
      </c>
      <c r="H39" s="65">
        <v>1242</v>
      </c>
      <c r="I39" s="9">
        <f>IF(H42=0, "-", H39/H42)</f>
        <v>0.39303797468354429</v>
      </c>
      <c r="J39" s="8">
        <f t="shared" si="2"/>
        <v>1.524390243902439E-2</v>
      </c>
      <c r="K39" s="9">
        <f t="shared" si="3"/>
        <v>0.54508856682769724</v>
      </c>
    </row>
    <row r="40" spans="1:11" x14ac:dyDescent="0.2">
      <c r="A40" s="7" t="s">
        <v>522</v>
      </c>
      <c r="B40" s="65">
        <v>120</v>
      </c>
      <c r="C40" s="34">
        <f>IF(B42=0, "-", B40/B42)</f>
        <v>0.11331444759206799</v>
      </c>
      <c r="D40" s="65">
        <v>43</v>
      </c>
      <c r="E40" s="9">
        <f>IF(D42=0, "-", D40/D42)</f>
        <v>4.6336206896551727E-2</v>
      </c>
      <c r="F40" s="81">
        <v>418</v>
      </c>
      <c r="G40" s="34">
        <f>IF(F42=0, "-", F40/F42)</f>
        <v>8.0446497305619702E-2</v>
      </c>
      <c r="H40" s="65">
        <v>211</v>
      </c>
      <c r="I40" s="9">
        <f>IF(H42=0, "-", H40/H42)</f>
        <v>6.6772151898734172E-2</v>
      </c>
      <c r="J40" s="8">
        <f t="shared" si="2"/>
        <v>1.7906976744186047</v>
      </c>
      <c r="K40" s="9">
        <f t="shared" si="3"/>
        <v>0.98104265402843605</v>
      </c>
    </row>
    <row r="41" spans="1:11" x14ac:dyDescent="0.2">
      <c r="A41" s="2"/>
      <c r="B41" s="68"/>
      <c r="C41" s="33"/>
      <c r="D41" s="68"/>
      <c r="E41" s="6"/>
      <c r="F41" s="82"/>
      <c r="G41" s="33"/>
      <c r="H41" s="68"/>
      <c r="I41" s="6"/>
      <c r="J41" s="5"/>
      <c r="K41" s="6"/>
    </row>
    <row r="42" spans="1:11" s="43" customFormat="1" x14ac:dyDescent="0.2">
      <c r="A42" s="162" t="s">
        <v>637</v>
      </c>
      <c r="B42" s="71">
        <f>SUM(B31:B41)</f>
        <v>1059</v>
      </c>
      <c r="C42" s="40">
        <f>B42/34633</f>
        <v>3.0577772644587532E-2</v>
      </c>
      <c r="D42" s="71">
        <f>SUM(D31:D41)</f>
        <v>928</v>
      </c>
      <c r="E42" s="41">
        <f>D42/34898</f>
        <v>2.6591781763997936E-2</v>
      </c>
      <c r="F42" s="77">
        <f>SUM(F31:F41)</f>
        <v>5196</v>
      </c>
      <c r="G42" s="42">
        <f>F42/181900</f>
        <v>2.8565145684442E-2</v>
      </c>
      <c r="H42" s="71">
        <f>SUM(H31:H41)</f>
        <v>3160</v>
      </c>
      <c r="I42" s="41">
        <f>H42/140902</f>
        <v>2.2426935032859717E-2</v>
      </c>
      <c r="J42" s="37">
        <f>IF(D42=0, "-", IF((B42-D42)/D42&lt;10, (B42-D42)/D42, "&gt;999%"))</f>
        <v>0.14116379310344829</v>
      </c>
      <c r="K42" s="38">
        <f>IF(H42=0, "-", IF((F42-H42)/H42&lt;10, (F42-H42)/H42, "&gt;999%"))</f>
        <v>0.64430379746835442</v>
      </c>
    </row>
    <row r="43" spans="1:11" x14ac:dyDescent="0.2">
      <c r="B43" s="83"/>
      <c r="D43" s="83"/>
      <c r="F43" s="83"/>
      <c r="H43" s="83"/>
    </row>
    <row r="44" spans="1:11" x14ac:dyDescent="0.2">
      <c r="A44" s="163" t="s">
        <v>133</v>
      </c>
      <c r="B44" s="61" t="s">
        <v>12</v>
      </c>
      <c r="C44" s="62" t="s">
        <v>13</v>
      </c>
      <c r="D44" s="61" t="s">
        <v>12</v>
      </c>
      <c r="E44" s="63" t="s">
        <v>13</v>
      </c>
      <c r="F44" s="62" t="s">
        <v>12</v>
      </c>
      <c r="G44" s="62" t="s">
        <v>13</v>
      </c>
      <c r="H44" s="61" t="s">
        <v>12</v>
      </c>
      <c r="I44" s="63" t="s">
        <v>13</v>
      </c>
      <c r="J44" s="61"/>
      <c r="K44" s="63"/>
    </row>
    <row r="45" spans="1:11" x14ac:dyDescent="0.2">
      <c r="A45" s="7" t="s">
        <v>523</v>
      </c>
      <c r="B45" s="65">
        <v>118</v>
      </c>
      <c r="C45" s="34">
        <f>IF(B55=0, "-", B45/B55)</f>
        <v>0.13333333333333333</v>
      </c>
      <c r="D45" s="65">
        <v>52</v>
      </c>
      <c r="E45" s="9">
        <f>IF(D55=0, "-", D45/D55)</f>
        <v>4.3918918918918921E-2</v>
      </c>
      <c r="F45" s="81">
        <v>531</v>
      </c>
      <c r="G45" s="34">
        <f>IF(F55=0, "-", F45/F55)</f>
        <v>0.11266709102482496</v>
      </c>
      <c r="H45" s="65">
        <v>236</v>
      </c>
      <c r="I45" s="9">
        <f>IF(H55=0, "-", H45/H55)</f>
        <v>5.5529411764705883E-2</v>
      </c>
      <c r="J45" s="8">
        <f t="shared" ref="J45:J53" si="4">IF(D45=0, "-", IF((B45-D45)/D45&lt;10, (B45-D45)/D45, "&gt;999%"))</f>
        <v>1.2692307692307692</v>
      </c>
      <c r="K45" s="9">
        <f t="shared" ref="K45:K53" si="5">IF(H45=0, "-", IF((F45-H45)/H45&lt;10, (F45-H45)/H45, "&gt;999%"))</f>
        <v>1.25</v>
      </c>
    </row>
    <row r="46" spans="1:11" x14ac:dyDescent="0.2">
      <c r="A46" s="7" t="s">
        <v>524</v>
      </c>
      <c r="B46" s="65">
        <v>22</v>
      </c>
      <c r="C46" s="34">
        <f>IF(B55=0, "-", B46/B55)</f>
        <v>2.4858757062146894E-2</v>
      </c>
      <c r="D46" s="65">
        <v>55</v>
      </c>
      <c r="E46" s="9">
        <f>IF(D55=0, "-", D46/D55)</f>
        <v>4.64527027027027E-2</v>
      </c>
      <c r="F46" s="81">
        <v>101</v>
      </c>
      <c r="G46" s="34">
        <f>IF(F55=0, "-", F46/F55)</f>
        <v>2.1430086993422449E-2</v>
      </c>
      <c r="H46" s="65">
        <v>184</v>
      </c>
      <c r="I46" s="9">
        <f>IF(H55=0, "-", H46/H55)</f>
        <v>4.3294117647058823E-2</v>
      </c>
      <c r="J46" s="8">
        <f t="shared" si="4"/>
        <v>-0.6</v>
      </c>
      <c r="K46" s="9">
        <f t="shared" si="5"/>
        <v>-0.45108695652173914</v>
      </c>
    </row>
    <row r="47" spans="1:11" x14ac:dyDescent="0.2">
      <c r="A47" s="7" t="s">
        <v>525</v>
      </c>
      <c r="B47" s="65">
        <v>0</v>
      </c>
      <c r="C47" s="34">
        <f>IF(B55=0, "-", B47/B55)</f>
        <v>0</v>
      </c>
      <c r="D47" s="65">
        <v>34</v>
      </c>
      <c r="E47" s="9">
        <f>IF(D55=0, "-", D47/D55)</f>
        <v>2.8716216216216218E-2</v>
      </c>
      <c r="F47" s="81">
        <v>0</v>
      </c>
      <c r="G47" s="34">
        <f>IF(F55=0, "-", F47/F55)</f>
        <v>0</v>
      </c>
      <c r="H47" s="65">
        <v>200</v>
      </c>
      <c r="I47" s="9">
        <f>IF(H55=0, "-", H47/H55)</f>
        <v>4.7058823529411764E-2</v>
      </c>
      <c r="J47" s="8">
        <f t="shared" si="4"/>
        <v>-1</v>
      </c>
      <c r="K47" s="9">
        <f t="shared" si="5"/>
        <v>-1</v>
      </c>
    </row>
    <row r="48" spans="1:11" x14ac:dyDescent="0.2">
      <c r="A48" s="7" t="s">
        <v>526</v>
      </c>
      <c r="B48" s="65">
        <v>210</v>
      </c>
      <c r="C48" s="34">
        <f>IF(B55=0, "-", B48/B55)</f>
        <v>0.23728813559322035</v>
      </c>
      <c r="D48" s="65">
        <v>160</v>
      </c>
      <c r="E48" s="9">
        <f>IF(D55=0, "-", D48/D55)</f>
        <v>0.13513513513513514</v>
      </c>
      <c r="F48" s="81">
        <v>1057</v>
      </c>
      <c r="G48" s="34">
        <f>IF(F55=0, "-", F48/F55)</f>
        <v>0.22427328665393592</v>
      </c>
      <c r="H48" s="65">
        <v>670</v>
      </c>
      <c r="I48" s="9">
        <f>IF(H55=0, "-", H48/H55)</f>
        <v>0.15764705882352942</v>
      </c>
      <c r="J48" s="8">
        <f t="shared" si="4"/>
        <v>0.3125</v>
      </c>
      <c r="K48" s="9">
        <f t="shared" si="5"/>
        <v>0.57761194029850749</v>
      </c>
    </row>
    <row r="49" spans="1:11" x14ac:dyDescent="0.2">
      <c r="A49" s="7" t="s">
        <v>527</v>
      </c>
      <c r="B49" s="65">
        <v>87</v>
      </c>
      <c r="C49" s="34">
        <f>IF(B55=0, "-", B49/B55)</f>
        <v>9.8305084745762716E-2</v>
      </c>
      <c r="D49" s="65">
        <v>156</v>
      </c>
      <c r="E49" s="9">
        <f>IF(D55=0, "-", D49/D55)</f>
        <v>0.13175675675675674</v>
      </c>
      <c r="F49" s="81">
        <v>395</v>
      </c>
      <c r="G49" s="34">
        <f>IF(F55=0, "-", F49/F55)</f>
        <v>8.3810736261404631E-2</v>
      </c>
      <c r="H49" s="65">
        <v>508</v>
      </c>
      <c r="I49" s="9">
        <f>IF(H55=0, "-", H49/H55)</f>
        <v>0.11952941176470588</v>
      </c>
      <c r="J49" s="8">
        <f t="shared" si="4"/>
        <v>-0.44230769230769229</v>
      </c>
      <c r="K49" s="9">
        <f t="shared" si="5"/>
        <v>-0.22244094488188976</v>
      </c>
    </row>
    <row r="50" spans="1:11" x14ac:dyDescent="0.2">
      <c r="A50" s="7" t="s">
        <v>528</v>
      </c>
      <c r="B50" s="65">
        <v>0</v>
      </c>
      <c r="C50" s="34">
        <f>IF(B55=0, "-", B50/B55)</f>
        <v>0</v>
      </c>
      <c r="D50" s="65">
        <v>4</v>
      </c>
      <c r="E50" s="9">
        <f>IF(D55=0, "-", D50/D55)</f>
        <v>3.3783783783783786E-3</v>
      </c>
      <c r="F50" s="81">
        <v>0</v>
      </c>
      <c r="G50" s="34">
        <f>IF(F55=0, "-", F50/F55)</f>
        <v>0</v>
      </c>
      <c r="H50" s="65">
        <v>15</v>
      </c>
      <c r="I50" s="9">
        <f>IF(H55=0, "-", H50/H55)</f>
        <v>3.5294117647058825E-3</v>
      </c>
      <c r="J50" s="8">
        <f t="shared" si="4"/>
        <v>-1</v>
      </c>
      <c r="K50" s="9">
        <f t="shared" si="5"/>
        <v>-1</v>
      </c>
    </row>
    <row r="51" spans="1:11" x14ac:dyDescent="0.2">
      <c r="A51" s="7" t="s">
        <v>529</v>
      </c>
      <c r="B51" s="65">
        <v>63</v>
      </c>
      <c r="C51" s="34">
        <f>IF(B55=0, "-", B51/B55)</f>
        <v>7.1186440677966104E-2</v>
      </c>
      <c r="D51" s="65">
        <v>123</v>
      </c>
      <c r="E51" s="9">
        <f>IF(D55=0, "-", D51/D55)</f>
        <v>0.10388513513513513</v>
      </c>
      <c r="F51" s="81">
        <v>384</v>
      </c>
      <c r="G51" s="34">
        <f>IF(F55=0, "-", F51/F55)</f>
        <v>8.1476766390833857E-2</v>
      </c>
      <c r="H51" s="65">
        <v>389</v>
      </c>
      <c r="I51" s="9">
        <f>IF(H55=0, "-", H51/H55)</f>
        <v>9.1529411764705887E-2</v>
      </c>
      <c r="J51" s="8">
        <f t="shared" si="4"/>
        <v>-0.48780487804878048</v>
      </c>
      <c r="K51" s="9">
        <f t="shared" si="5"/>
        <v>-1.2853470437017995E-2</v>
      </c>
    </row>
    <row r="52" spans="1:11" x14ac:dyDescent="0.2">
      <c r="A52" s="7" t="s">
        <v>530</v>
      </c>
      <c r="B52" s="65">
        <v>74</v>
      </c>
      <c r="C52" s="34">
        <f>IF(B55=0, "-", B52/B55)</f>
        <v>8.3615819209039544E-2</v>
      </c>
      <c r="D52" s="65">
        <v>72</v>
      </c>
      <c r="E52" s="9">
        <f>IF(D55=0, "-", D52/D55)</f>
        <v>6.0810810810810814E-2</v>
      </c>
      <c r="F52" s="81">
        <v>240</v>
      </c>
      <c r="G52" s="34">
        <f>IF(F55=0, "-", F52/F55)</f>
        <v>5.0922978994271166E-2</v>
      </c>
      <c r="H52" s="65">
        <v>304</v>
      </c>
      <c r="I52" s="9">
        <f>IF(H55=0, "-", H52/H55)</f>
        <v>7.1529411764705883E-2</v>
      </c>
      <c r="J52" s="8">
        <f t="shared" si="4"/>
        <v>2.7777777777777776E-2</v>
      </c>
      <c r="K52" s="9">
        <f t="shared" si="5"/>
        <v>-0.21052631578947367</v>
      </c>
    </row>
    <row r="53" spans="1:11" x14ac:dyDescent="0.2">
      <c r="A53" s="7" t="s">
        <v>531</v>
      </c>
      <c r="B53" s="65">
        <v>311</v>
      </c>
      <c r="C53" s="34">
        <f>IF(B55=0, "-", B53/B55)</f>
        <v>0.35141242937853107</v>
      </c>
      <c r="D53" s="65">
        <v>528</v>
      </c>
      <c r="E53" s="9">
        <f>IF(D55=0, "-", D53/D55)</f>
        <v>0.44594594594594594</v>
      </c>
      <c r="F53" s="81">
        <v>2005</v>
      </c>
      <c r="G53" s="34">
        <f>IF(F55=0, "-", F53/F55)</f>
        <v>0.425419053681307</v>
      </c>
      <c r="H53" s="65">
        <v>1744</v>
      </c>
      <c r="I53" s="9">
        <f>IF(H55=0, "-", H53/H55)</f>
        <v>0.41035294117647059</v>
      </c>
      <c r="J53" s="8">
        <f t="shared" si="4"/>
        <v>-0.41098484848484851</v>
      </c>
      <c r="K53" s="9">
        <f t="shared" si="5"/>
        <v>0.1496559633027523</v>
      </c>
    </row>
    <row r="54" spans="1:11" x14ac:dyDescent="0.2">
      <c r="A54" s="2"/>
      <c r="B54" s="68"/>
      <c r="C54" s="33"/>
      <c r="D54" s="68"/>
      <c r="E54" s="6"/>
      <c r="F54" s="82"/>
      <c r="G54" s="33"/>
      <c r="H54" s="68"/>
      <c r="I54" s="6"/>
      <c r="J54" s="5"/>
      <c r="K54" s="6"/>
    </row>
    <row r="55" spans="1:11" s="43" customFormat="1" x14ac:dyDescent="0.2">
      <c r="A55" s="162" t="s">
        <v>636</v>
      </c>
      <c r="B55" s="71">
        <f>SUM(B45:B54)</f>
        <v>885</v>
      </c>
      <c r="C55" s="40">
        <f>B55/34633</f>
        <v>2.5553662691652469E-2</v>
      </c>
      <c r="D55" s="71">
        <f>SUM(D45:D54)</f>
        <v>1184</v>
      </c>
      <c r="E55" s="41">
        <f>D55/34898</f>
        <v>3.3927445698893922E-2</v>
      </c>
      <c r="F55" s="77">
        <f>SUM(F45:F54)</f>
        <v>4713</v>
      </c>
      <c r="G55" s="42">
        <f>F55/181900</f>
        <v>2.5909840571742716E-2</v>
      </c>
      <c r="H55" s="71">
        <f>SUM(H45:H54)</f>
        <v>4250</v>
      </c>
      <c r="I55" s="41">
        <f>H55/140902</f>
        <v>3.0162808192928419E-2</v>
      </c>
      <c r="J55" s="37">
        <f>IF(D55=0, "-", IF((B55-D55)/D55&lt;10, (B55-D55)/D55, "&gt;999%"))</f>
        <v>-0.25253378378378377</v>
      </c>
      <c r="K55" s="38">
        <f>IF(H55=0, "-", IF((F55-H55)/H55&lt;10, (F55-H55)/H55, "&gt;999%"))</f>
        <v>0.10894117647058824</v>
      </c>
    </row>
    <row r="56" spans="1:11" x14ac:dyDescent="0.2">
      <c r="B56" s="83"/>
      <c r="D56" s="83"/>
      <c r="F56" s="83"/>
      <c r="H56" s="83"/>
    </row>
    <row r="57" spans="1:11" x14ac:dyDescent="0.2">
      <c r="A57" s="163" t="s">
        <v>134</v>
      </c>
      <c r="B57" s="61" t="s">
        <v>12</v>
      </c>
      <c r="C57" s="62" t="s">
        <v>13</v>
      </c>
      <c r="D57" s="61" t="s">
        <v>12</v>
      </c>
      <c r="E57" s="63" t="s">
        <v>13</v>
      </c>
      <c r="F57" s="62" t="s">
        <v>12</v>
      </c>
      <c r="G57" s="62" t="s">
        <v>13</v>
      </c>
      <c r="H57" s="61" t="s">
        <v>12</v>
      </c>
      <c r="I57" s="63" t="s">
        <v>13</v>
      </c>
      <c r="J57" s="61"/>
      <c r="K57" s="63"/>
    </row>
    <row r="58" spans="1:11" x14ac:dyDescent="0.2">
      <c r="A58" s="7" t="s">
        <v>532</v>
      </c>
      <c r="B58" s="65">
        <v>76</v>
      </c>
      <c r="C58" s="34">
        <f>IF(B79=0, "-", B58/B79)</f>
        <v>1.2940575515068959E-2</v>
      </c>
      <c r="D58" s="65">
        <v>0</v>
      </c>
      <c r="E58" s="9">
        <f>IF(D79=0, "-", D58/D79)</f>
        <v>0</v>
      </c>
      <c r="F58" s="81">
        <v>264</v>
      </c>
      <c r="G58" s="34">
        <f>IF(F79=0, "-", F58/F79)</f>
        <v>9.092787766067369E-3</v>
      </c>
      <c r="H58" s="65">
        <v>0</v>
      </c>
      <c r="I58" s="9">
        <f>IF(H79=0, "-", H58/H79)</f>
        <v>0</v>
      </c>
      <c r="J58" s="8" t="str">
        <f t="shared" ref="J58:J77" si="6">IF(D58=0, "-", IF((B58-D58)/D58&lt;10, (B58-D58)/D58, "&gt;999%"))</f>
        <v>-</v>
      </c>
      <c r="K58" s="9" t="str">
        <f t="shared" ref="K58:K77" si="7">IF(H58=0, "-", IF((F58-H58)/H58&lt;10, (F58-H58)/H58, "&gt;999%"))</f>
        <v>-</v>
      </c>
    </row>
    <row r="59" spans="1:11" x14ac:dyDescent="0.2">
      <c r="A59" s="7" t="s">
        <v>533</v>
      </c>
      <c r="B59" s="65">
        <v>1502</v>
      </c>
      <c r="C59" s="34">
        <f>IF(B79=0, "-", B59/B79)</f>
        <v>0.25574663715307339</v>
      </c>
      <c r="D59" s="65">
        <v>1370</v>
      </c>
      <c r="E59" s="9">
        <f>IF(D79=0, "-", D59/D79)</f>
        <v>0.23559759243336201</v>
      </c>
      <c r="F59" s="81">
        <v>6521</v>
      </c>
      <c r="G59" s="34">
        <f>IF(F79=0, "-", F59/F79)</f>
        <v>0.22459874629744436</v>
      </c>
      <c r="H59" s="65">
        <v>4935</v>
      </c>
      <c r="I59" s="9">
        <f>IF(H79=0, "-", H59/H79)</f>
        <v>0.23043518864400447</v>
      </c>
      <c r="J59" s="8">
        <f t="shared" si="6"/>
        <v>9.6350364963503646E-2</v>
      </c>
      <c r="K59" s="9">
        <f t="shared" si="7"/>
        <v>0.32137791286727457</v>
      </c>
    </row>
    <row r="60" spans="1:11" x14ac:dyDescent="0.2">
      <c r="A60" s="7" t="s">
        <v>534</v>
      </c>
      <c r="B60" s="65">
        <v>16</v>
      </c>
      <c r="C60" s="34">
        <f>IF(B79=0, "-", B60/B79)</f>
        <v>2.7243316873829387E-3</v>
      </c>
      <c r="D60" s="65">
        <v>36</v>
      </c>
      <c r="E60" s="9">
        <f>IF(D79=0, "-", D60/D79)</f>
        <v>6.1908856405846948E-3</v>
      </c>
      <c r="F60" s="81">
        <v>77</v>
      </c>
      <c r="G60" s="34">
        <f>IF(F79=0, "-", F60/F79)</f>
        <v>2.652063098436316E-3</v>
      </c>
      <c r="H60" s="65">
        <v>114</v>
      </c>
      <c r="I60" s="9">
        <f>IF(H79=0, "-", H60/H79)</f>
        <v>5.3231228987672772E-3</v>
      </c>
      <c r="J60" s="8">
        <f t="shared" si="6"/>
        <v>-0.55555555555555558</v>
      </c>
      <c r="K60" s="9">
        <f t="shared" si="7"/>
        <v>-0.32456140350877194</v>
      </c>
    </row>
    <row r="61" spans="1:11" x14ac:dyDescent="0.2">
      <c r="A61" s="7" t="s">
        <v>535</v>
      </c>
      <c r="B61" s="65">
        <v>243</v>
      </c>
      <c r="C61" s="34">
        <f>IF(B79=0, "-", B61/B79)</f>
        <v>4.1375787502128385E-2</v>
      </c>
      <c r="D61" s="65">
        <v>0</v>
      </c>
      <c r="E61" s="9">
        <f>IF(D79=0, "-", D61/D79)</f>
        <v>0</v>
      </c>
      <c r="F61" s="81">
        <v>981</v>
      </c>
      <c r="G61" s="34">
        <f>IF(F79=0, "-", F61/F79)</f>
        <v>3.3787972721636701E-2</v>
      </c>
      <c r="H61" s="65">
        <v>0</v>
      </c>
      <c r="I61" s="9">
        <f>IF(H79=0, "-", H61/H79)</f>
        <v>0</v>
      </c>
      <c r="J61" s="8" t="str">
        <f t="shared" si="6"/>
        <v>-</v>
      </c>
      <c r="K61" s="9" t="str">
        <f t="shared" si="7"/>
        <v>-</v>
      </c>
    </row>
    <row r="62" spans="1:11" x14ac:dyDescent="0.2">
      <c r="A62" s="7" t="s">
        <v>536</v>
      </c>
      <c r="B62" s="65">
        <v>0</v>
      </c>
      <c r="C62" s="34">
        <f>IF(B79=0, "-", B62/B79)</f>
        <v>0</v>
      </c>
      <c r="D62" s="65">
        <v>148</v>
      </c>
      <c r="E62" s="9">
        <f>IF(D79=0, "-", D62/D79)</f>
        <v>2.5451418744625968E-2</v>
      </c>
      <c r="F62" s="81">
        <v>0</v>
      </c>
      <c r="G62" s="34">
        <f>IF(F79=0, "-", F62/F79)</f>
        <v>0</v>
      </c>
      <c r="H62" s="65">
        <v>1452</v>
      </c>
      <c r="I62" s="9">
        <f>IF(H79=0, "-", H62/H79)</f>
        <v>6.7799775868509521E-2</v>
      </c>
      <c r="J62" s="8">
        <f t="shared" si="6"/>
        <v>-1</v>
      </c>
      <c r="K62" s="9">
        <f t="shared" si="7"/>
        <v>-1</v>
      </c>
    </row>
    <row r="63" spans="1:11" x14ac:dyDescent="0.2">
      <c r="A63" s="7" t="s">
        <v>537</v>
      </c>
      <c r="B63" s="65">
        <v>699</v>
      </c>
      <c r="C63" s="34">
        <f>IF(B79=0, "-", B63/B79)</f>
        <v>0.11901924059254214</v>
      </c>
      <c r="D63" s="65">
        <v>313</v>
      </c>
      <c r="E63" s="9">
        <f>IF(D79=0, "-", D63/D79)</f>
        <v>5.3826311263972484E-2</v>
      </c>
      <c r="F63" s="81">
        <v>2956</v>
      </c>
      <c r="G63" s="34">
        <f>IF(F79=0, "-", F63/F79)</f>
        <v>0.10181166907763312</v>
      </c>
      <c r="H63" s="65">
        <v>1342</v>
      </c>
      <c r="I63" s="9">
        <f>IF(H79=0, "-", H63/H79)</f>
        <v>6.2663429211804261E-2</v>
      </c>
      <c r="J63" s="8">
        <f t="shared" si="6"/>
        <v>1.2332268370607029</v>
      </c>
      <c r="K63" s="9">
        <f t="shared" si="7"/>
        <v>1.2026825633383011</v>
      </c>
    </row>
    <row r="64" spans="1:11" x14ac:dyDescent="0.2">
      <c r="A64" s="7" t="s">
        <v>538</v>
      </c>
      <c r="B64" s="65">
        <v>28</v>
      </c>
      <c r="C64" s="34">
        <f>IF(B79=0, "-", B64/B79)</f>
        <v>4.7675804529201428E-3</v>
      </c>
      <c r="D64" s="65">
        <v>30</v>
      </c>
      <c r="E64" s="9">
        <f>IF(D79=0, "-", D64/D79)</f>
        <v>5.1590713671539126E-3</v>
      </c>
      <c r="F64" s="81">
        <v>180</v>
      </c>
      <c r="G64" s="34">
        <f>IF(F79=0, "-", F64/F79)</f>
        <v>6.1996280223186612E-3</v>
      </c>
      <c r="H64" s="65">
        <v>49</v>
      </c>
      <c r="I64" s="9">
        <f>IF(H79=0, "-", H64/H79)</f>
        <v>2.288008965259619E-3</v>
      </c>
      <c r="J64" s="8">
        <f t="shared" si="6"/>
        <v>-6.6666666666666666E-2</v>
      </c>
      <c r="K64" s="9">
        <f t="shared" si="7"/>
        <v>2.6734693877551021</v>
      </c>
    </row>
    <row r="65" spans="1:11" x14ac:dyDescent="0.2">
      <c r="A65" s="7" t="s">
        <v>539</v>
      </c>
      <c r="B65" s="65">
        <v>260</v>
      </c>
      <c r="C65" s="34">
        <f>IF(B79=0, "-", B65/B79)</f>
        <v>4.4270389919972758E-2</v>
      </c>
      <c r="D65" s="65">
        <v>250</v>
      </c>
      <c r="E65" s="9">
        <f>IF(D79=0, "-", D65/D79)</f>
        <v>4.2992261392949267E-2</v>
      </c>
      <c r="F65" s="81">
        <v>1273</v>
      </c>
      <c r="G65" s="34">
        <f>IF(F79=0, "-", F65/F79)</f>
        <v>4.3845147068953642E-2</v>
      </c>
      <c r="H65" s="65">
        <v>695</v>
      </c>
      <c r="I65" s="9">
        <f>IF(H79=0, "-", H65/H79)</f>
        <v>3.2452372058274184E-2</v>
      </c>
      <c r="J65" s="8">
        <f t="shared" si="6"/>
        <v>0.04</v>
      </c>
      <c r="K65" s="9">
        <f t="shared" si="7"/>
        <v>0.83165467625899281</v>
      </c>
    </row>
    <row r="66" spans="1:11" x14ac:dyDescent="0.2">
      <c r="A66" s="7" t="s">
        <v>540</v>
      </c>
      <c r="B66" s="65">
        <v>452</v>
      </c>
      <c r="C66" s="34">
        <f>IF(B79=0, "-", B66/B79)</f>
        <v>7.6962370168568023E-2</v>
      </c>
      <c r="D66" s="65">
        <v>357</v>
      </c>
      <c r="E66" s="9">
        <f>IF(D79=0, "-", D66/D79)</f>
        <v>6.139294926913156E-2</v>
      </c>
      <c r="F66" s="81">
        <v>2150</v>
      </c>
      <c r="G66" s="34">
        <f>IF(F79=0, "-", F66/F79)</f>
        <v>7.4051112488806234E-2</v>
      </c>
      <c r="H66" s="65">
        <v>1081</v>
      </c>
      <c r="I66" s="9">
        <f>IF(H79=0, "-", H66/H79)</f>
        <v>5.0476279417258123E-2</v>
      </c>
      <c r="J66" s="8">
        <f t="shared" si="6"/>
        <v>0.26610644257703081</v>
      </c>
      <c r="K66" s="9">
        <f t="shared" si="7"/>
        <v>0.98889916743755779</v>
      </c>
    </row>
    <row r="67" spans="1:11" x14ac:dyDescent="0.2">
      <c r="A67" s="7" t="s">
        <v>541</v>
      </c>
      <c r="B67" s="65">
        <v>0</v>
      </c>
      <c r="C67" s="34">
        <f>IF(B79=0, "-", B67/B79)</f>
        <v>0</v>
      </c>
      <c r="D67" s="65">
        <v>0</v>
      </c>
      <c r="E67" s="9">
        <f>IF(D79=0, "-", D67/D79)</f>
        <v>0</v>
      </c>
      <c r="F67" s="81">
        <v>0</v>
      </c>
      <c r="G67" s="34">
        <f>IF(F79=0, "-", F67/F79)</f>
        <v>0</v>
      </c>
      <c r="H67" s="65">
        <v>1</v>
      </c>
      <c r="I67" s="9">
        <f>IF(H79=0, "-", H67/H79)</f>
        <v>4.669406051550243E-5</v>
      </c>
      <c r="J67" s="8" t="str">
        <f t="shared" si="6"/>
        <v>-</v>
      </c>
      <c r="K67" s="9">
        <f t="shared" si="7"/>
        <v>-1</v>
      </c>
    </row>
    <row r="68" spans="1:11" x14ac:dyDescent="0.2">
      <c r="A68" s="7" t="s">
        <v>542</v>
      </c>
      <c r="B68" s="65">
        <v>0</v>
      </c>
      <c r="C68" s="34">
        <f>IF(B79=0, "-", B68/B79)</f>
        <v>0</v>
      </c>
      <c r="D68" s="65">
        <v>102</v>
      </c>
      <c r="E68" s="9">
        <f>IF(D79=0, "-", D68/D79)</f>
        <v>1.7540842648323302E-2</v>
      </c>
      <c r="F68" s="81">
        <v>5</v>
      </c>
      <c r="G68" s="34">
        <f>IF(F79=0, "-", F68/F79)</f>
        <v>1.7221188950885169E-4</v>
      </c>
      <c r="H68" s="65">
        <v>293</v>
      </c>
      <c r="I68" s="9">
        <f>IF(H79=0, "-", H68/H79)</f>
        <v>1.3681359731042212E-2</v>
      </c>
      <c r="J68" s="8">
        <f t="shared" si="6"/>
        <v>-1</v>
      </c>
      <c r="K68" s="9">
        <f t="shared" si="7"/>
        <v>-0.98293515358361772</v>
      </c>
    </row>
    <row r="69" spans="1:11" x14ac:dyDescent="0.2">
      <c r="A69" s="7" t="s">
        <v>543</v>
      </c>
      <c r="B69" s="65">
        <v>586</v>
      </c>
      <c r="C69" s="34">
        <f>IF(B79=0, "-", B69/B79)</f>
        <v>9.977864805040014E-2</v>
      </c>
      <c r="D69" s="65">
        <v>653</v>
      </c>
      <c r="E69" s="9">
        <f>IF(D79=0, "-", D69/D79)</f>
        <v>0.11229578675838349</v>
      </c>
      <c r="F69" s="81">
        <v>3174</v>
      </c>
      <c r="G69" s="34">
        <f>IF(F79=0, "-", F69/F79)</f>
        <v>0.10932010746021906</v>
      </c>
      <c r="H69" s="65">
        <v>2442</v>
      </c>
      <c r="I69" s="9">
        <f>IF(H79=0, "-", H69/H79)</f>
        <v>0.11402689577885693</v>
      </c>
      <c r="J69" s="8">
        <f t="shared" si="6"/>
        <v>-0.10260336906584992</v>
      </c>
      <c r="K69" s="9">
        <f t="shared" si="7"/>
        <v>0.29975429975429974</v>
      </c>
    </row>
    <row r="70" spans="1:11" x14ac:dyDescent="0.2">
      <c r="A70" s="7" t="s">
        <v>544</v>
      </c>
      <c r="B70" s="65">
        <v>432</v>
      </c>
      <c r="C70" s="34">
        <f>IF(B79=0, "-", B70/B79)</f>
        <v>7.3556955559339346E-2</v>
      </c>
      <c r="D70" s="65">
        <v>352</v>
      </c>
      <c r="E70" s="9">
        <f>IF(D79=0, "-", D70/D79)</f>
        <v>6.0533104041272573E-2</v>
      </c>
      <c r="F70" s="81">
        <v>1884</v>
      </c>
      <c r="G70" s="34">
        <f>IF(F79=0, "-", F70/F79)</f>
        <v>6.4889439966935317E-2</v>
      </c>
      <c r="H70" s="65">
        <v>1235</v>
      </c>
      <c r="I70" s="9">
        <f>IF(H79=0, "-", H70/H79)</f>
        <v>5.7667164736645501E-2</v>
      </c>
      <c r="J70" s="8">
        <f t="shared" si="6"/>
        <v>0.22727272727272727</v>
      </c>
      <c r="K70" s="9">
        <f t="shared" si="7"/>
        <v>0.52550607287449391</v>
      </c>
    </row>
    <row r="71" spans="1:11" x14ac:dyDescent="0.2">
      <c r="A71" s="7" t="s">
        <v>545</v>
      </c>
      <c r="B71" s="65">
        <v>153</v>
      </c>
      <c r="C71" s="34">
        <f>IF(B79=0, "-", B71/B79)</f>
        <v>2.6051421760599353E-2</v>
      </c>
      <c r="D71" s="65">
        <v>143</v>
      </c>
      <c r="E71" s="9">
        <f>IF(D79=0, "-", D71/D79)</f>
        <v>2.4591573516766982E-2</v>
      </c>
      <c r="F71" s="81">
        <v>537</v>
      </c>
      <c r="G71" s="34">
        <f>IF(F79=0, "-", F71/F79)</f>
        <v>1.8495556933250671E-2</v>
      </c>
      <c r="H71" s="65">
        <v>474</v>
      </c>
      <c r="I71" s="9">
        <f>IF(H79=0, "-", H71/H79)</f>
        <v>2.2132984684348152E-2</v>
      </c>
      <c r="J71" s="8">
        <f t="shared" si="6"/>
        <v>6.9930069930069935E-2</v>
      </c>
      <c r="K71" s="9">
        <f t="shared" si="7"/>
        <v>0.13291139240506328</v>
      </c>
    </row>
    <row r="72" spans="1:11" x14ac:dyDescent="0.2">
      <c r="A72" s="7" t="s">
        <v>546</v>
      </c>
      <c r="B72" s="65">
        <v>1</v>
      </c>
      <c r="C72" s="34">
        <f>IF(B79=0, "-", B72/B79)</f>
        <v>1.7027073046143367E-4</v>
      </c>
      <c r="D72" s="65">
        <v>0</v>
      </c>
      <c r="E72" s="9">
        <f>IF(D79=0, "-", D72/D79)</f>
        <v>0</v>
      </c>
      <c r="F72" s="81">
        <v>1</v>
      </c>
      <c r="G72" s="34">
        <f>IF(F79=0, "-", F72/F79)</f>
        <v>3.4442377901770335E-5</v>
      </c>
      <c r="H72" s="65">
        <v>7</v>
      </c>
      <c r="I72" s="9">
        <f>IF(H79=0, "-", H72/H79)</f>
        <v>3.2685842360851699E-4</v>
      </c>
      <c r="J72" s="8" t="str">
        <f t="shared" si="6"/>
        <v>-</v>
      </c>
      <c r="K72" s="9">
        <f t="shared" si="7"/>
        <v>-0.8571428571428571</v>
      </c>
    </row>
    <row r="73" spans="1:11" x14ac:dyDescent="0.2">
      <c r="A73" s="7" t="s">
        <v>547</v>
      </c>
      <c r="B73" s="65">
        <v>0</v>
      </c>
      <c r="C73" s="34">
        <f>IF(B79=0, "-", B73/B79)</f>
        <v>0</v>
      </c>
      <c r="D73" s="65">
        <v>1</v>
      </c>
      <c r="E73" s="9">
        <f>IF(D79=0, "-", D73/D79)</f>
        <v>1.7196904557179707E-4</v>
      </c>
      <c r="F73" s="81">
        <v>0</v>
      </c>
      <c r="G73" s="34">
        <f>IF(F79=0, "-", F73/F79)</f>
        <v>0</v>
      </c>
      <c r="H73" s="65">
        <v>1</v>
      </c>
      <c r="I73" s="9">
        <f>IF(H79=0, "-", H73/H79)</f>
        <v>4.669406051550243E-5</v>
      </c>
      <c r="J73" s="8">
        <f t="shared" si="6"/>
        <v>-1</v>
      </c>
      <c r="K73" s="9">
        <f t="shared" si="7"/>
        <v>-1</v>
      </c>
    </row>
    <row r="74" spans="1:11" x14ac:dyDescent="0.2">
      <c r="A74" s="7" t="s">
        <v>548</v>
      </c>
      <c r="B74" s="65">
        <v>52</v>
      </c>
      <c r="C74" s="34">
        <f>IF(B79=0, "-", B74/B79)</f>
        <v>8.8540779839945509E-3</v>
      </c>
      <c r="D74" s="65">
        <v>35</v>
      </c>
      <c r="E74" s="9">
        <f>IF(D79=0, "-", D74/D79)</f>
        <v>6.0189165950128975E-3</v>
      </c>
      <c r="F74" s="81">
        <v>229</v>
      </c>
      <c r="G74" s="34">
        <f>IF(F79=0, "-", F74/F79)</f>
        <v>7.8873045395054069E-3</v>
      </c>
      <c r="H74" s="65">
        <v>97</v>
      </c>
      <c r="I74" s="9">
        <f>IF(H79=0, "-", H74/H79)</f>
        <v>4.5293238700037357E-3</v>
      </c>
      <c r="J74" s="8">
        <f t="shared" si="6"/>
        <v>0.48571428571428571</v>
      </c>
      <c r="K74" s="9">
        <f t="shared" si="7"/>
        <v>1.3608247422680413</v>
      </c>
    </row>
    <row r="75" spans="1:11" x14ac:dyDescent="0.2">
      <c r="A75" s="7" t="s">
        <v>549</v>
      </c>
      <c r="B75" s="65">
        <v>1003</v>
      </c>
      <c r="C75" s="34">
        <f>IF(B79=0, "-", B75/B79)</f>
        <v>0.17078154265281797</v>
      </c>
      <c r="D75" s="65">
        <v>1375</v>
      </c>
      <c r="E75" s="9">
        <f>IF(D79=0, "-", D75/D79)</f>
        <v>0.23645743766122099</v>
      </c>
      <c r="F75" s="81">
        <v>6220</v>
      </c>
      <c r="G75" s="34">
        <f>IF(F79=0, "-", F75/F79)</f>
        <v>0.2142315905490115</v>
      </c>
      <c r="H75" s="65">
        <v>4804</v>
      </c>
      <c r="I75" s="9">
        <f>IF(H79=0, "-", H75/H79)</f>
        <v>0.22431826671647367</v>
      </c>
      <c r="J75" s="8">
        <f t="shared" si="6"/>
        <v>-0.27054545454545453</v>
      </c>
      <c r="K75" s="9">
        <f t="shared" si="7"/>
        <v>0.29475437135720234</v>
      </c>
    </row>
    <row r="76" spans="1:11" x14ac:dyDescent="0.2">
      <c r="A76" s="7" t="s">
        <v>550</v>
      </c>
      <c r="B76" s="65">
        <v>244</v>
      </c>
      <c r="C76" s="34">
        <f>IF(B79=0, "-", B76/B79)</f>
        <v>4.1546058232589819E-2</v>
      </c>
      <c r="D76" s="65">
        <v>276</v>
      </c>
      <c r="E76" s="9">
        <f>IF(D79=0, "-", D76/D79)</f>
        <v>4.7463456577815991E-2</v>
      </c>
      <c r="F76" s="81">
        <v>1366</v>
      </c>
      <c r="G76" s="34">
        <f>IF(F79=0, "-", F76/F79)</f>
        <v>4.7048288213818283E-2</v>
      </c>
      <c r="H76" s="65">
        <v>1180</v>
      </c>
      <c r="I76" s="9">
        <f>IF(H79=0, "-", H76/H79)</f>
        <v>5.5098991408292865E-2</v>
      </c>
      <c r="J76" s="8">
        <f t="shared" si="6"/>
        <v>-0.11594202898550725</v>
      </c>
      <c r="K76" s="9">
        <f t="shared" si="7"/>
        <v>0.15762711864406781</v>
      </c>
    </row>
    <row r="77" spans="1:11" x14ac:dyDescent="0.2">
      <c r="A77" s="7" t="s">
        <v>551</v>
      </c>
      <c r="B77" s="65">
        <v>126</v>
      </c>
      <c r="C77" s="34">
        <f>IF(B79=0, "-", B77/B79)</f>
        <v>2.1454112038140644E-2</v>
      </c>
      <c r="D77" s="65">
        <v>374</v>
      </c>
      <c r="E77" s="9">
        <f>IF(D79=0, "-", D77/D79)</f>
        <v>6.43164230438521E-2</v>
      </c>
      <c r="F77" s="81">
        <v>1216</v>
      </c>
      <c r="G77" s="34">
        <f>IF(F79=0, "-", F77/F79)</f>
        <v>4.1881931528552734E-2</v>
      </c>
      <c r="H77" s="65">
        <v>1214</v>
      </c>
      <c r="I77" s="9">
        <f>IF(H79=0, "-", H77/H79)</f>
        <v>5.6686589465819948E-2</v>
      </c>
      <c r="J77" s="8">
        <f t="shared" si="6"/>
        <v>-0.66310160427807485</v>
      </c>
      <c r="K77" s="9">
        <f t="shared" si="7"/>
        <v>1.6474464579901153E-3</v>
      </c>
    </row>
    <row r="78" spans="1:11" x14ac:dyDescent="0.2">
      <c r="A78" s="2"/>
      <c r="B78" s="68"/>
      <c r="C78" s="33"/>
      <c r="D78" s="68"/>
      <c r="E78" s="6"/>
      <c r="F78" s="82"/>
      <c r="G78" s="33"/>
      <c r="H78" s="68"/>
      <c r="I78" s="6"/>
      <c r="J78" s="5"/>
      <c r="K78" s="6"/>
    </row>
    <row r="79" spans="1:11" s="43" customFormat="1" x14ac:dyDescent="0.2">
      <c r="A79" s="162" t="s">
        <v>635</v>
      </c>
      <c r="B79" s="71">
        <f>SUM(B58:B78)</f>
        <v>5873</v>
      </c>
      <c r="C79" s="40">
        <f>B79/34633</f>
        <v>0.16957814800912424</v>
      </c>
      <c r="D79" s="71">
        <f>SUM(D58:D78)</f>
        <v>5815</v>
      </c>
      <c r="E79" s="41">
        <f>D79/34898</f>
        <v>0.16662846008367241</v>
      </c>
      <c r="F79" s="77">
        <f>SUM(F58:F78)</f>
        <v>29034</v>
      </c>
      <c r="G79" s="42">
        <f>F79/181900</f>
        <v>0.15961517317207258</v>
      </c>
      <c r="H79" s="71">
        <f>SUM(H58:H78)</f>
        <v>21416</v>
      </c>
      <c r="I79" s="41">
        <f>H79/140902</f>
        <v>0.15199216476700117</v>
      </c>
      <c r="J79" s="37">
        <f>IF(D79=0, "-", IF((B79-D79)/D79&lt;10, (B79-D79)/D79, "&gt;999%"))</f>
        <v>9.9742046431642306E-3</v>
      </c>
      <c r="K79" s="38">
        <f>IF(H79=0, "-", IF((F79-H79)/H79&lt;10, (F79-H79)/H79, "&gt;999%"))</f>
        <v>0.3557153530070975</v>
      </c>
    </row>
    <row r="80" spans="1:11" x14ac:dyDescent="0.2">
      <c r="B80" s="83"/>
      <c r="D80" s="83"/>
      <c r="F80" s="83"/>
      <c r="H80" s="83"/>
    </row>
    <row r="81" spans="1:11" x14ac:dyDescent="0.2">
      <c r="A81" s="27" t="s">
        <v>634</v>
      </c>
      <c r="B81" s="71">
        <v>7922</v>
      </c>
      <c r="C81" s="40">
        <f>B81/34633</f>
        <v>0.22874137383420437</v>
      </c>
      <c r="D81" s="71">
        <v>8130</v>
      </c>
      <c r="E81" s="41">
        <f>D81/34898</f>
        <v>0.23296463980743881</v>
      </c>
      <c r="F81" s="77">
        <v>39619</v>
      </c>
      <c r="G81" s="42">
        <f>F81/181900</f>
        <v>0.21780648708081363</v>
      </c>
      <c r="H81" s="71">
        <v>29608</v>
      </c>
      <c r="I81" s="41">
        <f>H81/140902</f>
        <v>0.21013186470028813</v>
      </c>
      <c r="J81" s="37">
        <f>IF(D81=0, "-", IF((B81-D81)/D81&lt;10, (B81-D81)/D81, "&gt;999%"))</f>
        <v>-2.5584255842558426E-2</v>
      </c>
      <c r="K81" s="38">
        <f>IF(H81=0, "-", IF((F81-H81)/H81&lt;10, (F81-H81)/H81, "&gt;999%"))</f>
        <v>0.33811807619562279</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rowBreaks count="2" manualBreakCount="2">
    <brk id="55" max="16383" man="1"/>
    <brk id="81" max="16383" man="1"/>
  </rowBreak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6"/>
  <dimension ref="A1:K29"/>
  <sheetViews>
    <sheetView tabSelected="1" workbookViewId="0">
      <selection activeCell="M1" sqref="M1"/>
    </sheetView>
  </sheetViews>
  <sheetFormatPr defaultRowHeight="12.75" x14ac:dyDescent="0.2"/>
  <cols>
    <col min="1" max="1" width="24.7109375" customWidth="1"/>
    <col min="2" max="11" width="8.42578125" customWidth="1"/>
  </cols>
  <sheetData>
    <row r="1" spans="1:11" s="52" customFormat="1" ht="20.25" x14ac:dyDescent="0.3">
      <c r="A1" s="4" t="s">
        <v>10</v>
      </c>
      <c r="B1" s="198" t="s">
        <v>647</v>
      </c>
      <c r="C1" s="198"/>
      <c r="D1" s="198"/>
      <c r="E1" s="199"/>
      <c r="F1" s="199"/>
      <c r="G1" s="199"/>
      <c r="H1" s="199"/>
      <c r="I1" s="199"/>
      <c r="J1" s="199"/>
      <c r="K1" s="199"/>
    </row>
    <row r="2" spans="1:11" s="52" customFormat="1" ht="20.25" x14ac:dyDescent="0.3">
      <c r="A2" s="4" t="s">
        <v>111</v>
      </c>
      <c r="B2" s="202" t="s">
        <v>101</v>
      </c>
      <c r="C2" s="198"/>
      <c r="D2" s="198"/>
      <c r="E2" s="203"/>
      <c r="F2" s="203"/>
      <c r="G2" s="203"/>
      <c r="H2" s="203"/>
      <c r="I2" s="203"/>
      <c r="J2" s="203"/>
      <c r="K2" s="203"/>
    </row>
    <row r="4" spans="1:11" ht="15.75" x14ac:dyDescent="0.25">
      <c r="A4" s="56"/>
      <c r="B4" s="196" t="s">
        <v>1</v>
      </c>
      <c r="C4" s="200"/>
      <c r="D4" s="200"/>
      <c r="E4" s="197"/>
      <c r="F4" s="196" t="s">
        <v>14</v>
      </c>
      <c r="G4" s="200"/>
      <c r="H4" s="200"/>
      <c r="I4" s="197"/>
      <c r="J4" s="196" t="s">
        <v>15</v>
      </c>
      <c r="K4" s="197"/>
    </row>
    <row r="5" spans="1:11" x14ac:dyDescent="0.2">
      <c r="A5" s="27"/>
      <c r="B5" s="196">
        <f>VALUE(RIGHT($B$2, 4))</f>
        <v>2021</v>
      </c>
      <c r="C5" s="197"/>
      <c r="D5" s="196">
        <f>B5-1</f>
        <v>2020</v>
      </c>
      <c r="E5" s="204"/>
      <c r="F5" s="196">
        <f>B5</f>
        <v>2021</v>
      </c>
      <c r="G5" s="204"/>
      <c r="H5" s="196">
        <f>D5</f>
        <v>2020</v>
      </c>
      <c r="I5" s="204"/>
      <c r="J5" s="140" t="s">
        <v>4</v>
      </c>
      <c r="K5" s="141" t="s">
        <v>2</v>
      </c>
    </row>
    <row r="6" spans="1:11" x14ac:dyDescent="0.2">
      <c r="A6" s="22"/>
      <c r="B6" s="61" t="s">
        <v>12</v>
      </c>
      <c r="C6" s="62" t="s">
        <v>13</v>
      </c>
      <c r="D6" s="61" t="s">
        <v>12</v>
      </c>
      <c r="E6" s="63" t="s">
        <v>13</v>
      </c>
      <c r="F6" s="84" t="s">
        <v>12</v>
      </c>
      <c r="G6" s="62" t="s">
        <v>13</v>
      </c>
      <c r="H6" s="85" t="s">
        <v>12</v>
      </c>
      <c r="I6" s="63" t="s">
        <v>13</v>
      </c>
      <c r="J6" s="61"/>
      <c r="K6" s="63"/>
    </row>
    <row r="7" spans="1:11" x14ac:dyDescent="0.2">
      <c r="A7" s="7" t="s">
        <v>38</v>
      </c>
      <c r="B7" s="65">
        <v>76</v>
      </c>
      <c r="C7" s="39">
        <f>IF(B29=0, "-", B7/B29)</f>
        <v>9.5935369856096943E-3</v>
      </c>
      <c r="D7" s="65">
        <v>0</v>
      </c>
      <c r="E7" s="21">
        <f>IF(D29=0, "-", D7/D29)</f>
        <v>0</v>
      </c>
      <c r="F7" s="81">
        <v>264</v>
      </c>
      <c r="G7" s="39">
        <f>IF(F29=0, "-", F7/F29)</f>
        <v>6.6634695474393603E-3</v>
      </c>
      <c r="H7" s="65">
        <v>0</v>
      </c>
      <c r="I7" s="21">
        <f>IF(H29=0, "-", H7/H29)</f>
        <v>0</v>
      </c>
      <c r="J7" s="20" t="str">
        <f t="shared" ref="J7:J27" si="0">IF(D7=0, "-", IF((B7-D7)/D7&lt;10, (B7-D7)/D7, "&gt;999%"))</f>
        <v>-</v>
      </c>
      <c r="K7" s="21" t="str">
        <f t="shared" ref="K7:K27" si="1">IF(H7=0, "-", IF((F7-H7)/H7&lt;10, (F7-H7)/H7, "&gt;999%"))</f>
        <v>-</v>
      </c>
    </row>
    <row r="8" spans="1:11" x14ac:dyDescent="0.2">
      <c r="A8" s="7" t="s">
        <v>45</v>
      </c>
      <c r="B8" s="65">
        <v>0</v>
      </c>
      <c r="C8" s="39">
        <f>IF(B29=0, "-", B8/B29)</f>
        <v>0</v>
      </c>
      <c r="D8" s="65">
        <v>1</v>
      </c>
      <c r="E8" s="21">
        <f>IF(D29=0, "-", D8/D29)</f>
        <v>1.2300123001230011E-4</v>
      </c>
      <c r="F8" s="81">
        <v>0</v>
      </c>
      <c r="G8" s="39">
        <f>IF(F29=0, "-", F8/F29)</f>
        <v>0</v>
      </c>
      <c r="H8" s="65">
        <v>4</v>
      </c>
      <c r="I8" s="21">
        <f>IF(H29=0, "-", H8/H29)</f>
        <v>1.3509862199405565E-4</v>
      </c>
      <c r="J8" s="20">
        <f t="shared" si="0"/>
        <v>-1</v>
      </c>
      <c r="K8" s="21">
        <f t="shared" si="1"/>
        <v>-1</v>
      </c>
    </row>
    <row r="9" spans="1:11" x14ac:dyDescent="0.2">
      <c r="A9" s="7" t="s">
        <v>46</v>
      </c>
      <c r="B9" s="65">
        <v>1759</v>
      </c>
      <c r="C9" s="39">
        <f>IF(B29=0, "-", B9/B29)</f>
        <v>0.22203988891694015</v>
      </c>
      <c r="D9" s="65">
        <v>1538</v>
      </c>
      <c r="E9" s="21">
        <f>IF(D29=0, "-", D9/D29)</f>
        <v>0.18917589175891758</v>
      </c>
      <c r="F9" s="81">
        <v>7592</v>
      </c>
      <c r="G9" s="39">
        <f>IF(F29=0, "-", F9/F29)</f>
        <v>0.19162523031878645</v>
      </c>
      <c r="H9" s="65">
        <v>5504</v>
      </c>
      <c r="I9" s="21">
        <f>IF(H29=0, "-", H9/H29)</f>
        <v>0.18589570386382059</v>
      </c>
      <c r="J9" s="20">
        <f t="shared" si="0"/>
        <v>0.14369310793237972</v>
      </c>
      <c r="K9" s="21">
        <f t="shared" si="1"/>
        <v>0.37936046511627908</v>
      </c>
    </row>
    <row r="10" spans="1:11" x14ac:dyDescent="0.2">
      <c r="A10" s="7" t="s">
        <v>50</v>
      </c>
      <c r="B10" s="65">
        <v>281</v>
      </c>
      <c r="C10" s="39">
        <f>IF(B29=0, "-", B10/B29)</f>
        <v>3.5470840696793737E-2</v>
      </c>
      <c r="D10" s="65">
        <v>91</v>
      </c>
      <c r="E10" s="21">
        <f>IF(D29=0, "-", D10/D29)</f>
        <v>1.1193111931119311E-2</v>
      </c>
      <c r="F10" s="81">
        <v>1159</v>
      </c>
      <c r="G10" s="39">
        <f>IF(F29=0, "-", F10/F29)</f>
        <v>2.9253640929856887E-2</v>
      </c>
      <c r="H10" s="65">
        <v>298</v>
      </c>
      <c r="I10" s="21">
        <f>IF(H29=0, "-", H10/H29)</f>
        <v>1.0064847338557146E-2</v>
      </c>
      <c r="J10" s="20">
        <f t="shared" si="0"/>
        <v>2.087912087912088</v>
      </c>
      <c r="K10" s="21">
        <f t="shared" si="1"/>
        <v>2.8892617449664431</v>
      </c>
    </row>
    <row r="11" spans="1:11" x14ac:dyDescent="0.2">
      <c r="A11" s="7" t="s">
        <v>52</v>
      </c>
      <c r="B11" s="65">
        <v>0</v>
      </c>
      <c r="C11" s="39">
        <f>IF(B29=0, "-", B11/B29)</f>
        <v>0</v>
      </c>
      <c r="D11" s="65">
        <v>182</v>
      </c>
      <c r="E11" s="21">
        <f>IF(D29=0, "-", D11/D29)</f>
        <v>2.2386223862238621E-2</v>
      </c>
      <c r="F11" s="81">
        <v>0</v>
      </c>
      <c r="G11" s="39">
        <f>IF(F29=0, "-", F11/F29)</f>
        <v>0</v>
      </c>
      <c r="H11" s="65">
        <v>1652</v>
      </c>
      <c r="I11" s="21">
        <f>IF(H29=0, "-", H11/H29)</f>
        <v>5.5795730883544989E-2</v>
      </c>
      <c r="J11" s="20">
        <f t="shared" si="0"/>
        <v>-1</v>
      </c>
      <c r="K11" s="21">
        <f t="shared" si="1"/>
        <v>-1</v>
      </c>
    </row>
    <row r="12" spans="1:11" x14ac:dyDescent="0.2">
      <c r="A12" s="7" t="s">
        <v>54</v>
      </c>
      <c r="B12" s="65">
        <v>101</v>
      </c>
      <c r="C12" s="39">
        <f>IF(B29=0, "-", B12/B29)</f>
        <v>1.2749305730876041E-2</v>
      </c>
      <c r="D12" s="65">
        <v>183</v>
      </c>
      <c r="E12" s="21">
        <f>IF(D29=0, "-", D12/D29)</f>
        <v>2.2509225092250923E-2</v>
      </c>
      <c r="F12" s="81">
        <v>959</v>
      </c>
      <c r="G12" s="39">
        <f>IF(F29=0, "-", F12/F29)</f>
        <v>2.4205557939372523E-2</v>
      </c>
      <c r="H12" s="65">
        <v>613</v>
      </c>
      <c r="I12" s="21">
        <f>IF(H29=0, "-", H12/H29)</f>
        <v>2.070386382058903E-2</v>
      </c>
      <c r="J12" s="20">
        <f t="shared" si="0"/>
        <v>-0.44808743169398907</v>
      </c>
      <c r="K12" s="21">
        <f t="shared" si="1"/>
        <v>0.56443719412724302</v>
      </c>
    </row>
    <row r="13" spans="1:11" x14ac:dyDescent="0.2">
      <c r="A13" s="7" t="s">
        <v>59</v>
      </c>
      <c r="B13" s="65">
        <v>909</v>
      </c>
      <c r="C13" s="39">
        <f>IF(B29=0, "-", B13/B29)</f>
        <v>0.11474375157788437</v>
      </c>
      <c r="D13" s="65">
        <v>473</v>
      </c>
      <c r="E13" s="21">
        <f>IF(D29=0, "-", D13/D29)</f>
        <v>5.8179581795817961E-2</v>
      </c>
      <c r="F13" s="81">
        <v>4013</v>
      </c>
      <c r="G13" s="39">
        <f>IF(F29=0, "-", F13/F29)</f>
        <v>0.10128978520406876</v>
      </c>
      <c r="H13" s="65">
        <v>2012</v>
      </c>
      <c r="I13" s="21">
        <f>IF(H29=0, "-", H13/H29)</f>
        <v>6.7954606863009998E-2</v>
      </c>
      <c r="J13" s="20">
        <f t="shared" si="0"/>
        <v>0.92177589852008457</v>
      </c>
      <c r="K13" s="21">
        <f t="shared" si="1"/>
        <v>0.99453280318091453</v>
      </c>
    </row>
    <row r="14" spans="1:11" x14ac:dyDescent="0.2">
      <c r="A14" s="7" t="s">
        <v>60</v>
      </c>
      <c r="B14" s="65">
        <v>0</v>
      </c>
      <c r="C14" s="39">
        <f>IF(B29=0, "-", B14/B29)</f>
        <v>0</v>
      </c>
      <c r="D14" s="65">
        <v>1</v>
      </c>
      <c r="E14" s="21">
        <f>IF(D29=0, "-", D14/D29)</f>
        <v>1.2300123001230011E-4</v>
      </c>
      <c r="F14" s="81">
        <v>0</v>
      </c>
      <c r="G14" s="39">
        <f>IF(F29=0, "-", F14/F29)</f>
        <v>0</v>
      </c>
      <c r="H14" s="65">
        <v>1</v>
      </c>
      <c r="I14" s="21">
        <f>IF(H29=0, "-", H14/H29)</f>
        <v>3.3774655498513913E-5</v>
      </c>
      <c r="J14" s="20">
        <f t="shared" si="0"/>
        <v>-1</v>
      </c>
      <c r="K14" s="21">
        <f t="shared" si="1"/>
        <v>-1</v>
      </c>
    </row>
    <row r="15" spans="1:11" x14ac:dyDescent="0.2">
      <c r="A15" s="7" t="s">
        <v>63</v>
      </c>
      <c r="B15" s="65">
        <v>28</v>
      </c>
      <c r="C15" s="39">
        <f>IF(B29=0, "-", B15/B29)</f>
        <v>3.5344609946983086E-3</v>
      </c>
      <c r="D15" s="65">
        <v>30</v>
      </c>
      <c r="E15" s="21">
        <f>IF(D29=0, "-", D15/D29)</f>
        <v>3.6900369003690036E-3</v>
      </c>
      <c r="F15" s="81">
        <v>180</v>
      </c>
      <c r="G15" s="39">
        <f>IF(F29=0, "-", F15/F29)</f>
        <v>4.5432746914359275E-3</v>
      </c>
      <c r="H15" s="65">
        <v>49</v>
      </c>
      <c r="I15" s="21">
        <f>IF(H29=0, "-", H15/H29)</f>
        <v>1.6549581194271819E-3</v>
      </c>
      <c r="J15" s="20">
        <f t="shared" si="0"/>
        <v>-6.6666666666666666E-2</v>
      </c>
      <c r="K15" s="21">
        <f t="shared" si="1"/>
        <v>2.6734693877551021</v>
      </c>
    </row>
    <row r="16" spans="1:11" x14ac:dyDescent="0.2">
      <c r="A16" s="7" t="s">
        <v>68</v>
      </c>
      <c r="B16" s="65">
        <v>480</v>
      </c>
      <c r="C16" s="39">
        <f>IF(B29=0, "-", B16/B29)</f>
        <v>6.0590759909113862E-2</v>
      </c>
      <c r="D16" s="65">
        <v>338</v>
      </c>
      <c r="E16" s="21">
        <f>IF(D29=0, "-", D16/D29)</f>
        <v>4.1574415744157441E-2</v>
      </c>
      <c r="F16" s="81">
        <v>2028</v>
      </c>
      <c r="G16" s="39">
        <f>IF(F29=0, "-", F16/F29)</f>
        <v>5.1187561523511449E-2</v>
      </c>
      <c r="H16" s="65">
        <v>1015</v>
      </c>
      <c r="I16" s="21">
        <f>IF(H29=0, "-", H16/H29)</f>
        <v>3.4281275330991623E-2</v>
      </c>
      <c r="J16" s="20">
        <f t="shared" si="0"/>
        <v>0.42011834319526625</v>
      </c>
      <c r="K16" s="21">
        <f t="shared" si="1"/>
        <v>0.99802955665024629</v>
      </c>
    </row>
    <row r="17" spans="1:11" x14ac:dyDescent="0.2">
      <c r="A17" s="7" t="s">
        <v>74</v>
      </c>
      <c r="B17" s="65">
        <v>539</v>
      </c>
      <c r="C17" s="39">
        <f>IF(B29=0, "-", B17/B29)</f>
        <v>6.8038374147942435E-2</v>
      </c>
      <c r="D17" s="65">
        <v>513</v>
      </c>
      <c r="E17" s="21">
        <f>IF(D29=0, "-", D17/D29)</f>
        <v>6.3099630996309969E-2</v>
      </c>
      <c r="F17" s="81">
        <v>2545</v>
      </c>
      <c r="G17" s="39">
        <f>IF(F29=0, "-", F17/F29)</f>
        <v>6.4236856053913521E-2</v>
      </c>
      <c r="H17" s="65">
        <v>1589</v>
      </c>
      <c r="I17" s="21">
        <f>IF(H29=0, "-", H17/H29)</f>
        <v>5.3667927587138613E-2</v>
      </c>
      <c r="J17" s="20">
        <f t="shared" si="0"/>
        <v>5.0682261208576995E-2</v>
      </c>
      <c r="K17" s="21">
        <f t="shared" si="1"/>
        <v>0.60163624921334169</v>
      </c>
    </row>
    <row r="18" spans="1:11" x14ac:dyDescent="0.2">
      <c r="A18" s="7" t="s">
        <v>76</v>
      </c>
      <c r="B18" s="65">
        <v>0</v>
      </c>
      <c r="C18" s="39">
        <f>IF(B29=0, "-", B18/B29)</f>
        <v>0</v>
      </c>
      <c r="D18" s="65">
        <v>0</v>
      </c>
      <c r="E18" s="21">
        <f>IF(D29=0, "-", D18/D29)</f>
        <v>0</v>
      </c>
      <c r="F18" s="81">
        <v>0</v>
      </c>
      <c r="G18" s="39">
        <f>IF(F29=0, "-", F18/F29)</f>
        <v>0</v>
      </c>
      <c r="H18" s="65">
        <v>1</v>
      </c>
      <c r="I18" s="21">
        <f>IF(H29=0, "-", H18/H29)</f>
        <v>3.3774655498513913E-5</v>
      </c>
      <c r="J18" s="20" t="str">
        <f t="shared" si="0"/>
        <v>-</v>
      </c>
      <c r="K18" s="21">
        <f t="shared" si="1"/>
        <v>-1</v>
      </c>
    </row>
    <row r="19" spans="1:11" x14ac:dyDescent="0.2">
      <c r="A19" s="7" t="s">
        <v>78</v>
      </c>
      <c r="B19" s="65">
        <v>52</v>
      </c>
      <c r="C19" s="39">
        <f>IF(B29=0, "-", B19/B29)</f>
        <v>6.5639989901540019E-3</v>
      </c>
      <c r="D19" s="65">
        <v>158</v>
      </c>
      <c r="E19" s="21">
        <f>IF(D29=0, "-", D19/D29)</f>
        <v>1.943419434194342E-2</v>
      </c>
      <c r="F19" s="81">
        <v>161</v>
      </c>
      <c r="G19" s="39">
        <f>IF(F29=0, "-", F19/F29)</f>
        <v>4.0637068073399131E-3</v>
      </c>
      <c r="H19" s="65">
        <v>488</v>
      </c>
      <c r="I19" s="21">
        <f>IF(H29=0, "-", H19/H29)</f>
        <v>1.6482031883274791E-2</v>
      </c>
      <c r="J19" s="20">
        <f t="shared" si="0"/>
        <v>-0.67088607594936711</v>
      </c>
      <c r="K19" s="21">
        <f t="shared" si="1"/>
        <v>-0.67008196721311475</v>
      </c>
    </row>
    <row r="20" spans="1:11" x14ac:dyDescent="0.2">
      <c r="A20" s="7" t="s">
        <v>81</v>
      </c>
      <c r="B20" s="65">
        <v>690</v>
      </c>
      <c r="C20" s="39">
        <f>IF(B29=0, "-", B20/B29)</f>
        <v>8.7099217369351167E-2</v>
      </c>
      <c r="D20" s="65">
        <v>815</v>
      </c>
      <c r="E20" s="21">
        <f>IF(D29=0, "-", D20/D29)</f>
        <v>0.1002460024600246</v>
      </c>
      <c r="F20" s="81">
        <v>3734</v>
      </c>
      <c r="G20" s="39">
        <f>IF(F29=0, "-", F20/F29)</f>
        <v>9.4247709432343063E-2</v>
      </c>
      <c r="H20" s="65">
        <v>2870</v>
      </c>
      <c r="I20" s="21">
        <f>IF(H29=0, "-", H20/H29)</f>
        <v>9.6933261280734942E-2</v>
      </c>
      <c r="J20" s="20">
        <f t="shared" si="0"/>
        <v>-0.15337423312883436</v>
      </c>
      <c r="K20" s="21">
        <f t="shared" si="1"/>
        <v>0.3010452961672474</v>
      </c>
    </row>
    <row r="21" spans="1:11" x14ac:dyDescent="0.2">
      <c r="A21" s="7" t="s">
        <v>83</v>
      </c>
      <c r="B21" s="65">
        <v>506</v>
      </c>
      <c r="C21" s="39">
        <f>IF(B29=0, "-", B21/B29)</f>
        <v>6.3872759404190863E-2</v>
      </c>
      <c r="D21" s="65">
        <v>424</v>
      </c>
      <c r="E21" s="21">
        <f>IF(D29=0, "-", D21/D29)</f>
        <v>5.2152521525215254E-2</v>
      </c>
      <c r="F21" s="81">
        <v>2124</v>
      </c>
      <c r="G21" s="39">
        <f>IF(F29=0, "-", F21/F29)</f>
        <v>5.3610641358943938E-2</v>
      </c>
      <c r="H21" s="65">
        <v>1539</v>
      </c>
      <c r="I21" s="21">
        <f>IF(H29=0, "-", H21/H29)</f>
        <v>5.1979194812212914E-2</v>
      </c>
      <c r="J21" s="20">
        <f t="shared" si="0"/>
        <v>0.19339622641509435</v>
      </c>
      <c r="K21" s="21">
        <f t="shared" si="1"/>
        <v>0.38011695906432746</v>
      </c>
    </row>
    <row r="22" spans="1:11" x14ac:dyDescent="0.2">
      <c r="A22" s="7" t="s">
        <v>84</v>
      </c>
      <c r="B22" s="65">
        <v>33</v>
      </c>
      <c r="C22" s="39">
        <f>IF(B29=0, "-", B22/B29)</f>
        <v>4.1656147437515775E-3</v>
      </c>
      <c r="D22" s="65">
        <v>37</v>
      </c>
      <c r="E22" s="21">
        <f>IF(D29=0, "-", D22/D29)</f>
        <v>4.5510455104551045E-3</v>
      </c>
      <c r="F22" s="81">
        <v>118</v>
      </c>
      <c r="G22" s="39">
        <f>IF(F29=0, "-", F22/F29)</f>
        <v>2.9783689643857747E-3</v>
      </c>
      <c r="H22" s="65">
        <v>93</v>
      </c>
      <c r="I22" s="21">
        <f>IF(H29=0, "-", H22/H29)</f>
        <v>3.1410429613617941E-3</v>
      </c>
      <c r="J22" s="20">
        <f t="shared" si="0"/>
        <v>-0.10810810810810811</v>
      </c>
      <c r="K22" s="21">
        <f t="shared" si="1"/>
        <v>0.26881720430107525</v>
      </c>
    </row>
    <row r="23" spans="1:11" x14ac:dyDescent="0.2">
      <c r="A23" s="7" t="s">
        <v>86</v>
      </c>
      <c r="B23" s="65">
        <v>154</v>
      </c>
      <c r="C23" s="39">
        <f>IF(B29=0, "-", B23/B29)</f>
        <v>1.9439535470840697E-2</v>
      </c>
      <c r="D23" s="65">
        <v>144</v>
      </c>
      <c r="E23" s="21">
        <f>IF(D29=0, "-", D23/D29)</f>
        <v>1.7712177121771217E-2</v>
      </c>
      <c r="F23" s="81">
        <v>538</v>
      </c>
      <c r="G23" s="39">
        <f>IF(F29=0, "-", F23/F29)</f>
        <v>1.3579343244402938E-2</v>
      </c>
      <c r="H23" s="65">
        <v>482</v>
      </c>
      <c r="I23" s="21">
        <f>IF(H29=0, "-", H23/H29)</f>
        <v>1.6279383950283707E-2</v>
      </c>
      <c r="J23" s="20">
        <f t="shared" si="0"/>
        <v>6.9444444444444448E-2</v>
      </c>
      <c r="K23" s="21">
        <f t="shared" si="1"/>
        <v>0.11618257261410789</v>
      </c>
    </row>
    <row r="24" spans="1:11" x14ac:dyDescent="0.2">
      <c r="A24" s="7" t="s">
        <v>87</v>
      </c>
      <c r="B24" s="65">
        <v>83</v>
      </c>
      <c r="C24" s="39">
        <f>IF(B29=0, "-", B24/B29)</f>
        <v>1.0477152234284271E-2</v>
      </c>
      <c r="D24" s="65">
        <v>91</v>
      </c>
      <c r="E24" s="21">
        <f>IF(D29=0, "-", D24/D29)</f>
        <v>1.1193111931119311E-2</v>
      </c>
      <c r="F24" s="81">
        <v>391</v>
      </c>
      <c r="G24" s="39">
        <f>IF(F29=0, "-", F24/F29)</f>
        <v>9.8690022463969306E-3</v>
      </c>
      <c r="H24" s="65">
        <v>259</v>
      </c>
      <c r="I24" s="21">
        <f>IF(H29=0, "-", H24/H29)</f>
        <v>8.7476357741151037E-3</v>
      </c>
      <c r="J24" s="20">
        <f t="shared" si="0"/>
        <v>-8.7912087912087919E-2</v>
      </c>
      <c r="K24" s="21">
        <f t="shared" si="1"/>
        <v>0.50965250965250963</v>
      </c>
    </row>
    <row r="25" spans="1:11" x14ac:dyDescent="0.2">
      <c r="A25" s="7" t="s">
        <v>91</v>
      </c>
      <c r="B25" s="65">
        <v>52</v>
      </c>
      <c r="C25" s="39">
        <f>IF(B29=0, "-", B25/B29)</f>
        <v>6.5639989901540019E-3</v>
      </c>
      <c r="D25" s="65">
        <v>35</v>
      </c>
      <c r="E25" s="21">
        <f>IF(D29=0, "-", D25/D29)</f>
        <v>4.3050430504305041E-3</v>
      </c>
      <c r="F25" s="81">
        <v>229</v>
      </c>
      <c r="G25" s="39">
        <f>IF(F29=0, "-", F25/F29)</f>
        <v>5.780055024104596E-3</v>
      </c>
      <c r="H25" s="65">
        <v>97</v>
      </c>
      <c r="I25" s="21">
        <f>IF(H29=0, "-", H25/H29)</f>
        <v>3.2761415833558499E-3</v>
      </c>
      <c r="J25" s="20">
        <f t="shared" si="0"/>
        <v>0.48571428571428571</v>
      </c>
      <c r="K25" s="21">
        <f t="shared" si="1"/>
        <v>1.3608247422680413</v>
      </c>
    </row>
    <row r="26" spans="1:11" x14ac:dyDescent="0.2">
      <c r="A26" s="7" t="s">
        <v>94</v>
      </c>
      <c r="B26" s="65">
        <v>1924</v>
      </c>
      <c r="C26" s="39">
        <f>IF(B29=0, "-", B26/B29)</f>
        <v>0.24286796263569804</v>
      </c>
      <c r="D26" s="65">
        <v>2569</v>
      </c>
      <c r="E26" s="21">
        <f>IF(D29=0, "-", D26/D29)</f>
        <v>0.31599015990159901</v>
      </c>
      <c r="F26" s="81">
        <v>11816</v>
      </c>
      <c r="G26" s="39">
        <f>IF(F29=0, "-", F26/F29)</f>
        <v>0.29824074307781617</v>
      </c>
      <c r="H26" s="65">
        <v>9311</v>
      </c>
      <c r="I26" s="21">
        <f>IF(H29=0, "-", H26/H29)</f>
        <v>0.31447581734666308</v>
      </c>
      <c r="J26" s="20">
        <f t="shared" si="0"/>
        <v>-0.25107045543012846</v>
      </c>
      <c r="K26" s="21">
        <f t="shared" si="1"/>
        <v>0.2690366233487273</v>
      </c>
    </row>
    <row r="27" spans="1:11" x14ac:dyDescent="0.2">
      <c r="A27" s="7" t="s">
        <v>96</v>
      </c>
      <c r="B27" s="65">
        <v>255</v>
      </c>
      <c r="C27" s="39">
        <f>IF(B29=0, "-", B27/B29)</f>
        <v>3.2188841201716736E-2</v>
      </c>
      <c r="D27" s="65">
        <v>507</v>
      </c>
      <c r="E27" s="21">
        <f>IF(D29=0, "-", D27/D29)</f>
        <v>6.2361623616236164E-2</v>
      </c>
      <c r="F27" s="81">
        <v>1768</v>
      </c>
      <c r="G27" s="39">
        <f>IF(F29=0, "-", F27/F29)</f>
        <v>4.4625053635881776E-2</v>
      </c>
      <c r="H27" s="65">
        <v>1731</v>
      </c>
      <c r="I27" s="21">
        <f>IF(H29=0, "-", H27/H29)</f>
        <v>5.8463928667927587E-2</v>
      </c>
      <c r="J27" s="20">
        <f t="shared" si="0"/>
        <v>-0.49704142011834318</v>
      </c>
      <c r="K27" s="21">
        <f t="shared" si="1"/>
        <v>2.1374927787406125E-2</v>
      </c>
    </row>
    <row r="28" spans="1:11" x14ac:dyDescent="0.2">
      <c r="A28" s="2"/>
      <c r="B28" s="68"/>
      <c r="C28" s="33"/>
      <c r="D28" s="68"/>
      <c r="E28" s="6"/>
      <c r="F28" s="82"/>
      <c r="G28" s="33"/>
      <c r="H28" s="68"/>
      <c r="I28" s="6"/>
      <c r="J28" s="5"/>
      <c r="K28" s="6"/>
    </row>
    <row r="29" spans="1:11" s="43" customFormat="1" x14ac:dyDescent="0.2">
      <c r="A29" s="162" t="s">
        <v>634</v>
      </c>
      <c r="B29" s="71">
        <f>SUM(B7:B28)</f>
        <v>7922</v>
      </c>
      <c r="C29" s="40">
        <v>1</v>
      </c>
      <c r="D29" s="71">
        <f>SUM(D7:D28)</f>
        <v>8130</v>
      </c>
      <c r="E29" s="41">
        <v>1</v>
      </c>
      <c r="F29" s="77">
        <f>SUM(F7:F28)</f>
        <v>39619</v>
      </c>
      <c r="G29" s="42">
        <v>1</v>
      </c>
      <c r="H29" s="71">
        <f>SUM(H7:H28)</f>
        <v>29608</v>
      </c>
      <c r="I29" s="41">
        <v>1</v>
      </c>
      <c r="J29" s="37">
        <f>IF(D29=0, "-", (B29-D29)/D29)</f>
        <v>-2.5584255842558426E-2</v>
      </c>
      <c r="K29" s="38">
        <f>IF(H29=0, "-", (F29-H29)/H29)</f>
        <v>0.33811807619562279</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2"/>
  <dimension ref="A1:K60"/>
  <sheetViews>
    <sheetView tabSelected="1" zoomScaleNormal="100" workbookViewId="0">
      <selection activeCell="M1" sqref="M1"/>
    </sheetView>
  </sheetViews>
  <sheetFormatPr defaultRowHeight="12.75" x14ac:dyDescent="0.2"/>
  <cols>
    <col min="1" max="1" width="36.140625" bestFit="1" customWidth="1"/>
    <col min="2" max="2" width="7.28515625" bestFit="1" customWidth="1"/>
    <col min="3" max="3" width="7.28515625" customWidth="1"/>
    <col min="4" max="4" width="7.28515625" bestFit="1" customWidth="1"/>
    <col min="5" max="5" width="7.28515625" customWidth="1"/>
    <col min="6" max="6" width="7.28515625" bestFit="1" customWidth="1"/>
    <col min="7" max="7" width="7.28515625" customWidth="1"/>
    <col min="8" max="8" width="7.28515625" bestFit="1" customWidth="1"/>
    <col min="9" max="9" width="7.28515625" customWidth="1"/>
    <col min="10" max="11" width="7.7109375" customWidth="1"/>
  </cols>
  <sheetData>
    <row r="1" spans="1:11" s="52" customFormat="1" ht="20.25" x14ac:dyDescent="0.3">
      <c r="A1" s="4" t="s">
        <v>10</v>
      </c>
      <c r="B1" s="198" t="s">
        <v>17</v>
      </c>
      <c r="C1" s="198"/>
      <c r="D1" s="198"/>
      <c r="E1" s="199"/>
      <c r="F1" s="199"/>
      <c r="G1" s="199"/>
      <c r="H1" s="199"/>
      <c r="I1" s="199"/>
      <c r="J1" s="199"/>
      <c r="K1" s="199"/>
    </row>
    <row r="2" spans="1:11" s="52" customFormat="1" ht="20.25" x14ac:dyDescent="0.3">
      <c r="A2" s="4" t="s">
        <v>111</v>
      </c>
      <c r="B2" s="202" t="s">
        <v>101</v>
      </c>
      <c r="C2" s="198"/>
      <c r="D2" s="198"/>
      <c r="E2" s="203"/>
      <c r="F2" s="203"/>
      <c r="G2" s="203"/>
      <c r="H2" s="203"/>
      <c r="I2" s="203"/>
      <c r="J2" s="203"/>
      <c r="K2" s="203"/>
    </row>
    <row r="4" spans="1:11" ht="15.75" x14ac:dyDescent="0.25">
      <c r="A4" s="164" t="s">
        <v>128</v>
      </c>
      <c r="B4" s="196" t="s">
        <v>1</v>
      </c>
      <c r="C4" s="200"/>
      <c r="D4" s="200"/>
      <c r="E4" s="197"/>
      <c r="F4" s="196" t="s">
        <v>14</v>
      </c>
      <c r="G4" s="200"/>
      <c r="H4" s="200"/>
      <c r="I4" s="197"/>
      <c r="J4" s="196" t="s">
        <v>15</v>
      </c>
      <c r="K4" s="197"/>
    </row>
    <row r="5" spans="1:11" x14ac:dyDescent="0.2">
      <c r="A5" s="22"/>
      <c r="B5" s="196">
        <f>VALUE(RIGHT($B$2, 4))</f>
        <v>2021</v>
      </c>
      <c r="C5" s="197"/>
      <c r="D5" s="196">
        <f>B5-1</f>
        <v>2020</v>
      </c>
      <c r="E5" s="204"/>
      <c r="F5" s="196">
        <f>B5</f>
        <v>2021</v>
      </c>
      <c r="G5" s="204"/>
      <c r="H5" s="196">
        <f>D5</f>
        <v>2020</v>
      </c>
      <c r="I5" s="204"/>
      <c r="J5" s="140" t="s">
        <v>4</v>
      </c>
      <c r="K5" s="141" t="s">
        <v>2</v>
      </c>
    </row>
    <row r="6" spans="1:11" x14ac:dyDescent="0.2">
      <c r="A6" s="163" t="s">
        <v>135</v>
      </c>
      <c r="B6" s="61" t="s">
        <v>12</v>
      </c>
      <c r="C6" s="62" t="s">
        <v>13</v>
      </c>
      <c r="D6" s="61" t="s">
        <v>12</v>
      </c>
      <c r="E6" s="63" t="s">
        <v>13</v>
      </c>
      <c r="F6" s="62" t="s">
        <v>12</v>
      </c>
      <c r="G6" s="62" t="s">
        <v>13</v>
      </c>
      <c r="H6" s="61" t="s">
        <v>12</v>
      </c>
      <c r="I6" s="63" t="s">
        <v>13</v>
      </c>
      <c r="J6" s="61"/>
      <c r="K6" s="63"/>
    </row>
    <row r="7" spans="1:11" x14ac:dyDescent="0.2">
      <c r="A7" s="7" t="s">
        <v>552</v>
      </c>
      <c r="B7" s="65">
        <v>14</v>
      </c>
      <c r="C7" s="34">
        <f>IF(B22=0, "-", B7/B22)</f>
        <v>1.5435501653803748E-2</v>
      </c>
      <c r="D7" s="65">
        <v>25</v>
      </c>
      <c r="E7" s="9">
        <f>IF(D22=0, "-", D7/D22)</f>
        <v>3.0193236714975844E-2</v>
      </c>
      <c r="F7" s="81">
        <v>160</v>
      </c>
      <c r="G7" s="34">
        <f>IF(F22=0, "-", F7/F22)</f>
        <v>4.1895784236711184E-2</v>
      </c>
      <c r="H7" s="65">
        <v>106</v>
      </c>
      <c r="I7" s="9">
        <f>IF(H22=0, "-", H7/H22)</f>
        <v>4.0581929555895867E-2</v>
      </c>
      <c r="J7" s="8">
        <f t="shared" ref="J7:J20" si="0">IF(D7=0, "-", IF((B7-D7)/D7&lt;10, (B7-D7)/D7, "&gt;999%"))</f>
        <v>-0.44</v>
      </c>
      <c r="K7" s="9">
        <f t="shared" ref="K7:K20" si="1">IF(H7=0, "-", IF((F7-H7)/H7&lt;10, (F7-H7)/H7, "&gt;999%"))</f>
        <v>0.50943396226415094</v>
      </c>
    </row>
    <row r="8" spans="1:11" x14ac:dyDescent="0.2">
      <c r="A8" s="7" t="s">
        <v>553</v>
      </c>
      <c r="B8" s="65">
        <v>43</v>
      </c>
      <c r="C8" s="34">
        <f>IF(B22=0, "-", B8/B22)</f>
        <v>4.7409040793825796E-2</v>
      </c>
      <c r="D8" s="65">
        <v>53</v>
      </c>
      <c r="E8" s="9">
        <f>IF(D22=0, "-", D8/D22)</f>
        <v>6.4009661835748799E-2</v>
      </c>
      <c r="F8" s="81">
        <v>297</v>
      </c>
      <c r="G8" s="34">
        <f>IF(F22=0, "-", F8/F22)</f>
        <v>7.7769049489395128E-2</v>
      </c>
      <c r="H8" s="65">
        <v>188</v>
      </c>
      <c r="I8" s="9">
        <f>IF(H22=0, "-", H8/H22)</f>
        <v>7.1975497702909647E-2</v>
      </c>
      <c r="J8" s="8">
        <f t="shared" si="0"/>
        <v>-0.18867924528301888</v>
      </c>
      <c r="K8" s="9">
        <f t="shared" si="1"/>
        <v>0.57978723404255317</v>
      </c>
    </row>
    <row r="9" spans="1:11" x14ac:dyDescent="0.2">
      <c r="A9" s="7" t="s">
        <v>554</v>
      </c>
      <c r="B9" s="65">
        <v>93</v>
      </c>
      <c r="C9" s="34">
        <f>IF(B22=0, "-", B9/B22)</f>
        <v>0.10253583241455347</v>
      </c>
      <c r="D9" s="65">
        <v>94</v>
      </c>
      <c r="E9" s="9">
        <f>IF(D22=0, "-", D9/D22)</f>
        <v>0.11352657004830918</v>
      </c>
      <c r="F9" s="81">
        <v>366</v>
      </c>
      <c r="G9" s="34">
        <f>IF(F22=0, "-", F9/F22)</f>
        <v>9.5836606441476832E-2</v>
      </c>
      <c r="H9" s="65">
        <v>276</v>
      </c>
      <c r="I9" s="9">
        <f>IF(H22=0, "-", H9/H22)</f>
        <v>0.10566615620214395</v>
      </c>
      <c r="J9" s="8">
        <f t="shared" si="0"/>
        <v>-1.0638297872340425E-2</v>
      </c>
      <c r="K9" s="9">
        <f t="shared" si="1"/>
        <v>0.32608695652173914</v>
      </c>
    </row>
    <row r="10" spans="1:11" x14ac:dyDescent="0.2">
      <c r="A10" s="7" t="s">
        <v>555</v>
      </c>
      <c r="B10" s="65">
        <v>165</v>
      </c>
      <c r="C10" s="34">
        <f>IF(B22=0, "-", B10/B22)</f>
        <v>0.18191841234840131</v>
      </c>
      <c r="D10" s="65">
        <v>135</v>
      </c>
      <c r="E10" s="9">
        <f>IF(D22=0, "-", D10/D22)</f>
        <v>0.16304347826086957</v>
      </c>
      <c r="F10" s="81">
        <v>737</v>
      </c>
      <c r="G10" s="34">
        <f>IF(F22=0, "-", F10/F22)</f>
        <v>0.19298245614035087</v>
      </c>
      <c r="H10" s="65">
        <v>496</v>
      </c>
      <c r="I10" s="9">
        <f>IF(H22=0, "-", H10/H22)</f>
        <v>0.18989280245022971</v>
      </c>
      <c r="J10" s="8">
        <f t="shared" si="0"/>
        <v>0.22222222222222221</v>
      </c>
      <c r="K10" s="9">
        <f t="shared" si="1"/>
        <v>0.48588709677419356</v>
      </c>
    </row>
    <row r="11" spans="1:11" x14ac:dyDescent="0.2">
      <c r="A11" s="7" t="s">
        <v>556</v>
      </c>
      <c r="B11" s="65">
        <v>4</v>
      </c>
      <c r="C11" s="34">
        <f>IF(B22=0, "-", B11/B22)</f>
        <v>4.410143329658214E-3</v>
      </c>
      <c r="D11" s="65">
        <v>3</v>
      </c>
      <c r="E11" s="9">
        <f>IF(D22=0, "-", D11/D22)</f>
        <v>3.6231884057971015E-3</v>
      </c>
      <c r="F11" s="81">
        <v>31</v>
      </c>
      <c r="G11" s="34">
        <f>IF(F22=0, "-", F11/F22)</f>
        <v>8.1173081958627914E-3</v>
      </c>
      <c r="H11" s="65">
        <v>14</v>
      </c>
      <c r="I11" s="9">
        <f>IF(H22=0, "-", H11/H22)</f>
        <v>5.3598774885145481E-3</v>
      </c>
      <c r="J11" s="8">
        <f t="shared" si="0"/>
        <v>0.33333333333333331</v>
      </c>
      <c r="K11" s="9">
        <f t="shared" si="1"/>
        <v>1.2142857142857142</v>
      </c>
    </row>
    <row r="12" spans="1:11" x14ac:dyDescent="0.2">
      <c r="A12" s="7" t="s">
        <v>557</v>
      </c>
      <c r="B12" s="65">
        <v>0</v>
      </c>
      <c r="C12" s="34">
        <f>IF(B22=0, "-", B12/B22)</f>
        <v>0</v>
      </c>
      <c r="D12" s="65">
        <v>0</v>
      </c>
      <c r="E12" s="9">
        <f>IF(D22=0, "-", D12/D22)</f>
        <v>0</v>
      </c>
      <c r="F12" s="81">
        <v>1</v>
      </c>
      <c r="G12" s="34">
        <f>IF(F22=0, "-", F12/F22)</f>
        <v>2.618486514794449E-4</v>
      </c>
      <c r="H12" s="65">
        <v>4</v>
      </c>
      <c r="I12" s="9">
        <f>IF(H22=0, "-", H12/H22)</f>
        <v>1.5313935681470138E-3</v>
      </c>
      <c r="J12" s="8" t="str">
        <f t="shared" si="0"/>
        <v>-</v>
      </c>
      <c r="K12" s="9">
        <f t="shared" si="1"/>
        <v>-0.75</v>
      </c>
    </row>
    <row r="13" spans="1:11" x14ac:dyDescent="0.2">
      <c r="A13" s="7" t="s">
        <v>558</v>
      </c>
      <c r="B13" s="65">
        <v>209</v>
      </c>
      <c r="C13" s="34">
        <f>IF(B22=0, "-", B13/B22)</f>
        <v>0.23042998897464168</v>
      </c>
      <c r="D13" s="65">
        <v>231</v>
      </c>
      <c r="E13" s="9">
        <f>IF(D22=0, "-", D13/D22)</f>
        <v>0.27898550724637683</v>
      </c>
      <c r="F13" s="81">
        <v>916</v>
      </c>
      <c r="G13" s="34">
        <f>IF(F22=0, "-", F13/F22)</f>
        <v>0.23985336475517152</v>
      </c>
      <c r="H13" s="65">
        <v>693</v>
      </c>
      <c r="I13" s="9">
        <f>IF(H22=0, "-", H13/H22)</f>
        <v>0.26531393568147016</v>
      </c>
      <c r="J13" s="8">
        <f t="shared" si="0"/>
        <v>-9.5238095238095233E-2</v>
      </c>
      <c r="K13" s="9">
        <f t="shared" si="1"/>
        <v>0.32178932178932179</v>
      </c>
    </row>
    <row r="14" spans="1:11" x14ac:dyDescent="0.2">
      <c r="A14" s="7" t="s">
        <v>559</v>
      </c>
      <c r="B14" s="65">
        <v>52</v>
      </c>
      <c r="C14" s="34">
        <f>IF(B22=0, "-", B14/B22)</f>
        <v>5.7331863285556783E-2</v>
      </c>
      <c r="D14" s="65">
        <v>41</v>
      </c>
      <c r="E14" s="9">
        <f>IF(D22=0, "-", D14/D22)</f>
        <v>4.9516908212560384E-2</v>
      </c>
      <c r="F14" s="81">
        <v>161</v>
      </c>
      <c r="G14" s="34">
        <f>IF(F22=0, "-", F14/F22)</f>
        <v>4.2157632888190626E-2</v>
      </c>
      <c r="H14" s="65">
        <v>124</v>
      </c>
      <c r="I14" s="9">
        <f>IF(H22=0, "-", H14/H22)</f>
        <v>4.7473200612557429E-2</v>
      </c>
      <c r="J14" s="8">
        <f t="shared" si="0"/>
        <v>0.26829268292682928</v>
      </c>
      <c r="K14" s="9">
        <f t="shared" si="1"/>
        <v>0.29838709677419356</v>
      </c>
    </row>
    <row r="15" spans="1:11" x14ac:dyDescent="0.2">
      <c r="A15" s="7" t="s">
        <v>560</v>
      </c>
      <c r="B15" s="65">
        <v>1</v>
      </c>
      <c r="C15" s="34">
        <f>IF(B22=0, "-", B15/B22)</f>
        <v>1.1025358324145535E-3</v>
      </c>
      <c r="D15" s="65">
        <v>10</v>
      </c>
      <c r="E15" s="9">
        <f>IF(D22=0, "-", D15/D22)</f>
        <v>1.2077294685990338E-2</v>
      </c>
      <c r="F15" s="81">
        <v>11</v>
      </c>
      <c r="G15" s="34">
        <f>IF(F22=0, "-", F15/F22)</f>
        <v>2.8803351662738939E-3</v>
      </c>
      <c r="H15" s="65">
        <v>34</v>
      </c>
      <c r="I15" s="9">
        <f>IF(H22=0, "-", H15/H22)</f>
        <v>1.3016845329249618E-2</v>
      </c>
      <c r="J15" s="8">
        <f t="shared" si="0"/>
        <v>-0.9</v>
      </c>
      <c r="K15" s="9">
        <f t="shared" si="1"/>
        <v>-0.67647058823529416</v>
      </c>
    </row>
    <row r="16" spans="1:11" x14ac:dyDescent="0.2">
      <c r="A16" s="7" t="s">
        <v>561</v>
      </c>
      <c r="B16" s="65">
        <v>112</v>
      </c>
      <c r="C16" s="34">
        <f>IF(B22=0, "-", B16/B22)</f>
        <v>0.12348401323042998</v>
      </c>
      <c r="D16" s="65">
        <v>0</v>
      </c>
      <c r="E16" s="9">
        <f>IF(D22=0, "-", D16/D22)</f>
        <v>0</v>
      </c>
      <c r="F16" s="81">
        <v>359</v>
      </c>
      <c r="G16" s="34">
        <f>IF(F22=0, "-", F16/F22)</f>
        <v>9.4003665881120718E-2</v>
      </c>
      <c r="H16" s="65">
        <v>0</v>
      </c>
      <c r="I16" s="9">
        <f>IF(H22=0, "-", H16/H22)</f>
        <v>0</v>
      </c>
      <c r="J16" s="8" t="str">
        <f t="shared" si="0"/>
        <v>-</v>
      </c>
      <c r="K16" s="9" t="str">
        <f t="shared" si="1"/>
        <v>-</v>
      </c>
    </row>
    <row r="17" spans="1:11" x14ac:dyDescent="0.2">
      <c r="A17" s="7" t="s">
        <v>562</v>
      </c>
      <c r="B17" s="65">
        <v>83</v>
      </c>
      <c r="C17" s="34">
        <f>IF(B22=0, "-", B17/B22)</f>
        <v>9.1510474090407939E-2</v>
      </c>
      <c r="D17" s="65">
        <v>113</v>
      </c>
      <c r="E17" s="9">
        <f>IF(D22=0, "-", D17/D22)</f>
        <v>0.13647342995169082</v>
      </c>
      <c r="F17" s="81">
        <v>344</v>
      </c>
      <c r="G17" s="34">
        <f>IF(F22=0, "-", F17/F22)</f>
        <v>9.0075936108929042E-2</v>
      </c>
      <c r="H17" s="65">
        <v>382</v>
      </c>
      <c r="I17" s="9">
        <f>IF(H22=0, "-", H17/H22)</f>
        <v>0.14624808575803983</v>
      </c>
      <c r="J17" s="8">
        <f t="shared" si="0"/>
        <v>-0.26548672566371684</v>
      </c>
      <c r="K17" s="9">
        <f t="shared" si="1"/>
        <v>-9.947643979057591E-2</v>
      </c>
    </row>
    <row r="18" spans="1:11" x14ac:dyDescent="0.2">
      <c r="A18" s="7" t="s">
        <v>563</v>
      </c>
      <c r="B18" s="65">
        <v>2</v>
      </c>
      <c r="C18" s="34">
        <f>IF(B22=0, "-", B18/B22)</f>
        <v>2.205071664829107E-3</v>
      </c>
      <c r="D18" s="65">
        <v>0</v>
      </c>
      <c r="E18" s="9">
        <f>IF(D22=0, "-", D18/D22)</f>
        <v>0</v>
      </c>
      <c r="F18" s="81">
        <v>14</v>
      </c>
      <c r="G18" s="34">
        <f>IF(F22=0, "-", F18/F22)</f>
        <v>3.6658811207122281E-3</v>
      </c>
      <c r="H18" s="65">
        <v>0</v>
      </c>
      <c r="I18" s="9">
        <f>IF(H22=0, "-", H18/H22)</f>
        <v>0</v>
      </c>
      <c r="J18" s="8" t="str">
        <f t="shared" si="0"/>
        <v>-</v>
      </c>
      <c r="K18" s="9" t="str">
        <f t="shared" si="1"/>
        <v>-</v>
      </c>
    </row>
    <row r="19" spans="1:11" x14ac:dyDescent="0.2">
      <c r="A19" s="7" t="s">
        <v>564</v>
      </c>
      <c r="B19" s="65">
        <v>75</v>
      </c>
      <c r="C19" s="34">
        <f>IF(B22=0, "-", B19/B22)</f>
        <v>8.2690187431091508E-2</v>
      </c>
      <c r="D19" s="65">
        <v>55</v>
      </c>
      <c r="E19" s="9">
        <f>IF(D22=0, "-", D19/D22)</f>
        <v>6.6425120772946863E-2</v>
      </c>
      <c r="F19" s="81">
        <v>181</v>
      </c>
      <c r="G19" s="34">
        <f>IF(F22=0, "-", F19/F22)</f>
        <v>4.7394605917779525E-2</v>
      </c>
      <c r="H19" s="65">
        <v>132</v>
      </c>
      <c r="I19" s="9">
        <f>IF(H22=0, "-", H19/H22)</f>
        <v>5.0535987748851458E-2</v>
      </c>
      <c r="J19" s="8">
        <f t="shared" si="0"/>
        <v>0.36363636363636365</v>
      </c>
      <c r="K19" s="9">
        <f t="shared" si="1"/>
        <v>0.37121212121212122</v>
      </c>
    </row>
    <row r="20" spans="1:11" x14ac:dyDescent="0.2">
      <c r="A20" s="7" t="s">
        <v>565</v>
      </c>
      <c r="B20" s="65">
        <v>54</v>
      </c>
      <c r="C20" s="34">
        <f>IF(B22=0, "-", B20/B22)</f>
        <v>5.9536934950385888E-2</v>
      </c>
      <c r="D20" s="65">
        <v>68</v>
      </c>
      <c r="E20" s="9">
        <f>IF(D22=0, "-", D20/D22)</f>
        <v>8.2125603864734303E-2</v>
      </c>
      <c r="F20" s="81">
        <v>241</v>
      </c>
      <c r="G20" s="34">
        <f>IF(F22=0, "-", F20/F22)</f>
        <v>6.3105525006546218E-2</v>
      </c>
      <c r="H20" s="65">
        <v>163</v>
      </c>
      <c r="I20" s="9">
        <f>IF(H22=0, "-", H20/H22)</f>
        <v>6.2404287901990811E-2</v>
      </c>
      <c r="J20" s="8">
        <f t="shared" si="0"/>
        <v>-0.20588235294117646</v>
      </c>
      <c r="K20" s="9">
        <f t="shared" si="1"/>
        <v>0.4785276073619632</v>
      </c>
    </row>
    <row r="21" spans="1:11" x14ac:dyDescent="0.2">
      <c r="A21" s="2"/>
      <c r="B21" s="68"/>
      <c r="C21" s="33"/>
      <c r="D21" s="68"/>
      <c r="E21" s="6"/>
      <c r="F21" s="82"/>
      <c r="G21" s="33"/>
      <c r="H21" s="68"/>
      <c r="I21" s="6"/>
      <c r="J21" s="5"/>
      <c r="K21" s="6"/>
    </row>
    <row r="22" spans="1:11" s="43" customFormat="1" x14ac:dyDescent="0.2">
      <c r="A22" s="162" t="s">
        <v>644</v>
      </c>
      <c r="B22" s="71">
        <f>SUM(B7:B21)</f>
        <v>907</v>
      </c>
      <c r="C22" s="40">
        <f>B22/34633</f>
        <v>2.6188894984552305E-2</v>
      </c>
      <c r="D22" s="71">
        <f>SUM(D7:D21)</f>
        <v>828</v>
      </c>
      <c r="E22" s="41">
        <f>D22/34898</f>
        <v>2.3726288039429194E-2</v>
      </c>
      <c r="F22" s="77">
        <f>SUM(F7:F21)</f>
        <v>3819</v>
      </c>
      <c r="G22" s="42">
        <f>F22/181900</f>
        <v>2.0995052226498077E-2</v>
      </c>
      <c r="H22" s="71">
        <f>SUM(H7:H21)</f>
        <v>2612</v>
      </c>
      <c r="I22" s="41">
        <f>H22/140902</f>
        <v>1.8537707058806831E-2</v>
      </c>
      <c r="J22" s="37">
        <f>IF(D22=0, "-", IF((B22-D22)/D22&lt;10, (B22-D22)/D22, "&gt;999%"))</f>
        <v>9.5410628019323665E-2</v>
      </c>
      <c r="K22" s="38">
        <f>IF(H22=0, "-", IF((F22-H22)/H22&lt;10, (F22-H22)/H22, "&gt;999%"))</f>
        <v>0.46209800918836141</v>
      </c>
    </row>
    <row r="23" spans="1:11" x14ac:dyDescent="0.2">
      <c r="B23" s="83"/>
      <c r="D23" s="83"/>
      <c r="F23" s="83"/>
      <c r="H23" s="83"/>
    </row>
    <row r="24" spans="1:11" x14ac:dyDescent="0.2">
      <c r="A24" s="163" t="s">
        <v>136</v>
      </c>
      <c r="B24" s="61" t="s">
        <v>12</v>
      </c>
      <c r="C24" s="62" t="s">
        <v>13</v>
      </c>
      <c r="D24" s="61" t="s">
        <v>12</v>
      </c>
      <c r="E24" s="63" t="s">
        <v>13</v>
      </c>
      <c r="F24" s="62" t="s">
        <v>12</v>
      </c>
      <c r="G24" s="62" t="s">
        <v>13</v>
      </c>
      <c r="H24" s="61" t="s">
        <v>12</v>
      </c>
      <c r="I24" s="63" t="s">
        <v>13</v>
      </c>
      <c r="J24" s="61"/>
      <c r="K24" s="63"/>
    </row>
    <row r="25" spans="1:11" x14ac:dyDescent="0.2">
      <c r="A25" s="7" t="s">
        <v>566</v>
      </c>
      <c r="B25" s="65">
        <v>5</v>
      </c>
      <c r="C25" s="34">
        <f>IF(B38=0, "-", B25/B38)</f>
        <v>1.7421602787456445E-2</v>
      </c>
      <c r="D25" s="65">
        <v>0</v>
      </c>
      <c r="E25" s="9">
        <f>IF(D38=0, "-", D25/D38)</f>
        <v>0</v>
      </c>
      <c r="F25" s="81">
        <v>8</v>
      </c>
      <c r="G25" s="34">
        <f>IF(F38=0, "-", F25/F38)</f>
        <v>6.920415224913495E-3</v>
      </c>
      <c r="H25" s="65">
        <v>2</v>
      </c>
      <c r="I25" s="9">
        <f>IF(H38=0, "-", H25/H38)</f>
        <v>2.004008016032064E-3</v>
      </c>
      <c r="J25" s="8" t="str">
        <f t="shared" ref="J25:J36" si="2">IF(D25=0, "-", IF((B25-D25)/D25&lt;10, (B25-D25)/D25, "&gt;999%"))</f>
        <v>-</v>
      </c>
      <c r="K25" s="9">
        <f t="shared" ref="K25:K36" si="3">IF(H25=0, "-", IF((F25-H25)/H25&lt;10, (F25-H25)/H25, "&gt;999%"))</f>
        <v>3</v>
      </c>
    </row>
    <row r="26" spans="1:11" x14ac:dyDescent="0.2">
      <c r="A26" s="7" t="s">
        <v>567</v>
      </c>
      <c r="B26" s="65">
        <v>81</v>
      </c>
      <c r="C26" s="34">
        <f>IF(B38=0, "-", B26/B38)</f>
        <v>0.28222996515679444</v>
      </c>
      <c r="D26" s="65">
        <v>52</v>
      </c>
      <c r="E26" s="9">
        <f>IF(D38=0, "-", D26/D38)</f>
        <v>0.18840579710144928</v>
      </c>
      <c r="F26" s="81">
        <v>262</v>
      </c>
      <c r="G26" s="34">
        <f>IF(F38=0, "-", F26/F38)</f>
        <v>0.22664359861591696</v>
      </c>
      <c r="H26" s="65">
        <v>176</v>
      </c>
      <c r="I26" s="9">
        <f>IF(H38=0, "-", H26/H38)</f>
        <v>0.17635270541082165</v>
      </c>
      <c r="J26" s="8">
        <f t="shared" si="2"/>
        <v>0.55769230769230771</v>
      </c>
      <c r="K26" s="9">
        <f t="shared" si="3"/>
        <v>0.48863636363636365</v>
      </c>
    </row>
    <row r="27" spans="1:11" x14ac:dyDescent="0.2">
      <c r="A27" s="7" t="s">
        <v>568</v>
      </c>
      <c r="B27" s="65">
        <v>87</v>
      </c>
      <c r="C27" s="34">
        <f>IF(B38=0, "-", B27/B38)</f>
        <v>0.30313588850174217</v>
      </c>
      <c r="D27" s="65">
        <v>102</v>
      </c>
      <c r="E27" s="9">
        <f>IF(D38=0, "-", D27/D38)</f>
        <v>0.36956521739130432</v>
      </c>
      <c r="F27" s="81">
        <v>396</v>
      </c>
      <c r="G27" s="34">
        <f>IF(F38=0, "-", F27/F38)</f>
        <v>0.34256055363321797</v>
      </c>
      <c r="H27" s="65">
        <v>362</v>
      </c>
      <c r="I27" s="9">
        <f>IF(H38=0, "-", H27/H38)</f>
        <v>0.36272545090180358</v>
      </c>
      <c r="J27" s="8">
        <f t="shared" si="2"/>
        <v>-0.14705882352941177</v>
      </c>
      <c r="K27" s="9">
        <f t="shared" si="3"/>
        <v>9.3922651933701654E-2</v>
      </c>
    </row>
    <row r="28" spans="1:11" x14ac:dyDescent="0.2">
      <c r="A28" s="7" t="s">
        <v>569</v>
      </c>
      <c r="B28" s="65">
        <v>0</v>
      </c>
      <c r="C28" s="34">
        <f>IF(B38=0, "-", B28/B38)</f>
        <v>0</v>
      </c>
      <c r="D28" s="65">
        <v>0</v>
      </c>
      <c r="E28" s="9">
        <f>IF(D38=0, "-", D28/D38)</f>
        <v>0</v>
      </c>
      <c r="F28" s="81">
        <v>1</v>
      </c>
      <c r="G28" s="34">
        <f>IF(F38=0, "-", F28/F38)</f>
        <v>8.6505190311418688E-4</v>
      </c>
      <c r="H28" s="65">
        <v>0</v>
      </c>
      <c r="I28" s="9">
        <f>IF(H38=0, "-", H28/H38)</f>
        <v>0</v>
      </c>
      <c r="J28" s="8" t="str">
        <f t="shared" si="2"/>
        <v>-</v>
      </c>
      <c r="K28" s="9" t="str">
        <f t="shared" si="3"/>
        <v>-</v>
      </c>
    </row>
    <row r="29" spans="1:11" x14ac:dyDescent="0.2">
      <c r="A29" s="7" t="s">
        <v>570</v>
      </c>
      <c r="B29" s="65">
        <v>0</v>
      </c>
      <c r="C29" s="34">
        <f>IF(B38=0, "-", B29/B38)</f>
        <v>0</v>
      </c>
      <c r="D29" s="65">
        <v>0</v>
      </c>
      <c r="E29" s="9">
        <f>IF(D38=0, "-", D29/D38)</f>
        <v>0</v>
      </c>
      <c r="F29" s="81">
        <v>1</v>
      </c>
      <c r="G29" s="34">
        <f>IF(F38=0, "-", F29/F38)</f>
        <v>8.6505190311418688E-4</v>
      </c>
      <c r="H29" s="65">
        <v>0</v>
      </c>
      <c r="I29" s="9">
        <f>IF(H38=0, "-", H29/H38)</f>
        <v>0</v>
      </c>
      <c r="J29" s="8" t="str">
        <f t="shared" si="2"/>
        <v>-</v>
      </c>
      <c r="K29" s="9" t="str">
        <f t="shared" si="3"/>
        <v>-</v>
      </c>
    </row>
    <row r="30" spans="1:11" x14ac:dyDescent="0.2">
      <c r="A30" s="7" t="s">
        <v>571</v>
      </c>
      <c r="B30" s="65">
        <v>1</v>
      </c>
      <c r="C30" s="34">
        <f>IF(B38=0, "-", B30/B38)</f>
        <v>3.4843205574912892E-3</v>
      </c>
      <c r="D30" s="65">
        <v>0</v>
      </c>
      <c r="E30" s="9">
        <f>IF(D38=0, "-", D30/D38)</f>
        <v>0</v>
      </c>
      <c r="F30" s="81">
        <v>1</v>
      </c>
      <c r="G30" s="34">
        <f>IF(F38=0, "-", F30/F38)</f>
        <v>8.6505190311418688E-4</v>
      </c>
      <c r="H30" s="65">
        <v>0</v>
      </c>
      <c r="I30" s="9">
        <f>IF(H38=0, "-", H30/H38)</f>
        <v>0</v>
      </c>
      <c r="J30" s="8" t="str">
        <f t="shared" si="2"/>
        <v>-</v>
      </c>
      <c r="K30" s="9" t="str">
        <f t="shared" si="3"/>
        <v>-</v>
      </c>
    </row>
    <row r="31" spans="1:11" x14ac:dyDescent="0.2">
      <c r="A31" s="7" t="s">
        <v>572</v>
      </c>
      <c r="B31" s="65">
        <v>96</v>
      </c>
      <c r="C31" s="34">
        <f>IF(B38=0, "-", B31/B38)</f>
        <v>0.33449477351916379</v>
      </c>
      <c r="D31" s="65">
        <v>101</v>
      </c>
      <c r="E31" s="9">
        <f>IF(D38=0, "-", D31/D38)</f>
        <v>0.36594202898550726</v>
      </c>
      <c r="F31" s="81">
        <v>427</v>
      </c>
      <c r="G31" s="34">
        <f>IF(F38=0, "-", F31/F38)</f>
        <v>0.36937716262975778</v>
      </c>
      <c r="H31" s="65">
        <v>401</v>
      </c>
      <c r="I31" s="9">
        <f>IF(H38=0, "-", H31/H38)</f>
        <v>0.40180360721442887</v>
      </c>
      <c r="J31" s="8">
        <f t="shared" si="2"/>
        <v>-4.9504950495049507E-2</v>
      </c>
      <c r="K31" s="9">
        <f t="shared" si="3"/>
        <v>6.4837905236907731E-2</v>
      </c>
    </row>
    <row r="32" spans="1:11" x14ac:dyDescent="0.2">
      <c r="A32" s="7" t="s">
        <v>573</v>
      </c>
      <c r="B32" s="65">
        <v>5</v>
      </c>
      <c r="C32" s="34">
        <f>IF(B38=0, "-", B32/B38)</f>
        <v>1.7421602787456445E-2</v>
      </c>
      <c r="D32" s="65">
        <v>9</v>
      </c>
      <c r="E32" s="9">
        <f>IF(D38=0, "-", D32/D38)</f>
        <v>3.2608695652173912E-2</v>
      </c>
      <c r="F32" s="81">
        <v>16</v>
      </c>
      <c r="G32" s="34">
        <f>IF(F38=0, "-", F32/F38)</f>
        <v>1.384083044982699E-2</v>
      </c>
      <c r="H32" s="65">
        <v>20</v>
      </c>
      <c r="I32" s="9">
        <f>IF(H38=0, "-", H32/H38)</f>
        <v>2.004008016032064E-2</v>
      </c>
      <c r="J32" s="8">
        <f t="shared" si="2"/>
        <v>-0.44444444444444442</v>
      </c>
      <c r="K32" s="9">
        <f t="shared" si="3"/>
        <v>-0.2</v>
      </c>
    </row>
    <row r="33" spans="1:11" x14ac:dyDescent="0.2">
      <c r="A33" s="7" t="s">
        <v>574</v>
      </c>
      <c r="B33" s="65">
        <v>3</v>
      </c>
      <c r="C33" s="34">
        <f>IF(B38=0, "-", B33/B38)</f>
        <v>1.0452961672473868E-2</v>
      </c>
      <c r="D33" s="65">
        <v>0</v>
      </c>
      <c r="E33" s="9">
        <f>IF(D38=0, "-", D33/D38)</f>
        <v>0</v>
      </c>
      <c r="F33" s="81">
        <v>8</v>
      </c>
      <c r="G33" s="34">
        <f>IF(F38=0, "-", F33/F38)</f>
        <v>6.920415224913495E-3</v>
      </c>
      <c r="H33" s="65">
        <v>2</v>
      </c>
      <c r="I33" s="9">
        <f>IF(H38=0, "-", H33/H38)</f>
        <v>2.004008016032064E-3</v>
      </c>
      <c r="J33" s="8" t="str">
        <f t="shared" si="2"/>
        <v>-</v>
      </c>
      <c r="K33" s="9">
        <f t="shared" si="3"/>
        <v>3</v>
      </c>
    </row>
    <row r="34" spans="1:11" x14ac:dyDescent="0.2">
      <c r="A34" s="7" t="s">
        <v>575</v>
      </c>
      <c r="B34" s="65">
        <v>7</v>
      </c>
      <c r="C34" s="34">
        <f>IF(B38=0, "-", B34/B38)</f>
        <v>2.4390243902439025E-2</v>
      </c>
      <c r="D34" s="65">
        <v>1</v>
      </c>
      <c r="E34" s="9">
        <f>IF(D38=0, "-", D34/D38)</f>
        <v>3.6231884057971015E-3</v>
      </c>
      <c r="F34" s="81">
        <v>14</v>
      </c>
      <c r="G34" s="34">
        <f>IF(F38=0, "-", F34/F38)</f>
        <v>1.2110726643598616E-2</v>
      </c>
      <c r="H34" s="65">
        <v>8</v>
      </c>
      <c r="I34" s="9">
        <f>IF(H38=0, "-", H34/H38)</f>
        <v>8.0160320641282558E-3</v>
      </c>
      <c r="J34" s="8">
        <f t="shared" si="2"/>
        <v>6</v>
      </c>
      <c r="K34" s="9">
        <f t="shared" si="3"/>
        <v>0.75</v>
      </c>
    </row>
    <row r="35" spans="1:11" x14ac:dyDescent="0.2">
      <c r="A35" s="7" t="s">
        <v>576</v>
      </c>
      <c r="B35" s="65">
        <v>1</v>
      </c>
      <c r="C35" s="34">
        <f>IF(B38=0, "-", B35/B38)</f>
        <v>3.4843205574912892E-3</v>
      </c>
      <c r="D35" s="65">
        <v>7</v>
      </c>
      <c r="E35" s="9">
        <f>IF(D38=0, "-", D35/D38)</f>
        <v>2.5362318840579712E-2</v>
      </c>
      <c r="F35" s="81">
        <v>16</v>
      </c>
      <c r="G35" s="34">
        <f>IF(F38=0, "-", F35/F38)</f>
        <v>1.384083044982699E-2</v>
      </c>
      <c r="H35" s="65">
        <v>9</v>
      </c>
      <c r="I35" s="9">
        <f>IF(H38=0, "-", H35/H38)</f>
        <v>9.0180360721442889E-3</v>
      </c>
      <c r="J35" s="8">
        <f t="shared" si="2"/>
        <v>-0.8571428571428571</v>
      </c>
      <c r="K35" s="9">
        <f t="shared" si="3"/>
        <v>0.77777777777777779</v>
      </c>
    </row>
    <row r="36" spans="1:11" x14ac:dyDescent="0.2">
      <c r="A36" s="7" t="s">
        <v>577</v>
      </c>
      <c r="B36" s="65">
        <v>1</v>
      </c>
      <c r="C36" s="34">
        <f>IF(B38=0, "-", B36/B38)</f>
        <v>3.4843205574912892E-3</v>
      </c>
      <c r="D36" s="65">
        <v>4</v>
      </c>
      <c r="E36" s="9">
        <f>IF(D38=0, "-", D36/D38)</f>
        <v>1.4492753623188406E-2</v>
      </c>
      <c r="F36" s="81">
        <v>6</v>
      </c>
      <c r="G36" s="34">
        <f>IF(F38=0, "-", F36/F38)</f>
        <v>5.1903114186851208E-3</v>
      </c>
      <c r="H36" s="65">
        <v>18</v>
      </c>
      <c r="I36" s="9">
        <f>IF(H38=0, "-", H36/H38)</f>
        <v>1.8036072144288578E-2</v>
      </c>
      <c r="J36" s="8">
        <f t="shared" si="2"/>
        <v>-0.75</v>
      </c>
      <c r="K36" s="9">
        <f t="shared" si="3"/>
        <v>-0.66666666666666663</v>
      </c>
    </row>
    <row r="37" spans="1:11" x14ac:dyDescent="0.2">
      <c r="A37" s="2"/>
      <c r="B37" s="68"/>
      <c r="C37" s="33"/>
      <c r="D37" s="68"/>
      <c r="E37" s="6"/>
      <c r="F37" s="82"/>
      <c r="G37" s="33"/>
      <c r="H37" s="68"/>
      <c r="I37" s="6"/>
      <c r="J37" s="5"/>
      <c r="K37" s="6"/>
    </row>
    <row r="38" spans="1:11" s="43" customFormat="1" x14ac:dyDescent="0.2">
      <c r="A38" s="162" t="s">
        <v>643</v>
      </c>
      <c r="B38" s="71">
        <f>SUM(B25:B37)</f>
        <v>287</v>
      </c>
      <c r="C38" s="40">
        <f>B38/34633</f>
        <v>8.2868940028296718E-3</v>
      </c>
      <c r="D38" s="71">
        <f>SUM(D25:D37)</f>
        <v>276</v>
      </c>
      <c r="E38" s="41">
        <f>D38/34898</f>
        <v>7.9087626798097308E-3</v>
      </c>
      <c r="F38" s="77">
        <f>SUM(F25:F37)</f>
        <v>1156</v>
      </c>
      <c r="G38" s="42">
        <f>F38/181900</f>
        <v>6.3551401869158877E-3</v>
      </c>
      <c r="H38" s="71">
        <f>SUM(H25:H37)</f>
        <v>998</v>
      </c>
      <c r="I38" s="41">
        <f>H38/140902</f>
        <v>7.082937076833544E-3</v>
      </c>
      <c r="J38" s="37">
        <f>IF(D38=0, "-", IF((B38-D38)/D38&lt;10, (B38-D38)/D38, "&gt;999%"))</f>
        <v>3.9855072463768113E-2</v>
      </c>
      <c r="K38" s="38">
        <f>IF(H38=0, "-", IF((F38-H38)/H38&lt;10, (F38-H38)/H38, "&gt;999%"))</f>
        <v>0.15831663326653306</v>
      </c>
    </row>
    <row r="39" spans="1:11" x14ac:dyDescent="0.2">
      <c r="B39" s="83"/>
      <c r="D39" s="83"/>
      <c r="F39" s="83"/>
      <c r="H39" s="83"/>
    </row>
    <row r="40" spans="1:11" x14ac:dyDescent="0.2">
      <c r="A40" s="163" t="s">
        <v>137</v>
      </c>
      <c r="B40" s="61" t="s">
        <v>12</v>
      </c>
      <c r="C40" s="62" t="s">
        <v>13</v>
      </c>
      <c r="D40" s="61" t="s">
        <v>12</v>
      </c>
      <c r="E40" s="63" t="s">
        <v>13</v>
      </c>
      <c r="F40" s="62" t="s">
        <v>12</v>
      </c>
      <c r="G40" s="62" t="s">
        <v>13</v>
      </c>
      <c r="H40" s="61" t="s">
        <v>12</v>
      </c>
      <c r="I40" s="63" t="s">
        <v>13</v>
      </c>
      <c r="J40" s="61"/>
      <c r="K40" s="63"/>
    </row>
    <row r="41" spans="1:11" x14ac:dyDescent="0.2">
      <c r="A41" s="7" t="s">
        <v>578</v>
      </c>
      <c r="B41" s="65">
        <v>10</v>
      </c>
      <c r="C41" s="34">
        <f>IF(B58=0, "-", B41/B58)</f>
        <v>2.6178010471204188E-2</v>
      </c>
      <c r="D41" s="65">
        <v>12</v>
      </c>
      <c r="E41" s="9">
        <f>IF(D58=0, "-", D41/D58)</f>
        <v>3.6923076923076927E-2</v>
      </c>
      <c r="F41" s="81">
        <v>70</v>
      </c>
      <c r="G41" s="34">
        <f>IF(F58=0, "-", F41/F58)</f>
        <v>4.5662100456621002E-2</v>
      </c>
      <c r="H41" s="65">
        <v>59</v>
      </c>
      <c r="I41" s="9">
        <f>IF(H58=0, "-", H41/H58)</f>
        <v>4.8479868529170092E-2</v>
      </c>
      <c r="J41" s="8">
        <f t="shared" ref="J41:J56" si="4">IF(D41=0, "-", IF((B41-D41)/D41&lt;10, (B41-D41)/D41, "&gt;999%"))</f>
        <v>-0.16666666666666666</v>
      </c>
      <c r="K41" s="9">
        <f t="shared" ref="K41:K56" si="5">IF(H41=0, "-", IF((F41-H41)/H41&lt;10, (F41-H41)/H41, "&gt;999%"))</f>
        <v>0.1864406779661017</v>
      </c>
    </row>
    <row r="42" spans="1:11" x14ac:dyDescent="0.2">
      <c r="A42" s="7" t="s">
        <v>579</v>
      </c>
      <c r="B42" s="65">
        <v>20</v>
      </c>
      <c r="C42" s="34">
        <f>IF(B58=0, "-", B42/B58)</f>
        <v>5.2356020942408377E-2</v>
      </c>
      <c r="D42" s="65">
        <v>14</v>
      </c>
      <c r="E42" s="9">
        <f>IF(D58=0, "-", D42/D58)</f>
        <v>4.3076923076923075E-2</v>
      </c>
      <c r="F42" s="81">
        <v>65</v>
      </c>
      <c r="G42" s="34">
        <f>IF(F58=0, "-", F42/F58)</f>
        <v>4.2400521852576645E-2</v>
      </c>
      <c r="H42" s="65">
        <v>19</v>
      </c>
      <c r="I42" s="9">
        <f>IF(H58=0, "-", H42/H58)</f>
        <v>1.5612161051766639E-2</v>
      </c>
      <c r="J42" s="8">
        <f t="shared" si="4"/>
        <v>0.42857142857142855</v>
      </c>
      <c r="K42" s="9">
        <f t="shared" si="5"/>
        <v>2.4210526315789473</v>
      </c>
    </row>
    <row r="43" spans="1:11" x14ac:dyDescent="0.2">
      <c r="A43" s="7" t="s">
        <v>580</v>
      </c>
      <c r="B43" s="65">
        <v>10</v>
      </c>
      <c r="C43" s="34">
        <f>IF(B58=0, "-", B43/B58)</f>
        <v>2.6178010471204188E-2</v>
      </c>
      <c r="D43" s="65">
        <v>5</v>
      </c>
      <c r="E43" s="9">
        <f>IF(D58=0, "-", D43/D58)</f>
        <v>1.5384615384615385E-2</v>
      </c>
      <c r="F43" s="81">
        <v>47</v>
      </c>
      <c r="G43" s="34">
        <f>IF(F58=0, "-", F43/F58)</f>
        <v>3.0658838878016959E-2</v>
      </c>
      <c r="H43" s="65">
        <v>33</v>
      </c>
      <c r="I43" s="9">
        <f>IF(H58=0, "-", H43/H58)</f>
        <v>2.7115858668857847E-2</v>
      </c>
      <c r="J43" s="8">
        <f t="shared" si="4"/>
        <v>1</v>
      </c>
      <c r="K43" s="9">
        <f t="shared" si="5"/>
        <v>0.42424242424242425</v>
      </c>
    </row>
    <row r="44" spans="1:11" x14ac:dyDescent="0.2">
      <c r="A44" s="7" t="s">
        <v>581</v>
      </c>
      <c r="B44" s="65">
        <v>44</v>
      </c>
      <c r="C44" s="34">
        <f>IF(B58=0, "-", B44/B58)</f>
        <v>0.11518324607329843</v>
      </c>
      <c r="D44" s="65">
        <v>14</v>
      </c>
      <c r="E44" s="9">
        <f>IF(D58=0, "-", D44/D58)</f>
        <v>4.3076923076923075E-2</v>
      </c>
      <c r="F44" s="81">
        <v>122</v>
      </c>
      <c r="G44" s="34">
        <f>IF(F58=0, "-", F44/F58)</f>
        <v>7.9582517938682318E-2</v>
      </c>
      <c r="H44" s="65">
        <v>62</v>
      </c>
      <c r="I44" s="9">
        <f>IF(H58=0, "-", H44/H58)</f>
        <v>5.0944946589975351E-2</v>
      </c>
      <c r="J44" s="8">
        <f t="shared" si="4"/>
        <v>2.1428571428571428</v>
      </c>
      <c r="K44" s="9">
        <f t="shared" si="5"/>
        <v>0.967741935483871</v>
      </c>
    </row>
    <row r="45" spans="1:11" x14ac:dyDescent="0.2">
      <c r="A45" s="7" t="s">
        <v>582</v>
      </c>
      <c r="B45" s="65">
        <v>15</v>
      </c>
      <c r="C45" s="34">
        <f>IF(B58=0, "-", B45/B58)</f>
        <v>3.9267015706806283E-2</v>
      </c>
      <c r="D45" s="65">
        <v>12</v>
      </c>
      <c r="E45" s="9">
        <f>IF(D58=0, "-", D45/D58)</f>
        <v>3.6923076923076927E-2</v>
      </c>
      <c r="F45" s="81">
        <v>69</v>
      </c>
      <c r="G45" s="34">
        <f>IF(F58=0, "-", F45/F58)</f>
        <v>4.5009784735812131E-2</v>
      </c>
      <c r="H45" s="65">
        <v>56</v>
      </c>
      <c r="I45" s="9">
        <f>IF(H58=0, "-", H45/H58)</f>
        <v>4.6014790468364833E-2</v>
      </c>
      <c r="J45" s="8">
        <f t="shared" si="4"/>
        <v>0.25</v>
      </c>
      <c r="K45" s="9">
        <f t="shared" si="5"/>
        <v>0.23214285714285715</v>
      </c>
    </row>
    <row r="46" spans="1:11" x14ac:dyDescent="0.2">
      <c r="A46" s="7" t="s">
        <v>57</v>
      </c>
      <c r="B46" s="65">
        <v>1</v>
      </c>
      <c r="C46" s="34">
        <f>IF(B58=0, "-", B46/B58)</f>
        <v>2.617801047120419E-3</v>
      </c>
      <c r="D46" s="65">
        <v>2</v>
      </c>
      <c r="E46" s="9">
        <f>IF(D58=0, "-", D46/D58)</f>
        <v>6.1538461538461538E-3</v>
      </c>
      <c r="F46" s="81">
        <v>8</v>
      </c>
      <c r="G46" s="34">
        <f>IF(F58=0, "-", F46/F58)</f>
        <v>5.2185257664709717E-3</v>
      </c>
      <c r="H46" s="65">
        <v>3</v>
      </c>
      <c r="I46" s="9">
        <f>IF(H58=0, "-", H46/H58)</f>
        <v>2.4650780608052587E-3</v>
      </c>
      <c r="J46" s="8">
        <f t="shared" si="4"/>
        <v>-0.5</v>
      </c>
      <c r="K46" s="9">
        <f t="shared" si="5"/>
        <v>1.6666666666666667</v>
      </c>
    </row>
    <row r="47" spans="1:11" x14ac:dyDescent="0.2">
      <c r="A47" s="7" t="s">
        <v>583</v>
      </c>
      <c r="B47" s="65">
        <v>40</v>
      </c>
      <c r="C47" s="34">
        <f>IF(B58=0, "-", B47/B58)</f>
        <v>0.10471204188481675</v>
      </c>
      <c r="D47" s="65">
        <v>26</v>
      </c>
      <c r="E47" s="9">
        <f>IF(D58=0, "-", D47/D58)</f>
        <v>0.08</v>
      </c>
      <c r="F47" s="81">
        <v>174</v>
      </c>
      <c r="G47" s="34">
        <f>IF(F58=0, "-", F47/F58)</f>
        <v>0.11350293542074363</v>
      </c>
      <c r="H47" s="65">
        <v>129</v>
      </c>
      <c r="I47" s="9">
        <f>IF(H58=0, "-", H47/H58)</f>
        <v>0.10599835661462613</v>
      </c>
      <c r="J47" s="8">
        <f t="shared" si="4"/>
        <v>0.53846153846153844</v>
      </c>
      <c r="K47" s="9">
        <f t="shared" si="5"/>
        <v>0.34883720930232559</v>
      </c>
    </row>
    <row r="48" spans="1:11" x14ac:dyDescent="0.2">
      <c r="A48" s="7" t="s">
        <v>584</v>
      </c>
      <c r="B48" s="65">
        <v>11</v>
      </c>
      <c r="C48" s="34">
        <f>IF(B58=0, "-", B48/B58)</f>
        <v>2.8795811518324606E-2</v>
      </c>
      <c r="D48" s="65">
        <v>4</v>
      </c>
      <c r="E48" s="9">
        <f>IF(D58=0, "-", D48/D58)</f>
        <v>1.2307692307692308E-2</v>
      </c>
      <c r="F48" s="81">
        <v>65</v>
      </c>
      <c r="G48" s="34">
        <f>IF(F58=0, "-", F48/F58)</f>
        <v>4.2400521852576645E-2</v>
      </c>
      <c r="H48" s="65">
        <v>44</v>
      </c>
      <c r="I48" s="9">
        <f>IF(H58=0, "-", H48/H58)</f>
        <v>3.6154478225143796E-2</v>
      </c>
      <c r="J48" s="8">
        <f t="shared" si="4"/>
        <v>1.75</v>
      </c>
      <c r="K48" s="9">
        <f t="shared" si="5"/>
        <v>0.47727272727272729</v>
      </c>
    </row>
    <row r="49" spans="1:11" x14ac:dyDescent="0.2">
      <c r="A49" s="7" t="s">
        <v>64</v>
      </c>
      <c r="B49" s="65">
        <v>94</v>
      </c>
      <c r="C49" s="34">
        <f>IF(B58=0, "-", B49/B58)</f>
        <v>0.24607329842931938</v>
      </c>
      <c r="D49" s="65">
        <v>43</v>
      </c>
      <c r="E49" s="9">
        <f>IF(D58=0, "-", D49/D58)</f>
        <v>0.13230769230769232</v>
      </c>
      <c r="F49" s="81">
        <v>341</v>
      </c>
      <c r="G49" s="34">
        <f>IF(F58=0, "-", F49/F58)</f>
        <v>0.22243966079582517</v>
      </c>
      <c r="H49" s="65">
        <v>202</v>
      </c>
      <c r="I49" s="9">
        <f>IF(H58=0, "-", H49/H58)</f>
        <v>0.16598192276088744</v>
      </c>
      <c r="J49" s="8">
        <f t="shared" si="4"/>
        <v>1.1860465116279071</v>
      </c>
      <c r="K49" s="9">
        <f t="shared" si="5"/>
        <v>0.68811881188118806</v>
      </c>
    </row>
    <row r="50" spans="1:11" x14ac:dyDescent="0.2">
      <c r="A50" s="7" t="s">
        <v>585</v>
      </c>
      <c r="B50" s="65">
        <v>14</v>
      </c>
      <c r="C50" s="34">
        <f>IF(B58=0, "-", B50/B58)</f>
        <v>3.6649214659685861E-2</v>
      </c>
      <c r="D50" s="65">
        <v>26</v>
      </c>
      <c r="E50" s="9">
        <f>IF(D58=0, "-", D50/D58)</f>
        <v>0.08</v>
      </c>
      <c r="F50" s="81">
        <v>82</v>
      </c>
      <c r="G50" s="34">
        <f>IF(F58=0, "-", F50/F58)</f>
        <v>5.348988910632746E-2</v>
      </c>
      <c r="H50" s="65">
        <v>88</v>
      </c>
      <c r="I50" s="9">
        <f>IF(H58=0, "-", H50/H58)</f>
        <v>7.2308956450287593E-2</v>
      </c>
      <c r="J50" s="8">
        <f t="shared" si="4"/>
        <v>-0.46153846153846156</v>
      </c>
      <c r="K50" s="9">
        <f t="shared" si="5"/>
        <v>-6.8181818181818177E-2</v>
      </c>
    </row>
    <row r="51" spans="1:11" x14ac:dyDescent="0.2">
      <c r="A51" s="7" t="s">
        <v>586</v>
      </c>
      <c r="B51" s="65">
        <v>4</v>
      </c>
      <c r="C51" s="34">
        <f>IF(B58=0, "-", B51/B58)</f>
        <v>1.0471204188481676E-2</v>
      </c>
      <c r="D51" s="65">
        <v>1</v>
      </c>
      <c r="E51" s="9">
        <f>IF(D58=0, "-", D51/D58)</f>
        <v>3.0769230769230769E-3</v>
      </c>
      <c r="F51" s="81">
        <v>18</v>
      </c>
      <c r="G51" s="34">
        <f>IF(F58=0, "-", F51/F58)</f>
        <v>1.1741682974559686E-2</v>
      </c>
      <c r="H51" s="65">
        <v>4</v>
      </c>
      <c r="I51" s="9">
        <f>IF(H58=0, "-", H51/H58)</f>
        <v>3.286770747740345E-3</v>
      </c>
      <c r="J51" s="8">
        <f t="shared" si="4"/>
        <v>3</v>
      </c>
      <c r="K51" s="9">
        <f t="shared" si="5"/>
        <v>3.5</v>
      </c>
    </row>
    <row r="52" spans="1:11" x14ac:dyDescent="0.2">
      <c r="A52" s="7" t="s">
        <v>587</v>
      </c>
      <c r="B52" s="65">
        <v>37</v>
      </c>
      <c r="C52" s="34">
        <f>IF(B58=0, "-", B52/B58)</f>
        <v>9.6858638743455502E-2</v>
      </c>
      <c r="D52" s="65">
        <v>61</v>
      </c>
      <c r="E52" s="9">
        <f>IF(D58=0, "-", D52/D58)</f>
        <v>0.18769230769230769</v>
      </c>
      <c r="F52" s="81">
        <v>124</v>
      </c>
      <c r="G52" s="34">
        <f>IF(F58=0, "-", F52/F58)</f>
        <v>8.0887149380300061E-2</v>
      </c>
      <c r="H52" s="65">
        <v>127</v>
      </c>
      <c r="I52" s="9">
        <f>IF(H58=0, "-", H52/H58)</f>
        <v>0.10435497124075596</v>
      </c>
      <c r="J52" s="8">
        <f t="shared" si="4"/>
        <v>-0.39344262295081966</v>
      </c>
      <c r="K52" s="9">
        <f t="shared" si="5"/>
        <v>-2.3622047244094488E-2</v>
      </c>
    </row>
    <row r="53" spans="1:11" x14ac:dyDescent="0.2">
      <c r="A53" s="7" t="s">
        <v>588</v>
      </c>
      <c r="B53" s="65">
        <v>24</v>
      </c>
      <c r="C53" s="34">
        <f>IF(B58=0, "-", B53/B58)</f>
        <v>6.2827225130890049E-2</v>
      </c>
      <c r="D53" s="65">
        <v>24</v>
      </c>
      <c r="E53" s="9">
        <f>IF(D58=0, "-", D53/D58)</f>
        <v>7.3846153846153853E-2</v>
      </c>
      <c r="F53" s="81">
        <v>130</v>
      </c>
      <c r="G53" s="34">
        <f>IF(F58=0, "-", F53/F58)</f>
        <v>8.4801043705153289E-2</v>
      </c>
      <c r="H53" s="65">
        <v>115</v>
      </c>
      <c r="I53" s="9">
        <f>IF(H58=0, "-", H53/H58)</f>
        <v>9.4494658997534925E-2</v>
      </c>
      <c r="J53" s="8">
        <f t="shared" si="4"/>
        <v>0</v>
      </c>
      <c r="K53" s="9">
        <f t="shared" si="5"/>
        <v>0.13043478260869565</v>
      </c>
    </row>
    <row r="54" spans="1:11" x14ac:dyDescent="0.2">
      <c r="A54" s="7" t="s">
        <v>589</v>
      </c>
      <c r="B54" s="65">
        <v>14</v>
      </c>
      <c r="C54" s="34">
        <f>IF(B58=0, "-", B54/B58)</f>
        <v>3.6649214659685861E-2</v>
      </c>
      <c r="D54" s="65">
        <v>16</v>
      </c>
      <c r="E54" s="9">
        <f>IF(D58=0, "-", D54/D58)</f>
        <v>4.9230769230769231E-2</v>
      </c>
      <c r="F54" s="81">
        <v>43</v>
      </c>
      <c r="G54" s="34">
        <f>IF(F58=0, "-", F54/F58)</f>
        <v>2.8049575994781473E-2</v>
      </c>
      <c r="H54" s="65">
        <v>45</v>
      </c>
      <c r="I54" s="9">
        <f>IF(H58=0, "-", H54/H58)</f>
        <v>3.697617091207888E-2</v>
      </c>
      <c r="J54" s="8">
        <f t="shared" si="4"/>
        <v>-0.125</v>
      </c>
      <c r="K54" s="9">
        <f t="shared" si="5"/>
        <v>-4.4444444444444446E-2</v>
      </c>
    </row>
    <row r="55" spans="1:11" x14ac:dyDescent="0.2">
      <c r="A55" s="7" t="s">
        <v>590</v>
      </c>
      <c r="B55" s="65">
        <v>35</v>
      </c>
      <c r="C55" s="34">
        <f>IF(B58=0, "-", B55/B58)</f>
        <v>9.1623036649214659E-2</v>
      </c>
      <c r="D55" s="65">
        <v>54</v>
      </c>
      <c r="E55" s="9">
        <f>IF(D58=0, "-", D55/D58)</f>
        <v>0.16615384615384615</v>
      </c>
      <c r="F55" s="81">
        <v>137</v>
      </c>
      <c r="G55" s="34">
        <f>IF(F58=0, "-", F55/F58)</f>
        <v>8.936725375081539E-2</v>
      </c>
      <c r="H55" s="65">
        <v>202</v>
      </c>
      <c r="I55" s="9">
        <f>IF(H58=0, "-", H55/H58)</f>
        <v>0.16598192276088744</v>
      </c>
      <c r="J55" s="8">
        <f t="shared" si="4"/>
        <v>-0.35185185185185186</v>
      </c>
      <c r="K55" s="9">
        <f t="shared" si="5"/>
        <v>-0.32178217821782179</v>
      </c>
    </row>
    <row r="56" spans="1:11" x14ac:dyDescent="0.2">
      <c r="A56" s="7" t="s">
        <v>591</v>
      </c>
      <c r="B56" s="65">
        <v>9</v>
      </c>
      <c r="C56" s="34">
        <f>IF(B58=0, "-", B56/B58)</f>
        <v>2.356020942408377E-2</v>
      </c>
      <c r="D56" s="65">
        <v>11</v>
      </c>
      <c r="E56" s="9">
        <f>IF(D58=0, "-", D56/D58)</f>
        <v>3.3846153846153845E-2</v>
      </c>
      <c r="F56" s="81">
        <v>38</v>
      </c>
      <c r="G56" s="34">
        <f>IF(F58=0, "-", F56/F58)</f>
        <v>2.4787997390737115E-2</v>
      </c>
      <c r="H56" s="65">
        <v>29</v>
      </c>
      <c r="I56" s="9">
        <f>IF(H58=0, "-", H56/H58)</f>
        <v>2.3829087921117501E-2</v>
      </c>
      <c r="J56" s="8">
        <f t="shared" si="4"/>
        <v>-0.18181818181818182</v>
      </c>
      <c r="K56" s="9">
        <f t="shared" si="5"/>
        <v>0.31034482758620691</v>
      </c>
    </row>
    <row r="57" spans="1:11" x14ac:dyDescent="0.2">
      <c r="A57" s="2"/>
      <c r="B57" s="68"/>
      <c r="C57" s="33"/>
      <c r="D57" s="68"/>
      <c r="E57" s="6"/>
      <c r="F57" s="82"/>
      <c r="G57" s="33"/>
      <c r="H57" s="68"/>
      <c r="I57" s="6"/>
      <c r="J57" s="5"/>
      <c r="K57" s="6"/>
    </row>
    <row r="58" spans="1:11" s="43" customFormat="1" x14ac:dyDescent="0.2">
      <c r="A58" s="162" t="s">
        <v>642</v>
      </c>
      <c r="B58" s="71">
        <f>SUM(B41:B57)</f>
        <v>382</v>
      </c>
      <c r="C58" s="40">
        <f>B58/34633</f>
        <v>1.1029942540351688E-2</v>
      </c>
      <c r="D58" s="71">
        <f>SUM(D41:D57)</f>
        <v>325</v>
      </c>
      <c r="E58" s="41">
        <f>D58/34898</f>
        <v>9.312854604848415E-3</v>
      </c>
      <c r="F58" s="77">
        <f>SUM(F41:F57)</f>
        <v>1533</v>
      </c>
      <c r="G58" s="42">
        <f>F58/181900</f>
        <v>8.4277075316107758E-3</v>
      </c>
      <c r="H58" s="71">
        <f>SUM(H41:H57)</f>
        <v>1217</v>
      </c>
      <c r="I58" s="41">
        <f>H58/140902</f>
        <v>8.6372088401867973E-3</v>
      </c>
      <c r="J58" s="37">
        <f>IF(D58=0, "-", IF((B58-D58)/D58&lt;10, (B58-D58)/D58, "&gt;999%"))</f>
        <v>0.17538461538461539</v>
      </c>
      <c r="K58" s="38">
        <f>IF(H58=0, "-", IF((F58-H58)/H58&lt;10, (F58-H58)/H58, "&gt;999%"))</f>
        <v>0.25965488907148726</v>
      </c>
    </row>
    <row r="59" spans="1:11" x14ac:dyDescent="0.2">
      <c r="B59" s="83"/>
      <c r="D59" s="83"/>
      <c r="F59" s="83"/>
      <c r="H59" s="83"/>
    </row>
    <row r="60" spans="1:11" x14ac:dyDescent="0.2">
      <c r="A60" s="27" t="s">
        <v>641</v>
      </c>
      <c r="B60" s="71">
        <v>1576</v>
      </c>
      <c r="C60" s="40">
        <f>B60/34633</f>
        <v>4.5505731527733663E-2</v>
      </c>
      <c r="D60" s="71">
        <v>1429</v>
      </c>
      <c r="E60" s="41">
        <f>D60/34898</f>
        <v>4.094790532408734E-2</v>
      </c>
      <c r="F60" s="77">
        <v>6508</v>
      </c>
      <c r="G60" s="42">
        <f>F60/181900</f>
        <v>3.5777899945024741E-2</v>
      </c>
      <c r="H60" s="71">
        <v>4827</v>
      </c>
      <c r="I60" s="41">
        <f>H60/140902</f>
        <v>3.4257852975827167E-2</v>
      </c>
      <c r="J60" s="37">
        <f>IF(D60=0, "-", IF((B60-D60)/D60&lt;10, (B60-D60)/D60, "&gt;999%"))</f>
        <v>0.10286913925822254</v>
      </c>
      <c r="K60" s="38">
        <f>IF(H60=0, "-", IF((F60-H60)/H60&lt;10, (F60-H60)/H60, "&gt;999%"))</f>
        <v>0.34824943028796351</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6" orientation="portrait" r:id="rId1"/>
  <headerFooter alignWithMargins="0">
    <oddFooter>&amp;L&amp;"Arial,Bold"&amp;9©Reproduction of VFACTS reports in whole or part, without prior permission is strictly forbidden
 &amp;C 
&amp;"Arial,Bold"Page &amp;P&amp;R&amp;"Arial,Bold" 
&amp;D</oddFooter>
  </headerFooter>
  <rowBreaks count="1" manualBreakCount="1">
    <brk id="60" max="16383" man="1"/>
  </rowBreak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dimension ref="A1:K32"/>
  <sheetViews>
    <sheetView tabSelected="1" zoomScaleNormal="100" workbookViewId="0">
      <selection activeCell="M1" sqref="M1"/>
    </sheetView>
  </sheetViews>
  <sheetFormatPr defaultRowHeight="12.75" x14ac:dyDescent="0.2"/>
  <cols>
    <col min="1" max="1" width="26.42578125" bestFit="1" customWidth="1"/>
    <col min="2" max="11" width="8.42578125" customWidth="1"/>
  </cols>
  <sheetData>
    <row r="1" spans="1:11" s="52" customFormat="1" ht="20.25" x14ac:dyDescent="0.3">
      <c r="A1" s="4" t="s">
        <v>10</v>
      </c>
      <c r="B1" s="198" t="s">
        <v>648</v>
      </c>
      <c r="C1" s="198"/>
      <c r="D1" s="198"/>
      <c r="E1" s="199"/>
      <c r="F1" s="199"/>
      <c r="G1" s="199"/>
      <c r="H1" s="199"/>
      <c r="I1" s="199"/>
      <c r="J1" s="199"/>
      <c r="K1" s="199"/>
    </row>
    <row r="2" spans="1:11" s="52" customFormat="1" ht="20.25" x14ac:dyDescent="0.3">
      <c r="A2" s="4" t="s">
        <v>111</v>
      </c>
      <c r="B2" s="202" t="s">
        <v>101</v>
      </c>
      <c r="C2" s="198"/>
      <c r="D2" s="198"/>
      <c r="E2" s="203"/>
      <c r="F2" s="203"/>
      <c r="G2" s="203"/>
      <c r="H2" s="203"/>
      <c r="I2" s="203"/>
      <c r="J2" s="203"/>
      <c r="K2" s="203"/>
    </row>
    <row r="4" spans="1:11" ht="15.75" x14ac:dyDescent="0.25">
      <c r="A4" s="56"/>
      <c r="B4" s="196" t="s">
        <v>1</v>
      </c>
      <c r="C4" s="200"/>
      <c r="D4" s="200"/>
      <c r="E4" s="197"/>
      <c r="F4" s="196" t="s">
        <v>14</v>
      </c>
      <c r="G4" s="200"/>
      <c r="H4" s="200"/>
      <c r="I4" s="197"/>
      <c r="J4" s="196" t="s">
        <v>15</v>
      </c>
      <c r="K4" s="197"/>
    </row>
    <row r="5" spans="1:11" x14ac:dyDescent="0.2">
      <c r="A5" s="27"/>
      <c r="B5" s="196">
        <f>VALUE(RIGHT($B$2, 4))</f>
        <v>2021</v>
      </c>
      <c r="C5" s="197"/>
      <c r="D5" s="196">
        <f>B5-1</f>
        <v>2020</v>
      </c>
      <c r="E5" s="204"/>
      <c r="F5" s="196">
        <f>B5</f>
        <v>2021</v>
      </c>
      <c r="G5" s="204"/>
      <c r="H5" s="196">
        <f>D5</f>
        <v>2020</v>
      </c>
      <c r="I5" s="204"/>
      <c r="J5" s="140" t="s">
        <v>4</v>
      </c>
      <c r="K5" s="141" t="s">
        <v>2</v>
      </c>
    </row>
    <row r="6" spans="1:11" x14ac:dyDescent="0.2">
      <c r="A6" s="22"/>
      <c r="B6" s="61" t="s">
        <v>12</v>
      </c>
      <c r="C6" s="62" t="s">
        <v>13</v>
      </c>
      <c r="D6" s="61" t="s">
        <v>12</v>
      </c>
      <c r="E6" s="63" t="s">
        <v>13</v>
      </c>
      <c r="F6" s="84" t="s">
        <v>12</v>
      </c>
      <c r="G6" s="62" t="s">
        <v>13</v>
      </c>
      <c r="H6" s="85" t="s">
        <v>12</v>
      </c>
      <c r="I6" s="63" t="s">
        <v>13</v>
      </c>
      <c r="J6" s="61"/>
      <c r="K6" s="63"/>
    </row>
    <row r="7" spans="1:11" x14ac:dyDescent="0.2">
      <c r="A7" s="7" t="s">
        <v>41</v>
      </c>
      <c r="B7" s="65">
        <v>15</v>
      </c>
      <c r="C7" s="39">
        <f>IF(B32=0, "-", B7/B32)</f>
        <v>9.5177664974619297E-3</v>
      </c>
      <c r="D7" s="65">
        <v>12</v>
      </c>
      <c r="E7" s="21">
        <f>IF(D32=0, "-", D7/D32)</f>
        <v>8.3974807557732675E-3</v>
      </c>
      <c r="F7" s="81">
        <v>78</v>
      </c>
      <c r="G7" s="39">
        <f>IF(F32=0, "-", F7/F32)</f>
        <v>1.1985248924400737E-2</v>
      </c>
      <c r="H7" s="65">
        <v>61</v>
      </c>
      <c r="I7" s="21">
        <f>IF(H32=0, "-", H7/H32)</f>
        <v>1.2637248808783924E-2</v>
      </c>
      <c r="J7" s="20">
        <f t="shared" ref="J7:J30" si="0">IF(D7=0, "-", IF((B7-D7)/D7&lt;10, (B7-D7)/D7, "&gt;999%"))</f>
        <v>0.25</v>
      </c>
      <c r="K7" s="21">
        <f t="shared" ref="K7:K30" si="1">IF(H7=0, "-", IF((F7-H7)/H7&lt;10, (F7-H7)/H7, "&gt;999%"))</f>
        <v>0.27868852459016391</v>
      </c>
    </row>
    <row r="8" spans="1:11" x14ac:dyDescent="0.2">
      <c r="A8" s="7" t="s">
        <v>42</v>
      </c>
      <c r="B8" s="65">
        <v>20</v>
      </c>
      <c r="C8" s="39">
        <f>IF(B32=0, "-", B8/B32)</f>
        <v>1.2690355329949238E-2</v>
      </c>
      <c r="D8" s="65">
        <v>14</v>
      </c>
      <c r="E8" s="21">
        <f>IF(D32=0, "-", D8/D32)</f>
        <v>9.7970608817354796E-3</v>
      </c>
      <c r="F8" s="81">
        <v>65</v>
      </c>
      <c r="G8" s="39">
        <f>IF(F32=0, "-", F8/F32)</f>
        <v>9.9877074370006147E-3</v>
      </c>
      <c r="H8" s="65">
        <v>19</v>
      </c>
      <c r="I8" s="21">
        <f>IF(H32=0, "-", H8/H32)</f>
        <v>3.9361922519163045E-3</v>
      </c>
      <c r="J8" s="20">
        <f t="shared" si="0"/>
        <v>0.42857142857142855</v>
      </c>
      <c r="K8" s="21">
        <f t="shared" si="1"/>
        <v>2.4210526315789473</v>
      </c>
    </row>
    <row r="9" spans="1:11" x14ac:dyDescent="0.2">
      <c r="A9" s="7" t="s">
        <v>45</v>
      </c>
      <c r="B9" s="65">
        <v>14</v>
      </c>
      <c r="C9" s="39">
        <f>IF(B32=0, "-", B9/B32)</f>
        <v>8.8832487309644676E-3</v>
      </c>
      <c r="D9" s="65">
        <v>25</v>
      </c>
      <c r="E9" s="21">
        <f>IF(D32=0, "-", D9/D32)</f>
        <v>1.749475157452764E-2</v>
      </c>
      <c r="F9" s="81">
        <v>160</v>
      </c>
      <c r="G9" s="39">
        <f>IF(F32=0, "-", F9/F32)</f>
        <v>2.4585125998770743E-2</v>
      </c>
      <c r="H9" s="65">
        <v>106</v>
      </c>
      <c r="I9" s="21">
        <f>IF(H32=0, "-", H9/H32)</f>
        <v>2.1959809405427803E-2</v>
      </c>
      <c r="J9" s="20">
        <f t="shared" si="0"/>
        <v>-0.44</v>
      </c>
      <c r="K9" s="21">
        <f t="shared" si="1"/>
        <v>0.50943396226415094</v>
      </c>
    </row>
    <row r="10" spans="1:11" x14ac:dyDescent="0.2">
      <c r="A10" s="7" t="s">
        <v>46</v>
      </c>
      <c r="B10" s="65">
        <v>43</v>
      </c>
      <c r="C10" s="39">
        <f>IF(B32=0, "-", B10/B32)</f>
        <v>2.7284263959390861E-2</v>
      </c>
      <c r="D10" s="65">
        <v>53</v>
      </c>
      <c r="E10" s="21">
        <f>IF(D32=0, "-", D10/D32)</f>
        <v>3.7088873337998603E-2</v>
      </c>
      <c r="F10" s="81">
        <v>297</v>
      </c>
      <c r="G10" s="39">
        <f>IF(F32=0, "-", F10/F32)</f>
        <v>4.5636140135218196E-2</v>
      </c>
      <c r="H10" s="65">
        <v>188</v>
      </c>
      <c r="I10" s="21">
        <f>IF(H32=0, "-", H10/H32)</f>
        <v>3.8947586492645535E-2</v>
      </c>
      <c r="J10" s="20">
        <f t="shared" si="0"/>
        <v>-0.18867924528301888</v>
      </c>
      <c r="K10" s="21">
        <f t="shared" si="1"/>
        <v>0.57978723404255317</v>
      </c>
    </row>
    <row r="11" spans="1:11" x14ac:dyDescent="0.2">
      <c r="A11" s="7" t="s">
        <v>47</v>
      </c>
      <c r="B11" s="65">
        <v>10</v>
      </c>
      <c r="C11" s="39">
        <f>IF(B32=0, "-", B11/B32)</f>
        <v>6.3451776649746192E-3</v>
      </c>
      <c r="D11" s="65">
        <v>5</v>
      </c>
      <c r="E11" s="21">
        <f>IF(D32=0, "-", D11/D32)</f>
        <v>3.4989503149055285E-3</v>
      </c>
      <c r="F11" s="81">
        <v>47</v>
      </c>
      <c r="G11" s="39">
        <f>IF(F32=0, "-", F11/F32)</f>
        <v>7.2218807621389058E-3</v>
      </c>
      <c r="H11" s="65">
        <v>33</v>
      </c>
      <c r="I11" s="21">
        <f>IF(H32=0, "-", H11/H32)</f>
        <v>6.8365444375388437E-3</v>
      </c>
      <c r="J11" s="20">
        <f t="shared" si="0"/>
        <v>1</v>
      </c>
      <c r="K11" s="21">
        <f t="shared" si="1"/>
        <v>0.42424242424242425</v>
      </c>
    </row>
    <row r="12" spans="1:11" x14ac:dyDescent="0.2">
      <c r="A12" s="7" t="s">
        <v>48</v>
      </c>
      <c r="B12" s="65">
        <v>218</v>
      </c>
      <c r="C12" s="39">
        <f>IF(B32=0, "-", B12/B32)</f>
        <v>0.1383248730964467</v>
      </c>
      <c r="D12" s="65">
        <v>160</v>
      </c>
      <c r="E12" s="21">
        <f>IF(D32=0, "-", D12/D32)</f>
        <v>0.11196641007697691</v>
      </c>
      <c r="F12" s="81">
        <v>750</v>
      </c>
      <c r="G12" s="39">
        <f>IF(F32=0, "-", F12/F32)</f>
        <v>0.11524277811923786</v>
      </c>
      <c r="H12" s="65">
        <v>514</v>
      </c>
      <c r="I12" s="21">
        <f>IF(H32=0, "-", H12/H32)</f>
        <v>0.10648435881499896</v>
      </c>
      <c r="J12" s="20">
        <f t="shared" si="0"/>
        <v>0.36249999999999999</v>
      </c>
      <c r="K12" s="21">
        <f t="shared" si="1"/>
        <v>0.45914396887159531</v>
      </c>
    </row>
    <row r="13" spans="1:11" x14ac:dyDescent="0.2">
      <c r="A13" s="7" t="s">
        <v>51</v>
      </c>
      <c r="B13" s="65">
        <v>267</v>
      </c>
      <c r="C13" s="39">
        <f>IF(B32=0, "-", B13/B32)</f>
        <v>0.16941624365482233</v>
      </c>
      <c r="D13" s="65">
        <v>249</v>
      </c>
      <c r="E13" s="21">
        <f>IF(D32=0, "-", D13/D32)</f>
        <v>0.17424772568229532</v>
      </c>
      <c r="F13" s="81">
        <v>1202</v>
      </c>
      <c r="G13" s="39">
        <f>IF(F32=0, "-", F13/F32)</f>
        <v>0.18469575906576521</v>
      </c>
      <c r="H13" s="65">
        <v>914</v>
      </c>
      <c r="I13" s="21">
        <f>IF(H32=0, "-", H13/H32)</f>
        <v>0.1893515641185001</v>
      </c>
      <c r="J13" s="20">
        <f t="shared" si="0"/>
        <v>7.2289156626506021E-2</v>
      </c>
      <c r="K13" s="21">
        <f t="shared" si="1"/>
        <v>0.31509846827133481</v>
      </c>
    </row>
    <row r="14" spans="1:11" x14ac:dyDescent="0.2">
      <c r="A14" s="7" t="s">
        <v>55</v>
      </c>
      <c r="B14" s="65">
        <v>5</v>
      </c>
      <c r="C14" s="39">
        <f>IF(B32=0, "-", B14/B32)</f>
        <v>3.1725888324873096E-3</v>
      </c>
      <c r="D14" s="65">
        <v>3</v>
      </c>
      <c r="E14" s="21">
        <f>IF(D32=0, "-", D14/D32)</f>
        <v>2.0993701889433169E-3</v>
      </c>
      <c r="F14" s="81">
        <v>35</v>
      </c>
      <c r="G14" s="39">
        <f>IF(F32=0, "-", F14/F32)</f>
        <v>5.3779963122310998E-3</v>
      </c>
      <c r="H14" s="65">
        <v>18</v>
      </c>
      <c r="I14" s="21">
        <f>IF(H32=0, "-", H14/H32)</f>
        <v>3.7290242386575512E-3</v>
      </c>
      <c r="J14" s="20">
        <f t="shared" si="0"/>
        <v>0.66666666666666663</v>
      </c>
      <c r="K14" s="21">
        <f t="shared" si="1"/>
        <v>0.94444444444444442</v>
      </c>
    </row>
    <row r="15" spans="1:11" x14ac:dyDescent="0.2">
      <c r="A15" s="7" t="s">
        <v>57</v>
      </c>
      <c r="B15" s="65">
        <v>1</v>
      </c>
      <c r="C15" s="39">
        <f>IF(B32=0, "-", B15/B32)</f>
        <v>6.3451776649746188E-4</v>
      </c>
      <c r="D15" s="65">
        <v>2</v>
      </c>
      <c r="E15" s="21">
        <f>IF(D32=0, "-", D15/D32)</f>
        <v>1.3995801259622112E-3</v>
      </c>
      <c r="F15" s="81">
        <v>8</v>
      </c>
      <c r="G15" s="39">
        <f>IF(F32=0, "-", F15/F32)</f>
        <v>1.2292562999385371E-3</v>
      </c>
      <c r="H15" s="65">
        <v>3</v>
      </c>
      <c r="I15" s="21">
        <f>IF(H32=0, "-", H15/H32)</f>
        <v>6.215040397762585E-4</v>
      </c>
      <c r="J15" s="20">
        <f t="shared" si="0"/>
        <v>-0.5</v>
      </c>
      <c r="K15" s="21">
        <f t="shared" si="1"/>
        <v>1.6666666666666667</v>
      </c>
    </row>
    <row r="16" spans="1:11" x14ac:dyDescent="0.2">
      <c r="A16" s="7" t="s">
        <v>58</v>
      </c>
      <c r="B16" s="65">
        <v>345</v>
      </c>
      <c r="C16" s="39">
        <f>IF(B32=0, "-", B16/B32)</f>
        <v>0.21890862944162437</v>
      </c>
      <c r="D16" s="65">
        <v>358</v>
      </c>
      <c r="E16" s="21">
        <f>IF(D32=0, "-", D16/D32)</f>
        <v>0.25052484254723584</v>
      </c>
      <c r="F16" s="81">
        <v>1517</v>
      </c>
      <c r="G16" s="39">
        <f>IF(F32=0, "-", F16/F32)</f>
        <v>0.23309772587584512</v>
      </c>
      <c r="H16" s="65">
        <v>1223</v>
      </c>
      <c r="I16" s="21">
        <f>IF(H32=0, "-", H16/H32)</f>
        <v>0.25336648021545471</v>
      </c>
      <c r="J16" s="20">
        <f t="shared" si="0"/>
        <v>-3.6312849162011177E-2</v>
      </c>
      <c r="K16" s="21">
        <f t="shared" si="1"/>
        <v>0.24039247751430909</v>
      </c>
    </row>
    <row r="17" spans="1:11" x14ac:dyDescent="0.2">
      <c r="A17" s="7" t="s">
        <v>61</v>
      </c>
      <c r="B17" s="65">
        <v>69</v>
      </c>
      <c r="C17" s="39">
        <f>IF(B32=0, "-", B17/B32)</f>
        <v>4.3781725888324872E-2</v>
      </c>
      <c r="D17" s="65">
        <v>64</v>
      </c>
      <c r="E17" s="21">
        <f>IF(D32=0, "-", D17/D32)</f>
        <v>4.478656403079076E-2</v>
      </c>
      <c r="F17" s="81">
        <v>253</v>
      </c>
      <c r="G17" s="39">
        <f>IF(F32=0, "-", F17/F32)</f>
        <v>3.8875230485556238E-2</v>
      </c>
      <c r="H17" s="65">
        <v>222</v>
      </c>
      <c r="I17" s="21">
        <f>IF(H32=0, "-", H17/H32)</f>
        <v>4.5991298943443129E-2</v>
      </c>
      <c r="J17" s="20">
        <f t="shared" si="0"/>
        <v>7.8125E-2</v>
      </c>
      <c r="K17" s="21">
        <f t="shared" si="1"/>
        <v>0.13963963963963963</v>
      </c>
    </row>
    <row r="18" spans="1:11" x14ac:dyDescent="0.2">
      <c r="A18" s="7" t="s">
        <v>64</v>
      </c>
      <c r="B18" s="65">
        <v>94</v>
      </c>
      <c r="C18" s="39">
        <f>IF(B32=0, "-", B18/B32)</f>
        <v>5.964467005076142E-2</v>
      </c>
      <c r="D18" s="65">
        <v>43</v>
      </c>
      <c r="E18" s="21">
        <f>IF(D32=0, "-", D18/D32)</f>
        <v>3.0090972708187544E-2</v>
      </c>
      <c r="F18" s="81">
        <v>341</v>
      </c>
      <c r="G18" s="39">
        <f>IF(F32=0, "-", F18/F32)</f>
        <v>5.2397049784880148E-2</v>
      </c>
      <c r="H18" s="65">
        <v>202</v>
      </c>
      <c r="I18" s="21">
        <f>IF(H32=0, "-", H18/H32)</f>
        <v>4.1847938678268075E-2</v>
      </c>
      <c r="J18" s="20">
        <f t="shared" si="0"/>
        <v>1.1860465116279071</v>
      </c>
      <c r="K18" s="21">
        <f t="shared" si="1"/>
        <v>0.68811881188118806</v>
      </c>
    </row>
    <row r="19" spans="1:11" x14ac:dyDescent="0.2">
      <c r="A19" s="7" t="s">
        <v>68</v>
      </c>
      <c r="B19" s="65">
        <v>112</v>
      </c>
      <c r="C19" s="39">
        <f>IF(B32=0, "-", B19/B32)</f>
        <v>7.1065989847715741E-2</v>
      </c>
      <c r="D19" s="65">
        <v>0</v>
      </c>
      <c r="E19" s="21">
        <f>IF(D32=0, "-", D19/D32)</f>
        <v>0</v>
      </c>
      <c r="F19" s="81">
        <v>359</v>
      </c>
      <c r="G19" s="39">
        <f>IF(F32=0, "-", F19/F32)</f>
        <v>5.5162876459741855E-2</v>
      </c>
      <c r="H19" s="65">
        <v>0</v>
      </c>
      <c r="I19" s="21">
        <f>IF(H32=0, "-", H19/H32)</f>
        <v>0</v>
      </c>
      <c r="J19" s="20" t="str">
        <f t="shared" si="0"/>
        <v>-</v>
      </c>
      <c r="K19" s="21" t="str">
        <f t="shared" si="1"/>
        <v>-</v>
      </c>
    </row>
    <row r="20" spans="1:11" x14ac:dyDescent="0.2">
      <c r="A20" s="7" t="s">
        <v>71</v>
      </c>
      <c r="B20" s="65">
        <v>14</v>
      </c>
      <c r="C20" s="39">
        <f>IF(B32=0, "-", B20/B32)</f>
        <v>8.8832487309644676E-3</v>
      </c>
      <c r="D20" s="65">
        <v>26</v>
      </c>
      <c r="E20" s="21">
        <f>IF(D32=0, "-", D20/D32)</f>
        <v>1.8194541637508749E-2</v>
      </c>
      <c r="F20" s="81">
        <v>82</v>
      </c>
      <c r="G20" s="39">
        <f>IF(F32=0, "-", F20/F32)</f>
        <v>1.2599877074370006E-2</v>
      </c>
      <c r="H20" s="65">
        <v>88</v>
      </c>
      <c r="I20" s="21">
        <f>IF(H32=0, "-", H20/H32)</f>
        <v>1.823078516677025E-2</v>
      </c>
      <c r="J20" s="20">
        <f t="shared" si="0"/>
        <v>-0.46153846153846156</v>
      </c>
      <c r="K20" s="21">
        <f t="shared" si="1"/>
        <v>-6.8181818181818177E-2</v>
      </c>
    </row>
    <row r="21" spans="1:11" x14ac:dyDescent="0.2">
      <c r="A21" s="7" t="s">
        <v>72</v>
      </c>
      <c r="B21" s="65">
        <v>7</v>
      </c>
      <c r="C21" s="39">
        <f>IF(B32=0, "-", B21/B32)</f>
        <v>4.4416243654822338E-3</v>
      </c>
      <c r="D21" s="65">
        <v>1</v>
      </c>
      <c r="E21" s="21">
        <f>IF(D32=0, "-", D21/D32)</f>
        <v>6.9979006298110562E-4</v>
      </c>
      <c r="F21" s="81">
        <v>26</v>
      </c>
      <c r="G21" s="39">
        <f>IF(F32=0, "-", F21/F32)</f>
        <v>3.9950829748002462E-3</v>
      </c>
      <c r="H21" s="65">
        <v>6</v>
      </c>
      <c r="I21" s="21">
        <f>IF(H32=0, "-", H21/H32)</f>
        <v>1.243008079552517E-3</v>
      </c>
      <c r="J21" s="20">
        <f t="shared" si="0"/>
        <v>6</v>
      </c>
      <c r="K21" s="21">
        <f t="shared" si="1"/>
        <v>3.3333333333333335</v>
      </c>
    </row>
    <row r="22" spans="1:11" x14ac:dyDescent="0.2">
      <c r="A22" s="7" t="s">
        <v>77</v>
      </c>
      <c r="B22" s="65">
        <v>44</v>
      </c>
      <c r="C22" s="39">
        <f>IF(B32=0, "-", B22/B32)</f>
        <v>2.7918781725888325E-2</v>
      </c>
      <c r="D22" s="65">
        <v>62</v>
      </c>
      <c r="E22" s="21">
        <f>IF(D32=0, "-", D22/D32)</f>
        <v>4.3386983904828549E-2</v>
      </c>
      <c r="F22" s="81">
        <v>138</v>
      </c>
      <c r="G22" s="39">
        <f>IF(F32=0, "-", F22/F32)</f>
        <v>2.1204671173939767E-2</v>
      </c>
      <c r="H22" s="65">
        <v>135</v>
      </c>
      <c r="I22" s="21">
        <f>IF(H32=0, "-", H22/H32)</f>
        <v>2.7967681789931635E-2</v>
      </c>
      <c r="J22" s="20">
        <f t="shared" si="0"/>
        <v>-0.29032258064516131</v>
      </c>
      <c r="K22" s="21">
        <f t="shared" si="1"/>
        <v>2.2222222222222223E-2</v>
      </c>
    </row>
    <row r="23" spans="1:11" x14ac:dyDescent="0.2">
      <c r="A23" s="7" t="s">
        <v>78</v>
      </c>
      <c r="B23" s="65">
        <v>83</v>
      </c>
      <c r="C23" s="39">
        <f>IF(B32=0, "-", B23/B32)</f>
        <v>5.2664974619289338E-2</v>
      </c>
      <c r="D23" s="65">
        <v>113</v>
      </c>
      <c r="E23" s="21">
        <f>IF(D32=0, "-", D23/D32)</f>
        <v>7.9076277116864935E-2</v>
      </c>
      <c r="F23" s="81">
        <v>344</v>
      </c>
      <c r="G23" s="39">
        <f>IF(F32=0, "-", F23/F32)</f>
        <v>5.2858020897357097E-2</v>
      </c>
      <c r="H23" s="65">
        <v>382</v>
      </c>
      <c r="I23" s="21">
        <f>IF(H32=0, "-", H23/H32)</f>
        <v>7.9138181064843591E-2</v>
      </c>
      <c r="J23" s="20">
        <f t="shared" si="0"/>
        <v>-0.26548672566371684</v>
      </c>
      <c r="K23" s="21">
        <f t="shared" si="1"/>
        <v>-9.947643979057591E-2</v>
      </c>
    </row>
    <row r="24" spans="1:11" x14ac:dyDescent="0.2">
      <c r="A24" s="7" t="s">
        <v>84</v>
      </c>
      <c r="B24" s="65">
        <v>2</v>
      </c>
      <c r="C24" s="39">
        <f>IF(B32=0, "-", B24/B32)</f>
        <v>1.2690355329949238E-3</v>
      </c>
      <c r="D24" s="65">
        <v>0</v>
      </c>
      <c r="E24" s="21">
        <f>IF(D32=0, "-", D24/D32)</f>
        <v>0</v>
      </c>
      <c r="F24" s="81">
        <v>14</v>
      </c>
      <c r="G24" s="39">
        <f>IF(F32=0, "-", F24/F32)</f>
        <v>2.1511985248924403E-3</v>
      </c>
      <c r="H24" s="65">
        <v>0</v>
      </c>
      <c r="I24" s="21">
        <f>IF(H32=0, "-", H24/H32)</f>
        <v>0</v>
      </c>
      <c r="J24" s="20" t="str">
        <f t="shared" si="0"/>
        <v>-</v>
      </c>
      <c r="K24" s="21" t="str">
        <f t="shared" si="1"/>
        <v>-</v>
      </c>
    </row>
    <row r="25" spans="1:11" x14ac:dyDescent="0.2">
      <c r="A25" s="7" t="s">
        <v>87</v>
      </c>
      <c r="B25" s="65">
        <v>75</v>
      </c>
      <c r="C25" s="39">
        <f>IF(B32=0, "-", B25/B32)</f>
        <v>4.7588832487309642E-2</v>
      </c>
      <c r="D25" s="65">
        <v>55</v>
      </c>
      <c r="E25" s="21">
        <f>IF(D32=0, "-", D25/D32)</f>
        <v>3.8488453463960813E-2</v>
      </c>
      <c r="F25" s="81">
        <v>181</v>
      </c>
      <c r="G25" s="39">
        <f>IF(F32=0, "-", F25/F32)</f>
        <v>2.7811923786109402E-2</v>
      </c>
      <c r="H25" s="65">
        <v>132</v>
      </c>
      <c r="I25" s="21">
        <f>IF(H32=0, "-", H25/H32)</f>
        <v>2.7346177750155375E-2</v>
      </c>
      <c r="J25" s="20">
        <f t="shared" si="0"/>
        <v>0.36363636363636365</v>
      </c>
      <c r="K25" s="21">
        <f t="shared" si="1"/>
        <v>0.37121212121212122</v>
      </c>
    </row>
    <row r="26" spans="1:11" x14ac:dyDescent="0.2">
      <c r="A26" s="7" t="s">
        <v>89</v>
      </c>
      <c r="B26" s="65">
        <v>24</v>
      </c>
      <c r="C26" s="39">
        <f>IF(B32=0, "-", B26/B32)</f>
        <v>1.5228426395939087E-2</v>
      </c>
      <c r="D26" s="65">
        <v>24</v>
      </c>
      <c r="E26" s="21">
        <f>IF(D32=0, "-", D26/D32)</f>
        <v>1.6794961511546535E-2</v>
      </c>
      <c r="F26" s="81">
        <v>130</v>
      </c>
      <c r="G26" s="39">
        <f>IF(F32=0, "-", F26/F32)</f>
        <v>1.9975414874001229E-2</v>
      </c>
      <c r="H26" s="65">
        <v>115</v>
      </c>
      <c r="I26" s="21">
        <f>IF(H32=0, "-", H26/H32)</f>
        <v>2.3824321524756577E-2</v>
      </c>
      <c r="J26" s="20">
        <f t="shared" si="0"/>
        <v>0</v>
      </c>
      <c r="K26" s="21">
        <f t="shared" si="1"/>
        <v>0.13043478260869565</v>
      </c>
    </row>
    <row r="27" spans="1:11" x14ac:dyDescent="0.2">
      <c r="A27" s="7" t="s">
        <v>95</v>
      </c>
      <c r="B27" s="65">
        <v>15</v>
      </c>
      <c r="C27" s="39">
        <f>IF(B32=0, "-", B27/B32)</f>
        <v>9.5177664974619297E-3</v>
      </c>
      <c r="D27" s="65">
        <v>23</v>
      </c>
      <c r="E27" s="21">
        <f>IF(D32=0, "-", D27/D32)</f>
        <v>1.609517144856543E-2</v>
      </c>
      <c r="F27" s="81">
        <v>59</v>
      </c>
      <c r="G27" s="39">
        <f>IF(F32=0, "-", F27/F32)</f>
        <v>9.0657652120467117E-3</v>
      </c>
      <c r="H27" s="65">
        <v>54</v>
      </c>
      <c r="I27" s="21">
        <f>IF(H32=0, "-", H27/H32)</f>
        <v>1.1187072715972654E-2</v>
      </c>
      <c r="J27" s="20">
        <f t="shared" si="0"/>
        <v>-0.34782608695652173</v>
      </c>
      <c r="K27" s="21">
        <f t="shared" si="1"/>
        <v>9.2592592592592587E-2</v>
      </c>
    </row>
    <row r="28" spans="1:11" x14ac:dyDescent="0.2">
      <c r="A28" s="7" t="s">
        <v>96</v>
      </c>
      <c r="B28" s="65">
        <v>54</v>
      </c>
      <c r="C28" s="39">
        <f>IF(B32=0, "-", B28/B32)</f>
        <v>3.4263959390862943E-2</v>
      </c>
      <c r="D28" s="65">
        <v>68</v>
      </c>
      <c r="E28" s="21">
        <f>IF(D32=0, "-", D28/D32)</f>
        <v>4.7585724282715187E-2</v>
      </c>
      <c r="F28" s="81">
        <v>241</v>
      </c>
      <c r="G28" s="39">
        <f>IF(F32=0, "-", F28/F32)</f>
        <v>3.7031346035648435E-2</v>
      </c>
      <c r="H28" s="65">
        <v>163</v>
      </c>
      <c r="I28" s="21">
        <f>IF(H32=0, "-", H28/H32)</f>
        <v>3.3768386161176715E-2</v>
      </c>
      <c r="J28" s="20">
        <f t="shared" si="0"/>
        <v>-0.20588235294117646</v>
      </c>
      <c r="K28" s="21">
        <f t="shared" si="1"/>
        <v>0.4785276073619632</v>
      </c>
    </row>
    <row r="29" spans="1:11" x14ac:dyDescent="0.2">
      <c r="A29" s="7" t="s">
        <v>98</v>
      </c>
      <c r="B29" s="65">
        <v>36</v>
      </c>
      <c r="C29" s="39">
        <f>IF(B32=0, "-", B29/B32)</f>
        <v>2.2842639593908629E-2</v>
      </c>
      <c r="D29" s="65">
        <v>58</v>
      </c>
      <c r="E29" s="21">
        <f>IF(D32=0, "-", D29/D32)</f>
        <v>4.0587823652904129E-2</v>
      </c>
      <c r="F29" s="81">
        <v>143</v>
      </c>
      <c r="G29" s="39">
        <f>IF(F32=0, "-", F29/F32)</f>
        <v>2.1972956361401352E-2</v>
      </c>
      <c r="H29" s="65">
        <v>220</v>
      </c>
      <c r="I29" s="21">
        <f>IF(H32=0, "-", H29/H32)</f>
        <v>4.5576962916925624E-2</v>
      </c>
      <c r="J29" s="20">
        <f t="shared" si="0"/>
        <v>-0.37931034482758619</v>
      </c>
      <c r="K29" s="21">
        <f t="shared" si="1"/>
        <v>-0.35</v>
      </c>
    </row>
    <row r="30" spans="1:11" x14ac:dyDescent="0.2">
      <c r="A30" s="7" t="s">
        <v>99</v>
      </c>
      <c r="B30" s="65">
        <v>9</v>
      </c>
      <c r="C30" s="39">
        <f>IF(B32=0, "-", B30/B32)</f>
        <v>5.7106598984771571E-3</v>
      </c>
      <c r="D30" s="65">
        <v>11</v>
      </c>
      <c r="E30" s="21">
        <f>IF(D32=0, "-", D30/D32)</f>
        <v>7.6976906927921623E-3</v>
      </c>
      <c r="F30" s="81">
        <v>38</v>
      </c>
      <c r="G30" s="39">
        <f>IF(F32=0, "-", F30/F32)</f>
        <v>5.8389674247080513E-3</v>
      </c>
      <c r="H30" s="65">
        <v>29</v>
      </c>
      <c r="I30" s="21">
        <f>IF(H32=0, "-", H30/H32)</f>
        <v>6.0078723845038325E-3</v>
      </c>
      <c r="J30" s="20">
        <f t="shared" si="0"/>
        <v>-0.18181818181818182</v>
      </c>
      <c r="K30" s="21">
        <f t="shared" si="1"/>
        <v>0.31034482758620691</v>
      </c>
    </row>
    <row r="31" spans="1:11" x14ac:dyDescent="0.2">
      <c r="A31" s="2"/>
      <c r="B31" s="68"/>
      <c r="C31" s="33"/>
      <c r="D31" s="68"/>
      <c r="E31" s="6"/>
      <c r="F31" s="82"/>
      <c r="G31" s="33"/>
      <c r="H31" s="68"/>
      <c r="I31" s="6"/>
      <c r="J31" s="5"/>
      <c r="K31" s="6"/>
    </row>
    <row r="32" spans="1:11" s="43" customFormat="1" x14ac:dyDescent="0.2">
      <c r="A32" s="162" t="s">
        <v>641</v>
      </c>
      <c r="B32" s="71">
        <f>SUM(B7:B31)</f>
        <v>1576</v>
      </c>
      <c r="C32" s="40">
        <v>1</v>
      </c>
      <c r="D32" s="71">
        <f>SUM(D7:D31)</f>
        <v>1429</v>
      </c>
      <c r="E32" s="41">
        <v>1</v>
      </c>
      <c r="F32" s="77">
        <f>SUM(F7:F31)</f>
        <v>6508</v>
      </c>
      <c r="G32" s="42">
        <v>1</v>
      </c>
      <c r="H32" s="71">
        <f>SUM(H7:H31)</f>
        <v>4827</v>
      </c>
      <c r="I32" s="41">
        <v>1</v>
      </c>
      <c r="J32" s="37">
        <f>IF(D32=0, "-", (B32-D32)/D32)</f>
        <v>0.10286913925822254</v>
      </c>
      <c r="K32" s="38">
        <f>IF(H32=0, "-", (F32-H32)/H32)</f>
        <v>0.34824943028796351</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6"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8"/>
  <dimension ref="A1:J610"/>
  <sheetViews>
    <sheetView tabSelected="1" zoomScaleNormal="100" workbookViewId="0">
      <selection activeCell="M1" sqref="M1"/>
    </sheetView>
  </sheetViews>
  <sheetFormatPr defaultRowHeight="12.75" x14ac:dyDescent="0.2"/>
  <cols>
    <col min="1" max="1" width="34.28515625" bestFit="1" customWidth="1"/>
    <col min="6" max="6" width="1.7109375" customWidth="1"/>
  </cols>
  <sheetData>
    <row r="1" spans="1:10" s="52" customFormat="1" ht="20.25" x14ac:dyDescent="0.3">
      <c r="A1" s="4" t="s">
        <v>10</v>
      </c>
      <c r="B1" s="198" t="s">
        <v>21</v>
      </c>
      <c r="C1" s="199"/>
      <c r="D1" s="199"/>
      <c r="E1" s="199"/>
      <c r="F1" s="199"/>
      <c r="G1" s="199"/>
      <c r="H1" s="199"/>
      <c r="I1" s="199"/>
      <c r="J1" s="199"/>
    </row>
    <row r="2" spans="1:10" s="52" customFormat="1" ht="20.25" x14ac:dyDescent="0.3">
      <c r="A2" s="4" t="s">
        <v>111</v>
      </c>
      <c r="B2" s="202" t="s">
        <v>101</v>
      </c>
      <c r="C2" s="203"/>
      <c r="D2" s="203"/>
      <c r="E2" s="203"/>
      <c r="F2" s="203"/>
      <c r="G2" s="203"/>
      <c r="H2" s="203"/>
      <c r="I2" s="203"/>
      <c r="J2" s="203"/>
    </row>
    <row r="4" spans="1:10" x14ac:dyDescent="0.2">
      <c r="A4" s="3"/>
      <c r="B4" s="196" t="s">
        <v>1</v>
      </c>
      <c r="C4" s="197"/>
      <c r="D4" s="196" t="s">
        <v>2</v>
      </c>
      <c r="E4" s="197"/>
      <c r="F4" s="59"/>
      <c r="G4" s="196" t="s">
        <v>3</v>
      </c>
      <c r="H4" s="200"/>
      <c r="I4" s="200"/>
      <c r="J4" s="197"/>
    </row>
    <row r="5" spans="1:10" x14ac:dyDescent="0.2">
      <c r="A5" s="27"/>
      <c r="B5" s="57">
        <f>VALUE(RIGHT(B2, 4))</f>
        <v>2021</v>
      </c>
      <c r="C5" s="58">
        <f>B5-1</f>
        <v>2020</v>
      </c>
      <c r="D5" s="57">
        <f>B5</f>
        <v>2021</v>
      </c>
      <c r="E5" s="58">
        <f>C5</f>
        <v>2020</v>
      </c>
      <c r="F5" s="64"/>
      <c r="G5" s="57" t="s">
        <v>4</v>
      </c>
      <c r="H5" s="58" t="s">
        <v>2</v>
      </c>
      <c r="I5" s="57" t="s">
        <v>4</v>
      </c>
      <c r="J5" s="58" t="s">
        <v>2</v>
      </c>
    </row>
    <row r="6" spans="1:10" x14ac:dyDescent="0.2">
      <c r="A6" s="7"/>
      <c r="B6" s="86"/>
      <c r="C6" s="87"/>
      <c r="D6" s="86"/>
      <c r="E6" s="87"/>
      <c r="F6" s="88"/>
      <c r="G6" s="86"/>
      <c r="H6" s="87"/>
      <c r="I6" s="35"/>
      <c r="J6" s="36"/>
    </row>
    <row r="7" spans="1:10" s="139" customFormat="1" x14ac:dyDescent="0.2">
      <c r="A7" s="159" t="s">
        <v>31</v>
      </c>
      <c r="B7" s="65"/>
      <c r="C7" s="66"/>
      <c r="D7" s="65"/>
      <c r="E7" s="66"/>
      <c r="F7" s="67"/>
      <c r="G7" s="65"/>
      <c r="H7" s="66"/>
      <c r="I7" s="20"/>
      <c r="J7" s="21"/>
    </row>
    <row r="8" spans="1:10" x14ac:dyDescent="0.2">
      <c r="A8" s="158" t="s">
        <v>325</v>
      </c>
      <c r="B8" s="65">
        <v>0</v>
      </c>
      <c r="C8" s="66">
        <v>2</v>
      </c>
      <c r="D8" s="65">
        <v>0</v>
      </c>
      <c r="E8" s="66">
        <v>3</v>
      </c>
      <c r="F8" s="67"/>
      <c r="G8" s="65">
        <f>B8-C8</f>
        <v>-2</v>
      </c>
      <c r="H8" s="66">
        <f>D8-E8</f>
        <v>-3</v>
      </c>
      <c r="I8" s="20">
        <f>IF(C8=0, "-", IF(G8/C8&lt;10, G8/C8, "&gt;999%"))</f>
        <v>-1</v>
      </c>
      <c r="J8" s="21">
        <f>IF(E8=0, "-", IF(H8/E8&lt;10, H8/E8, "&gt;999%"))</f>
        <v>-1</v>
      </c>
    </row>
    <row r="9" spans="1:10" x14ac:dyDescent="0.2">
      <c r="A9" s="158" t="s">
        <v>260</v>
      </c>
      <c r="B9" s="65">
        <v>7</v>
      </c>
      <c r="C9" s="66">
        <v>1</v>
      </c>
      <c r="D9" s="65">
        <v>43</v>
      </c>
      <c r="E9" s="66">
        <v>16</v>
      </c>
      <c r="F9" s="67"/>
      <c r="G9" s="65">
        <f>B9-C9</f>
        <v>6</v>
      </c>
      <c r="H9" s="66">
        <f>D9-E9</f>
        <v>27</v>
      </c>
      <c r="I9" s="20">
        <f>IF(C9=0, "-", IF(G9/C9&lt;10, G9/C9, "&gt;999%"))</f>
        <v>6</v>
      </c>
      <c r="J9" s="21">
        <f>IF(E9=0, "-", IF(H9/E9&lt;10, H9/E9, "&gt;999%"))</f>
        <v>1.6875</v>
      </c>
    </row>
    <row r="10" spans="1:10" x14ac:dyDescent="0.2">
      <c r="A10" s="158" t="s">
        <v>220</v>
      </c>
      <c r="B10" s="65">
        <v>4</v>
      </c>
      <c r="C10" s="66">
        <v>1</v>
      </c>
      <c r="D10" s="65">
        <v>20</v>
      </c>
      <c r="E10" s="66">
        <v>10</v>
      </c>
      <c r="F10" s="67"/>
      <c r="G10" s="65">
        <f>B10-C10</f>
        <v>3</v>
      </c>
      <c r="H10" s="66">
        <f>D10-E10</f>
        <v>10</v>
      </c>
      <c r="I10" s="20">
        <f>IF(C10=0, "-", IF(G10/C10&lt;10, G10/C10, "&gt;999%"))</f>
        <v>3</v>
      </c>
      <c r="J10" s="21">
        <f>IF(E10=0, "-", IF(H10/E10&lt;10, H10/E10, "&gt;999%"))</f>
        <v>1</v>
      </c>
    </row>
    <row r="11" spans="1:10" x14ac:dyDescent="0.2">
      <c r="A11" s="158" t="s">
        <v>429</v>
      </c>
      <c r="B11" s="65">
        <v>4</v>
      </c>
      <c r="C11" s="66">
        <v>11</v>
      </c>
      <c r="D11" s="65">
        <v>11</v>
      </c>
      <c r="E11" s="66">
        <v>42</v>
      </c>
      <c r="F11" s="67"/>
      <c r="G11" s="65">
        <f>B11-C11</f>
        <v>-7</v>
      </c>
      <c r="H11" s="66">
        <f>D11-E11</f>
        <v>-31</v>
      </c>
      <c r="I11" s="20">
        <f>IF(C11=0, "-", IF(G11/C11&lt;10, G11/C11, "&gt;999%"))</f>
        <v>-0.63636363636363635</v>
      </c>
      <c r="J11" s="21">
        <f>IF(E11=0, "-", IF(H11/E11&lt;10, H11/E11, "&gt;999%"))</f>
        <v>-0.73809523809523814</v>
      </c>
    </row>
    <row r="12" spans="1:10" s="160" customFormat="1" x14ac:dyDescent="0.2">
      <c r="A12" s="178" t="s">
        <v>649</v>
      </c>
      <c r="B12" s="71">
        <v>15</v>
      </c>
      <c r="C12" s="72">
        <v>15</v>
      </c>
      <c r="D12" s="71">
        <v>74</v>
      </c>
      <c r="E12" s="72">
        <v>71</v>
      </c>
      <c r="F12" s="73"/>
      <c r="G12" s="71">
        <f>B12-C12</f>
        <v>0</v>
      </c>
      <c r="H12" s="72">
        <f>D12-E12</f>
        <v>3</v>
      </c>
      <c r="I12" s="37">
        <f>IF(C12=0, "-", IF(G12/C12&lt;10, G12/C12, "&gt;999%"))</f>
        <v>0</v>
      </c>
      <c r="J12" s="38">
        <f>IF(E12=0, "-", IF(H12/E12&lt;10, H12/E12, "&gt;999%"))</f>
        <v>4.2253521126760563E-2</v>
      </c>
    </row>
    <row r="13" spans="1:10" x14ac:dyDescent="0.2">
      <c r="A13" s="177"/>
      <c r="B13" s="143"/>
      <c r="C13" s="144"/>
      <c r="D13" s="143"/>
      <c r="E13" s="144"/>
      <c r="F13" s="145"/>
      <c r="G13" s="143"/>
      <c r="H13" s="144"/>
      <c r="I13" s="151"/>
      <c r="J13" s="152"/>
    </row>
    <row r="14" spans="1:10" s="139" customFormat="1" x14ac:dyDescent="0.2">
      <c r="A14" s="159" t="s">
        <v>32</v>
      </c>
      <c r="B14" s="65"/>
      <c r="C14" s="66"/>
      <c r="D14" s="65"/>
      <c r="E14" s="66"/>
      <c r="F14" s="67"/>
      <c r="G14" s="65"/>
      <c r="H14" s="66"/>
      <c r="I14" s="20"/>
      <c r="J14" s="21"/>
    </row>
    <row r="15" spans="1:10" x14ac:dyDescent="0.2">
      <c r="A15" s="158" t="s">
        <v>326</v>
      </c>
      <c r="B15" s="65">
        <v>0</v>
      </c>
      <c r="C15" s="66">
        <v>0</v>
      </c>
      <c r="D15" s="65">
        <v>1</v>
      </c>
      <c r="E15" s="66">
        <v>1</v>
      </c>
      <c r="F15" s="67"/>
      <c r="G15" s="65">
        <f>B15-C15</f>
        <v>0</v>
      </c>
      <c r="H15" s="66">
        <f>D15-E15</f>
        <v>0</v>
      </c>
      <c r="I15" s="20" t="str">
        <f>IF(C15=0, "-", IF(G15/C15&lt;10, G15/C15, "&gt;999%"))</f>
        <v>-</v>
      </c>
      <c r="J15" s="21">
        <f>IF(E15=0, "-", IF(H15/E15&lt;10, H15/E15, "&gt;999%"))</f>
        <v>0</v>
      </c>
    </row>
    <row r="16" spans="1:10" s="160" customFormat="1" x14ac:dyDescent="0.2">
      <c r="A16" s="178" t="s">
        <v>650</v>
      </c>
      <c r="B16" s="71">
        <v>0</v>
      </c>
      <c r="C16" s="72">
        <v>0</v>
      </c>
      <c r="D16" s="71">
        <v>1</v>
      </c>
      <c r="E16" s="72">
        <v>1</v>
      </c>
      <c r="F16" s="73"/>
      <c r="G16" s="71">
        <f>B16-C16</f>
        <v>0</v>
      </c>
      <c r="H16" s="72">
        <f>D16-E16</f>
        <v>0</v>
      </c>
      <c r="I16" s="37" t="str">
        <f>IF(C16=0, "-", IF(G16/C16&lt;10, G16/C16, "&gt;999%"))</f>
        <v>-</v>
      </c>
      <c r="J16" s="38">
        <f>IF(E16=0, "-", IF(H16/E16&lt;10, H16/E16, "&gt;999%"))</f>
        <v>0</v>
      </c>
    </row>
    <row r="17" spans="1:10" x14ac:dyDescent="0.2">
      <c r="A17" s="177"/>
      <c r="B17" s="143"/>
      <c r="C17" s="144"/>
      <c r="D17" s="143"/>
      <c r="E17" s="144"/>
      <c r="F17" s="145"/>
      <c r="G17" s="143"/>
      <c r="H17" s="144"/>
      <c r="I17" s="151"/>
      <c r="J17" s="152"/>
    </row>
    <row r="18" spans="1:10" s="139" customFormat="1" x14ac:dyDescent="0.2">
      <c r="A18" s="159" t="s">
        <v>33</v>
      </c>
      <c r="B18" s="65"/>
      <c r="C18" s="66"/>
      <c r="D18" s="65"/>
      <c r="E18" s="66"/>
      <c r="F18" s="67"/>
      <c r="G18" s="65"/>
      <c r="H18" s="66"/>
      <c r="I18" s="20"/>
      <c r="J18" s="21"/>
    </row>
    <row r="19" spans="1:10" x14ac:dyDescent="0.2">
      <c r="A19" s="158" t="s">
        <v>345</v>
      </c>
      <c r="B19" s="65">
        <v>1</v>
      </c>
      <c r="C19" s="66">
        <v>5</v>
      </c>
      <c r="D19" s="65">
        <v>17</v>
      </c>
      <c r="E19" s="66">
        <v>26</v>
      </c>
      <c r="F19" s="67"/>
      <c r="G19" s="65">
        <f>B19-C19</f>
        <v>-4</v>
      </c>
      <c r="H19" s="66">
        <f>D19-E19</f>
        <v>-9</v>
      </c>
      <c r="I19" s="20">
        <f>IF(C19=0, "-", IF(G19/C19&lt;10, G19/C19, "&gt;999%"))</f>
        <v>-0.8</v>
      </c>
      <c r="J19" s="21">
        <f>IF(E19=0, "-", IF(H19/E19&lt;10, H19/E19, "&gt;999%"))</f>
        <v>-0.34615384615384615</v>
      </c>
    </row>
    <row r="20" spans="1:10" x14ac:dyDescent="0.2">
      <c r="A20" s="158" t="s">
        <v>490</v>
      </c>
      <c r="B20" s="65">
        <v>1</v>
      </c>
      <c r="C20" s="66">
        <v>0</v>
      </c>
      <c r="D20" s="65">
        <v>11</v>
      </c>
      <c r="E20" s="66">
        <v>0</v>
      </c>
      <c r="F20" s="67"/>
      <c r="G20" s="65">
        <f>B20-C20</f>
        <v>1</v>
      </c>
      <c r="H20" s="66">
        <f>D20-E20</f>
        <v>11</v>
      </c>
      <c r="I20" s="20" t="str">
        <f>IF(C20=0, "-", IF(G20/C20&lt;10, G20/C20, "&gt;999%"))</f>
        <v>-</v>
      </c>
      <c r="J20" s="21" t="str">
        <f>IF(E20=0, "-", IF(H20/E20&lt;10, H20/E20, "&gt;999%"))</f>
        <v>-</v>
      </c>
    </row>
    <row r="21" spans="1:10" s="160" customFormat="1" x14ac:dyDescent="0.2">
      <c r="A21" s="178" t="s">
        <v>651</v>
      </c>
      <c r="B21" s="71">
        <v>2</v>
      </c>
      <c r="C21" s="72">
        <v>5</v>
      </c>
      <c r="D21" s="71">
        <v>28</v>
      </c>
      <c r="E21" s="72">
        <v>26</v>
      </c>
      <c r="F21" s="73"/>
      <c r="G21" s="71">
        <f>B21-C21</f>
        <v>-3</v>
      </c>
      <c r="H21" s="72">
        <f>D21-E21</f>
        <v>2</v>
      </c>
      <c r="I21" s="37">
        <f>IF(C21=0, "-", IF(G21/C21&lt;10, G21/C21, "&gt;999%"))</f>
        <v>-0.6</v>
      </c>
      <c r="J21" s="38">
        <f>IF(E21=0, "-", IF(H21/E21&lt;10, H21/E21, "&gt;999%"))</f>
        <v>7.6923076923076927E-2</v>
      </c>
    </row>
    <row r="22" spans="1:10" x14ac:dyDescent="0.2">
      <c r="A22" s="177"/>
      <c r="B22" s="143"/>
      <c r="C22" s="144"/>
      <c r="D22" s="143"/>
      <c r="E22" s="144"/>
      <c r="F22" s="145"/>
      <c r="G22" s="143"/>
      <c r="H22" s="144"/>
      <c r="I22" s="151"/>
      <c r="J22" s="152"/>
    </row>
    <row r="23" spans="1:10" s="139" customFormat="1" x14ac:dyDescent="0.2">
      <c r="A23" s="159" t="s">
        <v>34</v>
      </c>
      <c r="B23" s="65"/>
      <c r="C23" s="66"/>
      <c r="D23" s="65"/>
      <c r="E23" s="66"/>
      <c r="F23" s="67"/>
      <c r="G23" s="65"/>
      <c r="H23" s="66"/>
      <c r="I23" s="20"/>
      <c r="J23" s="21"/>
    </row>
    <row r="24" spans="1:10" x14ac:dyDescent="0.2">
      <c r="A24" s="158" t="s">
        <v>216</v>
      </c>
      <c r="B24" s="65">
        <v>31</v>
      </c>
      <c r="C24" s="66">
        <v>30</v>
      </c>
      <c r="D24" s="65">
        <v>225</v>
      </c>
      <c r="E24" s="66">
        <v>116</v>
      </c>
      <c r="F24" s="67"/>
      <c r="G24" s="65">
        <f t="shared" ref="G24:G41" si="0">B24-C24</f>
        <v>1</v>
      </c>
      <c r="H24" s="66">
        <f t="shared" ref="H24:H41" si="1">D24-E24</f>
        <v>109</v>
      </c>
      <c r="I24" s="20">
        <f t="shared" ref="I24:I41" si="2">IF(C24=0, "-", IF(G24/C24&lt;10, G24/C24, "&gt;999%"))</f>
        <v>3.3333333333333333E-2</v>
      </c>
      <c r="J24" s="21">
        <f t="shared" ref="J24:J41" si="3">IF(E24=0, "-", IF(H24/E24&lt;10, H24/E24, "&gt;999%"))</f>
        <v>0.93965517241379315</v>
      </c>
    </row>
    <row r="25" spans="1:10" x14ac:dyDescent="0.2">
      <c r="A25" s="158" t="s">
        <v>239</v>
      </c>
      <c r="B25" s="65">
        <v>0</v>
      </c>
      <c r="C25" s="66">
        <v>159</v>
      </c>
      <c r="D25" s="65">
        <v>69</v>
      </c>
      <c r="E25" s="66">
        <v>481</v>
      </c>
      <c r="F25" s="67"/>
      <c r="G25" s="65">
        <f t="shared" si="0"/>
        <v>-159</v>
      </c>
      <c r="H25" s="66">
        <f t="shared" si="1"/>
        <v>-412</v>
      </c>
      <c r="I25" s="20">
        <f t="shared" si="2"/>
        <v>-1</v>
      </c>
      <c r="J25" s="21">
        <f t="shared" si="3"/>
        <v>-0.8565488565488566</v>
      </c>
    </row>
    <row r="26" spans="1:10" x14ac:dyDescent="0.2">
      <c r="A26" s="158" t="s">
        <v>316</v>
      </c>
      <c r="B26" s="65">
        <v>0</v>
      </c>
      <c r="C26" s="66">
        <v>16</v>
      </c>
      <c r="D26" s="65">
        <v>1</v>
      </c>
      <c r="E26" s="66">
        <v>36</v>
      </c>
      <c r="F26" s="67"/>
      <c r="G26" s="65">
        <f t="shared" si="0"/>
        <v>-16</v>
      </c>
      <c r="H26" s="66">
        <f t="shared" si="1"/>
        <v>-35</v>
      </c>
      <c r="I26" s="20">
        <f t="shared" si="2"/>
        <v>-1</v>
      </c>
      <c r="J26" s="21">
        <f t="shared" si="3"/>
        <v>-0.97222222222222221</v>
      </c>
    </row>
    <row r="27" spans="1:10" x14ac:dyDescent="0.2">
      <c r="A27" s="158" t="s">
        <v>261</v>
      </c>
      <c r="B27" s="65">
        <v>41</v>
      </c>
      <c r="C27" s="66">
        <v>49</v>
      </c>
      <c r="D27" s="65">
        <v>237</v>
      </c>
      <c r="E27" s="66">
        <v>175</v>
      </c>
      <c r="F27" s="67"/>
      <c r="G27" s="65">
        <f t="shared" si="0"/>
        <v>-8</v>
      </c>
      <c r="H27" s="66">
        <f t="shared" si="1"/>
        <v>62</v>
      </c>
      <c r="I27" s="20">
        <f t="shared" si="2"/>
        <v>-0.16326530612244897</v>
      </c>
      <c r="J27" s="21">
        <f t="shared" si="3"/>
        <v>0.35428571428571426</v>
      </c>
    </row>
    <row r="28" spans="1:10" x14ac:dyDescent="0.2">
      <c r="A28" s="158" t="s">
        <v>327</v>
      </c>
      <c r="B28" s="65">
        <v>15</v>
      </c>
      <c r="C28" s="66">
        <v>6</v>
      </c>
      <c r="D28" s="65">
        <v>76</v>
      </c>
      <c r="E28" s="66">
        <v>37</v>
      </c>
      <c r="F28" s="67"/>
      <c r="G28" s="65">
        <f t="shared" si="0"/>
        <v>9</v>
      </c>
      <c r="H28" s="66">
        <f t="shared" si="1"/>
        <v>39</v>
      </c>
      <c r="I28" s="20">
        <f t="shared" si="2"/>
        <v>1.5</v>
      </c>
      <c r="J28" s="21">
        <f t="shared" si="3"/>
        <v>1.0540540540540539</v>
      </c>
    </row>
    <row r="29" spans="1:10" x14ac:dyDescent="0.2">
      <c r="A29" s="158" t="s">
        <v>262</v>
      </c>
      <c r="B29" s="65">
        <v>28</v>
      </c>
      <c r="C29" s="66">
        <v>32</v>
      </c>
      <c r="D29" s="65">
        <v>187</v>
      </c>
      <c r="E29" s="66">
        <v>167</v>
      </c>
      <c r="F29" s="67"/>
      <c r="G29" s="65">
        <f t="shared" si="0"/>
        <v>-4</v>
      </c>
      <c r="H29" s="66">
        <f t="shared" si="1"/>
        <v>20</v>
      </c>
      <c r="I29" s="20">
        <f t="shared" si="2"/>
        <v>-0.125</v>
      </c>
      <c r="J29" s="21">
        <f t="shared" si="3"/>
        <v>0.11976047904191617</v>
      </c>
    </row>
    <row r="30" spans="1:10" x14ac:dyDescent="0.2">
      <c r="A30" s="158" t="s">
        <v>278</v>
      </c>
      <c r="B30" s="65">
        <v>16</v>
      </c>
      <c r="C30" s="66">
        <v>14</v>
      </c>
      <c r="D30" s="65">
        <v>87</v>
      </c>
      <c r="E30" s="66">
        <v>41</v>
      </c>
      <c r="F30" s="67"/>
      <c r="G30" s="65">
        <f t="shared" si="0"/>
        <v>2</v>
      </c>
      <c r="H30" s="66">
        <f t="shared" si="1"/>
        <v>46</v>
      </c>
      <c r="I30" s="20">
        <f t="shared" si="2"/>
        <v>0.14285714285714285</v>
      </c>
      <c r="J30" s="21">
        <f t="shared" si="3"/>
        <v>1.1219512195121952</v>
      </c>
    </row>
    <row r="31" spans="1:10" x14ac:dyDescent="0.2">
      <c r="A31" s="158" t="s">
        <v>279</v>
      </c>
      <c r="B31" s="65">
        <v>6</v>
      </c>
      <c r="C31" s="66">
        <v>11</v>
      </c>
      <c r="D31" s="65">
        <v>32</v>
      </c>
      <c r="E31" s="66">
        <v>25</v>
      </c>
      <c r="F31" s="67"/>
      <c r="G31" s="65">
        <f t="shared" si="0"/>
        <v>-5</v>
      </c>
      <c r="H31" s="66">
        <f t="shared" si="1"/>
        <v>7</v>
      </c>
      <c r="I31" s="20">
        <f t="shared" si="2"/>
        <v>-0.45454545454545453</v>
      </c>
      <c r="J31" s="21">
        <f t="shared" si="3"/>
        <v>0.28000000000000003</v>
      </c>
    </row>
    <row r="32" spans="1:10" x14ac:dyDescent="0.2">
      <c r="A32" s="158" t="s">
        <v>290</v>
      </c>
      <c r="B32" s="65">
        <v>1</v>
      </c>
      <c r="C32" s="66">
        <v>0</v>
      </c>
      <c r="D32" s="65">
        <v>8</v>
      </c>
      <c r="E32" s="66">
        <v>4</v>
      </c>
      <c r="F32" s="67"/>
      <c r="G32" s="65">
        <f t="shared" si="0"/>
        <v>1</v>
      </c>
      <c r="H32" s="66">
        <f t="shared" si="1"/>
        <v>4</v>
      </c>
      <c r="I32" s="20" t="str">
        <f t="shared" si="2"/>
        <v>-</v>
      </c>
      <c r="J32" s="21">
        <f t="shared" si="3"/>
        <v>1</v>
      </c>
    </row>
    <row r="33" spans="1:10" x14ac:dyDescent="0.2">
      <c r="A33" s="158" t="s">
        <v>469</v>
      </c>
      <c r="B33" s="65">
        <v>5</v>
      </c>
      <c r="C33" s="66">
        <v>0</v>
      </c>
      <c r="D33" s="65">
        <v>25</v>
      </c>
      <c r="E33" s="66">
        <v>6</v>
      </c>
      <c r="F33" s="67"/>
      <c r="G33" s="65">
        <f t="shared" si="0"/>
        <v>5</v>
      </c>
      <c r="H33" s="66">
        <f t="shared" si="1"/>
        <v>19</v>
      </c>
      <c r="I33" s="20" t="str">
        <f t="shared" si="2"/>
        <v>-</v>
      </c>
      <c r="J33" s="21">
        <f t="shared" si="3"/>
        <v>3.1666666666666665</v>
      </c>
    </row>
    <row r="34" spans="1:10" x14ac:dyDescent="0.2">
      <c r="A34" s="158" t="s">
        <v>396</v>
      </c>
      <c r="B34" s="65">
        <v>101</v>
      </c>
      <c r="C34" s="66">
        <v>66</v>
      </c>
      <c r="D34" s="65">
        <v>380</v>
      </c>
      <c r="E34" s="66">
        <v>257</v>
      </c>
      <c r="F34" s="67"/>
      <c r="G34" s="65">
        <f t="shared" si="0"/>
        <v>35</v>
      </c>
      <c r="H34" s="66">
        <f t="shared" si="1"/>
        <v>123</v>
      </c>
      <c r="I34" s="20">
        <f t="shared" si="2"/>
        <v>0.53030303030303028</v>
      </c>
      <c r="J34" s="21">
        <f t="shared" si="3"/>
        <v>0.47859922178988329</v>
      </c>
    </row>
    <row r="35" spans="1:10" x14ac:dyDescent="0.2">
      <c r="A35" s="158" t="s">
        <v>397</v>
      </c>
      <c r="B35" s="65">
        <v>94</v>
      </c>
      <c r="C35" s="66">
        <v>196</v>
      </c>
      <c r="D35" s="65">
        <v>1249</v>
      </c>
      <c r="E35" s="66">
        <v>733</v>
      </c>
      <c r="F35" s="67"/>
      <c r="G35" s="65">
        <f t="shared" si="0"/>
        <v>-102</v>
      </c>
      <c r="H35" s="66">
        <f t="shared" si="1"/>
        <v>516</v>
      </c>
      <c r="I35" s="20">
        <f t="shared" si="2"/>
        <v>-0.52040816326530615</v>
      </c>
      <c r="J35" s="21">
        <f t="shared" si="3"/>
        <v>0.70395634379263305</v>
      </c>
    </row>
    <row r="36" spans="1:10" x14ac:dyDescent="0.2">
      <c r="A36" s="158" t="s">
        <v>430</v>
      </c>
      <c r="B36" s="65">
        <v>168</v>
      </c>
      <c r="C36" s="66">
        <v>185</v>
      </c>
      <c r="D36" s="65">
        <v>987</v>
      </c>
      <c r="E36" s="66">
        <v>623</v>
      </c>
      <c r="F36" s="67"/>
      <c r="G36" s="65">
        <f t="shared" si="0"/>
        <v>-17</v>
      </c>
      <c r="H36" s="66">
        <f t="shared" si="1"/>
        <v>364</v>
      </c>
      <c r="I36" s="20">
        <f t="shared" si="2"/>
        <v>-9.1891891891891897E-2</v>
      </c>
      <c r="J36" s="21">
        <f t="shared" si="3"/>
        <v>0.5842696629213483</v>
      </c>
    </row>
    <row r="37" spans="1:10" x14ac:dyDescent="0.2">
      <c r="A37" s="158" t="s">
        <v>470</v>
      </c>
      <c r="B37" s="65">
        <v>111</v>
      </c>
      <c r="C37" s="66">
        <v>92</v>
      </c>
      <c r="D37" s="65">
        <v>448</v>
      </c>
      <c r="E37" s="66">
        <v>403</v>
      </c>
      <c r="F37" s="67"/>
      <c r="G37" s="65">
        <f t="shared" si="0"/>
        <v>19</v>
      </c>
      <c r="H37" s="66">
        <f t="shared" si="1"/>
        <v>45</v>
      </c>
      <c r="I37" s="20">
        <f t="shared" si="2"/>
        <v>0.20652173913043478</v>
      </c>
      <c r="J37" s="21">
        <f t="shared" si="3"/>
        <v>0.11166253101736973</v>
      </c>
    </row>
    <row r="38" spans="1:10" x14ac:dyDescent="0.2">
      <c r="A38" s="158" t="s">
        <v>491</v>
      </c>
      <c r="B38" s="65">
        <v>26</v>
      </c>
      <c r="C38" s="66">
        <v>8</v>
      </c>
      <c r="D38" s="65">
        <v>96</v>
      </c>
      <c r="E38" s="66">
        <v>47</v>
      </c>
      <c r="F38" s="67"/>
      <c r="G38" s="65">
        <f t="shared" si="0"/>
        <v>18</v>
      </c>
      <c r="H38" s="66">
        <f t="shared" si="1"/>
        <v>49</v>
      </c>
      <c r="I38" s="20">
        <f t="shared" si="2"/>
        <v>2.25</v>
      </c>
      <c r="J38" s="21">
        <f t="shared" si="3"/>
        <v>1.0425531914893618</v>
      </c>
    </row>
    <row r="39" spans="1:10" x14ac:dyDescent="0.2">
      <c r="A39" s="158" t="s">
        <v>346</v>
      </c>
      <c r="B39" s="65">
        <v>2</v>
      </c>
      <c r="C39" s="66">
        <v>2</v>
      </c>
      <c r="D39" s="65">
        <v>10</v>
      </c>
      <c r="E39" s="66">
        <v>2</v>
      </c>
      <c r="F39" s="67"/>
      <c r="G39" s="65">
        <f t="shared" si="0"/>
        <v>0</v>
      </c>
      <c r="H39" s="66">
        <f t="shared" si="1"/>
        <v>8</v>
      </c>
      <c r="I39" s="20">
        <f t="shared" si="2"/>
        <v>0</v>
      </c>
      <c r="J39" s="21">
        <f t="shared" si="3"/>
        <v>4</v>
      </c>
    </row>
    <row r="40" spans="1:10" x14ac:dyDescent="0.2">
      <c r="A40" s="158" t="s">
        <v>328</v>
      </c>
      <c r="B40" s="65">
        <v>4</v>
      </c>
      <c r="C40" s="66">
        <v>5</v>
      </c>
      <c r="D40" s="65">
        <v>11</v>
      </c>
      <c r="E40" s="66">
        <v>16</v>
      </c>
      <c r="F40" s="67"/>
      <c r="G40" s="65">
        <f t="shared" si="0"/>
        <v>-1</v>
      </c>
      <c r="H40" s="66">
        <f t="shared" si="1"/>
        <v>-5</v>
      </c>
      <c r="I40" s="20">
        <f t="shared" si="2"/>
        <v>-0.2</v>
      </c>
      <c r="J40" s="21">
        <f t="shared" si="3"/>
        <v>-0.3125</v>
      </c>
    </row>
    <row r="41" spans="1:10" s="160" customFormat="1" x14ac:dyDescent="0.2">
      <c r="A41" s="178" t="s">
        <v>652</v>
      </c>
      <c r="B41" s="71">
        <v>649</v>
      </c>
      <c r="C41" s="72">
        <v>871</v>
      </c>
      <c r="D41" s="71">
        <v>4128</v>
      </c>
      <c r="E41" s="72">
        <v>3169</v>
      </c>
      <c r="F41" s="73"/>
      <c r="G41" s="71">
        <f t="shared" si="0"/>
        <v>-222</v>
      </c>
      <c r="H41" s="72">
        <f t="shared" si="1"/>
        <v>959</v>
      </c>
      <c r="I41" s="37">
        <f t="shared" si="2"/>
        <v>-0.25487944890929964</v>
      </c>
      <c r="J41" s="38">
        <f t="shared" si="3"/>
        <v>0.3026191227516567</v>
      </c>
    </row>
    <row r="42" spans="1:10" x14ac:dyDescent="0.2">
      <c r="A42" s="177"/>
      <c r="B42" s="143"/>
      <c r="C42" s="144"/>
      <c r="D42" s="143"/>
      <c r="E42" s="144"/>
      <c r="F42" s="145"/>
      <c r="G42" s="143"/>
      <c r="H42" s="144"/>
      <c r="I42" s="151"/>
      <c r="J42" s="152"/>
    </row>
    <row r="43" spans="1:10" s="139" customFormat="1" x14ac:dyDescent="0.2">
      <c r="A43" s="159" t="s">
        <v>35</v>
      </c>
      <c r="B43" s="65"/>
      <c r="C43" s="66"/>
      <c r="D43" s="65"/>
      <c r="E43" s="66"/>
      <c r="F43" s="67"/>
      <c r="G43" s="65"/>
      <c r="H43" s="66"/>
      <c r="I43" s="20"/>
      <c r="J43" s="21"/>
    </row>
    <row r="44" spans="1:10" x14ac:dyDescent="0.2">
      <c r="A44" s="158" t="s">
        <v>492</v>
      </c>
      <c r="B44" s="65">
        <v>3</v>
      </c>
      <c r="C44" s="66">
        <v>4</v>
      </c>
      <c r="D44" s="65">
        <v>14</v>
      </c>
      <c r="E44" s="66">
        <v>14</v>
      </c>
      <c r="F44" s="67"/>
      <c r="G44" s="65">
        <f>B44-C44</f>
        <v>-1</v>
      </c>
      <c r="H44" s="66">
        <f>D44-E44</f>
        <v>0</v>
      </c>
      <c r="I44" s="20">
        <f>IF(C44=0, "-", IF(G44/C44&lt;10, G44/C44, "&gt;999%"))</f>
        <v>-0.25</v>
      </c>
      <c r="J44" s="21">
        <f>IF(E44=0, "-", IF(H44/E44&lt;10, H44/E44, "&gt;999%"))</f>
        <v>0</v>
      </c>
    </row>
    <row r="45" spans="1:10" x14ac:dyDescent="0.2">
      <c r="A45" s="158" t="s">
        <v>347</v>
      </c>
      <c r="B45" s="65">
        <v>4</v>
      </c>
      <c r="C45" s="66">
        <v>5</v>
      </c>
      <c r="D45" s="65">
        <v>20</v>
      </c>
      <c r="E45" s="66">
        <v>11</v>
      </c>
      <c r="F45" s="67"/>
      <c r="G45" s="65">
        <f>B45-C45</f>
        <v>-1</v>
      </c>
      <c r="H45" s="66">
        <f>D45-E45</f>
        <v>9</v>
      </c>
      <c r="I45" s="20">
        <f>IF(C45=0, "-", IF(G45/C45&lt;10, G45/C45, "&gt;999%"))</f>
        <v>-0.2</v>
      </c>
      <c r="J45" s="21">
        <f>IF(E45=0, "-", IF(H45/E45&lt;10, H45/E45, "&gt;999%"))</f>
        <v>0.81818181818181823</v>
      </c>
    </row>
    <row r="46" spans="1:10" x14ac:dyDescent="0.2">
      <c r="A46" s="158" t="s">
        <v>291</v>
      </c>
      <c r="B46" s="65">
        <v>1</v>
      </c>
      <c r="C46" s="66">
        <v>0</v>
      </c>
      <c r="D46" s="65">
        <v>5</v>
      </c>
      <c r="E46" s="66">
        <v>1</v>
      </c>
      <c r="F46" s="67"/>
      <c r="G46" s="65">
        <f>B46-C46</f>
        <v>1</v>
      </c>
      <c r="H46" s="66">
        <f>D46-E46</f>
        <v>4</v>
      </c>
      <c r="I46" s="20" t="str">
        <f>IF(C46=0, "-", IF(G46/C46&lt;10, G46/C46, "&gt;999%"))</f>
        <v>-</v>
      </c>
      <c r="J46" s="21">
        <f>IF(E46=0, "-", IF(H46/E46&lt;10, H46/E46, "&gt;999%"))</f>
        <v>4</v>
      </c>
    </row>
    <row r="47" spans="1:10" s="160" customFormat="1" x14ac:dyDescent="0.2">
      <c r="A47" s="178" t="s">
        <v>653</v>
      </c>
      <c r="B47" s="71">
        <v>8</v>
      </c>
      <c r="C47" s="72">
        <v>9</v>
      </c>
      <c r="D47" s="71">
        <v>39</v>
      </c>
      <c r="E47" s="72">
        <v>26</v>
      </c>
      <c r="F47" s="73"/>
      <c r="G47" s="71">
        <f>B47-C47</f>
        <v>-1</v>
      </c>
      <c r="H47" s="72">
        <f>D47-E47</f>
        <v>13</v>
      </c>
      <c r="I47" s="37">
        <f>IF(C47=0, "-", IF(G47/C47&lt;10, G47/C47, "&gt;999%"))</f>
        <v>-0.1111111111111111</v>
      </c>
      <c r="J47" s="38">
        <f>IF(E47=0, "-", IF(H47/E47&lt;10, H47/E47, "&gt;999%"))</f>
        <v>0.5</v>
      </c>
    </row>
    <row r="48" spans="1:10" x14ac:dyDescent="0.2">
      <c r="A48" s="177"/>
      <c r="B48" s="143"/>
      <c r="C48" s="144"/>
      <c r="D48" s="143"/>
      <c r="E48" s="144"/>
      <c r="F48" s="145"/>
      <c r="G48" s="143"/>
      <c r="H48" s="144"/>
      <c r="I48" s="151"/>
      <c r="J48" s="152"/>
    </row>
    <row r="49" spans="1:10" s="139" customFormat="1" x14ac:dyDescent="0.2">
      <c r="A49" s="159" t="s">
        <v>36</v>
      </c>
      <c r="B49" s="65"/>
      <c r="C49" s="66"/>
      <c r="D49" s="65"/>
      <c r="E49" s="66"/>
      <c r="F49" s="67"/>
      <c r="G49" s="65"/>
      <c r="H49" s="66"/>
      <c r="I49" s="20"/>
      <c r="J49" s="21"/>
    </row>
    <row r="50" spans="1:10" x14ac:dyDescent="0.2">
      <c r="A50" s="158" t="s">
        <v>240</v>
      </c>
      <c r="B50" s="65">
        <v>99</v>
      </c>
      <c r="C50" s="66">
        <v>148</v>
      </c>
      <c r="D50" s="65">
        <v>542</v>
      </c>
      <c r="E50" s="66">
        <v>516</v>
      </c>
      <c r="F50" s="67"/>
      <c r="G50" s="65">
        <f t="shared" ref="G50:G72" si="4">B50-C50</f>
        <v>-49</v>
      </c>
      <c r="H50" s="66">
        <f t="shared" ref="H50:H72" si="5">D50-E50</f>
        <v>26</v>
      </c>
      <c r="I50" s="20">
        <f t="shared" ref="I50:I72" si="6">IF(C50=0, "-", IF(G50/C50&lt;10, G50/C50, "&gt;999%"))</f>
        <v>-0.33108108108108109</v>
      </c>
      <c r="J50" s="21">
        <f t="shared" ref="J50:J72" si="7">IF(E50=0, "-", IF(H50/E50&lt;10, H50/E50, "&gt;999%"))</f>
        <v>5.0387596899224806E-2</v>
      </c>
    </row>
    <row r="51" spans="1:10" x14ac:dyDescent="0.2">
      <c r="A51" s="158" t="s">
        <v>241</v>
      </c>
      <c r="B51" s="65">
        <v>0</v>
      </c>
      <c r="C51" s="66">
        <v>0</v>
      </c>
      <c r="D51" s="65">
        <v>0</v>
      </c>
      <c r="E51" s="66">
        <v>6</v>
      </c>
      <c r="F51" s="67"/>
      <c r="G51" s="65">
        <f t="shared" si="4"/>
        <v>0</v>
      </c>
      <c r="H51" s="66">
        <f t="shared" si="5"/>
        <v>-6</v>
      </c>
      <c r="I51" s="20" t="str">
        <f t="shared" si="6"/>
        <v>-</v>
      </c>
      <c r="J51" s="21">
        <f t="shared" si="7"/>
        <v>-1</v>
      </c>
    </row>
    <row r="52" spans="1:10" x14ac:dyDescent="0.2">
      <c r="A52" s="158" t="s">
        <v>317</v>
      </c>
      <c r="B52" s="65">
        <v>24</v>
      </c>
      <c r="C52" s="66">
        <v>14</v>
      </c>
      <c r="D52" s="65">
        <v>139</v>
      </c>
      <c r="E52" s="66">
        <v>137</v>
      </c>
      <c r="F52" s="67"/>
      <c r="G52" s="65">
        <f t="shared" si="4"/>
        <v>10</v>
      </c>
      <c r="H52" s="66">
        <f t="shared" si="5"/>
        <v>2</v>
      </c>
      <c r="I52" s="20">
        <f t="shared" si="6"/>
        <v>0.7142857142857143</v>
      </c>
      <c r="J52" s="21">
        <f t="shared" si="7"/>
        <v>1.4598540145985401E-2</v>
      </c>
    </row>
    <row r="53" spans="1:10" x14ac:dyDescent="0.2">
      <c r="A53" s="158" t="s">
        <v>242</v>
      </c>
      <c r="B53" s="65">
        <v>94</v>
      </c>
      <c r="C53" s="66">
        <v>87</v>
      </c>
      <c r="D53" s="65">
        <v>404</v>
      </c>
      <c r="E53" s="66">
        <v>214</v>
      </c>
      <c r="F53" s="67"/>
      <c r="G53" s="65">
        <f t="shared" si="4"/>
        <v>7</v>
      </c>
      <c r="H53" s="66">
        <f t="shared" si="5"/>
        <v>190</v>
      </c>
      <c r="I53" s="20">
        <f t="shared" si="6"/>
        <v>8.0459770114942528E-2</v>
      </c>
      <c r="J53" s="21">
        <f t="shared" si="7"/>
        <v>0.88785046728971961</v>
      </c>
    </row>
    <row r="54" spans="1:10" x14ac:dyDescent="0.2">
      <c r="A54" s="158" t="s">
        <v>263</v>
      </c>
      <c r="B54" s="65">
        <v>193</v>
      </c>
      <c r="C54" s="66">
        <v>212</v>
      </c>
      <c r="D54" s="65">
        <v>765</v>
      </c>
      <c r="E54" s="66">
        <v>650</v>
      </c>
      <c r="F54" s="67"/>
      <c r="G54" s="65">
        <f t="shared" si="4"/>
        <v>-19</v>
      </c>
      <c r="H54" s="66">
        <f t="shared" si="5"/>
        <v>115</v>
      </c>
      <c r="I54" s="20">
        <f t="shared" si="6"/>
        <v>-8.9622641509433956E-2</v>
      </c>
      <c r="J54" s="21">
        <f t="shared" si="7"/>
        <v>0.17692307692307693</v>
      </c>
    </row>
    <row r="55" spans="1:10" x14ac:dyDescent="0.2">
      <c r="A55" s="158" t="s">
        <v>329</v>
      </c>
      <c r="B55" s="65">
        <v>58</v>
      </c>
      <c r="C55" s="66">
        <v>19</v>
      </c>
      <c r="D55" s="65">
        <v>216</v>
      </c>
      <c r="E55" s="66">
        <v>63</v>
      </c>
      <c r="F55" s="67"/>
      <c r="G55" s="65">
        <f t="shared" si="4"/>
        <v>39</v>
      </c>
      <c r="H55" s="66">
        <f t="shared" si="5"/>
        <v>153</v>
      </c>
      <c r="I55" s="20">
        <f t="shared" si="6"/>
        <v>2.0526315789473686</v>
      </c>
      <c r="J55" s="21">
        <f t="shared" si="7"/>
        <v>2.4285714285714284</v>
      </c>
    </row>
    <row r="56" spans="1:10" x14ac:dyDescent="0.2">
      <c r="A56" s="158" t="s">
        <v>264</v>
      </c>
      <c r="B56" s="65">
        <v>0</v>
      </c>
      <c r="C56" s="66">
        <v>2</v>
      </c>
      <c r="D56" s="65">
        <v>0</v>
      </c>
      <c r="E56" s="66">
        <v>17</v>
      </c>
      <c r="F56" s="67"/>
      <c r="G56" s="65">
        <f t="shared" si="4"/>
        <v>-2</v>
      </c>
      <c r="H56" s="66">
        <f t="shared" si="5"/>
        <v>-17</v>
      </c>
      <c r="I56" s="20">
        <f t="shared" si="6"/>
        <v>-1</v>
      </c>
      <c r="J56" s="21">
        <f t="shared" si="7"/>
        <v>-1</v>
      </c>
    </row>
    <row r="57" spans="1:10" x14ac:dyDescent="0.2">
      <c r="A57" s="158" t="s">
        <v>280</v>
      </c>
      <c r="B57" s="65">
        <v>21</v>
      </c>
      <c r="C57" s="66">
        <v>20</v>
      </c>
      <c r="D57" s="65">
        <v>79</v>
      </c>
      <c r="E57" s="66">
        <v>50</v>
      </c>
      <c r="F57" s="67"/>
      <c r="G57" s="65">
        <f t="shared" si="4"/>
        <v>1</v>
      </c>
      <c r="H57" s="66">
        <f t="shared" si="5"/>
        <v>29</v>
      </c>
      <c r="I57" s="20">
        <f t="shared" si="6"/>
        <v>0.05</v>
      </c>
      <c r="J57" s="21">
        <f t="shared" si="7"/>
        <v>0.57999999999999996</v>
      </c>
    </row>
    <row r="58" spans="1:10" x14ac:dyDescent="0.2">
      <c r="A58" s="158" t="s">
        <v>292</v>
      </c>
      <c r="B58" s="65">
        <v>15</v>
      </c>
      <c r="C58" s="66">
        <v>0</v>
      </c>
      <c r="D58" s="65">
        <v>15</v>
      </c>
      <c r="E58" s="66">
        <v>2</v>
      </c>
      <c r="F58" s="67"/>
      <c r="G58" s="65">
        <f t="shared" si="4"/>
        <v>15</v>
      </c>
      <c r="H58" s="66">
        <f t="shared" si="5"/>
        <v>13</v>
      </c>
      <c r="I58" s="20" t="str">
        <f t="shared" si="6"/>
        <v>-</v>
      </c>
      <c r="J58" s="21">
        <f t="shared" si="7"/>
        <v>6.5</v>
      </c>
    </row>
    <row r="59" spans="1:10" x14ac:dyDescent="0.2">
      <c r="A59" s="158" t="s">
        <v>293</v>
      </c>
      <c r="B59" s="65">
        <v>3</v>
      </c>
      <c r="C59" s="66">
        <v>6</v>
      </c>
      <c r="D59" s="65">
        <v>22</v>
      </c>
      <c r="E59" s="66">
        <v>17</v>
      </c>
      <c r="F59" s="67"/>
      <c r="G59" s="65">
        <f t="shared" si="4"/>
        <v>-3</v>
      </c>
      <c r="H59" s="66">
        <f t="shared" si="5"/>
        <v>5</v>
      </c>
      <c r="I59" s="20">
        <f t="shared" si="6"/>
        <v>-0.5</v>
      </c>
      <c r="J59" s="21">
        <f t="shared" si="7"/>
        <v>0.29411764705882354</v>
      </c>
    </row>
    <row r="60" spans="1:10" x14ac:dyDescent="0.2">
      <c r="A60" s="158" t="s">
        <v>348</v>
      </c>
      <c r="B60" s="65">
        <v>2</v>
      </c>
      <c r="C60" s="66">
        <v>3</v>
      </c>
      <c r="D60" s="65">
        <v>11</v>
      </c>
      <c r="E60" s="66">
        <v>18</v>
      </c>
      <c r="F60" s="67"/>
      <c r="G60" s="65">
        <f t="shared" si="4"/>
        <v>-1</v>
      </c>
      <c r="H60" s="66">
        <f t="shared" si="5"/>
        <v>-7</v>
      </c>
      <c r="I60" s="20">
        <f t="shared" si="6"/>
        <v>-0.33333333333333331</v>
      </c>
      <c r="J60" s="21">
        <f t="shared" si="7"/>
        <v>-0.3888888888888889</v>
      </c>
    </row>
    <row r="61" spans="1:10" x14ac:dyDescent="0.2">
      <c r="A61" s="158" t="s">
        <v>294</v>
      </c>
      <c r="B61" s="65">
        <v>2</v>
      </c>
      <c r="C61" s="66">
        <v>8</v>
      </c>
      <c r="D61" s="65">
        <v>8</v>
      </c>
      <c r="E61" s="66">
        <v>22</v>
      </c>
      <c r="F61" s="67"/>
      <c r="G61" s="65">
        <f t="shared" si="4"/>
        <v>-6</v>
      </c>
      <c r="H61" s="66">
        <f t="shared" si="5"/>
        <v>-14</v>
      </c>
      <c r="I61" s="20">
        <f t="shared" si="6"/>
        <v>-0.75</v>
      </c>
      <c r="J61" s="21">
        <f t="shared" si="7"/>
        <v>-0.63636363636363635</v>
      </c>
    </row>
    <row r="62" spans="1:10" x14ac:dyDescent="0.2">
      <c r="A62" s="158" t="s">
        <v>243</v>
      </c>
      <c r="B62" s="65">
        <v>5</v>
      </c>
      <c r="C62" s="66">
        <v>4</v>
      </c>
      <c r="D62" s="65">
        <v>14</v>
      </c>
      <c r="E62" s="66">
        <v>16</v>
      </c>
      <c r="F62" s="67"/>
      <c r="G62" s="65">
        <f t="shared" si="4"/>
        <v>1</v>
      </c>
      <c r="H62" s="66">
        <f t="shared" si="5"/>
        <v>-2</v>
      </c>
      <c r="I62" s="20">
        <f t="shared" si="6"/>
        <v>0.25</v>
      </c>
      <c r="J62" s="21">
        <f t="shared" si="7"/>
        <v>-0.125</v>
      </c>
    </row>
    <row r="63" spans="1:10" x14ac:dyDescent="0.2">
      <c r="A63" s="158" t="s">
        <v>349</v>
      </c>
      <c r="B63" s="65">
        <v>0</v>
      </c>
      <c r="C63" s="66">
        <v>0</v>
      </c>
      <c r="D63" s="65">
        <v>0</v>
      </c>
      <c r="E63" s="66">
        <v>3</v>
      </c>
      <c r="F63" s="67"/>
      <c r="G63" s="65">
        <f t="shared" si="4"/>
        <v>0</v>
      </c>
      <c r="H63" s="66">
        <f t="shared" si="5"/>
        <v>-3</v>
      </c>
      <c r="I63" s="20" t="str">
        <f t="shared" si="6"/>
        <v>-</v>
      </c>
      <c r="J63" s="21">
        <f t="shared" si="7"/>
        <v>-1</v>
      </c>
    </row>
    <row r="64" spans="1:10" x14ac:dyDescent="0.2">
      <c r="A64" s="158" t="s">
        <v>398</v>
      </c>
      <c r="B64" s="65">
        <v>176</v>
      </c>
      <c r="C64" s="66">
        <v>121</v>
      </c>
      <c r="D64" s="65">
        <v>640</v>
      </c>
      <c r="E64" s="66">
        <v>493</v>
      </c>
      <c r="F64" s="67"/>
      <c r="G64" s="65">
        <f t="shared" si="4"/>
        <v>55</v>
      </c>
      <c r="H64" s="66">
        <f t="shared" si="5"/>
        <v>147</v>
      </c>
      <c r="I64" s="20">
        <f t="shared" si="6"/>
        <v>0.45454545454545453</v>
      </c>
      <c r="J64" s="21">
        <f t="shared" si="7"/>
        <v>0.29817444219066935</v>
      </c>
    </row>
    <row r="65" spans="1:10" x14ac:dyDescent="0.2">
      <c r="A65" s="158" t="s">
        <v>399</v>
      </c>
      <c r="B65" s="65">
        <v>19</v>
      </c>
      <c r="C65" s="66">
        <v>58</v>
      </c>
      <c r="D65" s="65">
        <v>121</v>
      </c>
      <c r="E65" s="66">
        <v>140</v>
      </c>
      <c r="F65" s="67"/>
      <c r="G65" s="65">
        <f t="shared" si="4"/>
        <v>-39</v>
      </c>
      <c r="H65" s="66">
        <f t="shared" si="5"/>
        <v>-19</v>
      </c>
      <c r="I65" s="20">
        <f t="shared" si="6"/>
        <v>-0.67241379310344829</v>
      </c>
      <c r="J65" s="21">
        <f t="shared" si="7"/>
        <v>-0.1357142857142857</v>
      </c>
    </row>
    <row r="66" spans="1:10" x14ac:dyDescent="0.2">
      <c r="A66" s="158" t="s">
        <v>431</v>
      </c>
      <c r="B66" s="65">
        <v>172</v>
      </c>
      <c r="C66" s="66">
        <v>139</v>
      </c>
      <c r="D66" s="65">
        <v>794</v>
      </c>
      <c r="E66" s="66">
        <v>750</v>
      </c>
      <c r="F66" s="67"/>
      <c r="G66" s="65">
        <f t="shared" si="4"/>
        <v>33</v>
      </c>
      <c r="H66" s="66">
        <f t="shared" si="5"/>
        <v>44</v>
      </c>
      <c r="I66" s="20">
        <f t="shared" si="6"/>
        <v>0.23741007194244604</v>
      </c>
      <c r="J66" s="21">
        <f t="shared" si="7"/>
        <v>5.8666666666666666E-2</v>
      </c>
    </row>
    <row r="67" spans="1:10" x14ac:dyDescent="0.2">
      <c r="A67" s="158" t="s">
        <v>432</v>
      </c>
      <c r="B67" s="65">
        <v>27</v>
      </c>
      <c r="C67" s="66">
        <v>64</v>
      </c>
      <c r="D67" s="65">
        <v>168</v>
      </c>
      <c r="E67" s="66">
        <v>274</v>
      </c>
      <c r="F67" s="67"/>
      <c r="G67" s="65">
        <f t="shared" si="4"/>
        <v>-37</v>
      </c>
      <c r="H67" s="66">
        <f t="shared" si="5"/>
        <v>-106</v>
      </c>
      <c r="I67" s="20">
        <f t="shared" si="6"/>
        <v>-0.578125</v>
      </c>
      <c r="J67" s="21">
        <f t="shared" si="7"/>
        <v>-0.38686131386861317</v>
      </c>
    </row>
    <row r="68" spans="1:10" x14ac:dyDescent="0.2">
      <c r="A68" s="158" t="s">
        <v>471</v>
      </c>
      <c r="B68" s="65">
        <v>137</v>
      </c>
      <c r="C68" s="66">
        <v>139</v>
      </c>
      <c r="D68" s="65">
        <v>686</v>
      </c>
      <c r="E68" s="66">
        <v>476</v>
      </c>
      <c r="F68" s="67"/>
      <c r="G68" s="65">
        <f t="shared" si="4"/>
        <v>-2</v>
      </c>
      <c r="H68" s="66">
        <f t="shared" si="5"/>
        <v>210</v>
      </c>
      <c r="I68" s="20">
        <f t="shared" si="6"/>
        <v>-1.4388489208633094E-2</v>
      </c>
      <c r="J68" s="21">
        <f t="shared" si="7"/>
        <v>0.44117647058823528</v>
      </c>
    </row>
    <row r="69" spans="1:10" x14ac:dyDescent="0.2">
      <c r="A69" s="158" t="s">
        <v>472</v>
      </c>
      <c r="B69" s="65">
        <v>23</v>
      </c>
      <c r="C69" s="66">
        <v>31</v>
      </c>
      <c r="D69" s="65">
        <v>109</v>
      </c>
      <c r="E69" s="66">
        <v>133</v>
      </c>
      <c r="F69" s="67"/>
      <c r="G69" s="65">
        <f t="shared" si="4"/>
        <v>-8</v>
      </c>
      <c r="H69" s="66">
        <f t="shared" si="5"/>
        <v>-24</v>
      </c>
      <c r="I69" s="20">
        <f t="shared" si="6"/>
        <v>-0.25806451612903225</v>
      </c>
      <c r="J69" s="21">
        <f t="shared" si="7"/>
        <v>-0.18045112781954886</v>
      </c>
    </row>
    <row r="70" spans="1:10" x14ac:dyDescent="0.2">
      <c r="A70" s="158" t="s">
        <v>493</v>
      </c>
      <c r="B70" s="65">
        <v>33</v>
      </c>
      <c r="C70" s="66">
        <v>65</v>
      </c>
      <c r="D70" s="65">
        <v>168</v>
      </c>
      <c r="E70" s="66">
        <v>200</v>
      </c>
      <c r="F70" s="67"/>
      <c r="G70" s="65">
        <f t="shared" si="4"/>
        <v>-32</v>
      </c>
      <c r="H70" s="66">
        <f t="shared" si="5"/>
        <v>-32</v>
      </c>
      <c r="I70" s="20">
        <f t="shared" si="6"/>
        <v>-0.49230769230769234</v>
      </c>
      <c r="J70" s="21">
        <f t="shared" si="7"/>
        <v>-0.16</v>
      </c>
    </row>
    <row r="71" spans="1:10" x14ac:dyDescent="0.2">
      <c r="A71" s="158" t="s">
        <v>330</v>
      </c>
      <c r="B71" s="65">
        <v>2</v>
      </c>
      <c r="C71" s="66">
        <v>11</v>
      </c>
      <c r="D71" s="65">
        <v>12</v>
      </c>
      <c r="E71" s="66">
        <v>48</v>
      </c>
      <c r="F71" s="67"/>
      <c r="G71" s="65">
        <f t="shared" si="4"/>
        <v>-9</v>
      </c>
      <c r="H71" s="66">
        <f t="shared" si="5"/>
        <v>-36</v>
      </c>
      <c r="I71" s="20">
        <f t="shared" si="6"/>
        <v>-0.81818181818181823</v>
      </c>
      <c r="J71" s="21">
        <f t="shared" si="7"/>
        <v>-0.75</v>
      </c>
    </row>
    <row r="72" spans="1:10" s="160" customFormat="1" x14ac:dyDescent="0.2">
      <c r="A72" s="178" t="s">
        <v>654</v>
      </c>
      <c r="B72" s="71">
        <v>1105</v>
      </c>
      <c r="C72" s="72">
        <v>1151</v>
      </c>
      <c r="D72" s="71">
        <v>4913</v>
      </c>
      <c r="E72" s="72">
        <v>4245</v>
      </c>
      <c r="F72" s="73"/>
      <c r="G72" s="71">
        <f t="shared" si="4"/>
        <v>-46</v>
      </c>
      <c r="H72" s="72">
        <f t="shared" si="5"/>
        <v>668</v>
      </c>
      <c r="I72" s="37">
        <f t="shared" si="6"/>
        <v>-3.996524761077324E-2</v>
      </c>
      <c r="J72" s="38">
        <f t="shared" si="7"/>
        <v>0.15736160188457007</v>
      </c>
    </row>
    <row r="73" spans="1:10" x14ac:dyDescent="0.2">
      <c r="A73" s="177"/>
      <c r="B73" s="143"/>
      <c r="C73" s="144"/>
      <c r="D73" s="143"/>
      <c r="E73" s="144"/>
      <c r="F73" s="145"/>
      <c r="G73" s="143"/>
      <c r="H73" s="144"/>
      <c r="I73" s="151"/>
      <c r="J73" s="152"/>
    </row>
    <row r="74" spans="1:10" s="139" customFormat="1" x14ac:dyDescent="0.2">
      <c r="A74" s="159" t="s">
        <v>37</v>
      </c>
      <c r="B74" s="65"/>
      <c r="C74" s="66"/>
      <c r="D74" s="65"/>
      <c r="E74" s="66"/>
      <c r="F74" s="67"/>
      <c r="G74" s="65"/>
      <c r="H74" s="66"/>
      <c r="I74" s="20"/>
      <c r="J74" s="21"/>
    </row>
    <row r="75" spans="1:10" x14ac:dyDescent="0.2">
      <c r="A75" s="158" t="s">
        <v>37</v>
      </c>
      <c r="B75" s="65">
        <v>0</v>
      </c>
      <c r="C75" s="66">
        <v>1</v>
      </c>
      <c r="D75" s="65">
        <v>0</v>
      </c>
      <c r="E75" s="66">
        <v>1</v>
      </c>
      <c r="F75" s="67"/>
      <c r="G75" s="65">
        <f>B75-C75</f>
        <v>-1</v>
      </c>
      <c r="H75" s="66">
        <f>D75-E75</f>
        <v>-1</v>
      </c>
      <c r="I75" s="20">
        <f>IF(C75=0, "-", IF(G75/C75&lt;10, G75/C75, "&gt;999%"))</f>
        <v>-1</v>
      </c>
      <c r="J75" s="21">
        <f>IF(E75=0, "-", IF(H75/E75&lt;10, H75/E75, "&gt;999%"))</f>
        <v>-1</v>
      </c>
    </row>
    <row r="76" spans="1:10" s="160" customFormat="1" x14ac:dyDescent="0.2">
      <c r="A76" s="178" t="s">
        <v>655</v>
      </c>
      <c r="B76" s="71">
        <v>0</v>
      </c>
      <c r="C76" s="72">
        <v>1</v>
      </c>
      <c r="D76" s="71">
        <v>0</v>
      </c>
      <c r="E76" s="72">
        <v>1</v>
      </c>
      <c r="F76" s="73"/>
      <c r="G76" s="71">
        <f>B76-C76</f>
        <v>-1</v>
      </c>
      <c r="H76" s="72">
        <f>D76-E76</f>
        <v>-1</v>
      </c>
      <c r="I76" s="37">
        <f>IF(C76=0, "-", IF(G76/C76&lt;10, G76/C76, "&gt;999%"))</f>
        <v>-1</v>
      </c>
      <c r="J76" s="38">
        <f>IF(E76=0, "-", IF(H76/E76&lt;10, H76/E76, "&gt;999%"))</f>
        <v>-1</v>
      </c>
    </row>
    <row r="77" spans="1:10" x14ac:dyDescent="0.2">
      <c r="A77" s="177"/>
      <c r="B77" s="143"/>
      <c r="C77" s="144"/>
      <c r="D77" s="143"/>
      <c r="E77" s="144"/>
      <c r="F77" s="145"/>
      <c r="G77" s="143"/>
      <c r="H77" s="144"/>
      <c r="I77" s="151"/>
      <c r="J77" s="152"/>
    </row>
    <row r="78" spans="1:10" s="139" customFormat="1" x14ac:dyDescent="0.2">
      <c r="A78" s="159" t="s">
        <v>38</v>
      </c>
      <c r="B78" s="65"/>
      <c r="C78" s="66"/>
      <c r="D78" s="65"/>
      <c r="E78" s="66"/>
      <c r="F78" s="67"/>
      <c r="G78" s="65"/>
      <c r="H78" s="66"/>
      <c r="I78" s="20"/>
      <c r="J78" s="21"/>
    </row>
    <row r="79" spans="1:10" x14ac:dyDescent="0.2">
      <c r="A79" s="158" t="s">
        <v>532</v>
      </c>
      <c r="B79" s="65">
        <v>76</v>
      </c>
      <c r="C79" s="66">
        <v>0</v>
      </c>
      <c r="D79" s="65">
        <v>264</v>
      </c>
      <c r="E79" s="66">
        <v>0</v>
      </c>
      <c r="F79" s="67"/>
      <c r="G79" s="65">
        <f>B79-C79</f>
        <v>76</v>
      </c>
      <c r="H79" s="66">
        <f>D79-E79</f>
        <v>264</v>
      </c>
      <c r="I79" s="20" t="str">
        <f>IF(C79=0, "-", IF(G79/C79&lt;10, G79/C79, "&gt;999%"))</f>
        <v>-</v>
      </c>
      <c r="J79" s="21" t="str">
        <f>IF(E79=0, "-", IF(H79/E79&lt;10, H79/E79, "&gt;999%"))</f>
        <v>-</v>
      </c>
    </row>
    <row r="80" spans="1:10" s="160" customFormat="1" x14ac:dyDescent="0.2">
      <c r="A80" s="178" t="s">
        <v>656</v>
      </c>
      <c r="B80" s="71">
        <v>76</v>
      </c>
      <c r="C80" s="72">
        <v>0</v>
      </c>
      <c r="D80" s="71">
        <v>264</v>
      </c>
      <c r="E80" s="72">
        <v>0</v>
      </c>
      <c r="F80" s="73"/>
      <c r="G80" s="71">
        <f>B80-C80</f>
        <v>76</v>
      </c>
      <c r="H80" s="72">
        <f>D80-E80</f>
        <v>264</v>
      </c>
      <c r="I80" s="37" t="str">
        <f>IF(C80=0, "-", IF(G80/C80&lt;10, G80/C80, "&gt;999%"))</f>
        <v>-</v>
      </c>
      <c r="J80" s="38" t="str">
        <f>IF(E80=0, "-", IF(H80/E80&lt;10, H80/E80, "&gt;999%"))</f>
        <v>-</v>
      </c>
    </row>
    <row r="81" spans="1:10" x14ac:dyDescent="0.2">
      <c r="A81" s="177"/>
      <c r="B81" s="143"/>
      <c r="C81" s="144"/>
      <c r="D81" s="143"/>
      <c r="E81" s="144"/>
      <c r="F81" s="145"/>
      <c r="G81" s="143"/>
      <c r="H81" s="144"/>
      <c r="I81" s="151"/>
      <c r="J81" s="152"/>
    </row>
    <row r="82" spans="1:10" s="139" customFormat="1" x14ac:dyDescent="0.2">
      <c r="A82" s="159" t="s">
        <v>39</v>
      </c>
      <c r="B82" s="65"/>
      <c r="C82" s="66"/>
      <c r="D82" s="65"/>
      <c r="E82" s="66"/>
      <c r="F82" s="67"/>
      <c r="G82" s="65"/>
      <c r="H82" s="66"/>
      <c r="I82" s="20"/>
      <c r="J82" s="21"/>
    </row>
    <row r="83" spans="1:10" x14ac:dyDescent="0.2">
      <c r="A83" s="158" t="s">
        <v>289</v>
      </c>
      <c r="B83" s="65">
        <v>7</v>
      </c>
      <c r="C83" s="66">
        <v>22</v>
      </c>
      <c r="D83" s="65">
        <v>43</v>
      </c>
      <c r="E83" s="66">
        <v>71</v>
      </c>
      <c r="F83" s="67"/>
      <c r="G83" s="65">
        <f>B83-C83</f>
        <v>-15</v>
      </c>
      <c r="H83" s="66">
        <f>D83-E83</f>
        <v>-28</v>
      </c>
      <c r="I83" s="20">
        <f>IF(C83=0, "-", IF(G83/C83&lt;10, G83/C83, "&gt;999%"))</f>
        <v>-0.68181818181818177</v>
      </c>
      <c r="J83" s="21">
        <f>IF(E83=0, "-", IF(H83/E83&lt;10, H83/E83, "&gt;999%"))</f>
        <v>-0.39436619718309857</v>
      </c>
    </row>
    <row r="84" spans="1:10" s="160" customFormat="1" x14ac:dyDescent="0.2">
      <c r="A84" s="178" t="s">
        <v>657</v>
      </c>
      <c r="B84" s="71">
        <v>7</v>
      </c>
      <c r="C84" s="72">
        <v>22</v>
      </c>
      <c r="D84" s="71">
        <v>43</v>
      </c>
      <c r="E84" s="72">
        <v>71</v>
      </c>
      <c r="F84" s="73"/>
      <c r="G84" s="71">
        <f>B84-C84</f>
        <v>-15</v>
      </c>
      <c r="H84" s="72">
        <f>D84-E84</f>
        <v>-28</v>
      </c>
      <c r="I84" s="37">
        <f>IF(C84=0, "-", IF(G84/C84&lt;10, G84/C84, "&gt;999%"))</f>
        <v>-0.68181818181818177</v>
      </c>
      <c r="J84" s="38">
        <f>IF(E84=0, "-", IF(H84/E84&lt;10, H84/E84, "&gt;999%"))</f>
        <v>-0.39436619718309857</v>
      </c>
    </row>
    <row r="85" spans="1:10" x14ac:dyDescent="0.2">
      <c r="A85" s="177"/>
      <c r="B85" s="143"/>
      <c r="C85" s="144"/>
      <c r="D85" s="143"/>
      <c r="E85" s="144"/>
      <c r="F85" s="145"/>
      <c r="G85" s="143"/>
      <c r="H85" s="144"/>
      <c r="I85" s="151"/>
      <c r="J85" s="152"/>
    </row>
    <row r="86" spans="1:10" s="139" customFormat="1" x14ac:dyDescent="0.2">
      <c r="A86" s="159" t="s">
        <v>40</v>
      </c>
      <c r="B86" s="65"/>
      <c r="C86" s="66"/>
      <c r="D86" s="65"/>
      <c r="E86" s="66"/>
      <c r="F86" s="67"/>
      <c r="G86" s="65"/>
      <c r="H86" s="66"/>
      <c r="I86" s="20"/>
      <c r="J86" s="21"/>
    </row>
    <row r="87" spans="1:10" x14ac:dyDescent="0.2">
      <c r="A87" s="158" t="s">
        <v>217</v>
      </c>
      <c r="B87" s="65">
        <v>12</v>
      </c>
      <c r="C87" s="66">
        <v>1</v>
      </c>
      <c r="D87" s="65">
        <v>22</v>
      </c>
      <c r="E87" s="66">
        <v>10</v>
      </c>
      <c r="F87" s="67"/>
      <c r="G87" s="65">
        <f>B87-C87</f>
        <v>11</v>
      </c>
      <c r="H87" s="66">
        <f>D87-E87</f>
        <v>12</v>
      </c>
      <c r="I87" s="20" t="str">
        <f>IF(C87=0, "-", IF(G87/C87&lt;10, G87/C87, "&gt;999%"))</f>
        <v>&gt;999%</v>
      </c>
      <c r="J87" s="21">
        <f>IF(E87=0, "-", IF(H87/E87&lt;10, H87/E87, "&gt;999%"))</f>
        <v>1.2</v>
      </c>
    </row>
    <row r="88" spans="1:10" x14ac:dyDescent="0.2">
      <c r="A88" s="158" t="s">
        <v>359</v>
      </c>
      <c r="B88" s="65">
        <v>0</v>
      </c>
      <c r="C88" s="66">
        <v>2</v>
      </c>
      <c r="D88" s="65">
        <v>2</v>
      </c>
      <c r="E88" s="66">
        <v>23</v>
      </c>
      <c r="F88" s="67"/>
      <c r="G88" s="65">
        <f>B88-C88</f>
        <v>-2</v>
      </c>
      <c r="H88" s="66">
        <f>D88-E88</f>
        <v>-21</v>
      </c>
      <c r="I88" s="20">
        <f>IF(C88=0, "-", IF(G88/C88&lt;10, G88/C88, "&gt;999%"))</f>
        <v>-1</v>
      </c>
      <c r="J88" s="21">
        <f>IF(E88=0, "-", IF(H88/E88&lt;10, H88/E88, "&gt;999%"))</f>
        <v>-0.91304347826086951</v>
      </c>
    </row>
    <row r="89" spans="1:10" x14ac:dyDescent="0.2">
      <c r="A89" s="158" t="s">
        <v>407</v>
      </c>
      <c r="B89" s="65">
        <v>4</v>
      </c>
      <c r="C89" s="66">
        <v>7</v>
      </c>
      <c r="D89" s="65">
        <v>10</v>
      </c>
      <c r="E89" s="66">
        <v>20</v>
      </c>
      <c r="F89" s="67"/>
      <c r="G89" s="65">
        <f>B89-C89</f>
        <v>-3</v>
      </c>
      <c r="H89" s="66">
        <f>D89-E89</f>
        <v>-10</v>
      </c>
      <c r="I89" s="20">
        <f>IF(C89=0, "-", IF(G89/C89&lt;10, G89/C89, "&gt;999%"))</f>
        <v>-0.42857142857142855</v>
      </c>
      <c r="J89" s="21">
        <f>IF(E89=0, "-", IF(H89/E89&lt;10, H89/E89, "&gt;999%"))</f>
        <v>-0.5</v>
      </c>
    </row>
    <row r="90" spans="1:10" s="160" customFormat="1" x14ac:dyDescent="0.2">
      <c r="A90" s="178" t="s">
        <v>658</v>
      </c>
      <c r="B90" s="71">
        <v>16</v>
      </c>
      <c r="C90" s="72">
        <v>10</v>
      </c>
      <c r="D90" s="71">
        <v>34</v>
      </c>
      <c r="E90" s="72">
        <v>53</v>
      </c>
      <c r="F90" s="73"/>
      <c r="G90" s="71">
        <f>B90-C90</f>
        <v>6</v>
      </c>
      <c r="H90" s="72">
        <f>D90-E90</f>
        <v>-19</v>
      </c>
      <c r="I90" s="37">
        <f>IF(C90=0, "-", IF(G90/C90&lt;10, G90/C90, "&gt;999%"))</f>
        <v>0.6</v>
      </c>
      <c r="J90" s="38">
        <f>IF(E90=0, "-", IF(H90/E90&lt;10, H90/E90, "&gt;999%"))</f>
        <v>-0.35849056603773582</v>
      </c>
    </row>
    <row r="91" spans="1:10" x14ac:dyDescent="0.2">
      <c r="A91" s="177"/>
      <c r="B91" s="143"/>
      <c r="C91" s="144"/>
      <c r="D91" s="143"/>
      <c r="E91" s="144"/>
      <c r="F91" s="145"/>
      <c r="G91" s="143"/>
      <c r="H91" s="144"/>
      <c r="I91" s="151"/>
      <c r="J91" s="152"/>
    </row>
    <row r="92" spans="1:10" s="139" customFormat="1" x14ac:dyDescent="0.2">
      <c r="A92" s="159" t="s">
        <v>41</v>
      </c>
      <c r="B92" s="65"/>
      <c r="C92" s="66"/>
      <c r="D92" s="65"/>
      <c r="E92" s="66"/>
      <c r="F92" s="67"/>
      <c r="G92" s="65"/>
      <c r="H92" s="66"/>
      <c r="I92" s="20"/>
      <c r="J92" s="21"/>
    </row>
    <row r="93" spans="1:10" x14ac:dyDescent="0.2">
      <c r="A93" s="158" t="s">
        <v>578</v>
      </c>
      <c r="B93" s="65">
        <v>10</v>
      </c>
      <c r="C93" s="66">
        <v>12</v>
      </c>
      <c r="D93" s="65">
        <v>70</v>
      </c>
      <c r="E93" s="66">
        <v>59</v>
      </c>
      <c r="F93" s="67"/>
      <c r="G93" s="65">
        <f>B93-C93</f>
        <v>-2</v>
      </c>
      <c r="H93" s="66">
        <f>D93-E93</f>
        <v>11</v>
      </c>
      <c r="I93" s="20">
        <f>IF(C93=0, "-", IF(G93/C93&lt;10, G93/C93, "&gt;999%"))</f>
        <v>-0.16666666666666666</v>
      </c>
      <c r="J93" s="21">
        <f>IF(E93=0, "-", IF(H93/E93&lt;10, H93/E93, "&gt;999%"))</f>
        <v>0.1864406779661017</v>
      </c>
    </row>
    <row r="94" spans="1:10" x14ac:dyDescent="0.2">
      <c r="A94" s="158" t="s">
        <v>566</v>
      </c>
      <c r="B94" s="65">
        <v>5</v>
      </c>
      <c r="C94" s="66">
        <v>0</v>
      </c>
      <c r="D94" s="65">
        <v>8</v>
      </c>
      <c r="E94" s="66">
        <v>2</v>
      </c>
      <c r="F94" s="67"/>
      <c r="G94" s="65">
        <f>B94-C94</f>
        <v>5</v>
      </c>
      <c r="H94" s="66">
        <f>D94-E94</f>
        <v>6</v>
      </c>
      <c r="I94" s="20" t="str">
        <f>IF(C94=0, "-", IF(G94/C94&lt;10, G94/C94, "&gt;999%"))</f>
        <v>-</v>
      </c>
      <c r="J94" s="21">
        <f>IF(E94=0, "-", IF(H94/E94&lt;10, H94/E94, "&gt;999%"))</f>
        <v>3</v>
      </c>
    </row>
    <row r="95" spans="1:10" s="160" customFormat="1" x14ac:dyDescent="0.2">
      <c r="A95" s="178" t="s">
        <v>659</v>
      </c>
      <c r="B95" s="71">
        <v>15</v>
      </c>
      <c r="C95" s="72">
        <v>12</v>
      </c>
      <c r="D95" s="71">
        <v>78</v>
      </c>
      <c r="E95" s="72">
        <v>61</v>
      </c>
      <c r="F95" s="73"/>
      <c r="G95" s="71">
        <f>B95-C95</f>
        <v>3</v>
      </c>
      <c r="H95" s="72">
        <f>D95-E95</f>
        <v>17</v>
      </c>
      <c r="I95" s="37">
        <f>IF(C95=0, "-", IF(G95/C95&lt;10, G95/C95, "&gt;999%"))</f>
        <v>0.25</v>
      </c>
      <c r="J95" s="38">
        <f>IF(E95=0, "-", IF(H95/E95&lt;10, H95/E95, "&gt;999%"))</f>
        <v>0.27868852459016391</v>
      </c>
    </row>
    <row r="96" spans="1:10" x14ac:dyDescent="0.2">
      <c r="A96" s="177"/>
      <c r="B96" s="143"/>
      <c r="C96" s="144"/>
      <c r="D96" s="143"/>
      <c r="E96" s="144"/>
      <c r="F96" s="145"/>
      <c r="G96" s="143"/>
      <c r="H96" s="144"/>
      <c r="I96" s="151"/>
      <c r="J96" s="152"/>
    </row>
    <row r="97" spans="1:10" s="139" customFormat="1" x14ac:dyDescent="0.2">
      <c r="A97" s="159" t="s">
        <v>42</v>
      </c>
      <c r="B97" s="65"/>
      <c r="C97" s="66"/>
      <c r="D97" s="65"/>
      <c r="E97" s="66"/>
      <c r="F97" s="67"/>
      <c r="G97" s="65"/>
      <c r="H97" s="66"/>
      <c r="I97" s="20"/>
      <c r="J97" s="21"/>
    </row>
    <row r="98" spans="1:10" x14ac:dyDescent="0.2">
      <c r="A98" s="158" t="s">
        <v>579</v>
      </c>
      <c r="B98" s="65">
        <v>20</v>
      </c>
      <c r="C98" s="66">
        <v>14</v>
      </c>
      <c r="D98" s="65">
        <v>65</v>
      </c>
      <c r="E98" s="66">
        <v>19</v>
      </c>
      <c r="F98" s="67"/>
      <c r="G98" s="65">
        <f>B98-C98</f>
        <v>6</v>
      </c>
      <c r="H98" s="66">
        <f>D98-E98</f>
        <v>46</v>
      </c>
      <c r="I98" s="20">
        <f>IF(C98=0, "-", IF(G98/C98&lt;10, G98/C98, "&gt;999%"))</f>
        <v>0.42857142857142855</v>
      </c>
      <c r="J98" s="21">
        <f>IF(E98=0, "-", IF(H98/E98&lt;10, H98/E98, "&gt;999%"))</f>
        <v>2.4210526315789473</v>
      </c>
    </row>
    <row r="99" spans="1:10" s="160" customFormat="1" x14ac:dyDescent="0.2">
      <c r="A99" s="178" t="s">
        <v>660</v>
      </c>
      <c r="B99" s="71">
        <v>20</v>
      </c>
      <c r="C99" s="72">
        <v>14</v>
      </c>
      <c r="D99" s="71">
        <v>65</v>
      </c>
      <c r="E99" s="72">
        <v>19</v>
      </c>
      <c r="F99" s="73"/>
      <c r="G99" s="71">
        <f>B99-C99</f>
        <v>6</v>
      </c>
      <c r="H99" s="72">
        <f>D99-E99</f>
        <v>46</v>
      </c>
      <c r="I99" s="37">
        <f>IF(C99=0, "-", IF(G99/C99&lt;10, G99/C99, "&gt;999%"))</f>
        <v>0.42857142857142855</v>
      </c>
      <c r="J99" s="38">
        <f>IF(E99=0, "-", IF(H99/E99&lt;10, H99/E99, "&gt;999%"))</f>
        <v>2.4210526315789473</v>
      </c>
    </row>
    <row r="100" spans="1:10" x14ac:dyDescent="0.2">
      <c r="A100" s="177"/>
      <c r="B100" s="143"/>
      <c r="C100" s="144"/>
      <c r="D100" s="143"/>
      <c r="E100" s="144"/>
      <c r="F100" s="145"/>
      <c r="G100" s="143"/>
      <c r="H100" s="144"/>
      <c r="I100" s="151"/>
      <c r="J100" s="152"/>
    </row>
    <row r="101" spans="1:10" s="139" customFormat="1" x14ac:dyDescent="0.2">
      <c r="A101" s="159" t="s">
        <v>43</v>
      </c>
      <c r="B101" s="65"/>
      <c r="C101" s="66"/>
      <c r="D101" s="65"/>
      <c r="E101" s="66"/>
      <c r="F101" s="67"/>
      <c r="G101" s="65"/>
      <c r="H101" s="66"/>
      <c r="I101" s="20"/>
      <c r="J101" s="21"/>
    </row>
    <row r="102" spans="1:10" x14ac:dyDescent="0.2">
      <c r="A102" s="158" t="s">
        <v>350</v>
      </c>
      <c r="B102" s="65">
        <v>3</v>
      </c>
      <c r="C102" s="66">
        <v>4</v>
      </c>
      <c r="D102" s="65">
        <v>29</v>
      </c>
      <c r="E102" s="66">
        <v>39</v>
      </c>
      <c r="F102" s="67"/>
      <c r="G102" s="65">
        <f>B102-C102</f>
        <v>-1</v>
      </c>
      <c r="H102" s="66">
        <f>D102-E102</f>
        <v>-10</v>
      </c>
      <c r="I102" s="20">
        <f>IF(C102=0, "-", IF(G102/C102&lt;10, G102/C102, "&gt;999%"))</f>
        <v>-0.25</v>
      </c>
      <c r="J102" s="21">
        <f>IF(E102=0, "-", IF(H102/E102&lt;10, H102/E102, "&gt;999%"))</f>
        <v>-0.25641025641025639</v>
      </c>
    </row>
    <row r="103" spans="1:10" s="160" customFormat="1" x14ac:dyDescent="0.2">
      <c r="A103" s="178" t="s">
        <v>661</v>
      </c>
      <c r="B103" s="71">
        <v>3</v>
      </c>
      <c r="C103" s="72">
        <v>4</v>
      </c>
      <c r="D103" s="71">
        <v>29</v>
      </c>
      <c r="E103" s="72">
        <v>39</v>
      </c>
      <c r="F103" s="73"/>
      <c r="G103" s="71">
        <f>B103-C103</f>
        <v>-1</v>
      </c>
      <c r="H103" s="72">
        <f>D103-E103</f>
        <v>-10</v>
      </c>
      <c r="I103" s="37">
        <f>IF(C103=0, "-", IF(G103/C103&lt;10, G103/C103, "&gt;999%"))</f>
        <v>-0.25</v>
      </c>
      <c r="J103" s="38">
        <f>IF(E103=0, "-", IF(H103/E103&lt;10, H103/E103, "&gt;999%"))</f>
        <v>-0.25641025641025639</v>
      </c>
    </row>
    <row r="104" spans="1:10" x14ac:dyDescent="0.2">
      <c r="A104" s="177"/>
      <c r="B104" s="143"/>
      <c r="C104" s="144"/>
      <c r="D104" s="143"/>
      <c r="E104" s="144"/>
      <c r="F104" s="145"/>
      <c r="G104" s="143"/>
      <c r="H104" s="144"/>
      <c r="I104" s="151"/>
      <c r="J104" s="152"/>
    </row>
    <row r="105" spans="1:10" s="139" customFormat="1" x14ac:dyDescent="0.2">
      <c r="A105" s="159" t="s">
        <v>44</v>
      </c>
      <c r="B105" s="65"/>
      <c r="C105" s="66"/>
      <c r="D105" s="65"/>
      <c r="E105" s="66"/>
      <c r="F105" s="67"/>
      <c r="G105" s="65"/>
      <c r="H105" s="66"/>
      <c r="I105" s="20"/>
      <c r="J105" s="21"/>
    </row>
    <row r="106" spans="1:10" x14ac:dyDescent="0.2">
      <c r="A106" s="158" t="s">
        <v>315</v>
      </c>
      <c r="B106" s="65">
        <v>0</v>
      </c>
      <c r="C106" s="66">
        <v>3</v>
      </c>
      <c r="D106" s="65">
        <v>0</v>
      </c>
      <c r="E106" s="66">
        <v>18</v>
      </c>
      <c r="F106" s="67"/>
      <c r="G106" s="65">
        <f>B106-C106</f>
        <v>-3</v>
      </c>
      <c r="H106" s="66">
        <f>D106-E106</f>
        <v>-18</v>
      </c>
      <c r="I106" s="20">
        <f>IF(C106=0, "-", IF(G106/C106&lt;10, G106/C106, "&gt;999%"))</f>
        <v>-1</v>
      </c>
      <c r="J106" s="21">
        <f>IF(E106=0, "-", IF(H106/E106&lt;10, H106/E106, "&gt;999%"))</f>
        <v>-1</v>
      </c>
    </row>
    <row r="107" spans="1:10" x14ac:dyDescent="0.2">
      <c r="A107" s="158" t="s">
        <v>199</v>
      </c>
      <c r="B107" s="65">
        <v>22</v>
      </c>
      <c r="C107" s="66">
        <v>38</v>
      </c>
      <c r="D107" s="65">
        <v>95</v>
      </c>
      <c r="E107" s="66">
        <v>97</v>
      </c>
      <c r="F107" s="67"/>
      <c r="G107" s="65">
        <f>B107-C107</f>
        <v>-16</v>
      </c>
      <c r="H107" s="66">
        <f>D107-E107</f>
        <v>-2</v>
      </c>
      <c r="I107" s="20">
        <f>IF(C107=0, "-", IF(G107/C107&lt;10, G107/C107, "&gt;999%"))</f>
        <v>-0.42105263157894735</v>
      </c>
      <c r="J107" s="21">
        <f>IF(E107=0, "-", IF(H107/E107&lt;10, H107/E107, "&gt;999%"))</f>
        <v>-2.0618556701030927E-2</v>
      </c>
    </row>
    <row r="108" spans="1:10" x14ac:dyDescent="0.2">
      <c r="A108" s="158" t="s">
        <v>373</v>
      </c>
      <c r="B108" s="65">
        <v>0</v>
      </c>
      <c r="C108" s="66">
        <v>1</v>
      </c>
      <c r="D108" s="65">
        <v>0</v>
      </c>
      <c r="E108" s="66">
        <v>5</v>
      </c>
      <c r="F108" s="67"/>
      <c r="G108" s="65">
        <f>B108-C108</f>
        <v>-1</v>
      </c>
      <c r="H108" s="66">
        <f>D108-E108</f>
        <v>-5</v>
      </c>
      <c r="I108" s="20">
        <f>IF(C108=0, "-", IF(G108/C108&lt;10, G108/C108, "&gt;999%"))</f>
        <v>-1</v>
      </c>
      <c r="J108" s="21">
        <f>IF(E108=0, "-", IF(H108/E108&lt;10, H108/E108, "&gt;999%"))</f>
        <v>-1</v>
      </c>
    </row>
    <row r="109" spans="1:10" s="160" customFormat="1" x14ac:dyDescent="0.2">
      <c r="A109" s="178" t="s">
        <v>662</v>
      </c>
      <c r="B109" s="71">
        <v>22</v>
      </c>
      <c r="C109" s="72">
        <v>42</v>
      </c>
      <c r="D109" s="71">
        <v>95</v>
      </c>
      <c r="E109" s="72">
        <v>120</v>
      </c>
      <c r="F109" s="73"/>
      <c r="G109" s="71">
        <f>B109-C109</f>
        <v>-20</v>
      </c>
      <c r="H109" s="72">
        <f>D109-E109</f>
        <v>-25</v>
      </c>
      <c r="I109" s="37">
        <f>IF(C109=0, "-", IF(G109/C109&lt;10, G109/C109, "&gt;999%"))</f>
        <v>-0.47619047619047616</v>
      </c>
      <c r="J109" s="38">
        <f>IF(E109=0, "-", IF(H109/E109&lt;10, H109/E109, "&gt;999%"))</f>
        <v>-0.20833333333333334</v>
      </c>
    </row>
    <row r="110" spans="1:10" x14ac:dyDescent="0.2">
      <c r="A110" s="177"/>
      <c r="B110" s="143"/>
      <c r="C110" s="144"/>
      <c r="D110" s="143"/>
      <c r="E110" s="144"/>
      <c r="F110" s="145"/>
      <c r="G110" s="143"/>
      <c r="H110" s="144"/>
      <c r="I110" s="151"/>
      <c r="J110" s="152"/>
    </row>
    <row r="111" spans="1:10" s="139" customFormat="1" x14ac:dyDescent="0.2">
      <c r="A111" s="159" t="s">
        <v>45</v>
      </c>
      <c r="B111" s="65"/>
      <c r="C111" s="66"/>
      <c r="D111" s="65"/>
      <c r="E111" s="66"/>
      <c r="F111" s="67"/>
      <c r="G111" s="65"/>
      <c r="H111" s="66"/>
      <c r="I111" s="20"/>
      <c r="J111" s="21"/>
    </row>
    <row r="112" spans="1:10" x14ac:dyDescent="0.2">
      <c r="A112" s="158" t="s">
        <v>509</v>
      </c>
      <c r="B112" s="65">
        <v>0</v>
      </c>
      <c r="C112" s="66">
        <v>1</v>
      </c>
      <c r="D112" s="65">
        <v>0</v>
      </c>
      <c r="E112" s="66">
        <v>4</v>
      </c>
      <c r="F112" s="67"/>
      <c r="G112" s="65">
        <f>B112-C112</f>
        <v>-1</v>
      </c>
      <c r="H112" s="66">
        <f>D112-E112</f>
        <v>-4</v>
      </c>
      <c r="I112" s="20">
        <f>IF(C112=0, "-", IF(G112/C112&lt;10, G112/C112, "&gt;999%"))</f>
        <v>-1</v>
      </c>
      <c r="J112" s="21">
        <f>IF(E112=0, "-", IF(H112/E112&lt;10, H112/E112, "&gt;999%"))</f>
        <v>-1</v>
      </c>
    </row>
    <row r="113" spans="1:10" x14ac:dyDescent="0.2">
      <c r="A113" s="158" t="s">
        <v>552</v>
      </c>
      <c r="B113" s="65">
        <v>14</v>
      </c>
      <c r="C113" s="66">
        <v>25</v>
      </c>
      <c r="D113" s="65">
        <v>160</v>
      </c>
      <c r="E113" s="66">
        <v>106</v>
      </c>
      <c r="F113" s="67"/>
      <c r="G113" s="65">
        <f>B113-C113</f>
        <v>-11</v>
      </c>
      <c r="H113" s="66">
        <f>D113-E113</f>
        <v>54</v>
      </c>
      <c r="I113" s="20">
        <f>IF(C113=0, "-", IF(G113/C113&lt;10, G113/C113, "&gt;999%"))</f>
        <v>-0.44</v>
      </c>
      <c r="J113" s="21">
        <f>IF(E113=0, "-", IF(H113/E113&lt;10, H113/E113, "&gt;999%"))</f>
        <v>0.50943396226415094</v>
      </c>
    </row>
    <row r="114" spans="1:10" s="160" customFormat="1" x14ac:dyDescent="0.2">
      <c r="A114" s="178" t="s">
        <v>663</v>
      </c>
      <c r="B114" s="71">
        <v>14</v>
      </c>
      <c r="C114" s="72">
        <v>26</v>
      </c>
      <c r="D114" s="71">
        <v>160</v>
      </c>
      <c r="E114" s="72">
        <v>110</v>
      </c>
      <c r="F114" s="73"/>
      <c r="G114" s="71">
        <f>B114-C114</f>
        <v>-12</v>
      </c>
      <c r="H114" s="72">
        <f>D114-E114</f>
        <v>50</v>
      </c>
      <c r="I114" s="37">
        <f>IF(C114=0, "-", IF(G114/C114&lt;10, G114/C114, "&gt;999%"))</f>
        <v>-0.46153846153846156</v>
      </c>
      <c r="J114" s="38">
        <f>IF(E114=0, "-", IF(H114/E114&lt;10, H114/E114, "&gt;999%"))</f>
        <v>0.45454545454545453</v>
      </c>
    </row>
    <row r="115" spans="1:10" x14ac:dyDescent="0.2">
      <c r="A115" s="177"/>
      <c r="B115" s="143"/>
      <c r="C115" s="144"/>
      <c r="D115" s="143"/>
      <c r="E115" s="144"/>
      <c r="F115" s="145"/>
      <c r="G115" s="143"/>
      <c r="H115" s="144"/>
      <c r="I115" s="151"/>
      <c r="J115" s="152"/>
    </row>
    <row r="116" spans="1:10" s="139" customFormat="1" x14ac:dyDescent="0.2">
      <c r="A116" s="159" t="s">
        <v>46</v>
      </c>
      <c r="B116" s="65"/>
      <c r="C116" s="66"/>
      <c r="D116" s="65"/>
      <c r="E116" s="66"/>
      <c r="F116" s="67"/>
      <c r="G116" s="65"/>
      <c r="H116" s="66"/>
      <c r="I116" s="20"/>
      <c r="J116" s="21"/>
    </row>
    <row r="117" spans="1:10" x14ac:dyDescent="0.2">
      <c r="A117" s="158" t="s">
        <v>360</v>
      </c>
      <c r="B117" s="65">
        <v>0</v>
      </c>
      <c r="C117" s="66">
        <v>1</v>
      </c>
      <c r="D117" s="65">
        <v>0</v>
      </c>
      <c r="E117" s="66">
        <v>11</v>
      </c>
      <c r="F117" s="67"/>
      <c r="G117" s="65">
        <f t="shared" ref="G117:G131" si="8">B117-C117</f>
        <v>-1</v>
      </c>
      <c r="H117" s="66">
        <f t="shared" ref="H117:H131" si="9">D117-E117</f>
        <v>-11</v>
      </c>
      <c r="I117" s="20">
        <f t="shared" ref="I117:I131" si="10">IF(C117=0, "-", IF(G117/C117&lt;10, G117/C117, "&gt;999%"))</f>
        <v>-1</v>
      </c>
      <c r="J117" s="21">
        <f t="shared" ref="J117:J131" si="11">IF(E117=0, "-", IF(H117/E117&lt;10, H117/E117, "&gt;999%"))</f>
        <v>-1</v>
      </c>
    </row>
    <row r="118" spans="1:10" x14ac:dyDescent="0.2">
      <c r="A118" s="158" t="s">
        <v>444</v>
      </c>
      <c r="B118" s="65">
        <v>0</v>
      </c>
      <c r="C118" s="66">
        <v>25</v>
      </c>
      <c r="D118" s="65">
        <v>2</v>
      </c>
      <c r="E118" s="66">
        <v>115</v>
      </c>
      <c r="F118" s="67"/>
      <c r="G118" s="65">
        <f t="shared" si="8"/>
        <v>-25</v>
      </c>
      <c r="H118" s="66">
        <f t="shared" si="9"/>
        <v>-113</v>
      </c>
      <c r="I118" s="20">
        <f t="shared" si="10"/>
        <v>-1</v>
      </c>
      <c r="J118" s="21">
        <f t="shared" si="11"/>
        <v>-0.9826086956521739</v>
      </c>
    </row>
    <row r="119" spans="1:10" x14ac:dyDescent="0.2">
      <c r="A119" s="158" t="s">
        <v>408</v>
      </c>
      <c r="B119" s="65">
        <v>10</v>
      </c>
      <c r="C119" s="66">
        <v>24</v>
      </c>
      <c r="D119" s="65">
        <v>310</v>
      </c>
      <c r="E119" s="66">
        <v>230</v>
      </c>
      <c r="F119" s="67"/>
      <c r="G119" s="65">
        <f t="shared" si="8"/>
        <v>-14</v>
      </c>
      <c r="H119" s="66">
        <f t="shared" si="9"/>
        <v>80</v>
      </c>
      <c r="I119" s="20">
        <f t="shared" si="10"/>
        <v>-0.58333333333333337</v>
      </c>
      <c r="J119" s="21">
        <f t="shared" si="11"/>
        <v>0.34782608695652173</v>
      </c>
    </row>
    <row r="120" spans="1:10" x14ac:dyDescent="0.2">
      <c r="A120" s="158" t="s">
        <v>445</v>
      </c>
      <c r="B120" s="65">
        <v>209</v>
      </c>
      <c r="C120" s="66">
        <v>137</v>
      </c>
      <c r="D120" s="65">
        <v>959</v>
      </c>
      <c r="E120" s="66">
        <v>610</v>
      </c>
      <c r="F120" s="67"/>
      <c r="G120" s="65">
        <f t="shared" si="8"/>
        <v>72</v>
      </c>
      <c r="H120" s="66">
        <f t="shared" si="9"/>
        <v>349</v>
      </c>
      <c r="I120" s="20">
        <f t="shared" si="10"/>
        <v>0.52554744525547448</v>
      </c>
      <c r="J120" s="21">
        <f t="shared" si="11"/>
        <v>0.5721311475409836</v>
      </c>
    </row>
    <row r="121" spans="1:10" x14ac:dyDescent="0.2">
      <c r="A121" s="158" t="s">
        <v>202</v>
      </c>
      <c r="B121" s="65">
        <v>12</v>
      </c>
      <c r="C121" s="66">
        <v>17</v>
      </c>
      <c r="D121" s="65">
        <v>85</v>
      </c>
      <c r="E121" s="66">
        <v>24</v>
      </c>
      <c r="F121" s="67"/>
      <c r="G121" s="65">
        <f t="shared" si="8"/>
        <v>-5</v>
      </c>
      <c r="H121" s="66">
        <f t="shared" si="9"/>
        <v>61</v>
      </c>
      <c r="I121" s="20">
        <f t="shared" si="10"/>
        <v>-0.29411764705882354</v>
      </c>
      <c r="J121" s="21">
        <f t="shared" si="11"/>
        <v>2.5416666666666665</v>
      </c>
    </row>
    <row r="122" spans="1:10" x14ac:dyDescent="0.2">
      <c r="A122" s="158" t="s">
        <v>221</v>
      </c>
      <c r="B122" s="65">
        <v>19</v>
      </c>
      <c r="C122" s="66">
        <v>51</v>
      </c>
      <c r="D122" s="65">
        <v>142</v>
      </c>
      <c r="E122" s="66">
        <v>207</v>
      </c>
      <c r="F122" s="67"/>
      <c r="G122" s="65">
        <f t="shared" si="8"/>
        <v>-32</v>
      </c>
      <c r="H122" s="66">
        <f t="shared" si="9"/>
        <v>-65</v>
      </c>
      <c r="I122" s="20">
        <f t="shared" si="10"/>
        <v>-0.62745098039215685</v>
      </c>
      <c r="J122" s="21">
        <f t="shared" si="11"/>
        <v>-0.3140096618357488</v>
      </c>
    </row>
    <row r="123" spans="1:10" x14ac:dyDescent="0.2">
      <c r="A123" s="158" t="s">
        <v>249</v>
      </c>
      <c r="B123" s="65">
        <v>0</v>
      </c>
      <c r="C123" s="66">
        <v>1</v>
      </c>
      <c r="D123" s="65">
        <v>1</v>
      </c>
      <c r="E123" s="66">
        <v>35</v>
      </c>
      <c r="F123" s="67"/>
      <c r="G123" s="65">
        <f t="shared" si="8"/>
        <v>-1</v>
      </c>
      <c r="H123" s="66">
        <f t="shared" si="9"/>
        <v>-34</v>
      </c>
      <c r="I123" s="20">
        <f t="shared" si="10"/>
        <v>-1</v>
      </c>
      <c r="J123" s="21">
        <f t="shared" si="11"/>
        <v>-0.97142857142857142</v>
      </c>
    </row>
    <row r="124" spans="1:10" x14ac:dyDescent="0.2">
      <c r="A124" s="158" t="s">
        <v>318</v>
      </c>
      <c r="B124" s="65">
        <v>117</v>
      </c>
      <c r="C124" s="66">
        <v>129</v>
      </c>
      <c r="D124" s="65">
        <v>472</v>
      </c>
      <c r="E124" s="66">
        <v>435</v>
      </c>
      <c r="F124" s="67"/>
      <c r="G124" s="65">
        <f t="shared" si="8"/>
        <v>-12</v>
      </c>
      <c r="H124" s="66">
        <f t="shared" si="9"/>
        <v>37</v>
      </c>
      <c r="I124" s="20">
        <f t="shared" si="10"/>
        <v>-9.3023255813953487E-2</v>
      </c>
      <c r="J124" s="21">
        <f t="shared" si="11"/>
        <v>8.5057471264367815E-2</v>
      </c>
    </row>
    <row r="125" spans="1:10" x14ac:dyDescent="0.2">
      <c r="A125" s="158" t="s">
        <v>361</v>
      </c>
      <c r="B125" s="65">
        <v>80</v>
      </c>
      <c r="C125" s="66">
        <v>0</v>
      </c>
      <c r="D125" s="65">
        <v>479</v>
      </c>
      <c r="E125" s="66">
        <v>0</v>
      </c>
      <c r="F125" s="67"/>
      <c r="G125" s="65">
        <f t="shared" si="8"/>
        <v>80</v>
      </c>
      <c r="H125" s="66">
        <f t="shared" si="9"/>
        <v>479</v>
      </c>
      <c r="I125" s="20" t="str">
        <f t="shared" si="10"/>
        <v>-</v>
      </c>
      <c r="J125" s="21" t="str">
        <f t="shared" si="11"/>
        <v>-</v>
      </c>
    </row>
    <row r="126" spans="1:10" x14ac:dyDescent="0.2">
      <c r="A126" s="158" t="s">
        <v>523</v>
      </c>
      <c r="B126" s="65">
        <v>118</v>
      </c>
      <c r="C126" s="66">
        <v>52</v>
      </c>
      <c r="D126" s="65">
        <v>531</v>
      </c>
      <c r="E126" s="66">
        <v>236</v>
      </c>
      <c r="F126" s="67"/>
      <c r="G126" s="65">
        <f t="shared" si="8"/>
        <v>66</v>
      </c>
      <c r="H126" s="66">
        <f t="shared" si="9"/>
        <v>295</v>
      </c>
      <c r="I126" s="20">
        <f t="shared" si="10"/>
        <v>1.2692307692307692</v>
      </c>
      <c r="J126" s="21">
        <f t="shared" si="11"/>
        <v>1.25</v>
      </c>
    </row>
    <row r="127" spans="1:10" x14ac:dyDescent="0.2">
      <c r="A127" s="158" t="s">
        <v>533</v>
      </c>
      <c r="B127" s="65">
        <v>1502</v>
      </c>
      <c r="C127" s="66">
        <v>1370</v>
      </c>
      <c r="D127" s="65">
        <v>6521</v>
      </c>
      <c r="E127" s="66">
        <v>4935</v>
      </c>
      <c r="F127" s="67"/>
      <c r="G127" s="65">
        <f t="shared" si="8"/>
        <v>132</v>
      </c>
      <c r="H127" s="66">
        <f t="shared" si="9"/>
        <v>1586</v>
      </c>
      <c r="I127" s="20">
        <f t="shared" si="10"/>
        <v>9.6350364963503646E-2</v>
      </c>
      <c r="J127" s="21">
        <f t="shared" si="11"/>
        <v>0.32137791286727457</v>
      </c>
    </row>
    <row r="128" spans="1:10" x14ac:dyDescent="0.2">
      <c r="A128" s="158" t="s">
        <v>501</v>
      </c>
      <c r="B128" s="65">
        <v>6</v>
      </c>
      <c r="C128" s="66">
        <v>0</v>
      </c>
      <c r="D128" s="65">
        <v>12</v>
      </c>
      <c r="E128" s="66">
        <v>0</v>
      </c>
      <c r="F128" s="67"/>
      <c r="G128" s="65">
        <f t="shared" si="8"/>
        <v>6</v>
      </c>
      <c r="H128" s="66">
        <f t="shared" si="9"/>
        <v>12</v>
      </c>
      <c r="I128" s="20" t="str">
        <f t="shared" si="10"/>
        <v>-</v>
      </c>
      <c r="J128" s="21" t="str">
        <f t="shared" si="11"/>
        <v>-</v>
      </c>
    </row>
    <row r="129" spans="1:10" x14ac:dyDescent="0.2">
      <c r="A129" s="158" t="s">
        <v>513</v>
      </c>
      <c r="B129" s="65">
        <v>133</v>
      </c>
      <c r="C129" s="66">
        <v>116</v>
      </c>
      <c r="D129" s="65">
        <v>528</v>
      </c>
      <c r="E129" s="66">
        <v>333</v>
      </c>
      <c r="F129" s="67"/>
      <c r="G129" s="65">
        <f t="shared" si="8"/>
        <v>17</v>
      </c>
      <c r="H129" s="66">
        <f t="shared" si="9"/>
        <v>195</v>
      </c>
      <c r="I129" s="20">
        <f t="shared" si="10"/>
        <v>0.14655172413793102</v>
      </c>
      <c r="J129" s="21">
        <f t="shared" si="11"/>
        <v>0.5855855855855856</v>
      </c>
    </row>
    <row r="130" spans="1:10" x14ac:dyDescent="0.2">
      <c r="A130" s="158" t="s">
        <v>553</v>
      </c>
      <c r="B130" s="65">
        <v>43</v>
      </c>
      <c r="C130" s="66">
        <v>53</v>
      </c>
      <c r="D130" s="65">
        <v>297</v>
      </c>
      <c r="E130" s="66">
        <v>188</v>
      </c>
      <c r="F130" s="67"/>
      <c r="G130" s="65">
        <f t="shared" si="8"/>
        <v>-10</v>
      </c>
      <c r="H130" s="66">
        <f t="shared" si="9"/>
        <v>109</v>
      </c>
      <c r="I130" s="20">
        <f t="shared" si="10"/>
        <v>-0.18867924528301888</v>
      </c>
      <c r="J130" s="21">
        <f t="shared" si="11"/>
        <v>0.57978723404255317</v>
      </c>
    </row>
    <row r="131" spans="1:10" s="160" customFormat="1" x14ac:dyDescent="0.2">
      <c r="A131" s="178" t="s">
        <v>664</v>
      </c>
      <c r="B131" s="71">
        <v>2249</v>
      </c>
      <c r="C131" s="72">
        <v>1976</v>
      </c>
      <c r="D131" s="71">
        <v>10339</v>
      </c>
      <c r="E131" s="72">
        <v>7359</v>
      </c>
      <c r="F131" s="73"/>
      <c r="G131" s="71">
        <f t="shared" si="8"/>
        <v>273</v>
      </c>
      <c r="H131" s="72">
        <f t="shared" si="9"/>
        <v>2980</v>
      </c>
      <c r="I131" s="37">
        <f t="shared" si="10"/>
        <v>0.13815789473684212</v>
      </c>
      <c r="J131" s="38">
        <f t="shared" si="11"/>
        <v>0.40494632422883542</v>
      </c>
    </row>
    <row r="132" spans="1:10" x14ac:dyDescent="0.2">
      <c r="A132" s="177"/>
      <c r="B132" s="143"/>
      <c r="C132" s="144"/>
      <c r="D132" s="143"/>
      <c r="E132" s="144"/>
      <c r="F132" s="145"/>
      <c r="G132" s="143"/>
      <c r="H132" s="144"/>
      <c r="I132" s="151"/>
      <c r="J132" s="152"/>
    </row>
    <row r="133" spans="1:10" s="139" customFormat="1" x14ac:dyDescent="0.2">
      <c r="A133" s="159" t="s">
        <v>47</v>
      </c>
      <c r="B133" s="65"/>
      <c r="C133" s="66"/>
      <c r="D133" s="65"/>
      <c r="E133" s="66"/>
      <c r="F133" s="67"/>
      <c r="G133" s="65"/>
      <c r="H133" s="66"/>
      <c r="I133" s="20"/>
      <c r="J133" s="21"/>
    </row>
    <row r="134" spans="1:10" x14ac:dyDescent="0.2">
      <c r="A134" s="158" t="s">
        <v>580</v>
      </c>
      <c r="B134" s="65">
        <v>10</v>
      </c>
      <c r="C134" s="66">
        <v>5</v>
      </c>
      <c r="D134" s="65">
        <v>47</v>
      </c>
      <c r="E134" s="66">
        <v>33</v>
      </c>
      <c r="F134" s="67"/>
      <c r="G134" s="65">
        <f>B134-C134</f>
        <v>5</v>
      </c>
      <c r="H134" s="66">
        <f>D134-E134</f>
        <v>14</v>
      </c>
      <c r="I134" s="20">
        <f>IF(C134=0, "-", IF(G134/C134&lt;10, G134/C134, "&gt;999%"))</f>
        <v>1</v>
      </c>
      <c r="J134" s="21">
        <f>IF(E134=0, "-", IF(H134/E134&lt;10, H134/E134, "&gt;999%"))</f>
        <v>0.42424242424242425</v>
      </c>
    </row>
    <row r="135" spans="1:10" s="160" customFormat="1" x14ac:dyDescent="0.2">
      <c r="A135" s="178" t="s">
        <v>665</v>
      </c>
      <c r="B135" s="71">
        <v>10</v>
      </c>
      <c r="C135" s="72">
        <v>5</v>
      </c>
      <c r="D135" s="71">
        <v>47</v>
      </c>
      <c r="E135" s="72">
        <v>33</v>
      </c>
      <c r="F135" s="73"/>
      <c r="G135" s="71">
        <f>B135-C135</f>
        <v>5</v>
      </c>
      <c r="H135" s="72">
        <f>D135-E135</f>
        <v>14</v>
      </c>
      <c r="I135" s="37">
        <f>IF(C135=0, "-", IF(G135/C135&lt;10, G135/C135, "&gt;999%"))</f>
        <v>1</v>
      </c>
      <c r="J135" s="38">
        <f>IF(E135=0, "-", IF(H135/E135&lt;10, H135/E135, "&gt;999%"))</f>
        <v>0.42424242424242425</v>
      </c>
    </row>
    <row r="136" spans="1:10" x14ac:dyDescent="0.2">
      <c r="A136" s="177"/>
      <c r="B136" s="143"/>
      <c r="C136" s="144"/>
      <c r="D136" s="143"/>
      <c r="E136" s="144"/>
      <c r="F136" s="145"/>
      <c r="G136" s="143"/>
      <c r="H136" s="144"/>
      <c r="I136" s="151"/>
      <c r="J136" s="152"/>
    </row>
    <row r="137" spans="1:10" s="139" customFormat="1" x14ac:dyDescent="0.2">
      <c r="A137" s="159" t="s">
        <v>48</v>
      </c>
      <c r="B137" s="65"/>
      <c r="C137" s="66"/>
      <c r="D137" s="65"/>
      <c r="E137" s="66"/>
      <c r="F137" s="67"/>
      <c r="G137" s="65"/>
      <c r="H137" s="66"/>
      <c r="I137" s="20"/>
      <c r="J137" s="21"/>
    </row>
    <row r="138" spans="1:10" x14ac:dyDescent="0.2">
      <c r="A138" s="158" t="s">
        <v>554</v>
      </c>
      <c r="B138" s="65">
        <v>93</v>
      </c>
      <c r="C138" s="66">
        <v>94</v>
      </c>
      <c r="D138" s="65">
        <v>366</v>
      </c>
      <c r="E138" s="66">
        <v>276</v>
      </c>
      <c r="F138" s="67"/>
      <c r="G138" s="65">
        <f>B138-C138</f>
        <v>-1</v>
      </c>
      <c r="H138" s="66">
        <f>D138-E138</f>
        <v>90</v>
      </c>
      <c r="I138" s="20">
        <f>IF(C138=0, "-", IF(G138/C138&lt;10, G138/C138, "&gt;999%"))</f>
        <v>-1.0638297872340425E-2</v>
      </c>
      <c r="J138" s="21">
        <f>IF(E138=0, "-", IF(H138/E138&lt;10, H138/E138, "&gt;999%"))</f>
        <v>0.32608695652173914</v>
      </c>
    </row>
    <row r="139" spans="1:10" x14ac:dyDescent="0.2">
      <c r="A139" s="158" t="s">
        <v>567</v>
      </c>
      <c r="B139" s="65">
        <v>81</v>
      </c>
      <c r="C139" s="66">
        <v>52</v>
      </c>
      <c r="D139" s="65">
        <v>262</v>
      </c>
      <c r="E139" s="66">
        <v>176</v>
      </c>
      <c r="F139" s="67"/>
      <c r="G139" s="65">
        <f>B139-C139</f>
        <v>29</v>
      </c>
      <c r="H139" s="66">
        <f>D139-E139</f>
        <v>86</v>
      </c>
      <c r="I139" s="20">
        <f>IF(C139=0, "-", IF(G139/C139&lt;10, G139/C139, "&gt;999%"))</f>
        <v>0.55769230769230771</v>
      </c>
      <c r="J139" s="21">
        <f>IF(E139=0, "-", IF(H139/E139&lt;10, H139/E139, "&gt;999%"))</f>
        <v>0.48863636363636365</v>
      </c>
    </row>
    <row r="140" spans="1:10" x14ac:dyDescent="0.2">
      <c r="A140" s="158" t="s">
        <v>581</v>
      </c>
      <c r="B140" s="65">
        <v>44</v>
      </c>
      <c r="C140" s="66">
        <v>14</v>
      </c>
      <c r="D140" s="65">
        <v>122</v>
      </c>
      <c r="E140" s="66">
        <v>62</v>
      </c>
      <c r="F140" s="67"/>
      <c r="G140" s="65">
        <f>B140-C140</f>
        <v>30</v>
      </c>
      <c r="H140" s="66">
        <f>D140-E140</f>
        <v>60</v>
      </c>
      <c r="I140" s="20">
        <f>IF(C140=0, "-", IF(G140/C140&lt;10, G140/C140, "&gt;999%"))</f>
        <v>2.1428571428571428</v>
      </c>
      <c r="J140" s="21">
        <f>IF(E140=0, "-", IF(H140/E140&lt;10, H140/E140, "&gt;999%"))</f>
        <v>0.967741935483871</v>
      </c>
    </row>
    <row r="141" spans="1:10" s="160" customFormat="1" x14ac:dyDescent="0.2">
      <c r="A141" s="178" t="s">
        <v>666</v>
      </c>
      <c r="B141" s="71">
        <v>218</v>
      </c>
      <c r="C141" s="72">
        <v>160</v>
      </c>
      <c r="D141" s="71">
        <v>750</v>
      </c>
      <c r="E141" s="72">
        <v>514</v>
      </c>
      <c r="F141" s="73"/>
      <c r="G141" s="71">
        <f>B141-C141</f>
        <v>58</v>
      </c>
      <c r="H141" s="72">
        <f>D141-E141</f>
        <v>236</v>
      </c>
      <c r="I141" s="37">
        <f>IF(C141=0, "-", IF(G141/C141&lt;10, G141/C141, "&gt;999%"))</f>
        <v>0.36249999999999999</v>
      </c>
      <c r="J141" s="38">
        <f>IF(E141=0, "-", IF(H141/E141&lt;10, H141/E141, "&gt;999%"))</f>
        <v>0.45914396887159531</v>
      </c>
    </row>
    <row r="142" spans="1:10" x14ac:dyDescent="0.2">
      <c r="A142" s="177"/>
      <c r="B142" s="143"/>
      <c r="C142" s="144"/>
      <c r="D142" s="143"/>
      <c r="E142" s="144"/>
      <c r="F142" s="145"/>
      <c r="G142" s="143"/>
      <c r="H142" s="144"/>
      <c r="I142" s="151"/>
      <c r="J142" s="152"/>
    </row>
    <row r="143" spans="1:10" s="139" customFormat="1" x14ac:dyDescent="0.2">
      <c r="A143" s="159" t="s">
        <v>49</v>
      </c>
      <c r="B143" s="65"/>
      <c r="C143" s="66"/>
      <c r="D143" s="65"/>
      <c r="E143" s="66"/>
      <c r="F143" s="67"/>
      <c r="G143" s="65"/>
      <c r="H143" s="66"/>
      <c r="I143" s="20"/>
      <c r="J143" s="21"/>
    </row>
    <row r="144" spans="1:10" x14ac:dyDescent="0.2">
      <c r="A144" s="158" t="s">
        <v>265</v>
      </c>
      <c r="B144" s="65">
        <v>9</v>
      </c>
      <c r="C144" s="66">
        <v>12</v>
      </c>
      <c r="D144" s="65">
        <v>36</v>
      </c>
      <c r="E144" s="66">
        <v>33</v>
      </c>
      <c r="F144" s="67"/>
      <c r="G144" s="65">
        <f>B144-C144</f>
        <v>-3</v>
      </c>
      <c r="H144" s="66">
        <f>D144-E144</f>
        <v>3</v>
      </c>
      <c r="I144" s="20">
        <f>IF(C144=0, "-", IF(G144/C144&lt;10, G144/C144, "&gt;999%"))</f>
        <v>-0.25</v>
      </c>
      <c r="J144" s="21">
        <f>IF(E144=0, "-", IF(H144/E144&lt;10, H144/E144, "&gt;999%"))</f>
        <v>9.0909090909090912E-2</v>
      </c>
    </row>
    <row r="145" spans="1:10" x14ac:dyDescent="0.2">
      <c r="A145" s="158" t="s">
        <v>281</v>
      </c>
      <c r="B145" s="65">
        <v>3</v>
      </c>
      <c r="C145" s="66">
        <v>2</v>
      </c>
      <c r="D145" s="65">
        <v>14</v>
      </c>
      <c r="E145" s="66">
        <v>10</v>
      </c>
      <c r="F145" s="67"/>
      <c r="G145" s="65">
        <f>B145-C145</f>
        <v>1</v>
      </c>
      <c r="H145" s="66">
        <f>D145-E145</f>
        <v>4</v>
      </c>
      <c r="I145" s="20">
        <f>IF(C145=0, "-", IF(G145/C145&lt;10, G145/C145, "&gt;999%"))</f>
        <v>0.5</v>
      </c>
      <c r="J145" s="21">
        <f>IF(E145=0, "-", IF(H145/E145&lt;10, H145/E145, "&gt;999%"))</f>
        <v>0.4</v>
      </c>
    </row>
    <row r="146" spans="1:10" x14ac:dyDescent="0.2">
      <c r="A146" s="158" t="s">
        <v>433</v>
      </c>
      <c r="B146" s="65">
        <v>29</v>
      </c>
      <c r="C146" s="66">
        <v>0</v>
      </c>
      <c r="D146" s="65">
        <v>29</v>
      </c>
      <c r="E146" s="66">
        <v>0</v>
      </c>
      <c r="F146" s="67"/>
      <c r="G146" s="65">
        <f>B146-C146</f>
        <v>29</v>
      </c>
      <c r="H146" s="66">
        <f>D146-E146</f>
        <v>29</v>
      </c>
      <c r="I146" s="20" t="str">
        <f>IF(C146=0, "-", IF(G146/C146&lt;10, G146/C146, "&gt;999%"))</f>
        <v>-</v>
      </c>
      <c r="J146" s="21" t="str">
        <f>IF(E146=0, "-", IF(H146/E146&lt;10, H146/E146, "&gt;999%"))</f>
        <v>-</v>
      </c>
    </row>
    <row r="147" spans="1:10" x14ac:dyDescent="0.2">
      <c r="A147" s="158" t="s">
        <v>473</v>
      </c>
      <c r="B147" s="65">
        <v>24</v>
      </c>
      <c r="C147" s="66">
        <v>0</v>
      </c>
      <c r="D147" s="65">
        <v>108</v>
      </c>
      <c r="E147" s="66">
        <v>0</v>
      </c>
      <c r="F147" s="67"/>
      <c r="G147" s="65">
        <f>B147-C147</f>
        <v>24</v>
      </c>
      <c r="H147" s="66">
        <f>D147-E147</f>
        <v>108</v>
      </c>
      <c r="I147" s="20" t="str">
        <f>IF(C147=0, "-", IF(G147/C147&lt;10, G147/C147, "&gt;999%"))</f>
        <v>-</v>
      </c>
      <c r="J147" s="21" t="str">
        <f>IF(E147=0, "-", IF(H147/E147&lt;10, H147/E147, "&gt;999%"))</f>
        <v>-</v>
      </c>
    </row>
    <row r="148" spans="1:10" s="160" customFormat="1" x14ac:dyDescent="0.2">
      <c r="A148" s="178" t="s">
        <v>667</v>
      </c>
      <c r="B148" s="71">
        <v>65</v>
      </c>
      <c r="C148" s="72">
        <v>14</v>
      </c>
      <c r="D148" s="71">
        <v>187</v>
      </c>
      <c r="E148" s="72">
        <v>43</v>
      </c>
      <c r="F148" s="73"/>
      <c r="G148" s="71">
        <f>B148-C148</f>
        <v>51</v>
      </c>
      <c r="H148" s="72">
        <f>D148-E148</f>
        <v>144</v>
      </c>
      <c r="I148" s="37">
        <f>IF(C148=0, "-", IF(G148/C148&lt;10, G148/C148, "&gt;999%"))</f>
        <v>3.6428571428571428</v>
      </c>
      <c r="J148" s="38">
        <f>IF(E148=0, "-", IF(H148/E148&lt;10, H148/E148, "&gt;999%"))</f>
        <v>3.3488372093023258</v>
      </c>
    </row>
    <row r="149" spans="1:10" x14ac:dyDescent="0.2">
      <c r="A149" s="177"/>
      <c r="B149" s="143"/>
      <c r="C149" s="144"/>
      <c r="D149" s="143"/>
      <c r="E149" s="144"/>
      <c r="F149" s="145"/>
      <c r="G149" s="143"/>
      <c r="H149" s="144"/>
      <c r="I149" s="151"/>
      <c r="J149" s="152"/>
    </row>
    <row r="150" spans="1:10" s="139" customFormat="1" x14ac:dyDescent="0.2">
      <c r="A150" s="159" t="s">
        <v>50</v>
      </c>
      <c r="B150" s="65"/>
      <c r="C150" s="66"/>
      <c r="D150" s="65"/>
      <c r="E150" s="66"/>
      <c r="F150" s="67"/>
      <c r="G150" s="65"/>
      <c r="H150" s="66"/>
      <c r="I150" s="20"/>
      <c r="J150" s="21"/>
    </row>
    <row r="151" spans="1:10" x14ac:dyDescent="0.2">
      <c r="A151" s="158" t="s">
        <v>374</v>
      </c>
      <c r="B151" s="65">
        <v>66</v>
      </c>
      <c r="C151" s="66">
        <v>89</v>
      </c>
      <c r="D151" s="65">
        <v>585</v>
      </c>
      <c r="E151" s="66">
        <v>287</v>
      </c>
      <c r="F151" s="67"/>
      <c r="G151" s="65">
        <f t="shared" ref="G151:G158" si="12">B151-C151</f>
        <v>-23</v>
      </c>
      <c r="H151" s="66">
        <f t="shared" ref="H151:H158" si="13">D151-E151</f>
        <v>298</v>
      </c>
      <c r="I151" s="20">
        <f t="shared" ref="I151:I158" si="14">IF(C151=0, "-", IF(G151/C151&lt;10, G151/C151, "&gt;999%"))</f>
        <v>-0.25842696629213485</v>
      </c>
      <c r="J151" s="21">
        <f t="shared" ref="J151:J158" si="15">IF(E151=0, "-", IF(H151/E151&lt;10, H151/E151, "&gt;999%"))</f>
        <v>1.0383275261324041</v>
      </c>
    </row>
    <row r="152" spans="1:10" x14ac:dyDescent="0.2">
      <c r="A152" s="158" t="s">
        <v>409</v>
      </c>
      <c r="B152" s="65">
        <v>121</v>
      </c>
      <c r="C152" s="66">
        <v>41</v>
      </c>
      <c r="D152" s="65">
        <v>250</v>
      </c>
      <c r="E152" s="66">
        <v>116</v>
      </c>
      <c r="F152" s="67"/>
      <c r="G152" s="65">
        <f t="shared" si="12"/>
        <v>80</v>
      </c>
      <c r="H152" s="66">
        <f t="shared" si="13"/>
        <v>134</v>
      </c>
      <c r="I152" s="20">
        <f t="shared" si="14"/>
        <v>1.9512195121951219</v>
      </c>
      <c r="J152" s="21">
        <f t="shared" si="15"/>
        <v>1.1551724137931034</v>
      </c>
    </row>
    <row r="153" spans="1:10" x14ac:dyDescent="0.2">
      <c r="A153" s="158" t="s">
        <v>446</v>
      </c>
      <c r="B153" s="65">
        <v>10</v>
      </c>
      <c r="C153" s="66">
        <v>8</v>
      </c>
      <c r="D153" s="65">
        <v>75</v>
      </c>
      <c r="E153" s="66">
        <v>38</v>
      </c>
      <c r="F153" s="67"/>
      <c r="G153" s="65">
        <f t="shared" si="12"/>
        <v>2</v>
      </c>
      <c r="H153" s="66">
        <f t="shared" si="13"/>
        <v>37</v>
      </c>
      <c r="I153" s="20">
        <f t="shared" si="14"/>
        <v>0.25</v>
      </c>
      <c r="J153" s="21">
        <f t="shared" si="15"/>
        <v>0.97368421052631582</v>
      </c>
    </row>
    <row r="154" spans="1:10" x14ac:dyDescent="0.2">
      <c r="A154" s="158" t="s">
        <v>375</v>
      </c>
      <c r="B154" s="65">
        <v>148</v>
      </c>
      <c r="C154" s="66">
        <v>0</v>
      </c>
      <c r="D154" s="65">
        <v>277</v>
      </c>
      <c r="E154" s="66">
        <v>0</v>
      </c>
      <c r="F154" s="67"/>
      <c r="G154" s="65">
        <f t="shared" si="12"/>
        <v>148</v>
      </c>
      <c r="H154" s="66">
        <f t="shared" si="13"/>
        <v>277</v>
      </c>
      <c r="I154" s="20" t="str">
        <f t="shared" si="14"/>
        <v>-</v>
      </c>
      <c r="J154" s="21" t="str">
        <f t="shared" si="15"/>
        <v>-</v>
      </c>
    </row>
    <row r="155" spans="1:10" x14ac:dyDescent="0.2">
      <c r="A155" s="158" t="s">
        <v>524</v>
      </c>
      <c r="B155" s="65">
        <v>22</v>
      </c>
      <c r="C155" s="66">
        <v>55</v>
      </c>
      <c r="D155" s="65">
        <v>101</v>
      </c>
      <c r="E155" s="66">
        <v>184</v>
      </c>
      <c r="F155" s="67"/>
      <c r="G155" s="65">
        <f t="shared" si="12"/>
        <v>-33</v>
      </c>
      <c r="H155" s="66">
        <f t="shared" si="13"/>
        <v>-83</v>
      </c>
      <c r="I155" s="20">
        <f t="shared" si="14"/>
        <v>-0.6</v>
      </c>
      <c r="J155" s="21">
        <f t="shared" si="15"/>
        <v>-0.45108695652173914</v>
      </c>
    </row>
    <row r="156" spans="1:10" x14ac:dyDescent="0.2">
      <c r="A156" s="158" t="s">
        <v>534</v>
      </c>
      <c r="B156" s="65">
        <v>16</v>
      </c>
      <c r="C156" s="66">
        <v>36</v>
      </c>
      <c r="D156" s="65">
        <v>77</v>
      </c>
      <c r="E156" s="66">
        <v>114</v>
      </c>
      <c r="F156" s="67"/>
      <c r="G156" s="65">
        <f t="shared" si="12"/>
        <v>-20</v>
      </c>
      <c r="H156" s="66">
        <f t="shared" si="13"/>
        <v>-37</v>
      </c>
      <c r="I156" s="20">
        <f t="shared" si="14"/>
        <v>-0.55555555555555558</v>
      </c>
      <c r="J156" s="21">
        <f t="shared" si="15"/>
        <v>-0.32456140350877194</v>
      </c>
    </row>
    <row r="157" spans="1:10" x14ac:dyDescent="0.2">
      <c r="A157" s="158" t="s">
        <v>535</v>
      </c>
      <c r="B157" s="65">
        <v>243</v>
      </c>
      <c r="C157" s="66">
        <v>0</v>
      </c>
      <c r="D157" s="65">
        <v>981</v>
      </c>
      <c r="E157" s="66">
        <v>0</v>
      </c>
      <c r="F157" s="67"/>
      <c r="G157" s="65">
        <f t="shared" si="12"/>
        <v>243</v>
      </c>
      <c r="H157" s="66">
        <f t="shared" si="13"/>
        <v>981</v>
      </c>
      <c r="I157" s="20" t="str">
        <f t="shared" si="14"/>
        <v>-</v>
      </c>
      <c r="J157" s="21" t="str">
        <f t="shared" si="15"/>
        <v>-</v>
      </c>
    </row>
    <row r="158" spans="1:10" s="160" customFormat="1" x14ac:dyDescent="0.2">
      <c r="A158" s="178" t="s">
        <v>668</v>
      </c>
      <c r="B158" s="71">
        <v>626</v>
      </c>
      <c r="C158" s="72">
        <v>229</v>
      </c>
      <c r="D158" s="71">
        <v>2346</v>
      </c>
      <c r="E158" s="72">
        <v>739</v>
      </c>
      <c r="F158" s="73"/>
      <c r="G158" s="71">
        <f t="shared" si="12"/>
        <v>397</v>
      </c>
      <c r="H158" s="72">
        <f t="shared" si="13"/>
        <v>1607</v>
      </c>
      <c r="I158" s="37">
        <f t="shared" si="14"/>
        <v>1.7336244541484715</v>
      </c>
      <c r="J158" s="38">
        <f t="shared" si="15"/>
        <v>2.1745602165087958</v>
      </c>
    </row>
    <row r="159" spans="1:10" x14ac:dyDescent="0.2">
      <c r="A159" s="177"/>
      <c r="B159" s="143"/>
      <c r="C159" s="144"/>
      <c r="D159" s="143"/>
      <c r="E159" s="144"/>
      <c r="F159" s="145"/>
      <c r="G159" s="143"/>
      <c r="H159" s="144"/>
      <c r="I159" s="151"/>
      <c r="J159" s="152"/>
    </row>
    <row r="160" spans="1:10" s="139" customFormat="1" x14ac:dyDescent="0.2">
      <c r="A160" s="159" t="s">
        <v>51</v>
      </c>
      <c r="B160" s="65"/>
      <c r="C160" s="66"/>
      <c r="D160" s="65"/>
      <c r="E160" s="66"/>
      <c r="F160" s="67"/>
      <c r="G160" s="65"/>
      <c r="H160" s="66"/>
      <c r="I160" s="20"/>
      <c r="J160" s="21"/>
    </row>
    <row r="161" spans="1:10" x14ac:dyDescent="0.2">
      <c r="A161" s="158" t="s">
        <v>582</v>
      </c>
      <c r="B161" s="65">
        <v>15</v>
      </c>
      <c r="C161" s="66">
        <v>12</v>
      </c>
      <c r="D161" s="65">
        <v>69</v>
      </c>
      <c r="E161" s="66">
        <v>56</v>
      </c>
      <c r="F161" s="67"/>
      <c r="G161" s="65">
        <f>B161-C161</f>
        <v>3</v>
      </c>
      <c r="H161" s="66">
        <f>D161-E161</f>
        <v>13</v>
      </c>
      <c r="I161" s="20">
        <f>IF(C161=0, "-", IF(G161/C161&lt;10, G161/C161, "&gt;999%"))</f>
        <v>0.25</v>
      </c>
      <c r="J161" s="21">
        <f>IF(E161=0, "-", IF(H161/E161&lt;10, H161/E161, "&gt;999%"))</f>
        <v>0.23214285714285715</v>
      </c>
    </row>
    <row r="162" spans="1:10" x14ac:dyDescent="0.2">
      <c r="A162" s="158" t="s">
        <v>555</v>
      </c>
      <c r="B162" s="65">
        <v>165</v>
      </c>
      <c r="C162" s="66">
        <v>135</v>
      </c>
      <c r="D162" s="65">
        <v>737</v>
      </c>
      <c r="E162" s="66">
        <v>496</v>
      </c>
      <c r="F162" s="67"/>
      <c r="G162" s="65">
        <f>B162-C162</f>
        <v>30</v>
      </c>
      <c r="H162" s="66">
        <f>D162-E162</f>
        <v>241</v>
      </c>
      <c r="I162" s="20">
        <f>IF(C162=0, "-", IF(G162/C162&lt;10, G162/C162, "&gt;999%"))</f>
        <v>0.22222222222222221</v>
      </c>
      <c r="J162" s="21">
        <f>IF(E162=0, "-", IF(H162/E162&lt;10, H162/E162, "&gt;999%"))</f>
        <v>0.48588709677419356</v>
      </c>
    </row>
    <row r="163" spans="1:10" x14ac:dyDescent="0.2">
      <c r="A163" s="158" t="s">
        <v>568</v>
      </c>
      <c r="B163" s="65">
        <v>87</v>
      </c>
      <c r="C163" s="66">
        <v>102</v>
      </c>
      <c r="D163" s="65">
        <v>396</v>
      </c>
      <c r="E163" s="66">
        <v>362</v>
      </c>
      <c r="F163" s="67"/>
      <c r="G163" s="65">
        <f>B163-C163</f>
        <v>-15</v>
      </c>
      <c r="H163" s="66">
        <f>D163-E163</f>
        <v>34</v>
      </c>
      <c r="I163" s="20">
        <f>IF(C163=0, "-", IF(G163/C163&lt;10, G163/C163, "&gt;999%"))</f>
        <v>-0.14705882352941177</v>
      </c>
      <c r="J163" s="21">
        <f>IF(E163=0, "-", IF(H163/E163&lt;10, H163/E163, "&gt;999%"))</f>
        <v>9.3922651933701654E-2</v>
      </c>
    </row>
    <row r="164" spans="1:10" s="160" customFormat="1" x14ac:dyDescent="0.2">
      <c r="A164" s="178" t="s">
        <v>669</v>
      </c>
      <c r="B164" s="71">
        <v>267</v>
      </c>
      <c r="C164" s="72">
        <v>249</v>
      </c>
      <c r="D164" s="71">
        <v>1202</v>
      </c>
      <c r="E164" s="72">
        <v>914</v>
      </c>
      <c r="F164" s="73"/>
      <c r="G164" s="71">
        <f>B164-C164</f>
        <v>18</v>
      </c>
      <c r="H164" s="72">
        <f>D164-E164</f>
        <v>288</v>
      </c>
      <c r="I164" s="37">
        <f>IF(C164=0, "-", IF(G164/C164&lt;10, G164/C164, "&gt;999%"))</f>
        <v>7.2289156626506021E-2</v>
      </c>
      <c r="J164" s="38">
        <f>IF(E164=0, "-", IF(H164/E164&lt;10, H164/E164, "&gt;999%"))</f>
        <v>0.31509846827133481</v>
      </c>
    </row>
    <row r="165" spans="1:10" x14ac:dyDescent="0.2">
      <c r="A165" s="177"/>
      <c r="B165" s="143"/>
      <c r="C165" s="144"/>
      <c r="D165" s="143"/>
      <c r="E165" s="144"/>
      <c r="F165" s="145"/>
      <c r="G165" s="143"/>
      <c r="H165" s="144"/>
      <c r="I165" s="151"/>
      <c r="J165" s="152"/>
    </row>
    <row r="166" spans="1:10" s="139" customFormat="1" x14ac:dyDescent="0.2">
      <c r="A166" s="159" t="s">
        <v>52</v>
      </c>
      <c r="B166" s="65"/>
      <c r="C166" s="66"/>
      <c r="D166" s="65"/>
      <c r="E166" s="66"/>
      <c r="F166" s="67"/>
      <c r="G166" s="65"/>
      <c r="H166" s="66"/>
      <c r="I166" s="20"/>
      <c r="J166" s="21"/>
    </row>
    <row r="167" spans="1:10" x14ac:dyDescent="0.2">
      <c r="A167" s="158" t="s">
        <v>447</v>
      </c>
      <c r="B167" s="65">
        <v>0</v>
      </c>
      <c r="C167" s="66">
        <v>52</v>
      </c>
      <c r="D167" s="65">
        <v>0</v>
      </c>
      <c r="E167" s="66">
        <v>280</v>
      </c>
      <c r="F167" s="67"/>
      <c r="G167" s="65">
        <f t="shared" ref="G167:G175" si="16">B167-C167</f>
        <v>-52</v>
      </c>
      <c r="H167" s="66">
        <f t="shared" ref="H167:H175" si="17">D167-E167</f>
        <v>-280</v>
      </c>
      <c r="I167" s="20">
        <f t="shared" ref="I167:I175" si="18">IF(C167=0, "-", IF(G167/C167&lt;10, G167/C167, "&gt;999%"))</f>
        <v>-1</v>
      </c>
      <c r="J167" s="21">
        <f t="shared" ref="J167:J175" si="19">IF(E167=0, "-", IF(H167/E167&lt;10, H167/E167, "&gt;999%"))</f>
        <v>-1</v>
      </c>
    </row>
    <row r="168" spans="1:10" x14ac:dyDescent="0.2">
      <c r="A168" s="158" t="s">
        <v>222</v>
      </c>
      <c r="B168" s="65">
        <v>0</v>
      </c>
      <c r="C168" s="66">
        <v>22</v>
      </c>
      <c r="D168" s="65">
        <v>0</v>
      </c>
      <c r="E168" s="66">
        <v>237</v>
      </c>
      <c r="F168" s="67"/>
      <c r="G168" s="65">
        <f t="shared" si="16"/>
        <v>-22</v>
      </c>
      <c r="H168" s="66">
        <f t="shared" si="17"/>
        <v>-237</v>
      </c>
      <c r="I168" s="20">
        <f t="shared" si="18"/>
        <v>-1</v>
      </c>
      <c r="J168" s="21">
        <f t="shared" si="19"/>
        <v>-1</v>
      </c>
    </row>
    <row r="169" spans="1:10" x14ac:dyDescent="0.2">
      <c r="A169" s="158" t="s">
        <v>525</v>
      </c>
      <c r="B169" s="65">
        <v>0</v>
      </c>
      <c r="C169" s="66">
        <v>34</v>
      </c>
      <c r="D169" s="65">
        <v>0</v>
      </c>
      <c r="E169" s="66">
        <v>200</v>
      </c>
      <c r="F169" s="67"/>
      <c r="G169" s="65">
        <f t="shared" si="16"/>
        <v>-34</v>
      </c>
      <c r="H169" s="66">
        <f t="shared" si="17"/>
        <v>-200</v>
      </c>
      <c r="I169" s="20">
        <f t="shared" si="18"/>
        <v>-1</v>
      </c>
      <c r="J169" s="21">
        <f t="shared" si="19"/>
        <v>-1</v>
      </c>
    </row>
    <row r="170" spans="1:10" x14ac:dyDescent="0.2">
      <c r="A170" s="158" t="s">
        <v>536</v>
      </c>
      <c r="B170" s="65">
        <v>0</v>
      </c>
      <c r="C170" s="66">
        <v>148</v>
      </c>
      <c r="D170" s="65">
        <v>0</v>
      </c>
      <c r="E170" s="66">
        <v>1452</v>
      </c>
      <c r="F170" s="67"/>
      <c r="G170" s="65">
        <f t="shared" si="16"/>
        <v>-148</v>
      </c>
      <c r="H170" s="66">
        <f t="shared" si="17"/>
        <v>-1452</v>
      </c>
      <c r="I170" s="20">
        <f t="shared" si="18"/>
        <v>-1</v>
      </c>
      <c r="J170" s="21">
        <f t="shared" si="19"/>
        <v>-1</v>
      </c>
    </row>
    <row r="171" spans="1:10" x14ac:dyDescent="0.2">
      <c r="A171" s="158" t="s">
        <v>275</v>
      </c>
      <c r="B171" s="65">
        <v>0</v>
      </c>
      <c r="C171" s="66">
        <v>4</v>
      </c>
      <c r="D171" s="65">
        <v>0</v>
      </c>
      <c r="E171" s="66">
        <v>102</v>
      </c>
      <c r="F171" s="67"/>
      <c r="G171" s="65">
        <f t="shared" si="16"/>
        <v>-4</v>
      </c>
      <c r="H171" s="66">
        <f t="shared" si="17"/>
        <v>-102</v>
      </c>
      <c r="I171" s="20">
        <f t="shared" si="18"/>
        <v>-1</v>
      </c>
      <c r="J171" s="21">
        <f t="shared" si="19"/>
        <v>-1</v>
      </c>
    </row>
    <row r="172" spans="1:10" x14ac:dyDescent="0.2">
      <c r="A172" s="158" t="s">
        <v>410</v>
      </c>
      <c r="B172" s="65">
        <v>0</v>
      </c>
      <c r="C172" s="66">
        <v>61</v>
      </c>
      <c r="D172" s="65">
        <v>0</v>
      </c>
      <c r="E172" s="66">
        <v>377</v>
      </c>
      <c r="F172" s="67"/>
      <c r="G172" s="65">
        <f t="shared" si="16"/>
        <v>-61</v>
      </c>
      <c r="H172" s="66">
        <f t="shared" si="17"/>
        <v>-377</v>
      </c>
      <c r="I172" s="20">
        <f t="shared" si="18"/>
        <v>-1</v>
      </c>
      <c r="J172" s="21">
        <f t="shared" si="19"/>
        <v>-1</v>
      </c>
    </row>
    <row r="173" spans="1:10" x14ac:dyDescent="0.2">
      <c r="A173" s="158" t="s">
        <v>448</v>
      </c>
      <c r="B173" s="65">
        <v>0</v>
      </c>
      <c r="C173" s="66">
        <v>72</v>
      </c>
      <c r="D173" s="65">
        <v>0</v>
      </c>
      <c r="E173" s="66">
        <v>322</v>
      </c>
      <c r="F173" s="67"/>
      <c r="G173" s="65">
        <f t="shared" si="16"/>
        <v>-72</v>
      </c>
      <c r="H173" s="66">
        <f t="shared" si="17"/>
        <v>-322</v>
      </c>
      <c r="I173" s="20">
        <f t="shared" si="18"/>
        <v>-1</v>
      </c>
      <c r="J173" s="21">
        <f t="shared" si="19"/>
        <v>-1</v>
      </c>
    </row>
    <row r="174" spans="1:10" x14ac:dyDescent="0.2">
      <c r="A174" s="158" t="s">
        <v>362</v>
      </c>
      <c r="B174" s="65">
        <v>0</v>
      </c>
      <c r="C174" s="66">
        <v>68</v>
      </c>
      <c r="D174" s="65">
        <v>0</v>
      </c>
      <c r="E174" s="66">
        <v>596</v>
      </c>
      <c r="F174" s="67"/>
      <c r="G174" s="65">
        <f t="shared" si="16"/>
        <v>-68</v>
      </c>
      <c r="H174" s="66">
        <f t="shared" si="17"/>
        <v>-596</v>
      </c>
      <c r="I174" s="20">
        <f t="shared" si="18"/>
        <v>-1</v>
      </c>
      <c r="J174" s="21">
        <f t="shared" si="19"/>
        <v>-1</v>
      </c>
    </row>
    <row r="175" spans="1:10" s="160" customFormat="1" x14ac:dyDescent="0.2">
      <c r="A175" s="178" t="s">
        <v>670</v>
      </c>
      <c r="B175" s="71">
        <v>0</v>
      </c>
      <c r="C175" s="72">
        <v>461</v>
      </c>
      <c r="D175" s="71">
        <v>0</v>
      </c>
      <c r="E175" s="72">
        <v>3566</v>
      </c>
      <c r="F175" s="73"/>
      <c r="G175" s="71">
        <f t="shared" si="16"/>
        <v>-461</v>
      </c>
      <c r="H175" s="72">
        <f t="shared" si="17"/>
        <v>-3566</v>
      </c>
      <c r="I175" s="37">
        <f t="shared" si="18"/>
        <v>-1</v>
      </c>
      <c r="J175" s="38">
        <f t="shared" si="19"/>
        <v>-1</v>
      </c>
    </row>
    <row r="176" spans="1:10" x14ac:dyDescent="0.2">
      <c r="A176" s="177"/>
      <c r="B176" s="143"/>
      <c r="C176" s="144"/>
      <c r="D176" s="143"/>
      <c r="E176" s="144"/>
      <c r="F176" s="145"/>
      <c r="G176" s="143"/>
      <c r="H176" s="144"/>
      <c r="I176" s="151"/>
      <c r="J176" s="152"/>
    </row>
    <row r="177" spans="1:10" s="139" customFormat="1" x14ac:dyDescent="0.2">
      <c r="A177" s="159" t="s">
        <v>53</v>
      </c>
      <c r="B177" s="65"/>
      <c r="C177" s="66"/>
      <c r="D177" s="65"/>
      <c r="E177" s="66"/>
      <c r="F177" s="67"/>
      <c r="G177" s="65"/>
      <c r="H177" s="66"/>
      <c r="I177" s="20"/>
      <c r="J177" s="21"/>
    </row>
    <row r="178" spans="1:10" x14ac:dyDescent="0.2">
      <c r="A178" s="158" t="s">
        <v>250</v>
      </c>
      <c r="B178" s="65">
        <v>4</v>
      </c>
      <c r="C178" s="66">
        <v>4</v>
      </c>
      <c r="D178" s="65">
        <v>13</v>
      </c>
      <c r="E178" s="66">
        <v>18</v>
      </c>
      <c r="F178" s="67"/>
      <c r="G178" s="65">
        <f t="shared" ref="G178:G185" si="20">B178-C178</f>
        <v>0</v>
      </c>
      <c r="H178" s="66">
        <f t="shared" ref="H178:H185" si="21">D178-E178</f>
        <v>-5</v>
      </c>
      <c r="I178" s="20">
        <f t="shared" ref="I178:I185" si="22">IF(C178=0, "-", IF(G178/C178&lt;10, G178/C178, "&gt;999%"))</f>
        <v>0</v>
      </c>
      <c r="J178" s="21">
        <f t="shared" ref="J178:J185" si="23">IF(E178=0, "-", IF(H178/E178&lt;10, H178/E178, "&gt;999%"))</f>
        <v>-0.27777777777777779</v>
      </c>
    </row>
    <row r="179" spans="1:10" x14ac:dyDescent="0.2">
      <c r="A179" s="158" t="s">
        <v>203</v>
      </c>
      <c r="B179" s="65">
        <v>0</v>
      </c>
      <c r="C179" s="66">
        <v>14</v>
      </c>
      <c r="D179" s="65">
        <v>1</v>
      </c>
      <c r="E179" s="66">
        <v>48</v>
      </c>
      <c r="F179" s="67"/>
      <c r="G179" s="65">
        <f t="shared" si="20"/>
        <v>-14</v>
      </c>
      <c r="H179" s="66">
        <f t="shared" si="21"/>
        <v>-47</v>
      </c>
      <c r="I179" s="20">
        <f t="shared" si="22"/>
        <v>-1</v>
      </c>
      <c r="J179" s="21">
        <f t="shared" si="23"/>
        <v>-0.97916666666666663</v>
      </c>
    </row>
    <row r="180" spans="1:10" x14ac:dyDescent="0.2">
      <c r="A180" s="158" t="s">
        <v>223</v>
      </c>
      <c r="B180" s="65">
        <v>35</v>
      </c>
      <c r="C180" s="66">
        <v>277</v>
      </c>
      <c r="D180" s="65">
        <v>670</v>
      </c>
      <c r="E180" s="66">
        <v>1312</v>
      </c>
      <c r="F180" s="67"/>
      <c r="G180" s="65">
        <f t="shared" si="20"/>
        <v>-242</v>
      </c>
      <c r="H180" s="66">
        <f t="shared" si="21"/>
        <v>-642</v>
      </c>
      <c r="I180" s="20">
        <f t="shared" si="22"/>
        <v>-0.87364620938628157</v>
      </c>
      <c r="J180" s="21">
        <f t="shared" si="23"/>
        <v>-0.48932926829268292</v>
      </c>
    </row>
    <row r="181" spans="1:10" x14ac:dyDescent="0.2">
      <c r="A181" s="158" t="s">
        <v>411</v>
      </c>
      <c r="B181" s="65">
        <v>113</v>
      </c>
      <c r="C181" s="66">
        <v>440</v>
      </c>
      <c r="D181" s="65">
        <v>1356</v>
      </c>
      <c r="E181" s="66">
        <v>1751</v>
      </c>
      <c r="F181" s="67"/>
      <c r="G181" s="65">
        <f t="shared" si="20"/>
        <v>-327</v>
      </c>
      <c r="H181" s="66">
        <f t="shared" si="21"/>
        <v>-395</v>
      </c>
      <c r="I181" s="20">
        <f t="shared" si="22"/>
        <v>-0.74318181818181817</v>
      </c>
      <c r="J181" s="21">
        <f t="shared" si="23"/>
        <v>-0.22558537978298115</v>
      </c>
    </row>
    <row r="182" spans="1:10" x14ac:dyDescent="0.2">
      <c r="A182" s="158" t="s">
        <v>376</v>
      </c>
      <c r="B182" s="65">
        <v>172</v>
      </c>
      <c r="C182" s="66">
        <v>282</v>
      </c>
      <c r="D182" s="65">
        <v>1291</v>
      </c>
      <c r="E182" s="66">
        <v>1422</v>
      </c>
      <c r="F182" s="67"/>
      <c r="G182" s="65">
        <f t="shared" si="20"/>
        <v>-110</v>
      </c>
      <c r="H182" s="66">
        <f t="shared" si="21"/>
        <v>-131</v>
      </c>
      <c r="I182" s="20">
        <f t="shared" si="22"/>
        <v>-0.39007092198581561</v>
      </c>
      <c r="J182" s="21">
        <f t="shared" si="23"/>
        <v>-9.2123769338959216E-2</v>
      </c>
    </row>
    <row r="183" spans="1:10" x14ac:dyDescent="0.2">
      <c r="A183" s="158" t="s">
        <v>204</v>
      </c>
      <c r="B183" s="65">
        <v>2</v>
      </c>
      <c r="C183" s="66">
        <v>44</v>
      </c>
      <c r="D183" s="65">
        <v>120</v>
      </c>
      <c r="E183" s="66">
        <v>404</v>
      </c>
      <c r="F183" s="67"/>
      <c r="G183" s="65">
        <f t="shared" si="20"/>
        <v>-42</v>
      </c>
      <c r="H183" s="66">
        <f t="shared" si="21"/>
        <v>-284</v>
      </c>
      <c r="I183" s="20">
        <f t="shared" si="22"/>
        <v>-0.95454545454545459</v>
      </c>
      <c r="J183" s="21">
        <f t="shared" si="23"/>
        <v>-0.70297029702970293</v>
      </c>
    </row>
    <row r="184" spans="1:10" x14ac:dyDescent="0.2">
      <c r="A184" s="158" t="s">
        <v>302</v>
      </c>
      <c r="B184" s="65">
        <v>39</v>
      </c>
      <c r="C184" s="66">
        <v>51</v>
      </c>
      <c r="D184" s="65">
        <v>268</v>
      </c>
      <c r="E184" s="66">
        <v>234</v>
      </c>
      <c r="F184" s="67"/>
      <c r="G184" s="65">
        <f t="shared" si="20"/>
        <v>-12</v>
      </c>
      <c r="H184" s="66">
        <f t="shared" si="21"/>
        <v>34</v>
      </c>
      <c r="I184" s="20">
        <f t="shared" si="22"/>
        <v>-0.23529411764705882</v>
      </c>
      <c r="J184" s="21">
        <f t="shared" si="23"/>
        <v>0.14529914529914531</v>
      </c>
    </row>
    <row r="185" spans="1:10" s="160" customFormat="1" x14ac:dyDescent="0.2">
      <c r="A185" s="178" t="s">
        <v>671</v>
      </c>
      <c r="B185" s="71">
        <v>365</v>
      </c>
      <c r="C185" s="72">
        <v>1112</v>
      </c>
      <c r="D185" s="71">
        <v>3719</v>
      </c>
      <c r="E185" s="72">
        <v>5189</v>
      </c>
      <c r="F185" s="73"/>
      <c r="G185" s="71">
        <f t="shared" si="20"/>
        <v>-747</v>
      </c>
      <c r="H185" s="72">
        <f t="shared" si="21"/>
        <v>-1470</v>
      </c>
      <c r="I185" s="37">
        <f t="shared" si="22"/>
        <v>-0.6717625899280576</v>
      </c>
      <c r="J185" s="38">
        <f t="shared" si="23"/>
        <v>-0.28329157833879359</v>
      </c>
    </row>
    <row r="186" spans="1:10" x14ac:dyDescent="0.2">
      <c r="A186" s="177"/>
      <c r="B186" s="143"/>
      <c r="C186" s="144"/>
      <c r="D186" s="143"/>
      <c r="E186" s="144"/>
      <c r="F186" s="145"/>
      <c r="G186" s="143"/>
      <c r="H186" s="144"/>
      <c r="I186" s="151"/>
      <c r="J186" s="152"/>
    </row>
    <row r="187" spans="1:10" s="139" customFormat="1" x14ac:dyDescent="0.2">
      <c r="A187" s="159" t="s">
        <v>54</v>
      </c>
      <c r="B187" s="65"/>
      <c r="C187" s="66"/>
      <c r="D187" s="65"/>
      <c r="E187" s="66"/>
      <c r="F187" s="67"/>
      <c r="G187" s="65"/>
      <c r="H187" s="66"/>
      <c r="I187" s="20"/>
      <c r="J187" s="21"/>
    </row>
    <row r="188" spans="1:10" x14ac:dyDescent="0.2">
      <c r="A188" s="158" t="s">
        <v>205</v>
      </c>
      <c r="B188" s="65">
        <v>0</v>
      </c>
      <c r="C188" s="66">
        <v>0</v>
      </c>
      <c r="D188" s="65">
        <v>0</v>
      </c>
      <c r="E188" s="66">
        <v>10</v>
      </c>
      <c r="F188" s="67"/>
      <c r="G188" s="65">
        <f t="shared" ref="G188:G202" si="24">B188-C188</f>
        <v>0</v>
      </c>
      <c r="H188" s="66">
        <f t="shared" ref="H188:H202" si="25">D188-E188</f>
        <v>-10</v>
      </c>
      <c r="I188" s="20" t="str">
        <f t="shared" ref="I188:I202" si="26">IF(C188=0, "-", IF(G188/C188&lt;10, G188/C188, "&gt;999%"))</f>
        <v>-</v>
      </c>
      <c r="J188" s="21">
        <f t="shared" ref="J188:J202" si="27">IF(E188=0, "-", IF(H188/E188&lt;10, H188/E188, "&gt;999%"))</f>
        <v>-1</v>
      </c>
    </row>
    <row r="189" spans="1:10" x14ac:dyDescent="0.2">
      <c r="A189" s="158" t="s">
        <v>224</v>
      </c>
      <c r="B189" s="65">
        <v>0</v>
      </c>
      <c r="C189" s="66">
        <v>48</v>
      </c>
      <c r="D189" s="65">
        <v>3</v>
      </c>
      <c r="E189" s="66">
        <v>242</v>
      </c>
      <c r="F189" s="67"/>
      <c r="G189" s="65">
        <f t="shared" si="24"/>
        <v>-48</v>
      </c>
      <c r="H189" s="66">
        <f t="shared" si="25"/>
        <v>-239</v>
      </c>
      <c r="I189" s="20">
        <f t="shared" si="26"/>
        <v>-1</v>
      </c>
      <c r="J189" s="21">
        <f t="shared" si="27"/>
        <v>-0.98760330578512401</v>
      </c>
    </row>
    <row r="190" spans="1:10" x14ac:dyDescent="0.2">
      <c r="A190" s="158" t="s">
        <v>225</v>
      </c>
      <c r="B190" s="65">
        <v>809</v>
      </c>
      <c r="C190" s="66">
        <v>970</v>
      </c>
      <c r="D190" s="65">
        <v>4459</v>
      </c>
      <c r="E190" s="66">
        <v>3786</v>
      </c>
      <c r="F190" s="67"/>
      <c r="G190" s="65">
        <f t="shared" si="24"/>
        <v>-161</v>
      </c>
      <c r="H190" s="66">
        <f t="shared" si="25"/>
        <v>673</v>
      </c>
      <c r="I190" s="20">
        <f t="shared" si="26"/>
        <v>-0.16597938144329896</v>
      </c>
      <c r="J190" s="21">
        <f t="shared" si="27"/>
        <v>0.17776016904384576</v>
      </c>
    </row>
    <row r="191" spans="1:10" x14ac:dyDescent="0.2">
      <c r="A191" s="158" t="s">
        <v>514</v>
      </c>
      <c r="B191" s="65">
        <v>101</v>
      </c>
      <c r="C191" s="66">
        <v>183</v>
      </c>
      <c r="D191" s="65">
        <v>959</v>
      </c>
      <c r="E191" s="66">
        <v>613</v>
      </c>
      <c r="F191" s="67"/>
      <c r="G191" s="65">
        <f t="shared" si="24"/>
        <v>-82</v>
      </c>
      <c r="H191" s="66">
        <f t="shared" si="25"/>
        <v>346</v>
      </c>
      <c r="I191" s="20">
        <f t="shared" si="26"/>
        <v>-0.44808743169398907</v>
      </c>
      <c r="J191" s="21">
        <f t="shared" si="27"/>
        <v>0.56443719412724302</v>
      </c>
    </row>
    <row r="192" spans="1:10" x14ac:dyDescent="0.2">
      <c r="A192" s="158" t="s">
        <v>303</v>
      </c>
      <c r="B192" s="65">
        <v>19</v>
      </c>
      <c r="C192" s="66">
        <v>20</v>
      </c>
      <c r="D192" s="65">
        <v>153</v>
      </c>
      <c r="E192" s="66">
        <v>108</v>
      </c>
      <c r="F192" s="67"/>
      <c r="G192" s="65">
        <f t="shared" si="24"/>
        <v>-1</v>
      </c>
      <c r="H192" s="66">
        <f t="shared" si="25"/>
        <v>45</v>
      </c>
      <c r="I192" s="20">
        <f t="shared" si="26"/>
        <v>-0.05</v>
      </c>
      <c r="J192" s="21">
        <f t="shared" si="27"/>
        <v>0.41666666666666669</v>
      </c>
    </row>
    <row r="193" spans="1:10" x14ac:dyDescent="0.2">
      <c r="A193" s="158" t="s">
        <v>226</v>
      </c>
      <c r="B193" s="65">
        <v>10</v>
      </c>
      <c r="C193" s="66">
        <v>8</v>
      </c>
      <c r="D193" s="65">
        <v>54</v>
      </c>
      <c r="E193" s="66">
        <v>81</v>
      </c>
      <c r="F193" s="67"/>
      <c r="G193" s="65">
        <f t="shared" si="24"/>
        <v>2</v>
      </c>
      <c r="H193" s="66">
        <f t="shared" si="25"/>
        <v>-27</v>
      </c>
      <c r="I193" s="20">
        <f t="shared" si="26"/>
        <v>0.25</v>
      </c>
      <c r="J193" s="21">
        <f t="shared" si="27"/>
        <v>-0.33333333333333331</v>
      </c>
    </row>
    <row r="194" spans="1:10" x14ac:dyDescent="0.2">
      <c r="A194" s="158" t="s">
        <v>377</v>
      </c>
      <c r="B194" s="65">
        <v>402</v>
      </c>
      <c r="C194" s="66">
        <v>441</v>
      </c>
      <c r="D194" s="65">
        <v>2145</v>
      </c>
      <c r="E194" s="66">
        <v>1637</v>
      </c>
      <c r="F194" s="67"/>
      <c r="G194" s="65">
        <f t="shared" si="24"/>
        <v>-39</v>
      </c>
      <c r="H194" s="66">
        <f t="shared" si="25"/>
        <v>508</v>
      </c>
      <c r="I194" s="20">
        <f t="shared" si="26"/>
        <v>-8.8435374149659865E-2</v>
      </c>
      <c r="J194" s="21">
        <f t="shared" si="27"/>
        <v>0.3103237629810629</v>
      </c>
    </row>
    <row r="195" spans="1:10" x14ac:dyDescent="0.2">
      <c r="A195" s="158" t="s">
        <v>434</v>
      </c>
      <c r="B195" s="65">
        <v>0</v>
      </c>
      <c r="C195" s="66">
        <v>0</v>
      </c>
      <c r="D195" s="65">
        <v>20</v>
      </c>
      <c r="E195" s="66">
        <v>0</v>
      </c>
      <c r="F195" s="67"/>
      <c r="G195" s="65">
        <f t="shared" si="24"/>
        <v>0</v>
      </c>
      <c r="H195" s="66">
        <f t="shared" si="25"/>
        <v>20</v>
      </c>
      <c r="I195" s="20" t="str">
        <f t="shared" si="26"/>
        <v>-</v>
      </c>
      <c r="J195" s="21" t="str">
        <f t="shared" si="27"/>
        <v>-</v>
      </c>
    </row>
    <row r="196" spans="1:10" x14ac:dyDescent="0.2">
      <c r="A196" s="158" t="s">
        <v>449</v>
      </c>
      <c r="B196" s="65">
        <v>203</v>
      </c>
      <c r="C196" s="66">
        <v>0</v>
      </c>
      <c r="D196" s="65">
        <v>656</v>
      </c>
      <c r="E196" s="66">
        <v>0</v>
      </c>
      <c r="F196" s="67"/>
      <c r="G196" s="65">
        <f t="shared" si="24"/>
        <v>203</v>
      </c>
      <c r="H196" s="66">
        <f t="shared" si="25"/>
        <v>656</v>
      </c>
      <c r="I196" s="20" t="str">
        <f t="shared" si="26"/>
        <v>-</v>
      </c>
      <c r="J196" s="21" t="str">
        <f t="shared" si="27"/>
        <v>-</v>
      </c>
    </row>
    <row r="197" spans="1:10" x14ac:dyDescent="0.2">
      <c r="A197" s="158" t="s">
        <v>450</v>
      </c>
      <c r="B197" s="65">
        <v>149</v>
      </c>
      <c r="C197" s="66">
        <v>177</v>
      </c>
      <c r="D197" s="65">
        <v>994</v>
      </c>
      <c r="E197" s="66">
        <v>812</v>
      </c>
      <c r="F197" s="67"/>
      <c r="G197" s="65">
        <f t="shared" si="24"/>
        <v>-28</v>
      </c>
      <c r="H197" s="66">
        <f t="shared" si="25"/>
        <v>182</v>
      </c>
      <c r="I197" s="20">
        <f t="shared" si="26"/>
        <v>-0.15819209039548024</v>
      </c>
      <c r="J197" s="21">
        <f t="shared" si="27"/>
        <v>0.22413793103448276</v>
      </c>
    </row>
    <row r="198" spans="1:10" x14ac:dyDescent="0.2">
      <c r="A198" s="158" t="s">
        <v>251</v>
      </c>
      <c r="B198" s="65">
        <v>37</v>
      </c>
      <c r="C198" s="66">
        <v>13</v>
      </c>
      <c r="D198" s="65">
        <v>42</v>
      </c>
      <c r="E198" s="66">
        <v>67</v>
      </c>
      <c r="F198" s="67"/>
      <c r="G198" s="65">
        <f t="shared" si="24"/>
        <v>24</v>
      </c>
      <c r="H198" s="66">
        <f t="shared" si="25"/>
        <v>-25</v>
      </c>
      <c r="I198" s="20">
        <f t="shared" si="26"/>
        <v>1.8461538461538463</v>
      </c>
      <c r="J198" s="21">
        <f t="shared" si="27"/>
        <v>-0.37313432835820898</v>
      </c>
    </row>
    <row r="199" spans="1:10" x14ac:dyDescent="0.2">
      <c r="A199" s="158" t="s">
        <v>412</v>
      </c>
      <c r="B199" s="65">
        <v>451</v>
      </c>
      <c r="C199" s="66">
        <v>669</v>
      </c>
      <c r="D199" s="65">
        <v>2014</v>
      </c>
      <c r="E199" s="66">
        <v>2343</v>
      </c>
      <c r="F199" s="67"/>
      <c r="G199" s="65">
        <f t="shared" si="24"/>
        <v>-218</v>
      </c>
      <c r="H199" s="66">
        <f t="shared" si="25"/>
        <v>-329</v>
      </c>
      <c r="I199" s="20">
        <f t="shared" si="26"/>
        <v>-0.32585949177877427</v>
      </c>
      <c r="J199" s="21">
        <f t="shared" si="27"/>
        <v>-0.14041826717883055</v>
      </c>
    </row>
    <row r="200" spans="1:10" x14ac:dyDescent="0.2">
      <c r="A200" s="158" t="s">
        <v>319</v>
      </c>
      <c r="B200" s="65">
        <v>0</v>
      </c>
      <c r="C200" s="66">
        <v>22</v>
      </c>
      <c r="D200" s="65">
        <v>35</v>
      </c>
      <c r="E200" s="66">
        <v>86</v>
      </c>
      <c r="F200" s="67"/>
      <c r="G200" s="65">
        <f t="shared" si="24"/>
        <v>-22</v>
      </c>
      <c r="H200" s="66">
        <f t="shared" si="25"/>
        <v>-51</v>
      </c>
      <c r="I200" s="20">
        <f t="shared" si="26"/>
        <v>-1</v>
      </c>
      <c r="J200" s="21">
        <f t="shared" si="27"/>
        <v>-0.59302325581395354</v>
      </c>
    </row>
    <row r="201" spans="1:10" x14ac:dyDescent="0.2">
      <c r="A201" s="158" t="s">
        <v>363</v>
      </c>
      <c r="B201" s="65">
        <v>154</v>
      </c>
      <c r="C201" s="66">
        <v>90</v>
      </c>
      <c r="D201" s="65">
        <v>844</v>
      </c>
      <c r="E201" s="66">
        <v>464</v>
      </c>
      <c r="F201" s="67"/>
      <c r="G201" s="65">
        <f t="shared" si="24"/>
        <v>64</v>
      </c>
      <c r="H201" s="66">
        <f t="shared" si="25"/>
        <v>380</v>
      </c>
      <c r="I201" s="20">
        <f t="shared" si="26"/>
        <v>0.71111111111111114</v>
      </c>
      <c r="J201" s="21">
        <f t="shared" si="27"/>
        <v>0.81896551724137934</v>
      </c>
    </row>
    <row r="202" spans="1:10" s="160" customFormat="1" x14ac:dyDescent="0.2">
      <c r="A202" s="178" t="s">
        <v>672</v>
      </c>
      <c r="B202" s="71">
        <v>2335</v>
      </c>
      <c r="C202" s="72">
        <v>2641</v>
      </c>
      <c r="D202" s="71">
        <v>12378</v>
      </c>
      <c r="E202" s="72">
        <v>10249</v>
      </c>
      <c r="F202" s="73"/>
      <c r="G202" s="71">
        <f t="shared" si="24"/>
        <v>-306</v>
      </c>
      <c r="H202" s="72">
        <f t="shared" si="25"/>
        <v>2129</v>
      </c>
      <c r="I202" s="37">
        <f t="shared" si="26"/>
        <v>-0.11586520257478228</v>
      </c>
      <c r="J202" s="38">
        <f t="shared" si="27"/>
        <v>0.20772758317884671</v>
      </c>
    </row>
    <row r="203" spans="1:10" x14ac:dyDescent="0.2">
      <c r="A203" s="177"/>
      <c r="B203" s="143"/>
      <c r="C203" s="144"/>
      <c r="D203" s="143"/>
      <c r="E203" s="144"/>
      <c r="F203" s="145"/>
      <c r="G203" s="143"/>
      <c r="H203" s="144"/>
      <c r="I203" s="151"/>
      <c r="J203" s="152"/>
    </row>
    <row r="204" spans="1:10" s="139" customFormat="1" x14ac:dyDescent="0.2">
      <c r="A204" s="159" t="s">
        <v>55</v>
      </c>
      <c r="B204" s="65"/>
      <c r="C204" s="66"/>
      <c r="D204" s="65"/>
      <c r="E204" s="66"/>
      <c r="F204" s="67"/>
      <c r="G204" s="65"/>
      <c r="H204" s="66"/>
      <c r="I204" s="20"/>
      <c r="J204" s="21"/>
    </row>
    <row r="205" spans="1:10" x14ac:dyDescent="0.2">
      <c r="A205" s="158" t="s">
        <v>569</v>
      </c>
      <c r="B205" s="65">
        <v>0</v>
      </c>
      <c r="C205" s="66">
        <v>0</v>
      </c>
      <c r="D205" s="65">
        <v>1</v>
      </c>
      <c r="E205" s="66">
        <v>0</v>
      </c>
      <c r="F205" s="67"/>
      <c r="G205" s="65">
        <f t="shared" ref="G205:G210" si="28">B205-C205</f>
        <v>0</v>
      </c>
      <c r="H205" s="66">
        <f t="shared" ref="H205:H210" si="29">D205-E205</f>
        <v>1</v>
      </c>
      <c r="I205" s="20" t="str">
        <f t="shared" ref="I205:I210" si="30">IF(C205=0, "-", IF(G205/C205&lt;10, G205/C205, "&gt;999%"))</f>
        <v>-</v>
      </c>
      <c r="J205" s="21" t="str">
        <f t="shared" ref="J205:J210" si="31">IF(E205=0, "-", IF(H205/E205&lt;10, H205/E205, "&gt;999%"))</f>
        <v>-</v>
      </c>
    </row>
    <row r="206" spans="1:10" x14ac:dyDescent="0.2">
      <c r="A206" s="158" t="s">
        <v>556</v>
      </c>
      <c r="B206" s="65">
        <v>4</v>
      </c>
      <c r="C206" s="66">
        <v>3</v>
      </c>
      <c r="D206" s="65">
        <v>31</v>
      </c>
      <c r="E206" s="66">
        <v>14</v>
      </c>
      <c r="F206" s="67"/>
      <c r="G206" s="65">
        <f t="shared" si="28"/>
        <v>1</v>
      </c>
      <c r="H206" s="66">
        <f t="shared" si="29"/>
        <v>17</v>
      </c>
      <c r="I206" s="20">
        <f t="shared" si="30"/>
        <v>0.33333333333333331</v>
      </c>
      <c r="J206" s="21">
        <f t="shared" si="31"/>
        <v>1.2142857142857142</v>
      </c>
    </row>
    <row r="207" spans="1:10" x14ac:dyDescent="0.2">
      <c r="A207" s="158" t="s">
        <v>557</v>
      </c>
      <c r="B207" s="65">
        <v>0</v>
      </c>
      <c r="C207" s="66">
        <v>0</v>
      </c>
      <c r="D207" s="65">
        <v>1</v>
      </c>
      <c r="E207" s="66">
        <v>4</v>
      </c>
      <c r="F207" s="67"/>
      <c r="G207" s="65">
        <f t="shared" si="28"/>
        <v>0</v>
      </c>
      <c r="H207" s="66">
        <f t="shared" si="29"/>
        <v>-3</v>
      </c>
      <c r="I207" s="20" t="str">
        <f t="shared" si="30"/>
        <v>-</v>
      </c>
      <c r="J207" s="21">
        <f t="shared" si="31"/>
        <v>-0.75</v>
      </c>
    </row>
    <row r="208" spans="1:10" x14ac:dyDescent="0.2">
      <c r="A208" s="158" t="s">
        <v>570</v>
      </c>
      <c r="B208" s="65">
        <v>0</v>
      </c>
      <c r="C208" s="66">
        <v>0</v>
      </c>
      <c r="D208" s="65">
        <v>1</v>
      </c>
      <c r="E208" s="66">
        <v>0</v>
      </c>
      <c r="F208" s="67"/>
      <c r="G208" s="65">
        <f t="shared" si="28"/>
        <v>0</v>
      </c>
      <c r="H208" s="66">
        <f t="shared" si="29"/>
        <v>1</v>
      </c>
      <c r="I208" s="20" t="str">
        <f t="shared" si="30"/>
        <v>-</v>
      </c>
      <c r="J208" s="21" t="str">
        <f t="shared" si="31"/>
        <v>-</v>
      </c>
    </row>
    <row r="209" spans="1:10" x14ac:dyDescent="0.2">
      <c r="A209" s="158" t="s">
        <v>571</v>
      </c>
      <c r="B209" s="65">
        <v>1</v>
      </c>
      <c r="C209" s="66">
        <v>0</v>
      </c>
      <c r="D209" s="65">
        <v>1</v>
      </c>
      <c r="E209" s="66">
        <v>0</v>
      </c>
      <c r="F209" s="67"/>
      <c r="G209" s="65">
        <f t="shared" si="28"/>
        <v>1</v>
      </c>
      <c r="H209" s="66">
        <f t="shared" si="29"/>
        <v>1</v>
      </c>
      <c r="I209" s="20" t="str">
        <f t="shared" si="30"/>
        <v>-</v>
      </c>
      <c r="J209" s="21" t="str">
        <f t="shared" si="31"/>
        <v>-</v>
      </c>
    </row>
    <row r="210" spans="1:10" s="160" customFormat="1" x14ac:dyDescent="0.2">
      <c r="A210" s="178" t="s">
        <v>673</v>
      </c>
      <c r="B210" s="71">
        <v>5</v>
      </c>
      <c r="C210" s="72">
        <v>3</v>
      </c>
      <c r="D210" s="71">
        <v>35</v>
      </c>
      <c r="E210" s="72">
        <v>18</v>
      </c>
      <c r="F210" s="73"/>
      <c r="G210" s="71">
        <f t="shared" si="28"/>
        <v>2</v>
      </c>
      <c r="H210" s="72">
        <f t="shared" si="29"/>
        <v>17</v>
      </c>
      <c r="I210" s="37">
        <f t="shared" si="30"/>
        <v>0.66666666666666663</v>
      </c>
      <c r="J210" s="38">
        <f t="shared" si="31"/>
        <v>0.94444444444444442</v>
      </c>
    </row>
    <row r="211" spans="1:10" x14ac:dyDescent="0.2">
      <c r="A211" s="177"/>
      <c r="B211" s="143"/>
      <c r="C211" s="144"/>
      <c r="D211" s="143"/>
      <c r="E211" s="144"/>
      <c r="F211" s="145"/>
      <c r="G211" s="143"/>
      <c r="H211" s="144"/>
      <c r="I211" s="151"/>
      <c r="J211" s="152"/>
    </row>
    <row r="212" spans="1:10" s="139" customFormat="1" x14ac:dyDescent="0.2">
      <c r="A212" s="159" t="s">
        <v>56</v>
      </c>
      <c r="B212" s="65"/>
      <c r="C212" s="66"/>
      <c r="D212" s="65"/>
      <c r="E212" s="66"/>
      <c r="F212" s="67"/>
      <c r="G212" s="65"/>
      <c r="H212" s="66"/>
      <c r="I212" s="20"/>
      <c r="J212" s="21"/>
    </row>
    <row r="213" spans="1:10" x14ac:dyDescent="0.2">
      <c r="A213" s="158" t="s">
        <v>400</v>
      </c>
      <c r="B213" s="65">
        <v>0</v>
      </c>
      <c r="C213" s="66">
        <v>0</v>
      </c>
      <c r="D213" s="65">
        <v>0</v>
      </c>
      <c r="E213" s="66">
        <v>9</v>
      </c>
      <c r="F213" s="67"/>
      <c r="G213" s="65">
        <f>B213-C213</f>
        <v>0</v>
      </c>
      <c r="H213" s="66">
        <f>D213-E213</f>
        <v>-9</v>
      </c>
      <c r="I213" s="20" t="str">
        <f>IF(C213=0, "-", IF(G213/C213&lt;10, G213/C213, "&gt;999%"))</f>
        <v>-</v>
      </c>
      <c r="J213" s="21">
        <f>IF(E213=0, "-", IF(H213/E213&lt;10, H213/E213, "&gt;999%"))</f>
        <v>-1</v>
      </c>
    </row>
    <row r="214" spans="1:10" x14ac:dyDescent="0.2">
      <c r="A214" s="158" t="s">
        <v>266</v>
      </c>
      <c r="B214" s="65">
        <v>0</v>
      </c>
      <c r="C214" s="66">
        <v>0</v>
      </c>
      <c r="D214" s="65">
        <v>0</v>
      </c>
      <c r="E214" s="66">
        <v>14</v>
      </c>
      <c r="F214" s="67"/>
      <c r="G214" s="65">
        <f>B214-C214</f>
        <v>0</v>
      </c>
      <c r="H214" s="66">
        <f>D214-E214</f>
        <v>-14</v>
      </c>
      <c r="I214" s="20" t="str">
        <f>IF(C214=0, "-", IF(G214/C214&lt;10, G214/C214, "&gt;999%"))</f>
        <v>-</v>
      </c>
      <c r="J214" s="21">
        <f>IF(E214=0, "-", IF(H214/E214&lt;10, H214/E214, "&gt;999%"))</f>
        <v>-1</v>
      </c>
    </row>
    <row r="215" spans="1:10" x14ac:dyDescent="0.2">
      <c r="A215" s="158" t="s">
        <v>331</v>
      </c>
      <c r="B215" s="65">
        <v>0</v>
      </c>
      <c r="C215" s="66">
        <v>0</v>
      </c>
      <c r="D215" s="65">
        <v>0</v>
      </c>
      <c r="E215" s="66">
        <v>2</v>
      </c>
      <c r="F215" s="67"/>
      <c r="G215" s="65">
        <f>B215-C215</f>
        <v>0</v>
      </c>
      <c r="H215" s="66">
        <f>D215-E215</f>
        <v>-2</v>
      </c>
      <c r="I215" s="20" t="str">
        <f>IF(C215=0, "-", IF(G215/C215&lt;10, G215/C215, "&gt;999%"))</f>
        <v>-</v>
      </c>
      <c r="J215" s="21">
        <f>IF(E215=0, "-", IF(H215/E215&lt;10, H215/E215, "&gt;999%"))</f>
        <v>-1</v>
      </c>
    </row>
    <row r="216" spans="1:10" x14ac:dyDescent="0.2">
      <c r="A216" s="158" t="s">
        <v>474</v>
      </c>
      <c r="B216" s="65">
        <v>0</v>
      </c>
      <c r="C216" s="66">
        <v>0</v>
      </c>
      <c r="D216" s="65">
        <v>0</v>
      </c>
      <c r="E216" s="66">
        <v>1</v>
      </c>
      <c r="F216" s="67"/>
      <c r="G216" s="65">
        <f>B216-C216</f>
        <v>0</v>
      </c>
      <c r="H216" s="66">
        <f>D216-E216</f>
        <v>-1</v>
      </c>
      <c r="I216" s="20" t="str">
        <f>IF(C216=0, "-", IF(G216/C216&lt;10, G216/C216, "&gt;999%"))</f>
        <v>-</v>
      </c>
      <c r="J216" s="21">
        <f>IF(E216=0, "-", IF(H216/E216&lt;10, H216/E216, "&gt;999%"))</f>
        <v>-1</v>
      </c>
    </row>
    <row r="217" spans="1:10" s="160" customFormat="1" x14ac:dyDescent="0.2">
      <c r="A217" s="178" t="s">
        <v>674</v>
      </c>
      <c r="B217" s="71">
        <v>0</v>
      </c>
      <c r="C217" s="72">
        <v>0</v>
      </c>
      <c r="D217" s="71">
        <v>0</v>
      </c>
      <c r="E217" s="72">
        <v>26</v>
      </c>
      <c r="F217" s="73"/>
      <c r="G217" s="71">
        <f>B217-C217</f>
        <v>0</v>
      </c>
      <c r="H217" s="72">
        <f>D217-E217</f>
        <v>-26</v>
      </c>
      <c r="I217" s="37" t="str">
        <f>IF(C217=0, "-", IF(G217/C217&lt;10, G217/C217, "&gt;999%"))</f>
        <v>-</v>
      </c>
      <c r="J217" s="38">
        <f>IF(E217=0, "-", IF(H217/E217&lt;10, H217/E217, "&gt;999%"))</f>
        <v>-1</v>
      </c>
    </row>
    <row r="218" spans="1:10" x14ac:dyDescent="0.2">
      <c r="A218" s="177"/>
      <c r="B218" s="143"/>
      <c r="C218" s="144"/>
      <c r="D218" s="143"/>
      <c r="E218" s="144"/>
      <c r="F218" s="145"/>
      <c r="G218" s="143"/>
      <c r="H218" s="144"/>
      <c r="I218" s="151"/>
      <c r="J218" s="152"/>
    </row>
    <row r="219" spans="1:10" s="139" customFormat="1" x14ac:dyDescent="0.2">
      <c r="A219" s="159" t="s">
        <v>57</v>
      </c>
      <c r="B219" s="65"/>
      <c r="C219" s="66"/>
      <c r="D219" s="65"/>
      <c r="E219" s="66"/>
      <c r="F219" s="67"/>
      <c r="G219" s="65"/>
      <c r="H219" s="66"/>
      <c r="I219" s="20"/>
      <c r="J219" s="21"/>
    </row>
    <row r="220" spans="1:10" x14ac:dyDescent="0.2">
      <c r="A220" s="158" t="s">
        <v>57</v>
      </c>
      <c r="B220" s="65">
        <v>1</v>
      </c>
      <c r="C220" s="66">
        <v>2</v>
      </c>
      <c r="D220" s="65">
        <v>8</v>
      </c>
      <c r="E220" s="66">
        <v>3</v>
      </c>
      <c r="F220" s="67"/>
      <c r="G220" s="65">
        <f>B220-C220</f>
        <v>-1</v>
      </c>
      <c r="H220" s="66">
        <f>D220-E220</f>
        <v>5</v>
      </c>
      <c r="I220" s="20">
        <f>IF(C220=0, "-", IF(G220/C220&lt;10, G220/C220, "&gt;999%"))</f>
        <v>-0.5</v>
      </c>
      <c r="J220" s="21">
        <f>IF(E220=0, "-", IF(H220/E220&lt;10, H220/E220, "&gt;999%"))</f>
        <v>1.6666666666666667</v>
      </c>
    </row>
    <row r="221" spans="1:10" s="160" customFormat="1" x14ac:dyDescent="0.2">
      <c r="A221" s="178" t="s">
        <v>675</v>
      </c>
      <c r="B221" s="71">
        <v>1</v>
      </c>
      <c r="C221" s="72">
        <v>2</v>
      </c>
      <c r="D221" s="71">
        <v>8</v>
      </c>
      <c r="E221" s="72">
        <v>3</v>
      </c>
      <c r="F221" s="73"/>
      <c r="G221" s="71">
        <f>B221-C221</f>
        <v>-1</v>
      </c>
      <c r="H221" s="72">
        <f>D221-E221</f>
        <v>5</v>
      </c>
      <c r="I221" s="37">
        <f>IF(C221=0, "-", IF(G221/C221&lt;10, G221/C221, "&gt;999%"))</f>
        <v>-0.5</v>
      </c>
      <c r="J221" s="38">
        <f>IF(E221=0, "-", IF(H221/E221&lt;10, H221/E221, "&gt;999%"))</f>
        <v>1.6666666666666667</v>
      </c>
    </row>
    <row r="222" spans="1:10" x14ac:dyDescent="0.2">
      <c r="A222" s="177"/>
      <c r="B222" s="143"/>
      <c r="C222" s="144"/>
      <c r="D222" s="143"/>
      <c r="E222" s="144"/>
      <c r="F222" s="145"/>
      <c r="G222" s="143"/>
      <c r="H222" s="144"/>
      <c r="I222" s="151"/>
      <c r="J222" s="152"/>
    </row>
    <row r="223" spans="1:10" s="139" customFormat="1" x14ac:dyDescent="0.2">
      <c r="A223" s="159" t="s">
        <v>58</v>
      </c>
      <c r="B223" s="65"/>
      <c r="C223" s="66"/>
      <c r="D223" s="65"/>
      <c r="E223" s="66"/>
      <c r="F223" s="67"/>
      <c r="G223" s="65"/>
      <c r="H223" s="66"/>
      <c r="I223" s="20"/>
      <c r="J223" s="21"/>
    </row>
    <row r="224" spans="1:10" x14ac:dyDescent="0.2">
      <c r="A224" s="158" t="s">
        <v>583</v>
      </c>
      <c r="B224" s="65">
        <v>40</v>
      </c>
      <c r="C224" s="66">
        <v>26</v>
      </c>
      <c r="D224" s="65">
        <v>174</v>
      </c>
      <c r="E224" s="66">
        <v>129</v>
      </c>
      <c r="F224" s="67"/>
      <c r="G224" s="65">
        <f>B224-C224</f>
        <v>14</v>
      </c>
      <c r="H224" s="66">
        <f>D224-E224</f>
        <v>45</v>
      </c>
      <c r="I224" s="20">
        <f>IF(C224=0, "-", IF(G224/C224&lt;10, G224/C224, "&gt;999%"))</f>
        <v>0.53846153846153844</v>
      </c>
      <c r="J224" s="21">
        <f>IF(E224=0, "-", IF(H224/E224&lt;10, H224/E224, "&gt;999%"))</f>
        <v>0.34883720930232559</v>
      </c>
    </row>
    <row r="225" spans="1:10" x14ac:dyDescent="0.2">
      <c r="A225" s="158" t="s">
        <v>558</v>
      </c>
      <c r="B225" s="65">
        <v>209</v>
      </c>
      <c r="C225" s="66">
        <v>231</v>
      </c>
      <c r="D225" s="65">
        <v>916</v>
      </c>
      <c r="E225" s="66">
        <v>693</v>
      </c>
      <c r="F225" s="67"/>
      <c r="G225" s="65">
        <f>B225-C225</f>
        <v>-22</v>
      </c>
      <c r="H225" s="66">
        <f>D225-E225</f>
        <v>223</v>
      </c>
      <c r="I225" s="20">
        <f>IF(C225=0, "-", IF(G225/C225&lt;10, G225/C225, "&gt;999%"))</f>
        <v>-9.5238095238095233E-2</v>
      </c>
      <c r="J225" s="21">
        <f>IF(E225=0, "-", IF(H225/E225&lt;10, H225/E225, "&gt;999%"))</f>
        <v>0.32178932178932179</v>
      </c>
    </row>
    <row r="226" spans="1:10" x14ac:dyDescent="0.2">
      <c r="A226" s="158" t="s">
        <v>572</v>
      </c>
      <c r="B226" s="65">
        <v>96</v>
      </c>
      <c r="C226" s="66">
        <v>101</v>
      </c>
      <c r="D226" s="65">
        <v>427</v>
      </c>
      <c r="E226" s="66">
        <v>401</v>
      </c>
      <c r="F226" s="67"/>
      <c r="G226" s="65">
        <f>B226-C226</f>
        <v>-5</v>
      </c>
      <c r="H226" s="66">
        <f>D226-E226</f>
        <v>26</v>
      </c>
      <c r="I226" s="20">
        <f>IF(C226=0, "-", IF(G226/C226&lt;10, G226/C226, "&gt;999%"))</f>
        <v>-4.9504950495049507E-2</v>
      </c>
      <c r="J226" s="21">
        <f>IF(E226=0, "-", IF(H226/E226&lt;10, H226/E226, "&gt;999%"))</f>
        <v>6.4837905236907731E-2</v>
      </c>
    </row>
    <row r="227" spans="1:10" s="160" customFormat="1" x14ac:dyDescent="0.2">
      <c r="A227" s="178" t="s">
        <v>676</v>
      </c>
      <c r="B227" s="71">
        <v>345</v>
      </c>
      <c r="C227" s="72">
        <v>358</v>
      </c>
      <c r="D227" s="71">
        <v>1517</v>
      </c>
      <c r="E227" s="72">
        <v>1223</v>
      </c>
      <c r="F227" s="73"/>
      <c r="G227" s="71">
        <f>B227-C227</f>
        <v>-13</v>
      </c>
      <c r="H227" s="72">
        <f>D227-E227</f>
        <v>294</v>
      </c>
      <c r="I227" s="37">
        <f>IF(C227=0, "-", IF(G227/C227&lt;10, G227/C227, "&gt;999%"))</f>
        <v>-3.6312849162011177E-2</v>
      </c>
      <c r="J227" s="38">
        <f>IF(E227=0, "-", IF(H227/E227&lt;10, H227/E227, "&gt;999%"))</f>
        <v>0.24039247751430909</v>
      </c>
    </row>
    <row r="228" spans="1:10" x14ac:dyDescent="0.2">
      <c r="A228" s="177"/>
      <c r="B228" s="143"/>
      <c r="C228" s="144"/>
      <c r="D228" s="143"/>
      <c r="E228" s="144"/>
      <c r="F228" s="145"/>
      <c r="G228" s="143"/>
      <c r="H228" s="144"/>
      <c r="I228" s="151"/>
      <c r="J228" s="152"/>
    </row>
    <row r="229" spans="1:10" s="139" customFormat="1" x14ac:dyDescent="0.2">
      <c r="A229" s="159" t="s">
        <v>59</v>
      </c>
      <c r="B229" s="65"/>
      <c r="C229" s="66"/>
      <c r="D229" s="65"/>
      <c r="E229" s="66"/>
      <c r="F229" s="67"/>
      <c r="G229" s="65"/>
      <c r="H229" s="66"/>
      <c r="I229" s="20"/>
      <c r="J229" s="21"/>
    </row>
    <row r="230" spans="1:10" x14ac:dyDescent="0.2">
      <c r="A230" s="158" t="s">
        <v>526</v>
      </c>
      <c r="B230" s="65">
        <v>210</v>
      </c>
      <c r="C230" s="66">
        <v>160</v>
      </c>
      <c r="D230" s="65">
        <v>1057</v>
      </c>
      <c r="E230" s="66">
        <v>670</v>
      </c>
      <c r="F230" s="67"/>
      <c r="G230" s="65">
        <f>B230-C230</f>
        <v>50</v>
      </c>
      <c r="H230" s="66">
        <f>D230-E230</f>
        <v>387</v>
      </c>
      <c r="I230" s="20">
        <f>IF(C230=0, "-", IF(G230/C230&lt;10, G230/C230, "&gt;999%"))</f>
        <v>0.3125</v>
      </c>
      <c r="J230" s="21">
        <f>IF(E230=0, "-", IF(H230/E230&lt;10, H230/E230, "&gt;999%"))</f>
        <v>0.57761194029850749</v>
      </c>
    </row>
    <row r="231" spans="1:10" x14ac:dyDescent="0.2">
      <c r="A231" s="158" t="s">
        <v>537</v>
      </c>
      <c r="B231" s="65">
        <v>699</v>
      </c>
      <c r="C231" s="66">
        <v>313</v>
      </c>
      <c r="D231" s="65">
        <v>2956</v>
      </c>
      <c r="E231" s="66">
        <v>1342</v>
      </c>
      <c r="F231" s="67"/>
      <c r="G231" s="65">
        <f>B231-C231</f>
        <v>386</v>
      </c>
      <c r="H231" s="66">
        <f>D231-E231</f>
        <v>1614</v>
      </c>
      <c r="I231" s="20">
        <f>IF(C231=0, "-", IF(G231/C231&lt;10, G231/C231, "&gt;999%"))</f>
        <v>1.2332268370607029</v>
      </c>
      <c r="J231" s="21">
        <f>IF(E231=0, "-", IF(H231/E231&lt;10, H231/E231, "&gt;999%"))</f>
        <v>1.2026825633383011</v>
      </c>
    </row>
    <row r="232" spans="1:10" x14ac:dyDescent="0.2">
      <c r="A232" s="158" t="s">
        <v>451</v>
      </c>
      <c r="B232" s="65">
        <v>200</v>
      </c>
      <c r="C232" s="66">
        <v>224</v>
      </c>
      <c r="D232" s="65">
        <v>1381</v>
      </c>
      <c r="E232" s="66">
        <v>887</v>
      </c>
      <c r="F232" s="67"/>
      <c r="G232" s="65">
        <f>B232-C232</f>
        <v>-24</v>
      </c>
      <c r="H232" s="66">
        <f>D232-E232</f>
        <v>494</v>
      </c>
      <c r="I232" s="20">
        <f>IF(C232=0, "-", IF(G232/C232&lt;10, G232/C232, "&gt;999%"))</f>
        <v>-0.10714285714285714</v>
      </c>
      <c r="J232" s="21">
        <f>IF(E232=0, "-", IF(H232/E232&lt;10, H232/E232, "&gt;999%"))</f>
        <v>0.55693348365276207</v>
      </c>
    </row>
    <row r="233" spans="1:10" s="160" customFormat="1" x14ac:dyDescent="0.2">
      <c r="A233" s="178" t="s">
        <v>677</v>
      </c>
      <c r="B233" s="71">
        <v>1109</v>
      </c>
      <c r="C233" s="72">
        <v>697</v>
      </c>
      <c r="D233" s="71">
        <v>5394</v>
      </c>
      <c r="E233" s="72">
        <v>2899</v>
      </c>
      <c r="F233" s="73"/>
      <c r="G233" s="71">
        <f>B233-C233</f>
        <v>412</v>
      </c>
      <c r="H233" s="72">
        <f>D233-E233</f>
        <v>2495</v>
      </c>
      <c r="I233" s="37">
        <f>IF(C233=0, "-", IF(G233/C233&lt;10, G233/C233, "&gt;999%"))</f>
        <v>0.5911047345767575</v>
      </c>
      <c r="J233" s="38">
        <f>IF(E233=0, "-", IF(H233/E233&lt;10, H233/E233, "&gt;999%"))</f>
        <v>0.86064160055191441</v>
      </c>
    </row>
    <row r="234" spans="1:10" x14ac:dyDescent="0.2">
      <c r="A234" s="177"/>
      <c r="B234" s="143"/>
      <c r="C234" s="144"/>
      <c r="D234" s="143"/>
      <c r="E234" s="144"/>
      <c r="F234" s="145"/>
      <c r="G234" s="143"/>
      <c r="H234" s="144"/>
      <c r="I234" s="151"/>
      <c r="J234" s="152"/>
    </row>
    <row r="235" spans="1:10" s="139" customFormat="1" x14ac:dyDescent="0.2">
      <c r="A235" s="159" t="s">
        <v>60</v>
      </c>
      <c r="B235" s="65"/>
      <c r="C235" s="66"/>
      <c r="D235" s="65"/>
      <c r="E235" s="66"/>
      <c r="F235" s="67"/>
      <c r="G235" s="65"/>
      <c r="H235" s="66"/>
      <c r="I235" s="20"/>
      <c r="J235" s="21"/>
    </row>
    <row r="236" spans="1:10" x14ac:dyDescent="0.2">
      <c r="A236" s="158" t="s">
        <v>502</v>
      </c>
      <c r="B236" s="65">
        <v>0</v>
      </c>
      <c r="C236" s="66">
        <v>1</v>
      </c>
      <c r="D236" s="65">
        <v>0</v>
      </c>
      <c r="E236" s="66">
        <v>1</v>
      </c>
      <c r="F236" s="67"/>
      <c r="G236" s="65">
        <f>B236-C236</f>
        <v>-1</v>
      </c>
      <c r="H236" s="66">
        <f>D236-E236</f>
        <v>-1</v>
      </c>
      <c r="I236" s="20">
        <f>IF(C236=0, "-", IF(G236/C236&lt;10, G236/C236, "&gt;999%"))</f>
        <v>-1</v>
      </c>
      <c r="J236" s="21">
        <f>IF(E236=0, "-", IF(H236/E236&lt;10, H236/E236, "&gt;999%"))</f>
        <v>-1</v>
      </c>
    </row>
    <row r="237" spans="1:10" s="160" customFormat="1" x14ac:dyDescent="0.2">
      <c r="A237" s="178" t="s">
        <v>678</v>
      </c>
      <c r="B237" s="71">
        <v>0</v>
      </c>
      <c r="C237" s="72">
        <v>1</v>
      </c>
      <c r="D237" s="71">
        <v>0</v>
      </c>
      <c r="E237" s="72">
        <v>1</v>
      </c>
      <c r="F237" s="73"/>
      <c r="G237" s="71">
        <f>B237-C237</f>
        <v>-1</v>
      </c>
      <c r="H237" s="72">
        <f>D237-E237</f>
        <v>-1</v>
      </c>
      <c r="I237" s="37">
        <f>IF(C237=0, "-", IF(G237/C237&lt;10, G237/C237, "&gt;999%"))</f>
        <v>-1</v>
      </c>
      <c r="J237" s="38">
        <f>IF(E237=0, "-", IF(H237/E237&lt;10, H237/E237, "&gt;999%"))</f>
        <v>-1</v>
      </c>
    </row>
    <row r="238" spans="1:10" x14ac:dyDescent="0.2">
      <c r="A238" s="177"/>
      <c r="B238" s="143"/>
      <c r="C238" s="144"/>
      <c r="D238" s="143"/>
      <c r="E238" s="144"/>
      <c r="F238" s="145"/>
      <c r="G238" s="143"/>
      <c r="H238" s="144"/>
      <c r="I238" s="151"/>
      <c r="J238" s="152"/>
    </row>
    <row r="239" spans="1:10" s="139" customFormat="1" x14ac:dyDescent="0.2">
      <c r="A239" s="159" t="s">
        <v>61</v>
      </c>
      <c r="B239" s="65"/>
      <c r="C239" s="66"/>
      <c r="D239" s="65"/>
      <c r="E239" s="66"/>
      <c r="F239" s="67"/>
      <c r="G239" s="65"/>
      <c r="H239" s="66"/>
      <c r="I239" s="20"/>
      <c r="J239" s="21"/>
    </row>
    <row r="240" spans="1:10" x14ac:dyDescent="0.2">
      <c r="A240" s="158" t="s">
        <v>584</v>
      </c>
      <c r="B240" s="65">
        <v>11</v>
      </c>
      <c r="C240" s="66">
        <v>4</v>
      </c>
      <c r="D240" s="65">
        <v>65</v>
      </c>
      <c r="E240" s="66">
        <v>44</v>
      </c>
      <c r="F240" s="67"/>
      <c r="G240" s="65">
        <f>B240-C240</f>
        <v>7</v>
      </c>
      <c r="H240" s="66">
        <f>D240-E240</f>
        <v>21</v>
      </c>
      <c r="I240" s="20">
        <f>IF(C240=0, "-", IF(G240/C240&lt;10, G240/C240, "&gt;999%"))</f>
        <v>1.75</v>
      </c>
      <c r="J240" s="21">
        <f>IF(E240=0, "-", IF(H240/E240&lt;10, H240/E240, "&gt;999%"))</f>
        <v>0.47727272727272729</v>
      </c>
    </row>
    <row r="241" spans="1:10" x14ac:dyDescent="0.2">
      <c r="A241" s="158" t="s">
        <v>573</v>
      </c>
      <c r="B241" s="65">
        <v>5</v>
      </c>
      <c r="C241" s="66">
        <v>9</v>
      </c>
      <c r="D241" s="65">
        <v>16</v>
      </c>
      <c r="E241" s="66">
        <v>20</v>
      </c>
      <c r="F241" s="67"/>
      <c r="G241" s="65">
        <f>B241-C241</f>
        <v>-4</v>
      </c>
      <c r="H241" s="66">
        <f>D241-E241</f>
        <v>-4</v>
      </c>
      <c r="I241" s="20">
        <f>IF(C241=0, "-", IF(G241/C241&lt;10, G241/C241, "&gt;999%"))</f>
        <v>-0.44444444444444442</v>
      </c>
      <c r="J241" s="21">
        <f>IF(E241=0, "-", IF(H241/E241&lt;10, H241/E241, "&gt;999%"))</f>
        <v>-0.2</v>
      </c>
    </row>
    <row r="242" spans="1:10" x14ac:dyDescent="0.2">
      <c r="A242" s="158" t="s">
        <v>559</v>
      </c>
      <c r="B242" s="65">
        <v>52</v>
      </c>
      <c r="C242" s="66">
        <v>41</v>
      </c>
      <c r="D242" s="65">
        <v>161</v>
      </c>
      <c r="E242" s="66">
        <v>124</v>
      </c>
      <c r="F242" s="67"/>
      <c r="G242" s="65">
        <f>B242-C242</f>
        <v>11</v>
      </c>
      <c r="H242" s="66">
        <f>D242-E242</f>
        <v>37</v>
      </c>
      <c r="I242" s="20">
        <f>IF(C242=0, "-", IF(G242/C242&lt;10, G242/C242, "&gt;999%"))</f>
        <v>0.26829268292682928</v>
      </c>
      <c r="J242" s="21">
        <f>IF(E242=0, "-", IF(H242/E242&lt;10, H242/E242, "&gt;999%"))</f>
        <v>0.29838709677419356</v>
      </c>
    </row>
    <row r="243" spans="1:10" x14ac:dyDescent="0.2">
      <c r="A243" s="158" t="s">
        <v>560</v>
      </c>
      <c r="B243" s="65">
        <v>1</v>
      </c>
      <c r="C243" s="66">
        <v>10</v>
      </c>
      <c r="D243" s="65">
        <v>11</v>
      </c>
      <c r="E243" s="66">
        <v>34</v>
      </c>
      <c r="F243" s="67"/>
      <c r="G243" s="65">
        <f>B243-C243</f>
        <v>-9</v>
      </c>
      <c r="H243" s="66">
        <f>D243-E243</f>
        <v>-23</v>
      </c>
      <c r="I243" s="20">
        <f>IF(C243=0, "-", IF(G243/C243&lt;10, G243/C243, "&gt;999%"))</f>
        <v>-0.9</v>
      </c>
      <c r="J243" s="21">
        <f>IF(E243=0, "-", IF(H243/E243&lt;10, H243/E243, "&gt;999%"))</f>
        <v>-0.67647058823529416</v>
      </c>
    </row>
    <row r="244" spans="1:10" s="160" customFormat="1" x14ac:dyDescent="0.2">
      <c r="A244" s="178" t="s">
        <v>679</v>
      </c>
      <c r="B244" s="71">
        <v>69</v>
      </c>
      <c r="C244" s="72">
        <v>64</v>
      </c>
      <c r="D244" s="71">
        <v>253</v>
      </c>
      <c r="E244" s="72">
        <v>222</v>
      </c>
      <c r="F244" s="73"/>
      <c r="G244" s="71">
        <f>B244-C244</f>
        <v>5</v>
      </c>
      <c r="H244" s="72">
        <f>D244-E244</f>
        <v>31</v>
      </c>
      <c r="I244" s="37">
        <f>IF(C244=0, "-", IF(G244/C244&lt;10, G244/C244, "&gt;999%"))</f>
        <v>7.8125E-2</v>
      </c>
      <c r="J244" s="38">
        <f>IF(E244=0, "-", IF(H244/E244&lt;10, H244/E244, "&gt;999%"))</f>
        <v>0.13963963963963963</v>
      </c>
    </row>
    <row r="245" spans="1:10" x14ac:dyDescent="0.2">
      <c r="A245" s="177"/>
      <c r="B245" s="143"/>
      <c r="C245" s="144"/>
      <c r="D245" s="143"/>
      <c r="E245" s="144"/>
      <c r="F245" s="145"/>
      <c r="G245" s="143"/>
      <c r="H245" s="144"/>
      <c r="I245" s="151"/>
      <c r="J245" s="152"/>
    </row>
    <row r="246" spans="1:10" s="139" customFormat="1" x14ac:dyDescent="0.2">
      <c r="A246" s="159" t="s">
        <v>62</v>
      </c>
      <c r="B246" s="65"/>
      <c r="C246" s="66"/>
      <c r="D246" s="65"/>
      <c r="E246" s="66"/>
      <c r="F246" s="67"/>
      <c r="G246" s="65"/>
      <c r="H246" s="66"/>
      <c r="I246" s="20"/>
      <c r="J246" s="21"/>
    </row>
    <row r="247" spans="1:10" x14ac:dyDescent="0.2">
      <c r="A247" s="158" t="s">
        <v>401</v>
      </c>
      <c r="B247" s="65">
        <v>57</v>
      </c>
      <c r="C247" s="66">
        <v>52</v>
      </c>
      <c r="D247" s="65">
        <v>134</v>
      </c>
      <c r="E247" s="66">
        <v>166</v>
      </c>
      <c r="F247" s="67"/>
      <c r="G247" s="65">
        <f t="shared" ref="G247:G254" si="32">B247-C247</f>
        <v>5</v>
      </c>
      <c r="H247" s="66">
        <f t="shared" ref="H247:H254" si="33">D247-E247</f>
        <v>-32</v>
      </c>
      <c r="I247" s="20">
        <f t="shared" ref="I247:I254" si="34">IF(C247=0, "-", IF(G247/C247&lt;10, G247/C247, "&gt;999%"))</f>
        <v>9.6153846153846159E-2</v>
      </c>
      <c r="J247" s="21">
        <f t="shared" ref="J247:J254" si="35">IF(E247=0, "-", IF(H247/E247&lt;10, H247/E247, "&gt;999%"))</f>
        <v>-0.19277108433734941</v>
      </c>
    </row>
    <row r="248" spans="1:10" x14ac:dyDescent="0.2">
      <c r="A248" s="158" t="s">
        <v>475</v>
      </c>
      <c r="B248" s="65">
        <v>14</v>
      </c>
      <c r="C248" s="66">
        <v>18</v>
      </c>
      <c r="D248" s="65">
        <v>81</v>
      </c>
      <c r="E248" s="66">
        <v>82</v>
      </c>
      <c r="F248" s="67"/>
      <c r="G248" s="65">
        <f t="shared" si="32"/>
        <v>-4</v>
      </c>
      <c r="H248" s="66">
        <f t="shared" si="33"/>
        <v>-1</v>
      </c>
      <c r="I248" s="20">
        <f t="shared" si="34"/>
        <v>-0.22222222222222221</v>
      </c>
      <c r="J248" s="21">
        <f t="shared" si="35"/>
        <v>-1.2195121951219513E-2</v>
      </c>
    </row>
    <row r="249" spans="1:10" x14ac:dyDescent="0.2">
      <c r="A249" s="158" t="s">
        <v>332</v>
      </c>
      <c r="B249" s="65">
        <v>4</v>
      </c>
      <c r="C249" s="66">
        <v>7</v>
      </c>
      <c r="D249" s="65">
        <v>14</v>
      </c>
      <c r="E249" s="66">
        <v>11</v>
      </c>
      <c r="F249" s="67"/>
      <c r="G249" s="65">
        <f t="shared" si="32"/>
        <v>-3</v>
      </c>
      <c r="H249" s="66">
        <f t="shared" si="33"/>
        <v>3</v>
      </c>
      <c r="I249" s="20">
        <f t="shared" si="34"/>
        <v>-0.42857142857142855</v>
      </c>
      <c r="J249" s="21">
        <f t="shared" si="35"/>
        <v>0.27272727272727271</v>
      </c>
    </row>
    <row r="250" spans="1:10" x14ac:dyDescent="0.2">
      <c r="A250" s="158" t="s">
        <v>476</v>
      </c>
      <c r="B250" s="65">
        <v>1</v>
      </c>
      <c r="C250" s="66">
        <v>4</v>
      </c>
      <c r="D250" s="65">
        <v>11</v>
      </c>
      <c r="E250" s="66">
        <v>17</v>
      </c>
      <c r="F250" s="67"/>
      <c r="G250" s="65">
        <f t="shared" si="32"/>
        <v>-3</v>
      </c>
      <c r="H250" s="66">
        <f t="shared" si="33"/>
        <v>-6</v>
      </c>
      <c r="I250" s="20">
        <f t="shared" si="34"/>
        <v>-0.75</v>
      </c>
      <c r="J250" s="21">
        <f t="shared" si="35"/>
        <v>-0.35294117647058826</v>
      </c>
    </row>
    <row r="251" spans="1:10" x14ac:dyDescent="0.2">
      <c r="A251" s="158" t="s">
        <v>267</v>
      </c>
      <c r="B251" s="65">
        <v>13</v>
      </c>
      <c r="C251" s="66">
        <v>12</v>
      </c>
      <c r="D251" s="65">
        <v>28</v>
      </c>
      <c r="E251" s="66">
        <v>46</v>
      </c>
      <c r="F251" s="67"/>
      <c r="G251" s="65">
        <f t="shared" si="32"/>
        <v>1</v>
      </c>
      <c r="H251" s="66">
        <f t="shared" si="33"/>
        <v>-18</v>
      </c>
      <c r="I251" s="20">
        <f t="shared" si="34"/>
        <v>8.3333333333333329E-2</v>
      </c>
      <c r="J251" s="21">
        <f t="shared" si="35"/>
        <v>-0.39130434782608697</v>
      </c>
    </row>
    <row r="252" spans="1:10" x14ac:dyDescent="0.2">
      <c r="A252" s="158" t="s">
        <v>282</v>
      </c>
      <c r="B252" s="65">
        <v>3</v>
      </c>
      <c r="C252" s="66">
        <v>3</v>
      </c>
      <c r="D252" s="65">
        <v>9</v>
      </c>
      <c r="E252" s="66">
        <v>7</v>
      </c>
      <c r="F252" s="67"/>
      <c r="G252" s="65">
        <f t="shared" si="32"/>
        <v>0</v>
      </c>
      <c r="H252" s="66">
        <f t="shared" si="33"/>
        <v>2</v>
      </c>
      <c r="I252" s="20">
        <f t="shared" si="34"/>
        <v>0</v>
      </c>
      <c r="J252" s="21">
        <f t="shared" si="35"/>
        <v>0.2857142857142857</v>
      </c>
    </row>
    <row r="253" spans="1:10" x14ac:dyDescent="0.2">
      <c r="A253" s="158" t="s">
        <v>295</v>
      </c>
      <c r="B253" s="65">
        <v>0</v>
      </c>
      <c r="C253" s="66">
        <v>2</v>
      </c>
      <c r="D253" s="65">
        <v>1</v>
      </c>
      <c r="E253" s="66">
        <v>5</v>
      </c>
      <c r="F253" s="67"/>
      <c r="G253" s="65">
        <f t="shared" si="32"/>
        <v>-2</v>
      </c>
      <c r="H253" s="66">
        <f t="shared" si="33"/>
        <v>-4</v>
      </c>
      <c r="I253" s="20">
        <f t="shared" si="34"/>
        <v>-1</v>
      </c>
      <c r="J253" s="21">
        <f t="shared" si="35"/>
        <v>-0.8</v>
      </c>
    </row>
    <row r="254" spans="1:10" s="160" customFormat="1" x14ac:dyDescent="0.2">
      <c r="A254" s="178" t="s">
        <v>680</v>
      </c>
      <c r="B254" s="71">
        <v>92</v>
      </c>
      <c r="C254" s="72">
        <v>98</v>
      </c>
      <c r="D254" s="71">
        <v>278</v>
      </c>
      <c r="E254" s="72">
        <v>334</v>
      </c>
      <c r="F254" s="73"/>
      <c r="G254" s="71">
        <f t="shared" si="32"/>
        <v>-6</v>
      </c>
      <c r="H254" s="72">
        <f t="shared" si="33"/>
        <v>-56</v>
      </c>
      <c r="I254" s="37">
        <f t="shared" si="34"/>
        <v>-6.1224489795918366E-2</v>
      </c>
      <c r="J254" s="38">
        <f t="shared" si="35"/>
        <v>-0.16766467065868262</v>
      </c>
    </row>
    <row r="255" spans="1:10" x14ac:dyDescent="0.2">
      <c r="A255" s="177"/>
      <c r="B255" s="143"/>
      <c r="C255" s="144"/>
      <c r="D255" s="143"/>
      <c r="E255" s="144"/>
      <c r="F255" s="145"/>
      <c r="G255" s="143"/>
      <c r="H255" s="144"/>
      <c r="I255" s="151"/>
      <c r="J255" s="152"/>
    </row>
    <row r="256" spans="1:10" s="139" customFormat="1" x14ac:dyDescent="0.2">
      <c r="A256" s="159" t="s">
        <v>63</v>
      </c>
      <c r="B256" s="65"/>
      <c r="C256" s="66"/>
      <c r="D256" s="65"/>
      <c r="E256" s="66"/>
      <c r="F256" s="67"/>
      <c r="G256" s="65"/>
      <c r="H256" s="66"/>
      <c r="I256" s="20"/>
      <c r="J256" s="21"/>
    </row>
    <row r="257" spans="1:10" x14ac:dyDescent="0.2">
      <c r="A257" s="158" t="s">
        <v>413</v>
      </c>
      <c r="B257" s="65">
        <v>36</v>
      </c>
      <c r="C257" s="66">
        <v>18</v>
      </c>
      <c r="D257" s="65">
        <v>95</v>
      </c>
      <c r="E257" s="66">
        <v>62</v>
      </c>
      <c r="F257" s="67"/>
      <c r="G257" s="65">
        <f t="shared" ref="G257:G262" si="36">B257-C257</f>
        <v>18</v>
      </c>
      <c r="H257" s="66">
        <f t="shared" ref="H257:H262" si="37">D257-E257</f>
        <v>33</v>
      </c>
      <c r="I257" s="20">
        <f t="shared" ref="I257:I262" si="38">IF(C257=0, "-", IF(G257/C257&lt;10, G257/C257, "&gt;999%"))</f>
        <v>1</v>
      </c>
      <c r="J257" s="21">
        <f t="shared" ref="J257:J262" si="39">IF(E257=0, "-", IF(H257/E257&lt;10, H257/E257, "&gt;999%"))</f>
        <v>0.532258064516129</v>
      </c>
    </row>
    <row r="258" spans="1:10" x14ac:dyDescent="0.2">
      <c r="A258" s="158" t="s">
        <v>378</v>
      </c>
      <c r="B258" s="65">
        <v>2</v>
      </c>
      <c r="C258" s="66">
        <v>26</v>
      </c>
      <c r="D258" s="65">
        <v>121</v>
      </c>
      <c r="E258" s="66">
        <v>79</v>
      </c>
      <c r="F258" s="67"/>
      <c r="G258" s="65">
        <f t="shared" si="36"/>
        <v>-24</v>
      </c>
      <c r="H258" s="66">
        <f t="shared" si="37"/>
        <v>42</v>
      </c>
      <c r="I258" s="20">
        <f t="shared" si="38"/>
        <v>-0.92307692307692313</v>
      </c>
      <c r="J258" s="21">
        <f t="shared" si="39"/>
        <v>0.53164556962025311</v>
      </c>
    </row>
    <row r="259" spans="1:10" x14ac:dyDescent="0.2">
      <c r="A259" s="158" t="s">
        <v>538</v>
      </c>
      <c r="B259" s="65">
        <v>28</v>
      </c>
      <c r="C259" s="66">
        <v>30</v>
      </c>
      <c r="D259" s="65">
        <v>180</v>
      </c>
      <c r="E259" s="66">
        <v>49</v>
      </c>
      <c r="F259" s="67"/>
      <c r="G259" s="65">
        <f t="shared" si="36"/>
        <v>-2</v>
      </c>
      <c r="H259" s="66">
        <f t="shared" si="37"/>
        <v>131</v>
      </c>
      <c r="I259" s="20">
        <f t="shared" si="38"/>
        <v>-6.6666666666666666E-2</v>
      </c>
      <c r="J259" s="21">
        <f t="shared" si="39"/>
        <v>2.6734693877551021</v>
      </c>
    </row>
    <row r="260" spans="1:10" x14ac:dyDescent="0.2">
      <c r="A260" s="158" t="s">
        <v>452</v>
      </c>
      <c r="B260" s="65">
        <v>114</v>
      </c>
      <c r="C260" s="66">
        <v>116</v>
      </c>
      <c r="D260" s="65">
        <v>509</v>
      </c>
      <c r="E260" s="66">
        <v>360</v>
      </c>
      <c r="F260" s="67"/>
      <c r="G260" s="65">
        <f t="shared" si="36"/>
        <v>-2</v>
      </c>
      <c r="H260" s="66">
        <f t="shared" si="37"/>
        <v>149</v>
      </c>
      <c r="I260" s="20">
        <f t="shared" si="38"/>
        <v>-1.7241379310344827E-2</v>
      </c>
      <c r="J260" s="21">
        <f t="shared" si="39"/>
        <v>0.41388888888888886</v>
      </c>
    </row>
    <row r="261" spans="1:10" x14ac:dyDescent="0.2">
      <c r="A261" s="158" t="s">
        <v>453</v>
      </c>
      <c r="B261" s="65">
        <v>93</v>
      </c>
      <c r="C261" s="66">
        <v>39</v>
      </c>
      <c r="D261" s="65">
        <v>371</v>
      </c>
      <c r="E261" s="66">
        <v>181</v>
      </c>
      <c r="F261" s="67"/>
      <c r="G261" s="65">
        <f t="shared" si="36"/>
        <v>54</v>
      </c>
      <c r="H261" s="66">
        <f t="shared" si="37"/>
        <v>190</v>
      </c>
      <c r="I261" s="20">
        <f t="shared" si="38"/>
        <v>1.3846153846153846</v>
      </c>
      <c r="J261" s="21">
        <f t="shared" si="39"/>
        <v>1.0497237569060773</v>
      </c>
    </row>
    <row r="262" spans="1:10" s="160" customFormat="1" x14ac:dyDescent="0.2">
      <c r="A262" s="178" t="s">
        <v>681</v>
      </c>
      <c r="B262" s="71">
        <v>273</v>
      </c>
      <c r="C262" s="72">
        <v>229</v>
      </c>
      <c r="D262" s="71">
        <v>1276</v>
      </c>
      <c r="E262" s="72">
        <v>731</v>
      </c>
      <c r="F262" s="73"/>
      <c r="G262" s="71">
        <f t="shared" si="36"/>
        <v>44</v>
      </c>
      <c r="H262" s="72">
        <f t="shared" si="37"/>
        <v>545</v>
      </c>
      <c r="I262" s="37">
        <f t="shared" si="38"/>
        <v>0.19213973799126638</v>
      </c>
      <c r="J262" s="38">
        <f t="shared" si="39"/>
        <v>0.74555403556771549</v>
      </c>
    </row>
    <row r="263" spans="1:10" x14ac:dyDescent="0.2">
      <c r="A263" s="177"/>
      <c r="B263" s="143"/>
      <c r="C263" s="144"/>
      <c r="D263" s="143"/>
      <c r="E263" s="144"/>
      <c r="F263" s="145"/>
      <c r="G263" s="143"/>
      <c r="H263" s="144"/>
      <c r="I263" s="151"/>
      <c r="J263" s="152"/>
    </row>
    <row r="264" spans="1:10" s="139" customFormat="1" x14ac:dyDescent="0.2">
      <c r="A264" s="159" t="s">
        <v>64</v>
      </c>
      <c r="B264" s="65"/>
      <c r="C264" s="66"/>
      <c r="D264" s="65"/>
      <c r="E264" s="66"/>
      <c r="F264" s="67"/>
      <c r="G264" s="65"/>
      <c r="H264" s="66"/>
      <c r="I264" s="20"/>
      <c r="J264" s="21"/>
    </row>
    <row r="265" spans="1:10" x14ac:dyDescent="0.2">
      <c r="A265" s="158" t="s">
        <v>64</v>
      </c>
      <c r="B265" s="65">
        <v>94</v>
      </c>
      <c r="C265" s="66">
        <v>43</v>
      </c>
      <c r="D265" s="65">
        <v>341</v>
      </c>
      <c r="E265" s="66">
        <v>202</v>
      </c>
      <c r="F265" s="67"/>
      <c r="G265" s="65">
        <f>B265-C265</f>
        <v>51</v>
      </c>
      <c r="H265" s="66">
        <f>D265-E265</f>
        <v>139</v>
      </c>
      <c r="I265" s="20">
        <f>IF(C265=0, "-", IF(G265/C265&lt;10, G265/C265, "&gt;999%"))</f>
        <v>1.1860465116279071</v>
      </c>
      <c r="J265" s="21">
        <f>IF(E265=0, "-", IF(H265/E265&lt;10, H265/E265, "&gt;999%"))</f>
        <v>0.68811881188118806</v>
      </c>
    </row>
    <row r="266" spans="1:10" s="160" customFormat="1" x14ac:dyDescent="0.2">
      <c r="A266" s="178" t="s">
        <v>682</v>
      </c>
      <c r="B266" s="71">
        <v>94</v>
      </c>
      <c r="C266" s="72">
        <v>43</v>
      </c>
      <c r="D266" s="71">
        <v>341</v>
      </c>
      <c r="E266" s="72">
        <v>202</v>
      </c>
      <c r="F266" s="73"/>
      <c r="G266" s="71">
        <f>B266-C266</f>
        <v>51</v>
      </c>
      <c r="H266" s="72">
        <f>D266-E266</f>
        <v>139</v>
      </c>
      <c r="I266" s="37">
        <f>IF(C266=0, "-", IF(G266/C266&lt;10, G266/C266, "&gt;999%"))</f>
        <v>1.1860465116279071</v>
      </c>
      <c r="J266" s="38">
        <f>IF(E266=0, "-", IF(H266/E266&lt;10, H266/E266, "&gt;999%"))</f>
        <v>0.68811881188118806</v>
      </c>
    </row>
    <row r="267" spans="1:10" x14ac:dyDescent="0.2">
      <c r="A267" s="177"/>
      <c r="B267" s="143"/>
      <c r="C267" s="144"/>
      <c r="D267" s="143"/>
      <c r="E267" s="144"/>
      <c r="F267" s="145"/>
      <c r="G267" s="143"/>
      <c r="H267" s="144"/>
      <c r="I267" s="151"/>
      <c r="J267" s="152"/>
    </row>
    <row r="268" spans="1:10" s="139" customFormat="1" x14ac:dyDescent="0.2">
      <c r="A268" s="159" t="s">
        <v>65</v>
      </c>
      <c r="B268" s="65"/>
      <c r="C268" s="66"/>
      <c r="D268" s="65"/>
      <c r="E268" s="66"/>
      <c r="F268" s="67"/>
      <c r="G268" s="65"/>
      <c r="H268" s="66"/>
      <c r="I268" s="20"/>
      <c r="J268" s="21"/>
    </row>
    <row r="269" spans="1:10" x14ac:dyDescent="0.2">
      <c r="A269" s="158" t="s">
        <v>304</v>
      </c>
      <c r="B269" s="65">
        <v>126</v>
      </c>
      <c r="C269" s="66">
        <v>175</v>
      </c>
      <c r="D269" s="65">
        <v>1129</v>
      </c>
      <c r="E269" s="66">
        <v>735</v>
      </c>
      <c r="F269" s="67"/>
      <c r="G269" s="65">
        <f t="shared" ref="G269:G280" si="40">B269-C269</f>
        <v>-49</v>
      </c>
      <c r="H269" s="66">
        <f t="shared" ref="H269:H280" si="41">D269-E269</f>
        <v>394</v>
      </c>
      <c r="I269" s="20">
        <f t="shared" ref="I269:I280" si="42">IF(C269=0, "-", IF(G269/C269&lt;10, G269/C269, "&gt;999%"))</f>
        <v>-0.28000000000000003</v>
      </c>
      <c r="J269" s="21">
        <f t="shared" ref="J269:J280" si="43">IF(E269=0, "-", IF(H269/E269&lt;10, H269/E269, "&gt;999%"))</f>
        <v>0.53605442176870743</v>
      </c>
    </row>
    <row r="270" spans="1:10" x14ac:dyDescent="0.2">
      <c r="A270" s="158" t="s">
        <v>227</v>
      </c>
      <c r="B270" s="65">
        <v>854</v>
      </c>
      <c r="C270" s="66">
        <v>801</v>
      </c>
      <c r="D270" s="65">
        <v>3564</v>
      </c>
      <c r="E270" s="66">
        <v>3355</v>
      </c>
      <c r="F270" s="67"/>
      <c r="G270" s="65">
        <f t="shared" si="40"/>
        <v>53</v>
      </c>
      <c r="H270" s="66">
        <f t="shared" si="41"/>
        <v>209</v>
      </c>
      <c r="I270" s="20">
        <f t="shared" si="42"/>
        <v>6.6167290886392005E-2</v>
      </c>
      <c r="J270" s="21">
        <f t="shared" si="43"/>
        <v>6.2295081967213117E-2</v>
      </c>
    </row>
    <row r="271" spans="1:10" x14ac:dyDescent="0.2">
      <c r="A271" s="158" t="s">
        <v>379</v>
      </c>
      <c r="B271" s="65">
        <v>32</v>
      </c>
      <c r="C271" s="66">
        <v>0</v>
      </c>
      <c r="D271" s="65">
        <v>32</v>
      </c>
      <c r="E271" s="66">
        <v>0</v>
      </c>
      <c r="F271" s="67"/>
      <c r="G271" s="65">
        <f t="shared" si="40"/>
        <v>32</v>
      </c>
      <c r="H271" s="66">
        <f t="shared" si="41"/>
        <v>32</v>
      </c>
      <c r="I271" s="20" t="str">
        <f t="shared" si="42"/>
        <v>-</v>
      </c>
      <c r="J271" s="21" t="str">
        <f t="shared" si="43"/>
        <v>-</v>
      </c>
    </row>
    <row r="272" spans="1:10" x14ac:dyDescent="0.2">
      <c r="A272" s="158" t="s">
        <v>252</v>
      </c>
      <c r="B272" s="65">
        <v>0</v>
      </c>
      <c r="C272" s="66">
        <v>3</v>
      </c>
      <c r="D272" s="65">
        <v>0</v>
      </c>
      <c r="E272" s="66">
        <v>75</v>
      </c>
      <c r="F272" s="67"/>
      <c r="G272" s="65">
        <f t="shared" si="40"/>
        <v>-3</v>
      </c>
      <c r="H272" s="66">
        <f t="shared" si="41"/>
        <v>-75</v>
      </c>
      <c r="I272" s="20">
        <f t="shared" si="42"/>
        <v>-1</v>
      </c>
      <c r="J272" s="21">
        <f t="shared" si="43"/>
        <v>-1</v>
      </c>
    </row>
    <row r="273" spans="1:10" x14ac:dyDescent="0.2">
      <c r="A273" s="158" t="s">
        <v>200</v>
      </c>
      <c r="B273" s="65">
        <v>289</v>
      </c>
      <c r="C273" s="66">
        <v>118</v>
      </c>
      <c r="D273" s="65">
        <v>1115</v>
      </c>
      <c r="E273" s="66">
        <v>577</v>
      </c>
      <c r="F273" s="67"/>
      <c r="G273" s="65">
        <f t="shared" si="40"/>
        <v>171</v>
      </c>
      <c r="H273" s="66">
        <f t="shared" si="41"/>
        <v>538</v>
      </c>
      <c r="I273" s="20">
        <f t="shared" si="42"/>
        <v>1.4491525423728813</v>
      </c>
      <c r="J273" s="21">
        <f t="shared" si="43"/>
        <v>0.93240901213171579</v>
      </c>
    </row>
    <row r="274" spans="1:10" x14ac:dyDescent="0.2">
      <c r="A274" s="158" t="s">
        <v>206</v>
      </c>
      <c r="B274" s="65">
        <v>186</v>
      </c>
      <c r="C274" s="66">
        <v>154</v>
      </c>
      <c r="D274" s="65">
        <v>874</v>
      </c>
      <c r="E274" s="66">
        <v>844</v>
      </c>
      <c r="F274" s="67"/>
      <c r="G274" s="65">
        <f t="shared" si="40"/>
        <v>32</v>
      </c>
      <c r="H274" s="66">
        <f t="shared" si="41"/>
        <v>30</v>
      </c>
      <c r="I274" s="20">
        <f t="shared" si="42"/>
        <v>0.20779220779220781</v>
      </c>
      <c r="J274" s="21">
        <f t="shared" si="43"/>
        <v>3.5545023696682464E-2</v>
      </c>
    </row>
    <row r="275" spans="1:10" x14ac:dyDescent="0.2">
      <c r="A275" s="158" t="s">
        <v>380</v>
      </c>
      <c r="B275" s="65">
        <v>391</v>
      </c>
      <c r="C275" s="66">
        <v>225</v>
      </c>
      <c r="D275" s="65">
        <v>1872</v>
      </c>
      <c r="E275" s="66">
        <v>1227</v>
      </c>
      <c r="F275" s="67"/>
      <c r="G275" s="65">
        <f t="shared" si="40"/>
        <v>166</v>
      </c>
      <c r="H275" s="66">
        <f t="shared" si="41"/>
        <v>645</v>
      </c>
      <c r="I275" s="20">
        <f t="shared" si="42"/>
        <v>0.73777777777777775</v>
      </c>
      <c r="J275" s="21">
        <f t="shared" si="43"/>
        <v>0.52567237163814184</v>
      </c>
    </row>
    <row r="276" spans="1:10" x14ac:dyDescent="0.2">
      <c r="A276" s="158" t="s">
        <v>454</v>
      </c>
      <c r="B276" s="65">
        <v>105</v>
      </c>
      <c r="C276" s="66">
        <v>111</v>
      </c>
      <c r="D276" s="65">
        <v>1096</v>
      </c>
      <c r="E276" s="66">
        <v>544</v>
      </c>
      <c r="F276" s="67"/>
      <c r="G276" s="65">
        <f t="shared" si="40"/>
        <v>-6</v>
      </c>
      <c r="H276" s="66">
        <f t="shared" si="41"/>
        <v>552</v>
      </c>
      <c r="I276" s="20">
        <f t="shared" si="42"/>
        <v>-5.4054054054054057E-2</v>
      </c>
      <c r="J276" s="21">
        <f t="shared" si="43"/>
        <v>1.0147058823529411</v>
      </c>
    </row>
    <row r="277" spans="1:10" x14ac:dyDescent="0.2">
      <c r="A277" s="158" t="s">
        <v>414</v>
      </c>
      <c r="B277" s="65">
        <v>296</v>
      </c>
      <c r="C277" s="66">
        <v>391</v>
      </c>
      <c r="D277" s="65">
        <v>1376</v>
      </c>
      <c r="E277" s="66">
        <v>1546</v>
      </c>
      <c r="F277" s="67"/>
      <c r="G277" s="65">
        <f t="shared" si="40"/>
        <v>-95</v>
      </c>
      <c r="H277" s="66">
        <f t="shared" si="41"/>
        <v>-170</v>
      </c>
      <c r="I277" s="20">
        <f t="shared" si="42"/>
        <v>-0.24296675191815856</v>
      </c>
      <c r="J277" s="21">
        <f t="shared" si="43"/>
        <v>-0.10996119016817593</v>
      </c>
    </row>
    <row r="278" spans="1:10" x14ac:dyDescent="0.2">
      <c r="A278" s="158" t="s">
        <v>276</v>
      </c>
      <c r="B278" s="65">
        <v>63</v>
      </c>
      <c r="C278" s="66">
        <v>79</v>
      </c>
      <c r="D278" s="65">
        <v>329</v>
      </c>
      <c r="E278" s="66">
        <v>287</v>
      </c>
      <c r="F278" s="67"/>
      <c r="G278" s="65">
        <f t="shared" si="40"/>
        <v>-16</v>
      </c>
      <c r="H278" s="66">
        <f t="shared" si="41"/>
        <v>42</v>
      </c>
      <c r="I278" s="20">
        <f t="shared" si="42"/>
        <v>-0.20253164556962025</v>
      </c>
      <c r="J278" s="21">
        <f t="shared" si="43"/>
        <v>0.14634146341463414</v>
      </c>
    </row>
    <row r="279" spans="1:10" x14ac:dyDescent="0.2">
      <c r="A279" s="158" t="s">
        <v>364</v>
      </c>
      <c r="B279" s="65">
        <v>243</v>
      </c>
      <c r="C279" s="66">
        <v>0</v>
      </c>
      <c r="D279" s="65">
        <v>1081</v>
      </c>
      <c r="E279" s="66">
        <v>0</v>
      </c>
      <c r="F279" s="67"/>
      <c r="G279" s="65">
        <f t="shared" si="40"/>
        <v>243</v>
      </c>
      <c r="H279" s="66">
        <f t="shared" si="41"/>
        <v>1081</v>
      </c>
      <c r="I279" s="20" t="str">
        <f t="shared" si="42"/>
        <v>-</v>
      </c>
      <c r="J279" s="21" t="str">
        <f t="shared" si="43"/>
        <v>-</v>
      </c>
    </row>
    <row r="280" spans="1:10" s="160" customFormat="1" x14ac:dyDescent="0.2">
      <c r="A280" s="178" t="s">
        <v>683</v>
      </c>
      <c r="B280" s="71">
        <v>2585</v>
      </c>
      <c r="C280" s="72">
        <v>2057</v>
      </c>
      <c r="D280" s="71">
        <v>12468</v>
      </c>
      <c r="E280" s="72">
        <v>9190</v>
      </c>
      <c r="F280" s="73"/>
      <c r="G280" s="71">
        <f t="shared" si="40"/>
        <v>528</v>
      </c>
      <c r="H280" s="72">
        <f t="shared" si="41"/>
        <v>3278</v>
      </c>
      <c r="I280" s="37">
        <f t="shared" si="42"/>
        <v>0.25668449197860965</v>
      </c>
      <c r="J280" s="38">
        <f t="shared" si="43"/>
        <v>0.35669205658324266</v>
      </c>
    </row>
    <row r="281" spans="1:10" x14ac:dyDescent="0.2">
      <c r="A281" s="177"/>
      <c r="B281" s="143"/>
      <c r="C281" s="144"/>
      <c r="D281" s="143"/>
      <c r="E281" s="144"/>
      <c r="F281" s="145"/>
      <c r="G281" s="143"/>
      <c r="H281" s="144"/>
      <c r="I281" s="151"/>
      <c r="J281" s="152"/>
    </row>
    <row r="282" spans="1:10" s="139" customFormat="1" x14ac:dyDescent="0.2">
      <c r="A282" s="159" t="s">
        <v>66</v>
      </c>
      <c r="B282" s="65"/>
      <c r="C282" s="66"/>
      <c r="D282" s="65"/>
      <c r="E282" s="66"/>
      <c r="F282" s="67"/>
      <c r="G282" s="65"/>
      <c r="H282" s="66"/>
      <c r="I282" s="20"/>
      <c r="J282" s="21"/>
    </row>
    <row r="283" spans="1:10" x14ac:dyDescent="0.2">
      <c r="A283" s="158" t="s">
        <v>351</v>
      </c>
      <c r="B283" s="65">
        <v>3</v>
      </c>
      <c r="C283" s="66">
        <v>2</v>
      </c>
      <c r="D283" s="65">
        <v>11</v>
      </c>
      <c r="E283" s="66">
        <v>9</v>
      </c>
      <c r="F283" s="67"/>
      <c r="G283" s="65">
        <f>B283-C283</f>
        <v>1</v>
      </c>
      <c r="H283" s="66">
        <f>D283-E283</f>
        <v>2</v>
      </c>
      <c r="I283" s="20">
        <f>IF(C283=0, "-", IF(G283/C283&lt;10, G283/C283, "&gt;999%"))</f>
        <v>0.5</v>
      </c>
      <c r="J283" s="21">
        <f>IF(E283=0, "-", IF(H283/E283&lt;10, H283/E283, "&gt;999%"))</f>
        <v>0.22222222222222221</v>
      </c>
    </row>
    <row r="284" spans="1:10" x14ac:dyDescent="0.2">
      <c r="A284" s="158" t="s">
        <v>494</v>
      </c>
      <c r="B284" s="65">
        <v>1</v>
      </c>
      <c r="C284" s="66">
        <v>0</v>
      </c>
      <c r="D284" s="65">
        <v>11</v>
      </c>
      <c r="E284" s="66">
        <v>6</v>
      </c>
      <c r="F284" s="67"/>
      <c r="G284" s="65">
        <f>B284-C284</f>
        <v>1</v>
      </c>
      <c r="H284" s="66">
        <f>D284-E284</f>
        <v>5</v>
      </c>
      <c r="I284" s="20" t="str">
        <f>IF(C284=0, "-", IF(G284/C284&lt;10, G284/C284, "&gt;999%"))</f>
        <v>-</v>
      </c>
      <c r="J284" s="21">
        <f>IF(E284=0, "-", IF(H284/E284&lt;10, H284/E284, "&gt;999%"))</f>
        <v>0.83333333333333337</v>
      </c>
    </row>
    <row r="285" spans="1:10" s="160" customFormat="1" x14ac:dyDescent="0.2">
      <c r="A285" s="178" t="s">
        <v>684</v>
      </c>
      <c r="B285" s="71">
        <v>4</v>
      </c>
      <c r="C285" s="72">
        <v>2</v>
      </c>
      <c r="D285" s="71">
        <v>22</v>
      </c>
      <c r="E285" s="72">
        <v>15</v>
      </c>
      <c r="F285" s="73"/>
      <c r="G285" s="71">
        <f>B285-C285</f>
        <v>2</v>
      </c>
      <c r="H285" s="72">
        <f>D285-E285</f>
        <v>7</v>
      </c>
      <c r="I285" s="37">
        <f>IF(C285=0, "-", IF(G285/C285&lt;10, G285/C285, "&gt;999%"))</f>
        <v>1</v>
      </c>
      <c r="J285" s="38">
        <f>IF(E285=0, "-", IF(H285/E285&lt;10, H285/E285, "&gt;999%"))</f>
        <v>0.46666666666666667</v>
      </c>
    </row>
    <row r="286" spans="1:10" x14ac:dyDescent="0.2">
      <c r="A286" s="177"/>
      <c r="B286" s="143"/>
      <c r="C286" s="144"/>
      <c r="D286" s="143"/>
      <c r="E286" s="144"/>
      <c r="F286" s="145"/>
      <c r="G286" s="143"/>
      <c r="H286" s="144"/>
      <c r="I286" s="151"/>
      <c r="J286" s="152"/>
    </row>
    <row r="287" spans="1:10" s="139" customFormat="1" x14ac:dyDescent="0.2">
      <c r="A287" s="159" t="s">
        <v>67</v>
      </c>
      <c r="B287" s="65"/>
      <c r="C287" s="66"/>
      <c r="D287" s="65"/>
      <c r="E287" s="66"/>
      <c r="F287" s="67"/>
      <c r="G287" s="65"/>
      <c r="H287" s="66"/>
      <c r="I287" s="20"/>
      <c r="J287" s="21"/>
    </row>
    <row r="288" spans="1:10" x14ac:dyDescent="0.2">
      <c r="A288" s="158" t="s">
        <v>477</v>
      </c>
      <c r="B288" s="65">
        <v>87</v>
      </c>
      <c r="C288" s="66">
        <v>0</v>
      </c>
      <c r="D288" s="65">
        <v>317</v>
      </c>
      <c r="E288" s="66">
        <v>0</v>
      </c>
      <c r="F288" s="67"/>
      <c r="G288" s="65">
        <f t="shared" ref="G288:G295" si="44">B288-C288</f>
        <v>87</v>
      </c>
      <c r="H288" s="66">
        <f t="shared" ref="H288:H295" si="45">D288-E288</f>
        <v>317</v>
      </c>
      <c r="I288" s="20" t="str">
        <f t="shared" ref="I288:I295" si="46">IF(C288=0, "-", IF(G288/C288&lt;10, G288/C288, "&gt;999%"))</f>
        <v>-</v>
      </c>
      <c r="J288" s="21" t="str">
        <f t="shared" ref="J288:J295" si="47">IF(E288=0, "-", IF(H288/E288&lt;10, H288/E288, "&gt;999%"))</f>
        <v>-</v>
      </c>
    </row>
    <row r="289" spans="1:10" x14ac:dyDescent="0.2">
      <c r="A289" s="158" t="s">
        <v>495</v>
      </c>
      <c r="B289" s="65">
        <v>45</v>
      </c>
      <c r="C289" s="66">
        <v>62</v>
      </c>
      <c r="D289" s="65">
        <v>99</v>
      </c>
      <c r="E289" s="66">
        <v>208</v>
      </c>
      <c r="F289" s="67"/>
      <c r="G289" s="65">
        <f t="shared" si="44"/>
        <v>-17</v>
      </c>
      <c r="H289" s="66">
        <f t="shared" si="45"/>
        <v>-109</v>
      </c>
      <c r="I289" s="20">
        <f t="shared" si="46"/>
        <v>-0.27419354838709675</v>
      </c>
      <c r="J289" s="21">
        <f t="shared" si="47"/>
        <v>-0.52403846153846156</v>
      </c>
    </row>
    <row r="290" spans="1:10" x14ac:dyDescent="0.2">
      <c r="A290" s="158" t="s">
        <v>435</v>
      </c>
      <c r="B290" s="65">
        <v>43</v>
      </c>
      <c r="C290" s="66">
        <v>103</v>
      </c>
      <c r="D290" s="65">
        <v>141</v>
      </c>
      <c r="E290" s="66">
        <v>319</v>
      </c>
      <c r="F290" s="67"/>
      <c r="G290" s="65">
        <f t="shared" si="44"/>
        <v>-60</v>
      </c>
      <c r="H290" s="66">
        <f t="shared" si="45"/>
        <v>-178</v>
      </c>
      <c r="I290" s="20">
        <f t="shared" si="46"/>
        <v>-0.58252427184466016</v>
      </c>
      <c r="J290" s="21">
        <f t="shared" si="47"/>
        <v>-0.55799373040752354</v>
      </c>
    </row>
    <row r="291" spans="1:10" x14ac:dyDescent="0.2">
      <c r="A291" s="158" t="s">
        <v>496</v>
      </c>
      <c r="B291" s="65">
        <v>5</v>
      </c>
      <c r="C291" s="66">
        <v>10</v>
      </c>
      <c r="D291" s="65">
        <v>58</v>
      </c>
      <c r="E291" s="66">
        <v>46</v>
      </c>
      <c r="F291" s="67"/>
      <c r="G291" s="65">
        <f t="shared" si="44"/>
        <v>-5</v>
      </c>
      <c r="H291" s="66">
        <f t="shared" si="45"/>
        <v>12</v>
      </c>
      <c r="I291" s="20">
        <f t="shared" si="46"/>
        <v>-0.5</v>
      </c>
      <c r="J291" s="21">
        <f t="shared" si="47"/>
        <v>0.2608695652173913</v>
      </c>
    </row>
    <row r="292" spans="1:10" x14ac:dyDescent="0.2">
      <c r="A292" s="158" t="s">
        <v>436</v>
      </c>
      <c r="B292" s="65">
        <v>41</v>
      </c>
      <c r="C292" s="66">
        <v>77</v>
      </c>
      <c r="D292" s="65">
        <v>278</v>
      </c>
      <c r="E292" s="66">
        <v>304</v>
      </c>
      <c r="F292" s="67"/>
      <c r="G292" s="65">
        <f t="shared" si="44"/>
        <v>-36</v>
      </c>
      <c r="H292" s="66">
        <f t="shared" si="45"/>
        <v>-26</v>
      </c>
      <c r="I292" s="20">
        <f t="shared" si="46"/>
        <v>-0.46753246753246752</v>
      </c>
      <c r="J292" s="21">
        <f t="shared" si="47"/>
        <v>-8.5526315789473686E-2</v>
      </c>
    </row>
    <row r="293" spans="1:10" x14ac:dyDescent="0.2">
      <c r="A293" s="158" t="s">
        <v>478</v>
      </c>
      <c r="B293" s="65">
        <v>87</v>
      </c>
      <c r="C293" s="66">
        <v>99</v>
      </c>
      <c r="D293" s="65">
        <v>428</v>
      </c>
      <c r="E293" s="66">
        <v>444</v>
      </c>
      <c r="F293" s="67"/>
      <c r="G293" s="65">
        <f t="shared" si="44"/>
        <v>-12</v>
      </c>
      <c r="H293" s="66">
        <f t="shared" si="45"/>
        <v>-16</v>
      </c>
      <c r="I293" s="20">
        <f t="shared" si="46"/>
        <v>-0.12121212121212122</v>
      </c>
      <c r="J293" s="21">
        <f t="shared" si="47"/>
        <v>-3.6036036036036036E-2</v>
      </c>
    </row>
    <row r="294" spans="1:10" x14ac:dyDescent="0.2">
      <c r="A294" s="158" t="s">
        <v>479</v>
      </c>
      <c r="B294" s="65">
        <v>20</v>
      </c>
      <c r="C294" s="66">
        <v>43</v>
      </c>
      <c r="D294" s="65">
        <v>140</v>
      </c>
      <c r="E294" s="66">
        <v>121</v>
      </c>
      <c r="F294" s="67"/>
      <c r="G294" s="65">
        <f t="shared" si="44"/>
        <v>-23</v>
      </c>
      <c r="H294" s="66">
        <f t="shared" si="45"/>
        <v>19</v>
      </c>
      <c r="I294" s="20">
        <f t="shared" si="46"/>
        <v>-0.53488372093023251</v>
      </c>
      <c r="J294" s="21">
        <f t="shared" si="47"/>
        <v>0.15702479338842976</v>
      </c>
    </row>
    <row r="295" spans="1:10" s="160" customFormat="1" x14ac:dyDescent="0.2">
      <c r="A295" s="178" t="s">
        <v>685</v>
      </c>
      <c r="B295" s="71">
        <v>328</v>
      </c>
      <c r="C295" s="72">
        <v>394</v>
      </c>
      <c r="D295" s="71">
        <v>1461</v>
      </c>
      <c r="E295" s="72">
        <v>1442</v>
      </c>
      <c r="F295" s="73"/>
      <c r="G295" s="71">
        <f t="shared" si="44"/>
        <v>-66</v>
      </c>
      <c r="H295" s="72">
        <f t="shared" si="45"/>
        <v>19</v>
      </c>
      <c r="I295" s="37">
        <f t="shared" si="46"/>
        <v>-0.16751269035532995</v>
      </c>
      <c r="J295" s="38">
        <f t="shared" si="47"/>
        <v>1.3176144244105409E-2</v>
      </c>
    </row>
    <row r="296" spans="1:10" x14ac:dyDescent="0.2">
      <c r="A296" s="177"/>
      <c r="B296" s="143"/>
      <c r="C296" s="144"/>
      <c r="D296" s="143"/>
      <c r="E296" s="144"/>
      <c r="F296" s="145"/>
      <c r="G296" s="143"/>
      <c r="H296" s="144"/>
      <c r="I296" s="151"/>
      <c r="J296" s="152"/>
    </row>
    <row r="297" spans="1:10" s="139" customFormat="1" x14ac:dyDescent="0.2">
      <c r="A297" s="159" t="s">
        <v>68</v>
      </c>
      <c r="B297" s="65"/>
      <c r="C297" s="66"/>
      <c r="D297" s="65"/>
      <c r="E297" s="66"/>
      <c r="F297" s="67"/>
      <c r="G297" s="65"/>
      <c r="H297" s="66"/>
      <c r="I297" s="20"/>
      <c r="J297" s="21"/>
    </row>
    <row r="298" spans="1:10" x14ac:dyDescent="0.2">
      <c r="A298" s="158" t="s">
        <v>455</v>
      </c>
      <c r="B298" s="65">
        <v>82</v>
      </c>
      <c r="C298" s="66">
        <v>39</v>
      </c>
      <c r="D298" s="65">
        <v>298</v>
      </c>
      <c r="E298" s="66">
        <v>103</v>
      </c>
      <c r="F298" s="67"/>
      <c r="G298" s="65">
        <f t="shared" ref="G298:G305" si="48">B298-C298</f>
        <v>43</v>
      </c>
      <c r="H298" s="66">
        <f t="shared" ref="H298:H305" si="49">D298-E298</f>
        <v>195</v>
      </c>
      <c r="I298" s="20">
        <f t="shared" ref="I298:I305" si="50">IF(C298=0, "-", IF(G298/C298&lt;10, G298/C298, "&gt;999%"))</f>
        <v>1.1025641025641026</v>
      </c>
      <c r="J298" s="21">
        <f t="shared" ref="J298:J305" si="51">IF(E298=0, "-", IF(H298/E298&lt;10, H298/E298, "&gt;999%"))</f>
        <v>1.8932038834951457</v>
      </c>
    </row>
    <row r="299" spans="1:10" x14ac:dyDescent="0.2">
      <c r="A299" s="158" t="s">
        <v>561</v>
      </c>
      <c r="B299" s="65">
        <v>112</v>
      </c>
      <c r="C299" s="66">
        <v>0</v>
      </c>
      <c r="D299" s="65">
        <v>359</v>
      </c>
      <c r="E299" s="66">
        <v>0</v>
      </c>
      <c r="F299" s="67"/>
      <c r="G299" s="65">
        <f t="shared" si="48"/>
        <v>112</v>
      </c>
      <c r="H299" s="66">
        <f t="shared" si="49"/>
        <v>359</v>
      </c>
      <c r="I299" s="20" t="str">
        <f t="shared" si="50"/>
        <v>-</v>
      </c>
      <c r="J299" s="21" t="str">
        <f t="shared" si="51"/>
        <v>-</v>
      </c>
    </row>
    <row r="300" spans="1:10" x14ac:dyDescent="0.2">
      <c r="A300" s="158" t="s">
        <v>503</v>
      </c>
      <c r="B300" s="65">
        <v>5</v>
      </c>
      <c r="C300" s="66">
        <v>0</v>
      </c>
      <c r="D300" s="65">
        <v>22</v>
      </c>
      <c r="E300" s="66">
        <v>0</v>
      </c>
      <c r="F300" s="67"/>
      <c r="G300" s="65">
        <f t="shared" si="48"/>
        <v>5</v>
      </c>
      <c r="H300" s="66">
        <f t="shared" si="49"/>
        <v>22</v>
      </c>
      <c r="I300" s="20" t="str">
        <f t="shared" si="50"/>
        <v>-</v>
      </c>
      <c r="J300" s="21" t="str">
        <f t="shared" si="51"/>
        <v>-</v>
      </c>
    </row>
    <row r="301" spans="1:10" x14ac:dyDescent="0.2">
      <c r="A301" s="158" t="s">
        <v>515</v>
      </c>
      <c r="B301" s="65">
        <v>189</v>
      </c>
      <c r="C301" s="66">
        <v>54</v>
      </c>
      <c r="D301" s="65">
        <v>621</v>
      </c>
      <c r="E301" s="66">
        <v>228</v>
      </c>
      <c r="F301" s="67"/>
      <c r="G301" s="65">
        <f t="shared" si="48"/>
        <v>135</v>
      </c>
      <c r="H301" s="66">
        <f t="shared" si="49"/>
        <v>393</v>
      </c>
      <c r="I301" s="20">
        <f t="shared" si="50"/>
        <v>2.5</v>
      </c>
      <c r="J301" s="21">
        <f t="shared" si="51"/>
        <v>1.7236842105263157</v>
      </c>
    </row>
    <row r="302" spans="1:10" x14ac:dyDescent="0.2">
      <c r="A302" s="158" t="s">
        <v>305</v>
      </c>
      <c r="B302" s="65">
        <v>50</v>
      </c>
      <c r="C302" s="66">
        <v>35</v>
      </c>
      <c r="D302" s="65">
        <v>221</v>
      </c>
      <c r="E302" s="66">
        <v>158</v>
      </c>
      <c r="F302" s="67"/>
      <c r="G302" s="65">
        <f t="shared" si="48"/>
        <v>15</v>
      </c>
      <c r="H302" s="66">
        <f t="shared" si="49"/>
        <v>63</v>
      </c>
      <c r="I302" s="20">
        <f t="shared" si="50"/>
        <v>0.42857142857142855</v>
      </c>
      <c r="J302" s="21">
        <f t="shared" si="51"/>
        <v>0.39873417721518989</v>
      </c>
    </row>
    <row r="303" spans="1:10" x14ac:dyDescent="0.2">
      <c r="A303" s="158" t="s">
        <v>539</v>
      </c>
      <c r="B303" s="65">
        <v>260</v>
      </c>
      <c r="C303" s="66">
        <v>250</v>
      </c>
      <c r="D303" s="65">
        <v>1273</v>
      </c>
      <c r="E303" s="66">
        <v>695</v>
      </c>
      <c r="F303" s="67"/>
      <c r="G303" s="65">
        <f t="shared" si="48"/>
        <v>10</v>
      </c>
      <c r="H303" s="66">
        <f t="shared" si="49"/>
        <v>578</v>
      </c>
      <c r="I303" s="20">
        <f t="shared" si="50"/>
        <v>0.04</v>
      </c>
      <c r="J303" s="21">
        <f t="shared" si="51"/>
        <v>0.83165467625899281</v>
      </c>
    </row>
    <row r="304" spans="1:10" x14ac:dyDescent="0.2">
      <c r="A304" s="158" t="s">
        <v>516</v>
      </c>
      <c r="B304" s="65">
        <v>26</v>
      </c>
      <c r="C304" s="66">
        <v>34</v>
      </c>
      <c r="D304" s="65">
        <v>112</v>
      </c>
      <c r="E304" s="66">
        <v>92</v>
      </c>
      <c r="F304" s="67"/>
      <c r="G304" s="65">
        <f t="shared" si="48"/>
        <v>-8</v>
      </c>
      <c r="H304" s="66">
        <f t="shared" si="49"/>
        <v>20</v>
      </c>
      <c r="I304" s="20">
        <f t="shared" si="50"/>
        <v>-0.23529411764705882</v>
      </c>
      <c r="J304" s="21">
        <f t="shared" si="51"/>
        <v>0.21739130434782608</v>
      </c>
    </row>
    <row r="305" spans="1:10" s="160" customFormat="1" x14ac:dyDescent="0.2">
      <c r="A305" s="178" t="s">
        <v>686</v>
      </c>
      <c r="B305" s="71">
        <v>724</v>
      </c>
      <c r="C305" s="72">
        <v>412</v>
      </c>
      <c r="D305" s="71">
        <v>2906</v>
      </c>
      <c r="E305" s="72">
        <v>1276</v>
      </c>
      <c r="F305" s="73"/>
      <c r="G305" s="71">
        <f t="shared" si="48"/>
        <v>312</v>
      </c>
      <c r="H305" s="72">
        <f t="shared" si="49"/>
        <v>1630</v>
      </c>
      <c r="I305" s="37">
        <f t="shared" si="50"/>
        <v>0.75728155339805825</v>
      </c>
      <c r="J305" s="38">
        <f t="shared" si="51"/>
        <v>1.2774294670846396</v>
      </c>
    </row>
    <row r="306" spans="1:10" x14ac:dyDescent="0.2">
      <c r="A306" s="177"/>
      <c r="B306" s="143"/>
      <c r="C306" s="144"/>
      <c r="D306" s="143"/>
      <c r="E306" s="144"/>
      <c r="F306" s="145"/>
      <c r="G306" s="143"/>
      <c r="H306" s="144"/>
      <c r="I306" s="151"/>
      <c r="J306" s="152"/>
    </row>
    <row r="307" spans="1:10" s="139" customFormat="1" x14ac:dyDescent="0.2">
      <c r="A307" s="159" t="s">
        <v>69</v>
      </c>
      <c r="B307" s="65"/>
      <c r="C307" s="66"/>
      <c r="D307" s="65"/>
      <c r="E307" s="66"/>
      <c r="F307" s="67"/>
      <c r="G307" s="65"/>
      <c r="H307" s="66"/>
      <c r="I307" s="20"/>
      <c r="J307" s="21"/>
    </row>
    <row r="308" spans="1:10" x14ac:dyDescent="0.2">
      <c r="A308" s="158" t="s">
        <v>244</v>
      </c>
      <c r="B308" s="65">
        <v>3</v>
      </c>
      <c r="C308" s="66">
        <v>5</v>
      </c>
      <c r="D308" s="65">
        <v>28</v>
      </c>
      <c r="E308" s="66">
        <v>30</v>
      </c>
      <c r="F308" s="67"/>
      <c r="G308" s="65">
        <f t="shared" ref="G308:G319" si="52">B308-C308</f>
        <v>-2</v>
      </c>
      <c r="H308" s="66">
        <f t="shared" ref="H308:H319" si="53">D308-E308</f>
        <v>-2</v>
      </c>
      <c r="I308" s="20">
        <f t="shared" ref="I308:I319" si="54">IF(C308=0, "-", IF(G308/C308&lt;10, G308/C308, "&gt;999%"))</f>
        <v>-0.4</v>
      </c>
      <c r="J308" s="21">
        <f t="shared" ref="J308:J319" si="55">IF(E308=0, "-", IF(H308/E308&lt;10, H308/E308, "&gt;999%"))</f>
        <v>-6.6666666666666666E-2</v>
      </c>
    </row>
    <row r="309" spans="1:10" x14ac:dyDescent="0.2">
      <c r="A309" s="158" t="s">
        <v>268</v>
      </c>
      <c r="B309" s="65">
        <v>28</v>
      </c>
      <c r="C309" s="66">
        <v>23</v>
      </c>
      <c r="D309" s="65">
        <v>164</v>
      </c>
      <c r="E309" s="66">
        <v>113</v>
      </c>
      <c r="F309" s="67"/>
      <c r="G309" s="65">
        <f t="shared" si="52"/>
        <v>5</v>
      </c>
      <c r="H309" s="66">
        <f t="shared" si="53"/>
        <v>51</v>
      </c>
      <c r="I309" s="20">
        <f t="shared" si="54"/>
        <v>0.21739130434782608</v>
      </c>
      <c r="J309" s="21">
        <f t="shared" si="55"/>
        <v>0.45132743362831856</v>
      </c>
    </row>
    <row r="310" spans="1:10" x14ac:dyDescent="0.2">
      <c r="A310" s="158" t="s">
        <v>283</v>
      </c>
      <c r="B310" s="65">
        <v>0</v>
      </c>
      <c r="C310" s="66">
        <v>0</v>
      </c>
      <c r="D310" s="65">
        <v>0</v>
      </c>
      <c r="E310" s="66">
        <v>6</v>
      </c>
      <c r="F310" s="67"/>
      <c r="G310" s="65">
        <f t="shared" si="52"/>
        <v>0</v>
      </c>
      <c r="H310" s="66">
        <f t="shared" si="53"/>
        <v>-6</v>
      </c>
      <c r="I310" s="20" t="str">
        <f t="shared" si="54"/>
        <v>-</v>
      </c>
      <c r="J310" s="21">
        <f t="shared" si="55"/>
        <v>-1</v>
      </c>
    </row>
    <row r="311" spans="1:10" x14ac:dyDescent="0.2">
      <c r="A311" s="158" t="s">
        <v>269</v>
      </c>
      <c r="B311" s="65">
        <v>58</v>
      </c>
      <c r="C311" s="66">
        <v>37</v>
      </c>
      <c r="D311" s="65">
        <v>309</v>
      </c>
      <c r="E311" s="66">
        <v>126</v>
      </c>
      <c r="F311" s="67"/>
      <c r="G311" s="65">
        <f t="shared" si="52"/>
        <v>21</v>
      </c>
      <c r="H311" s="66">
        <f t="shared" si="53"/>
        <v>183</v>
      </c>
      <c r="I311" s="20">
        <f t="shared" si="54"/>
        <v>0.56756756756756754</v>
      </c>
      <c r="J311" s="21">
        <f t="shared" si="55"/>
        <v>1.4523809523809523</v>
      </c>
    </row>
    <row r="312" spans="1:10" x14ac:dyDescent="0.2">
      <c r="A312" s="158" t="s">
        <v>333</v>
      </c>
      <c r="B312" s="65">
        <v>0</v>
      </c>
      <c r="C312" s="66">
        <v>1</v>
      </c>
      <c r="D312" s="65">
        <v>8</v>
      </c>
      <c r="E312" s="66">
        <v>4</v>
      </c>
      <c r="F312" s="67"/>
      <c r="G312" s="65">
        <f t="shared" si="52"/>
        <v>-1</v>
      </c>
      <c r="H312" s="66">
        <f t="shared" si="53"/>
        <v>4</v>
      </c>
      <c r="I312" s="20">
        <f t="shared" si="54"/>
        <v>-1</v>
      </c>
      <c r="J312" s="21">
        <f t="shared" si="55"/>
        <v>1</v>
      </c>
    </row>
    <row r="313" spans="1:10" x14ac:dyDescent="0.2">
      <c r="A313" s="158" t="s">
        <v>296</v>
      </c>
      <c r="B313" s="65">
        <v>2</v>
      </c>
      <c r="C313" s="66">
        <v>1</v>
      </c>
      <c r="D313" s="65">
        <v>8</v>
      </c>
      <c r="E313" s="66">
        <v>5</v>
      </c>
      <c r="F313" s="67"/>
      <c r="G313" s="65">
        <f t="shared" si="52"/>
        <v>1</v>
      </c>
      <c r="H313" s="66">
        <f t="shared" si="53"/>
        <v>3</v>
      </c>
      <c r="I313" s="20">
        <f t="shared" si="54"/>
        <v>1</v>
      </c>
      <c r="J313" s="21">
        <f t="shared" si="55"/>
        <v>0.6</v>
      </c>
    </row>
    <row r="314" spans="1:10" x14ac:dyDescent="0.2">
      <c r="A314" s="158" t="s">
        <v>497</v>
      </c>
      <c r="B314" s="65">
        <v>6</v>
      </c>
      <c r="C314" s="66">
        <v>14</v>
      </c>
      <c r="D314" s="65">
        <v>87</v>
      </c>
      <c r="E314" s="66">
        <v>68</v>
      </c>
      <c r="F314" s="67"/>
      <c r="G314" s="65">
        <f t="shared" si="52"/>
        <v>-8</v>
      </c>
      <c r="H314" s="66">
        <f t="shared" si="53"/>
        <v>19</v>
      </c>
      <c r="I314" s="20">
        <f t="shared" si="54"/>
        <v>-0.5714285714285714</v>
      </c>
      <c r="J314" s="21">
        <f t="shared" si="55"/>
        <v>0.27941176470588236</v>
      </c>
    </row>
    <row r="315" spans="1:10" x14ac:dyDescent="0.2">
      <c r="A315" s="158" t="s">
        <v>437</v>
      </c>
      <c r="B315" s="65">
        <v>150</v>
      </c>
      <c r="C315" s="66">
        <v>307</v>
      </c>
      <c r="D315" s="65">
        <v>773</v>
      </c>
      <c r="E315" s="66">
        <v>783</v>
      </c>
      <c r="F315" s="67"/>
      <c r="G315" s="65">
        <f t="shared" si="52"/>
        <v>-157</v>
      </c>
      <c r="H315" s="66">
        <f t="shared" si="53"/>
        <v>-10</v>
      </c>
      <c r="I315" s="20">
        <f t="shared" si="54"/>
        <v>-0.51140065146579805</v>
      </c>
      <c r="J315" s="21">
        <f t="shared" si="55"/>
        <v>-1.277139208173691E-2</v>
      </c>
    </row>
    <row r="316" spans="1:10" x14ac:dyDescent="0.2">
      <c r="A316" s="158" t="s">
        <v>334</v>
      </c>
      <c r="B316" s="65">
        <v>4</v>
      </c>
      <c r="C316" s="66">
        <v>10</v>
      </c>
      <c r="D316" s="65">
        <v>29</v>
      </c>
      <c r="E316" s="66">
        <v>46</v>
      </c>
      <c r="F316" s="67"/>
      <c r="G316" s="65">
        <f t="shared" si="52"/>
        <v>-6</v>
      </c>
      <c r="H316" s="66">
        <f t="shared" si="53"/>
        <v>-17</v>
      </c>
      <c r="I316" s="20">
        <f t="shared" si="54"/>
        <v>-0.6</v>
      </c>
      <c r="J316" s="21">
        <f t="shared" si="55"/>
        <v>-0.36956521739130432</v>
      </c>
    </row>
    <row r="317" spans="1:10" x14ac:dyDescent="0.2">
      <c r="A317" s="158" t="s">
        <v>480</v>
      </c>
      <c r="B317" s="65">
        <v>86</v>
      </c>
      <c r="C317" s="66">
        <v>166</v>
      </c>
      <c r="D317" s="65">
        <v>422</v>
      </c>
      <c r="E317" s="66">
        <v>462</v>
      </c>
      <c r="F317" s="67"/>
      <c r="G317" s="65">
        <f t="shared" si="52"/>
        <v>-80</v>
      </c>
      <c r="H317" s="66">
        <f t="shared" si="53"/>
        <v>-40</v>
      </c>
      <c r="I317" s="20">
        <f t="shared" si="54"/>
        <v>-0.48192771084337349</v>
      </c>
      <c r="J317" s="21">
        <f t="shared" si="55"/>
        <v>-8.6580086580086577E-2</v>
      </c>
    </row>
    <row r="318" spans="1:10" x14ac:dyDescent="0.2">
      <c r="A318" s="158" t="s">
        <v>402</v>
      </c>
      <c r="B318" s="65">
        <v>83</v>
      </c>
      <c r="C318" s="66">
        <v>121</v>
      </c>
      <c r="D318" s="65">
        <v>410</v>
      </c>
      <c r="E318" s="66">
        <v>346</v>
      </c>
      <c r="F318" s="67"/>
      <c r="G318" s="65">
        <f t="shared" si="52"/>
        <v>-38</v>
      </c>
      <c r="H318" s="66">
        <f t="shared" si="53"/>
        <v>64</v>
      </c>
      <c r="I318" s="20">
        <f t="shared" si="54"/>
        <v>-0.31404958677685951</v>
      </c>
      <c r="J318" s="21">
        <f t="shared" si="55"/>
        <v>0.18497109826589594</v>
      </c>
    </row>
    <row r="319" spans="1:10" s="160" customFormat="1" x14ac:dyDescent="0.2">
      <c r="A319" s="178" t="s">
        <v>687</v>
      </c>
      <c r="B319" s="71">
        <v>420</v>
      </c>
      <c r="C319" s="72">
        <v>685</v>
      </c>
      <c r="D319" s="71">
        <v>2238</v>
      </c>
      <c r="E319" s="72">
        <v>1989</v>
      </c>
      <c r="F319" s="73"/>
      <c r="G319" s="71">
        <f t="shared" si="52"/>
        <v>-265</v>
      </c>
      <c r="H319" s="72">
        <f t="shared" si="53"/>
        <v>249</v>
      </c>
      <c r="I319" s="37">
        <f t="shared" si="54"/>
        <v>-0.38686131386861317</v>
      </c>
      <c r="J319" s="38">
        <f t="shared" si="55"/>
        <v>0.12518853695324283</v>
      </c>
    </row>
    <row r="320" spans="1:10" x14ac:dyDescent="0.2">
      <c r="A320" s="177"/>
      <c r="B320" s="143"/>
      <c r="C320" s="144"/>
      <c r="D320" s="143"/>
      <c r="E320" s="144"/>
      <c r="F320" s="145"/>
      <c r="G320" s="143"/>
      <c r="H320" s="144"/>
      <c r="I320" s="151"/>
      <c r="J320" s="152"/>
    </row>
    <row r="321" spans="1:10" s="139" customFormat="1" x14ac:dyDescent="0.2">
      <c r="A321" s="159" t="s">
        <v>70</v>
      </c>
      <c r="B321" s="65"/>
      <c r="C321" s="66"/>
      <c r="D321" s="65"/>
      <c r="E321" s="66"/>
      <c r="F321" s="67"/>
      <c r="G321" s="65"/>
      <c r="H321" s="66"/>
      <c r="I321" s="20"/>
      <c r="J321" s="21"/>
    </row>
    <row r="322" spans="1:10" x14ac:dyDescent="0.2">
      <c r="A322" s="158" t="s">
        <v>335</v>
      </c>
      <c r="B322" s="65">
        <v>0</v>
      </c>
      <c r="C322" s="66">
        <v>0</v>
      </c>
      <c r="D322" s="65">
        <v>1</v>
      </c>
      <c r="E322" s="66">
        <v>4</v>
      </c>
      <c r="F322" s="67"/>
      <c r="G322" s="65">
        <f>B322-C322</f>
        <v>0</v>
      </c>
      <c r="H322" s="66">
        <f>D322-E322</f>
        <v>-3</v>
      </c>
      <c r="I322" s="20" t="str">
        <f>IF(C322=0, "-", IF(G322/C322&lt;10, G322/C322, "&gt;999%"))</f>
        <v>-</v>
      </c>
      <c r="J322" s="21">
        <f>IF(E322=0, "-", IF(H322/E322&lt;10, H322/E322, "&gt;999%"))</f>
        <v>-0.75</v>
      </c>
    </row>
    <row r="323" spans="1:10" x14ac:dyDescent="0.2">
      <c r="A323" s="158" t="s">
        <v>336</v>
      </c>
      <c r="B323" s="65">
        <v>0</v>
      </c>
      <c r="C323" s="66">
        <v>1</v>
      </c>
      <c r="D323" s="65">
        <v>1</v>
      </c>
      <c r="E323" s="66">
        <v>1</v>
      </c>
      <c r="F323" s="67"/>
      <c r="G323" s="65">
        <f>B323-C323</f>
        <v>-1</v>
      </c>
      <c r="H323" s="66">
        <f>D323-E323</f>
        <v>0</v>
      </c>
      <c r="I323" s="20">
        <f>IF(C323=0, "-", IF(G323/C323&lt;10, G323/C323, "&gt;999%"))</f>
        <v>-1</v>
      </c>
      <c r="J323" s="21">
        <f>IF(E323=0, "-", IF(H323/E323&lt;10, H323/E323, "&gt;999%"))</f>
        <v>0</v>
      </c>
    </row>
    <row r="324" spans="1:10" x14ac:dyDescent="0.2">
      <c r="A324" s="158" t="s">
        <v>337</v>
      </c>
      <c r="B324" s="65">
        <v>1</v>
      </c>
      <c r="C324" s="66">
        <v>4</v>
      </c>
      <c r="D324" s="65">
        <v>4</v>
      </c>
      <c r="E324" s="66">
        <v>8</v>
      </c>
      <c r="F324" s="67"/>
      <c r="G324" s="65">
        <f>B324-C324</f>
        <v>-3</v>
      </c>
      <c r="H324" s="66">
        <f>D324-E324</f>
        <v>-4</v>
      </c>
      <c r="I324" s="20">
        <f>IF(C324=0, "-", IF(G324/C324&lt;10, G324/C324, "&gt;999%"))</f>
        <v>-0.75</v>
      </c>
      <c r="J324" s="21">
        <f>IF(E324=0, "-", IF(H324/E324&lt;10, H324/E324, "&gt;999%"))</f>
        <v>-0.5</v>
      </c>
    </row>
    <row r="325" spans="1:10" s="160" customFormat="1" x14ac:dyDescent="0.2">
      <c r="A325" s="178" t="s">
        <v>688</v>
      </c>
      <c r="B325" s="71">
        <v>1</v>
      </c>
      <c r="C325" s="72">
        <v>5</v>
      </c>
      <c r="D325" s="71">
        <v>6</v>
      </c>
      <c r="E325" s="72">
        <v>13</v>
      </c>
      <c r="F325" s="73"/>
      <c r="G325" s="71">
        <f>B325-C325</f>
        <v>-4</v>
      </c>
      <c r="H325" s="72">
        <f>D325-E325</f>
        <v>-7</v>
      </c>
      <c r="I325" s="37">
        <f>IF(C325=0, "-", IF(G325/C325&lt;10, G325/C325, "&gt;999%"))</f>
        <v>-0.8</v>
      </c>
      <c r="J325" s="38">
        <f>IF(E325=0, "-", IF(H325/E325&lt;10, H325/E325, "&gt;999%"))</f>
        <v>-0.53846153846153844</v>
      </c>
    </row>
    <row r="326" spans="1:10" x14ac:dyDescent="0.2">
      <c r="A326" s="177"/>
      <c r="B326" s="143"/>
      <c r="C326" s="144"/>
      <c r="D326" s="143"/>
      <c r="E326" s="144"/>
      <c r="F326" s="145"/>
      <c r="G326" s="143"/>
      <c r="H326" s="144"/>
      <c r="I326" s="151"/>
      <c r="J326" s="152"/>
    </row>
    <row r="327" spans="1:10" s="139" customFormat="1" x14ac:dyDescent="0.2">
      <c r="A327" s="159" t="s">
        <v>71</v>
      </c>
      <c r="B327" s="65"/>
      <c r="C327" s="66"/>
      <c r="D327" s="65"/>
      <c r="E327" s="66"/>
      <c r="F327" s="67"/>
      <c r="G327" s="65"/>
      <c r="H327" s="66"/>
      <c r="I327" s="20"/>
      <c r="J327" s="21"/>
    </row>
    <row r="328" spans="1:10" x14ac:dyDescent="0.2">
      <c r="A328" s="158" t="s">
        <v>585</v>
      </c>
      <c r="B328" s="65">
        <v>14</v>
      </c>
      <c r="C328" s="66">
        <v>26</v>
      </c>
      <c r="D328" s="65">
        <v>82</v>
      </c>
      <c r="E328" s="66">
        <v>88</v>
      </c>
      <c r="F328" s="67"/>
      <c r="G328" s="65">
        <f>B328-C328</f>
        <v>-12</v>
      </c>
      <c r="H328" s="66">
        <f>D328-E328</f>
        <v>-6</v>
      </c>
      <c r="I328" s="20">
        <f>IF(C328=0, "-", IF(G328/C328&lt;10, G328/C328, "&gt;999%"))</f>
        <v>-0.46153846153846156</v>
      </c>
      <c r="J328" s="21">
        <f>IF(E328=0, "-", IF(H328/E328&lt;10, H328/E328, "&gt;999%"))</f>
        <v>-6.8181818181818177E-2</v>
      </c>
    </row>
    <row r="329" spans="1:10" s="160" customFormat="1" x14ac:dyDescent="0.2">
      <c r="A329" s="178" t="s">
        <v>689</v>
      </c>
      <c r="B329" s="71">
        <v>14</v>
      </c>
      <c r="C329" s="72">
        <v>26</v>
      </c>
      <c r="D329" s="71">
        <v>82</v>
      </c>
      <c r="E329" s="72">
        <v>88</v>
      </c>
      <c r="F329" s="73"/>
      <c r="G329" s="71">
        <f>B329-C329</f>
        <v>-12</v>
      </c>
      <c r="H329" s="72">
        <f>D329-E329</f>
        <v>-6</v>
      </c>
      <c r="I329" s="37">
        <f>IF(C329=0, "-", IF(G329/C329&lt;10, G329/C329, "&gt;999%"))</f>
        <v>-0.46153846153846156</v>
      </c>
      <c r="J329" s="38">
        <f>IF(E329=0, "-", IF(H329/E329&lt;10, H329/E329, "&gt;999%"))</f>
        <v>-6.8181818181818177E-2</v>
      </c>
    </row>
    <row r="330" spans="1:10" x14ac:dyDescent="0.2">
      <c r="A330" s="177"/>
      <c r="B330" s="143"/>
      <c r="C330" s="144"/>
      <c r="D330" s="143"/>
      <c r="E330" s="144"/>
      <c r="F330" s="145"/>
      <c r="G330" s="143"/>
      <c r="H330" s="144"/>
      <c r="I330" s="151"/>
      <c r="J330" s="152"/>
    </row>
    <row r="331" spans="1:10" s="139" customFormat="1" x14ac:dyDescent="0.2">
      <c r="A331" s="159" t="s">
        <v>72</v>
      </c>
      <c r="B331" s="65"/>
      <c r="C331" s="66"/>
      <c r="D331" s="65"/>
      <c r="E331" s="66"/>
      <c r="F331" s="67"/>
      <c r="G331" s="65"/>
      <c r="H331" s="66"/>
      <c r="I331" s="20"/>
      <c r="J331" s="21"/>
    </row>
    <row r="332" spans="1:10" x14ac:dyDescent="0.2">
      <c r="A332" s="158" t="s">
        <v>586</v>
      </c>
      <c r="B332" s="65">
        <v>4</v>
      </c>
      <c r="C332" s="66">
        <v>1</v>
      </c>
      <c r="D332" s="65">
        <v>18</v>
      </c>
      <c r="E332" s="66">
        <v>4</v>
      </c>
      <c r="F332" s="67"/>
      <c r="G332" s="65">
        <f>B332-C332</f>
        <v>3</v>
      </c>
      <c r="H332" s="66">
        <f>D332-E332</f>
        <v>14</v>
      </c>
      <c r="I332" s="20">
        <f>IF(C332=0, "-", IF(G332/C332&lt;10, G332/C332, "&gt;999%"))</f>
        <v>3</v>
      </c>
      <c r="J332" s="21">
        <f>IF(E332=0, "-", IF(H332/E332&lt;10, H332/E332, "&gt;999%"))</f>
        <v>3.5</v>
      </c>
    </row>
    <row r="333" spans="1:10" x14ac:dyDescent="0.2">
      <c r="A333" s="158" t="s">
        <v>574</v>
      </c>
      <c r="B333" s="65">
        <v>3</v>
      </c>
      <c r="C333" s="66">
        <v>0</v>
      </c>
      <c r="D333" s="65">
        <v>8</v>
      </c>
      <c r="E333" s="66">
        <v>2</v>
      </c>
      <c r="F333" s="67"/>
      <c r="G333" s="65">
        <f>B333-C333</f>
        <v>3</v>
      </c>
      <c r="H333" s="66">
        <f>D333-E333</f>
        <v>6</v>
      </c>
      <c r="I333" s="20" t="str">
        <f>IF(C333=0, "-", IF(G333/C333&lt;10, G333/C333, "&gt;999%"))</f>
        <v>-</v>
      </c>
      <c r="J333" s="21">
        <f>IF(E333=0, "-", IF(H333/E333&lt;10, H333/E333, "&gt;999%"))</f>
        <v>3</v>
      </c>
    </row>
    <row r="334" spans="1:10" s="160" customFormat="1" x14ac:dyDescent="0.2">
      <c r="A334" s="178" t="s">
        <v>690</v>
      </c>
      <c r="B334" s="71">
        <v>7</v>
      </c>
      <c r="C334" s="72">
        <v>1</v>
      </c>
      <c r="D334" s="71">
        <v>26</v>
      </c>
      <c r="E334" s="72">
        <v>6</v>
      </c>
      <c r="F334" s="73"/>
      <c r="G334" s="71">
        <f>B334-C334</f>
        <v>6</v>
      </c>
      <c r="H334" s="72">
        <f>D334-E334</f>
        <v>20</v>
      </c>
      <c r="I334" s="37">
        <f>IF(C334=0, "-", IF(G334/C334&lt;10, G334/C334, "&gt;999%"))</f>
        <v>6</v>
      </c>
      <c r="J334" s="38">
        <f>IF(E334=0, "-", IF(H334/E334&lt;10, H334/E334, "&gt;999%"))</f>
        <v>3.3333333333333335</v>
      </c>
    </row>
    <row r="335" spans="1:10" x14ac:dyDescent="0.2">
      <c r="A335" s="177"/>
      <c r="B335" s="143"/>
      <c r="C335" s="144"/>
      <c r="D335" s="143"/>
      <c r="E335" s="144"/>
      <c r="F335" s="145"/>
      <c r="G335" s="143"/>
      <c r="H335" s="144"/>
      <c r="I335" s="151"/>
      <c r="J335" s="152"/>
    </row>
    <row r="336" spans="1:10" s="139" customFormat="1" x14ac:dyDescent="0.2">
      <c r="A336" s="159" t="s">
        <v>73</v>
      </c>
      <c r="B336" s="65"/>
      <c r="C336" s="66"/>
      <c r="D336" s="65"/>
      <c r="E336" s="66"/>
      <c r="F336" s="67"/>
      <c r="G336" s="65"/>
      <c r="H336" s="66"/>
      <c r="I336" s="20"/>
      <c r="J336" s="21"/>
    </row>
    <row r="337" spans="1:10" x14ac:dyDescent="0.2">
      <c r="A337" s="158" t="s">
        <v>352</v>
      </c>
      <c r="B337" s="65">
        <v>0</v>
      </c>
      <c r="C337" s="66">
        <v>3</v>
      </c>
      <c r="D337" s="65">
        <v>1</v>
      </c>
      <c r="E337" s="66">
        <v>12</v>
      </c>
      <c r="F337" s="67"/>
      <c r="G337" s="65">
        <f>B337-C337</f>
        <v>-3</v>
      </c>
      <c r="H337" s="66">
        <f>D337-E337</f>
        <v>-11</v>
      </c>
      <c r="I337" s="20">
        <f>IF(C337=0, "-", IF(G337/C337&lt;10, G337/C337, "&gt;999%"))</f>
        <v>-1</v>
      </c>
      <c r="J337" s="21">
        <f>IF(E337=0, "-", IF(H337/E337&lt;10, H337/E337, "&gt;999%"))</f>
        <v>-0.91666666666666663</v>
      </c>
    </row>
    <row r="338" spans="1:10" x14ac:dyDescent="0.2">
      <c r="A338" s="158" t="s">
        <v>284</v>
      </c>
      <c r="B338" s="65">
        <v>10</v>
      </c>
      <c r="C338" s="66">
        <v>5</v>
      </c>
      <c r="D338" s="65">
        <v>31</v>
      </c>
      <c r="E338" s="66">
        <v>23</v>
      </c>
      <c r="F338" s="67"/>
      <c r="G338" s="65">
        <f>B338-C338</f>
        <v>5</v>
      </c>
      <c r="H338" s="66">
        <f>D338-E338</f>
        <v>8</v>
      </c>
      <c r="I338" s="20">
        <f>IF(C338=0, "-", IF(G338/C338&lt;10, G338/C338, "&gt;999%"))</f>
        <v>1</v>
      </c>
      <c r="J338" s="21">
        <f>IF(E338=0, "-", IF(H338/E338&lt;10, H338/E338, "&gt;999%"))</f>
        <v>0.34782608695652173</v>
      </c>
    </row>
    <row r="339" spans="1:10" x14ac:dyDescent="0.2">
      <c r="A339" s="158" t="s">
        <v>481</v>
      </c>
      <c r="B339" s="65">
        <v>18</v>
      </c>
      <c r="C339" s="66">
        <v>21</v>
      </c>
      <c r="D339" s="65">
        <v>89</v>
      </c>
      <c r="E339" s="66">
        <v>67</v>
      </c>
      <c r="F339" s="67"/>
      <c r="G339" s="65">
        <f>B339-C339</f>
        <v>-3</v>
      </c>
      <c r="H339" s="66">
        <f>D339-E339</f>
        <v>22</v>
      </c>
      <c r="I339" s="20">
        <f>IF(C339=0, "-", IF(G339/C339&lt;10, G339/C339, "&gt;999%"))</f>
        <v>-0.14285714285714285</v>
      </c>
      <c r="J339" s="21">
        <f>IF(E339=0, "-", IF(H339/E339&lt;10, H339/E339, "&gt;999%"))</f>
        <v>0.32835820895522388</v>
      </c>
    </row>
    <row r="340" spans="1:10" x14ac:dyDescent="0.2">
      <c r="A340" s="158" t="s">
        <v>297</v>
      </c>
      <c r="B340" s="65">
        <v>1</v>
      </c>
      <c r="C340" s="66">
        <v>0</v>
      </c>
      <c r="D340" s="65">
        <v>3</v>
      </c>
      <c r="E340" s="66">
        <v>0</v>
      </c>
      <c r="F340" s="67"/>
      <c r="G340" s="65">
        <f>B340-C340</f>
        <v>1</v>
      </c>
      <c r="H340" s="66">
        <f>D340-E340</f>
        <v>3</v>
      </c>
      <c r="I340" s="20" t="str">
        <f>IF(C340=0, "-", IF(G340/C340&lt;10, G340/C340, "&gt;999%"))</f>
        <v>-</v>
      </c>
      <c r="J340" s="21" t="str">
        <f>IF(E340=0, "-", IF(H340/E340&lt;10, H340/E340, "&gt;999%"))</f>
        <v>-</v>
      </c>
    </row>
    <row r="341" spans="1:10" s="160" customFormat="1" x14ac:dyDescent="0.2">
      <c r="A341" s="178" t="s">
        <v>691</v>
      </c>
      <c r="B341" s="71">
        <v>29</v>
      </c>
      <c r="C341" s="72">
        <v>29</v>
      </c>
      <c r="D341" s="71">
        <v>124</v>
      </c>
      <c r="E341" s="72">
        <v>102</v>
      </c>
      <c r="F341" s="73"/>
      <c r="G341" s="71">
        <f>B341-C341</f>
        <v>0</v>
      </c>
      <c r="H341" s="72">
        <f>D341-E341</f>
        <v>22</v>
      </c>
      <c r="I341" s="37">
        <f>IF(C341=0, "-", IF(G341/C341&lt;10, G341/C341, "&gt;999%"))</f>
        <v>0</v>
      </c>
      <c r="J341" s="38">
        <f>IF(E341=0, "-", IF(H341/E341&lt;10, H341/E341, "&gt;999%"))</f>
        <v>0.21568627450980393</v>
      </c>
    </row>
    <row r="342" spans="1:10" x14ac:dyDescent="0.2">
      <c r="A342" s="177"/>
      <c r="B342" s="143"/>
      <c r="C342" s="144"/>
      <c r="D342" s="143"/>
      <c r="E342" s="144"/>
      <c r="F342" s="145"/>
      <c r="G342" s="143"/>
      <c r="H342" s="144"/>
      <c r="I342" s="151"/>
      <c r="J342" s="152"/>
    </row>
    <row r="343" spans="1:10" s="139" customFormat="1" x14ac:dyDescent="0.2">
      <c r="A343" s="159" t="s">
        <v>74</v>
      </c>
      <c r="B343" s="65"/>
      <c r="C343" s="66"/>
      <c r="D343" s="65"/>
      <c r="E343" s="66"/>
      <c r="F343" s="67"/>
      <c r="G343" s="65"/>
      <c r="H343" s="66"/>
      <c r="I343" s="20"/>
      <c r="J343" s="21"/>
    </row>
    <row r="344" spans="1:10" x14ac:dyDescent="0.2">
      <c r="A344" s="158" t="s">
        <v>527</v>
      </c>
      <c r="B344" s="65">
        <v>87</v>
      </c>
      <c r="C344" s="66">
        <v>156</v>
      </c>
      <c r="D344" s="65">
        <v>395</v>
      </c>
      <c r="E344" s="66">
        <v>508</v>
      </c>
      <c r="F344" s="67"/>
      <c r="G344" s="65">
        <f t="shared" ref="G344:G356" si="56">B344-C344</f>
        <v>-69</v>
      </c>
      <c r="H344" s="66">
        <f t="shared" ref="H344:H356" si="57">D344-E344</f>
        <v>-113</v>
      </c>
      <c r="I344" s="20">
        <f t="shared" ref="I344:I356" si="58">IF(C344=0, "-", IF(G344/C344&lt;10, G344/C344, "&gt;999%"))</f>
        <v>-0.44230769230769229</v>
      </c>
      <c r="J344" s="21">
        <f t="shared" ref="J344:J356" si="59">IF(E344=0, "-", IF(H344/E344&lt;10, H344/E344, "&gt;999%"))</f>
        <v>-0.22244094488188976</v>
      </c>
    </row>
    <row r="345" spans="1:10" x14ac:dyDescent="0.2">
      <c r="A345" s="158" t="s">
        <v>540</v>
      </c>
      <c r="B345" s="65">
        <v>452</v>
      </c>
      <c r="C345" s="66">
        <v>357</v>
      </c>
      <c r="D345" s="65">
        <v>2150</v>
      </c>
      <c r="E345" s="66">
        <v>1081</v>
      </c>
      <c r="F345" s="67"/>
      <c r="G345" s="65">
        <f t="shared" si="56"/>
        <v>95</v>
      </c>
      <c r="H345" s="66">
        <f t="shared" si="57"/>
        <v>1069</v>
      </c>
      <c r="I345" s="20">
        <f t="shared" si="58"/>
        <v>0.26610644257703081</v>
      </c>
      <c r="J345" s="21">
        <f t="shared" si="59"/>
        <v>0.98889916743755779</v>
      </c>
    </row>
    <row r="346" spans="1:10" x14ac:dyDescent="0.2">
      <c r="A346" s="158" t="s">
        <v>365</v>
      </c>
      <c r="B346" s="65">
        <v>413</v>
      </c>
      <c r="C346" s="66">
        <v>363</v>
      </c>
      <c r="D346" s="65">
        <v>2913</v>
      </c>
      <c r="E346" s="66">
        <v>1867</v>
      </c>
      <c r="F346" s="67"/>
      <c r="G346" s="65">
        <f t="shared" si="56"/>
        <v>50</v>
      </c>
      <c r="H346" s="66">
        <f t="shared" si="57"/>
        <v>1046</v>
      </c>
      <c r="I346" s="20">
        <f t="shared" si="58"/>
        <v>0.13774104683195593</v>
      </c>
      <c r="J346" s="21">
        <f t="shared" si="59"/>
        <v>0.56025709694697379</v>
      </c>
    </row>
    <row r="347" spans="1:10" x14ac:dyDescent="0.2">
      <c r="A347" s="158" t="s">
        <v>381</v>
      </c>
      <c r="B347" s="65">
        <v>487</v>
      </c>
      <c r="C347" s="66">
        <v>245</v>
      </c>
      <c r="D347" s="65">
        <v>2265</v>
      </c>
      <c r="E347" s="66">
        <v>1024</v>
      </c>
      <c r="F347" s="67"/>
      <c r="G347" s="65">
        <f t="shared" si="56"/>
        <v>242</v>
      </c>
      <c r="H347" s="66">
        <f t="shared" si="57"/>
        <v>1241</v>
      </c>
      <c r="I347" s="20">
        <f t="shared" si="58"/>
        <v>0.98775510204081629</v>
      </c>
      <c r="J347" s="21">
        <f t="shared" si="59"/>
        <v>1.2119140625</v>
      </c>
    </row>
    <row r="348" spans="1:10" x14ac:dyDescent="0.2">
      <c r="A348" s="158" t="s">
        <v>415</v>
      </c>
      <c r="B348" s="65">
        <v>961</v>
      </c>
      <c r="C348" s="66">
        <v>768</v>
      </c>
      <c r="D348" s="65">
        <v>4893</v>
      </c>
      <c r="E348" s="66">
        <v>3015</v>
      </c>
      <c r="F348" s="67"/>
      <c r="G348" s="65">
        <f t="shared" si="56"/>
        <v>193</v>
      </c>
      <c r="H348" s="66">
        <f t="shared" si="57"/>
        <v>1878</v>
      </c>
      <c r="I348" s="20">
        <f t="shared" si="58"/>
        <v>0.25130208333333331</v>
      </c>
      <c r="J348" s="21">
        <f t="shared" si="59"/>
        <v>0.62288557213930351</v>
      </c>
    </row>
    <row r="349" spans="1:10" x14ac:dyDescent="0.2">
      <c r="A349" s="158" t="s">
        <v>456</v>
      </c>
      <c r="B349" s="65">
        <v>229</v>
      </c>
      <c r="C349" s="66">
        <v>52</v>
      </c>
      <c r="D349" s="65">
        <v>1130</v>
      </c>
      <c r="E349" s="66">
        <v>331</v>
      </c>
      <c r="F349" s="67"/>
      <c r="G349" s="65">
        <f t="shared" si="56"/>
        <v>177</v>
      </c>
      <c r="H349" s="66">
        <f t="shared" si="57"/>
        <v>799</v>
      </c>
      <c r="I349" s="20">
        <f t="shared" si="58"/>
        <v>3.4038461538461537</v>
      </c>
      <c r="J349" s="21">
        <f t="shared" si="59"/>
        <v>2.4138972809667676</v>
      </c>
    </row>
    <row r="350" spans="1:10" x14ac:dyDescent="0.2">
      <c r="A350" s="158" t="s">
        <v>457</v>
      </c>
      <c r="B350" s="65">
        <v>287</v>
      </c>
      <c r="C350" s="66">
        <v>250</v>
      </c>
      <c r="D350" s="65">
        <v>1474</v>
      </c>
      <c r="E350" s="66">
        <v>957</v>
      </c>
      <c r="F350" s="67"/>
      <c r="G350" s="65">
        <f t="shared" si="56"/>
        <v>37</v>
      </c>
      <c r="H350" s="66">
        <f t="shared" si="57"/>
        <v>517</v>
      </c>
      <c r="I350" s="20">
        <f t="shared" si="58"/>
        <v>0.14799999999999999</v>
      </c>
      <c r="J350" s="21">
        <f t="shared" si="59"/>
        <v>0.54022988505747127</v>
      </c>
    </row>
    <row r="351" spans="1:10" x14ac:dyDescent="0.2">
      <c r="A351" s="158" t="s">
        <v>382</v>
      </c>
      <c r="B351" s="65">
        <v>42</v>
      </c>
      <c r="C351" s="66">
        <v>0</v>
      </c>
      <c r="D351" s="65">
        <v>126</v>
      </c>
      <c r="E351" s="66">
        <v>0</v>
      </c>
      <c r="F351" s="67"/>
      <c r="G351" s="65">
        <f t="shared" si="56"/>
        <v>42</v>
      </c>
      <c r="H351" s="66">
        <f t="shared" si="57"/>
        <v>126</v>
      </c>
      <c r="I351" s="20" t="str">
        <f t="shared" si="58"/>
        <v>-</v>
      </c>
      <c r="J351" s="21" t="str">
        <f t="shared" si="59"/>
        <v>-</v>
      </c>
    </row>
    <row r="352" spans="1:10" x14ac:dyDescent="0.2">
      <c r="A352" s="158" t="s">
        <v>320</v>
      </c>
      <c r="B352" s="65">
        <v>32</v>
      </c>
      <c r="C352" s="66">
        <v>9</v>
      </c>
      <c r="D352" s="65">
        <v>136</v>
      </c>
      <c r="E352" s="66">
        <v>58</v>
      </c>
      <c r="F352" s="67"/>
      <c r="G352" s="65">
        <f t="shared" si="56"/>
        <v>23</v>
      </c>
      <c r="H352" s="66">
        <f t="shared" si="57"/>
        <v>78</v>
      </c>
      <c r="I352" s="20">
        <f t="shared" si="58"/>
        <v>2.5555555555555554</v>
      </c>
      <c r="J352" s="21">
        <f t="shared" si="59"/>
        <v>1.3448275862068966</v>
      </c>
    </row>
    <row r="353" spans="1:10" x14ac:dyDescent="0.2">
      <c r="A353" s="158" t="s">
        <v>207</v>
      </c>
      <c r="B353" s="65">
        <v>271</v>
      </c>
      <c r="C353" s="66">
        <v>67</v>
      </c>
      <c r="D353" s="65">
        <v>951</v>
      </c>
      <c r="E353" s="66">
        <v>445</v>
      </c>
      <c r="F353" s="67"/>
      <c r="G353" s="65">
        <f t="shared" si="56"/>
        <v>204</v>
      </c>
      <c r="H353" s="66">
        <f t="shared" si="57"/>
        <v>506</v>
      </c>
      <c r="I353" s="20">
        <f t="shared" si="58"/>
        <v>3.044776119402985</v>
      </c>
      <c r="J353" s="21">
        <f t="shared" si="59"/>
        <v>1.1370786516853932</v>
      </c>
    </row>
    <row r="354" spans="1:10" x14ac:dyDescent="0.2">
      <c r="A354" s="158" t="s">
        <v>228</v>
      </c>
      <c r="B354" s="65">
        <v>607</v>
      </c>
      <c r="C354" s="66">
        <v>559</v>
      </c>
      <c r="D354" s="65">
        <v>2976</v>
      </c>
      <c r="E354" s="66">
        <v>2275</v>
      </c>
      <c r="F354" s="67"/>
      <c r="G354" s="65">
        <f t="shared" si="56"/>
        <v>48</v>
      </c>
      <c r="H354" s="66">
        <f t="shared" si="57"/>
        <v>701</v>
      </c>
      <c r="I354" s="20">
        <f t="shared" si="58"/>
        <v>8.5867620751341675E-2</v>
      </c>
      <c r="J354" s="21">
        <f t="shared" si="59"/>
        <v>0.30813186813186816</v>
      </c>
    </row>
    <row r="355" spans="1:10" x14ac:dyDescent="0.2">
      <c r="A355" s="158" t="s">
        <v>253</v>
      </c>
      <c r="B355" s="65">
        <v>42</v>
      </c>
      <c r="C355" s="66">
        <v>46</v>
      </c>
      <c r="D355" s="65">
        <v>235</v>
      </c>
      <c r="E355" s="66">
        <v>240</v>
      </c>
      <c r="F355" s="67"/>
      <c r="G355" s="65">
        <f t="shared" si="56"/>
        <v>-4</v>
      </c>
      <c r="H355" s="66">
        <f t="shared" si="57"/>
        <v>-5</v>
      </c>
      <c r="I355" s="20">
        <f t="shared" si="58"/>
        <v>-8.6956521739130432E-2</v>
      </c>
      <c r="J355" s="21">
        <f t="shared" si="59"/>
        <v>-2.0833333333333332E-2</v>
      </c>
    </row>
    <row r="356" spans="1:10" s="160" customFormat="1" x14ac:dyDescent="0.2">
      <c r="A356" s="178" t="s">
        <v>692</v>
      </c>
      <c r="B356" s="71">
        <v>3910</v>
      </c>
      <c r="C356" s="72">
        <v>2872</v>
      </c>
      <c r="D356" s="71">
        <v>19644</v>
      </c>
      <c r="E356" s="72">
        <v>11801</v>
      </c>
      <c r="F356" s="73"/>
      <c r="G356" s="71">
        <f t="shared" si="56"/>
        <v>1038</v>
      </c>
      <c r="H356" s="72">
        <f t="shared" si="57"/>
        <v>7843</v>
      </c>
      <c r="I356" s="37">
        <f t="shared" si="58"/>
        <v>0.36142061281337046</v>
      </c>
      <c r="J356" s="38">
        <f t="shared" si="59"/>
        <v>0.66460469451741377</v>
      </c>
    </row>
    <row r="357" spans="1:10" x14ac:dyDescent="0.2">
      <c r="A357" s="177"/>
      <c r="B357" s="143"/>
      <c r="C357" s="144"/>
      <c r="D357" s="143"/>
      <c r="E357" s="144"/>
      <c r="F357" s="145"/>
      <c r="G357" s="143"/>
      <c r="H357" s="144"/>
      <c r="I357" s="151"/>
      <c r="J357" s="152"/>
    </row>
    <row r="358" spans="1:10" s="139" customFormat="1" x14ac:dyDescent="0.2">
      <c r="A358" s="159" t="s">
        <v>75</v>
      </c>
      <c r="B358" s="65"/>
      <c r="C358" s="66"/>
      <c r="D358" s="65"/>
      <c r="E358" s="66"/>
      <c r="F358" s="67"/>
      <c r="G358" s="65"/>
      <c r="H358" s="66"/>
      <c r="I358" s="20"/>
      <c r="J358" s="21"/>
    </row>
    <row r="359" spans="1:10" x14ac:dyDescent="0.2">
      <c r="A359" s="158" t="s">
        <v>353</v>
      </c>
      <c r="B359" s="65">
        <v>1</v>
      </c>
      <c r="C359" s="66">
        <v>3</v>
      </c>
      <c r="D359" s="65">
        <v>17</v>
      </c>
      <c r="E359" s="66">
        <v>14</v>
      </c>
      <c r="F359" s="67"/>
      <c r="G359" s="65">
        <f>B359-C359</f>
        <v>-2</v>
      </c>
      <c r="H359" s="66">
        <f>D359-E359</f>
        <v>3</v>
      </c>
      <c r="I359" s="20">
        <f>IF(C359=0, "-", IF(G359/C359&lt;10, G359/C359, "&gt;999%"))</f>
        <v>-0.66666666666666663</v>
      </c>
      <c r="J359" s="21">
        <f>IF(E359=0, "-", IF(H359/E359&lt;10, H359/E359, "&gt;999%"))</f>
        <v>0.21428571428571427</v>
      </c>
    </row>
    <row r="360" spans="1:10" s="160" customFormat="1" x14ac:dyDescent="0.2">
      <c r="A360" s="178" t="s">
        <v>693</v>
      </c>
      <c r="B360" s="71">
        <v>1</v>
      </c>
      <c r="C360" s="72">
        <v>3</v>
      </c>
      <c r="D360" s="71">
        <v>17</v>
      </c>
      <c r="E360" s="72">
        <v>14</v>
      </c>
      <c r="F360" s="73"/>
      <c r="G360" s="71">
        <f>B360-C360</f>
        <v>-2</v>
      </c>
      <c r="H360" s="72">
        <f>D360-E360</f>
        <v>3</v>
      </c>
      <c r="I360" s="37">
        <f>IF(C360=0, "-", IF(G360/C360&lt;10, G360/C360, "&gt;999%"))</f>
        <v>-0.66666666666666663</v>
      </c>
      <c r="J360" s="38">
        <f>IF(E360=0, "-", IF(H360/E360&lt;10, H360/E360, "&gt;999%"))</f>
        <v>0.21428571428571427</v>
      </c>
    </row>
    <row r="361" spans="1:10" x14ac:dyDescent="0.2">
      <c r="A361" s="177"/>
      <c r="B361" s="143"/>
      <c r="C361" s="144"/>
      <c r="D361" s="143"/>
      <c r="E361" s="144"/>
      <c r="F361" s="145"/>
      <c r="G361" s="143"/>
      <c r="H361" s="144"/>
      <c r="I361" s="151"/>
      <c r="J361" s="152"/>
    </row>
    <row r="362" spans="1:10" s="139" customFormat="1" x14ac:dyDescent="0.2">
      <c r="A362" s="159" t="s">
        <v>76</v>
      </c>
      <c r="B362" s="65"/>
      <c r="C362" s="66"/>
      <c r="D362" s="65"/>
      <c r="E362" s="66"/>
      <c r="F362" s="67"/>
      <c r="G362" s="65"/>
      <c r="H362" s="66"/>
      <c r="I362" s="20"/>
      <c r="J362" s="21"/>
    </row>
    <row r="363" spans="1:10" x14ac:dyDescent="0.2">
      <c r="A363" s="158" t="s">
        <v>298</v>
      </c>
      <c r="B363" s="65">
        <v>1</v>
      </c>
      <c r="C363" s="66">
        <v>3</v>
      </c>
      <c r="D363" s="65">
        <v>3</v>
      </c>
      <c r="E363" s="66">
        <v>9</v>
      </c>
      <c r="F363" s="67"/>
      <c r="G363" s="65">
        <f t="shared" ref="G363:G387" si="60">B363-C363</f>
        <v>-2</v>
      </c>
      <c r="H363" s="66">
        <f t="shared" ref="H363:H387" si="61">D363-E363</f>
        <v>-6</v>
      </c>
      <c r="I363" s="20">
        <f t="shared" ref="I363:I387" si="62">IF(C363=0, "-", IF(G363/C363&lt;10, G363/C363, "&gt;999%"))</f>
        <v>-0.66666666666666663</v>
      </c>
      <c r="J363" s="21">
        <f t="shared" ref="J363:J387" si="63">IF(E363=0, "-", IF(H363/E363&lt;10, H363/E363, "&gt;999%"))</f>
        <v>-0.66666666666666663</v>
      </c>
    </row>
    <row r="364" spans="1:10" x14ac:dyDescent="0.2">
      <c r="A364" s="158" t="s">
        <v>354</v>
      </c>
      <c r="B364" s="65">
        <v>2</v>
      </c>
      <c r="C364" s="66">
        <v>1</v>
      </c>
      <c r="D364" s="65">
        <v>9</v>
      </c>
      <c r="E364" s="66">
        <v>3</v>
      </c>
      <c r="F364" s="67"/>
      <c r="G364" s="65">
        <f t="shared" si="60"/>
        <v>1</v>
      </c>
      <c r="H364" s="66">
        <f t="shared" si="61"/>
        <v>6</v>
      </c>
      <c r="I364" s="20">
        <f t="shared" si="62"/>
        <v>1</v>
      </c>
      <c r="J364" s="21">
        <f t="shared" si="63"/>
        <v>2</v>
      </c>
    </row>
    <row r="365" spans="1:10" x14ac:dyDescent="0.2">
      <c r="A365" s="158" t="s">
        <v>245</v>
      </c>
      <c r="B365" s="65">
        <v>192</v>
      </c>
      <c r="C365" s="66">
        <v>278</v>
      </c>
      <c r="D365" s="65">
        <v>702</v>
      </c>
      <c r="E365" s="66">
        <v>1183</v>
      </c>
      <c r="F365" s="67"/>
      <c r="G365" s="65">
        <f t="shared" si="60"/>
        <v>-86</v>
      </c>
      <c r="H365" s="66">
        <f t="shared" si="61"/>
        <v>-481</v>
      </c>
      <c r="I365" s="20">
        <f t="shared" si="62"/>
        <v>-0.30935251798561153</v>
      </c>
      <c r="J365" s="21">
        <f t="shared" si="63"/>
        <v>-0.40659340659340659</v>
      </c>
    </row>
    <row r="366" spans="1:10" x14ac:dyDescent="0.2">
      <c r="A366" s="158" t="s">
        <v>246</v>
      </c>
      <c r="B366" s="65">
        <v>33</v>
      </c>
      <c r="C366" s="66">
        <v>29</v>
      </c>
      <c r="D366" s="65">
        <v>76</v>
      </c>
      <c r="E366" s="66">
        <v>75</v>
      </c>
      <c r="F366" s="67"/>
      <c r="G366" s="65">
        <f t="shared" si="60"/>
        <v>4</v>
      </c>
      <c r="H366" s="66">
        <f t="shared" si="61"/>
        <v>1</v>
      </c>
      <c r="I366" s="20">
        <f t="shared" si="62"/>
        <v>0.13793103448275862</v>
      </c>
      <c r="J366" s="21">
        <f t="shared" si="63"/>
        <v>1.3333333333333334E-2</v>
      </c>
    </row>
    <row r="367" spans="1:10" x14ac:dyDescent="0.2">
      <c r="A367" s="158" t="s">
        <v>270</v>
      </c>
      <c r="B367" s="65">
        <v>160</v>
      </c>
      <c r="C367" s="66">
        <v>136</v>
      </c>
      <c r="D367" s="65">
        <v>778</v>
      </c>
      <c r="E367" s="66">
        <v>435</v>
      </c>
      <c r="F367" s="67"/>
      <c r="G367" s="65">
        <f t="shared" si="60"/>
        <v>24</v>
      </c>
      <c r="H367" s="66">
        <f t="shared" si="61"/>
        <v>343</v>
      </c>
      <c r="I367" s="20">
        <f t="shared" si="62"/>
        <v>0.17647058823529413</v>
      </c>
      <c r="J367" s="21">
        <f t="shared" si="63"/>
        <v>0.78850574712643673</v>
      </c>
    </row>
    <row r="368" spans="1:10" x14ac:dyDescent="0.2">
      <c r="A368" s="158" t="s">
        <v>338</v>
      </c>
      <c r="B368" s="65">
        <v>38</v>
      </c>
      <c r="C368" s="66">
        <v>65</v>
      </c>
      <c r="D368" s="65">
        <v>243</v>
      </c>
      <c r="E368" s="66">
        <v>231</v>
      </c>
      <c r="F368" s="67"/>
      <c r="G368" s="65">
        <f t="shared" si="60"/>
        <v>-27</v>
      </c>
      <c r="H368" s="66">
        <f t="shared" si="61"/>
        <v>12</v>
      </c>
      <c r="I368" s="20">
        <f t="shared" si="62"/>
        <v>-0.41538461538461541</v>
      </c>
      <c r="J368" s="21">
        <f t="shared" si="63"/>
        <v>5.1948051948051951E-2</v>
      </c>
    </row>
    <row r="369" spans="1:10" x14ac:dyDescent="0.2">
      <c r="A369" s="158" t="s">
        <v>271</v>
      </c>
      <c r="B369" s="65">
        <v>34</v>
      </c>
      <c r="C369" s="66">
        <v>111</v>
      </c>
      <c r="D369" s="65">
        <v>138</v>
      </c>
      <c r="E369" s="66">
        <v>326</v>
      </c>
      <c r="F369" s="67"/>
      <c r="G369" s="65">
        <f t="shared" si="60"/>
        <v>-77</v>
      </c>
      <c r="H369" s="66">
        <f t="shared" si="61"/>
        <v>-188</v>
      </c>
      <c r="I369" s="20">
        <f t="shared" si="62"/>
        <v>-0.69369369369369371</v>
      </c>
      <c r="J369" s="21">
        <f t="shared" si="63"/>
        <v>-0.57668711656441718</v>
      </c>
    </row>
    <row r="370" spans="1:10" x14ac:dyDescent="0.2">
      <c r="A370" s="158" t="s">
        <v>285</v>
      </c>
      <c r="B370" s="65">
        <v>0</v>
      </c>
      <c r="C370" s="66">
        <v>1</v>
      </c>
      <c r="D370" s="65">
        <v>9</v>
      </c>
      <c r="E370" s="66">
        <v>15</v>
      </c>
      <c r="F370" s="67"/>
      <c r="G370" s="65">
        <f t="shared" si="60"/>
        <v>-1</v>
      </c>
      <c r="H370" s="66">
        <f t="shared" si="61"/>
        <v>-6</v>
      </c>
      <c r="I370" s="20">
        <f t="shared" si="62"/>
        <v>-1</v>
      </c>
      <c r="J370" s="21">
        <f t="shared" si="63"/>
        <v>-0.4</v>
      </c>
    </row>
    <row r="371" spans="1:10" x14ac:dyDescent="0.2">
      <c r="A371" s="158" t="s">
        <v>286</v>
      </c>
      <c r="B371" s="65">
        <v>23</v>
      </c>
      <c r="C371" s="66">
        <v>39</v>
      </c>
      <c r="D371" s="65">
        <v>199</v>
      </c>
      <c r="E371" s="66">
        <v>106</v>
      </c>
      <c r="F371" s="67"/>
      <c r="G371" s="65">
        <f t="shared" si="60"/>
        <v>-16</v>
      </c>
      <c r="H371" s="66">
        <f t="shared" si="61"/>
        <v>93</v>
      </c>
      <c r="I371" s="20">
        <f t="shared" si="62"/>
        <v>-0.41025641025641024</v>
      </c>
      <c r="J371" s="21">
        <f t="shared" si="63"/>
        <v>0.87735849056603776</v>
      </c>
    </row>
    <row r="372" spans="1:10" x14ac:dyDescent="0.2">
      <c r="A372" s="158" t="s">
        <v>339</v>
      </c>
      <c r="B372" s="65">
        <v>10</v>
      </c>
      <c r="C372" s="66">
        <v>15</v>
      </c>
      <c r="D372" s="65">
        <v>64</v>
      </c>
      <c r="E372" s="66">
        <v>47</v>
      </c>
      <c r="F372" s="67"/>
      <c r="G372" s="65">
        <f t="shared" si="60"/>
        <v>-5</v>
      </c>
      <c r="H372" s="66">
        <f t="shared" si="61"/>
        <v>17</v>
      </c>
      <c r="I372" s="20">
        <f t="shared" si="62"/>
        <v>-0.33333333333333331</v>
      </c>
      <c r="J372" s="21">
        <f t="shared" si="63"/>
        <v>0.36170212765957449</v>
      </c>
    </row>
    <row r="373" spans="1:10" x14ac:dyDescent="0.2">
      <c r="A373" s="158" t="s">
        <v>403</v>
      </c>
      <c r="B373" s="65">
        <v>11</v>
      </c>
      <c r="C373" s="66">
        <v>0</v>
      </c>
      <c r="D373" s="65">
        <v>24</v>
      </c>
      <c r="E373" s="66">
        <v>0</v>
      </c>
      <c r="F373" s="67"/>
      <c r="G373" s="65">
        <f t="shared" si="60"/>
        <v>11</v>
      </c>
      <c r="H373" s="66">
        <f t="shared" si="61"/>
        <v>24</v>
      </c>
      <c r="I373" s="20" t="str">
        <f t="shared" si="62"/>
        <v>-</v>
      </c>
      <c r="J373" s="21" t="str">
        <f t="shared" si="63"/>
        <v>-</v>
      </c>
    </row>
    <row r="374" spans="1:10" x14ac:dyDescent="0.2">
      <c r="A374" s="158" t="s">
        <v>438</v>
      </c>
      <c r="B374" s="65">
        <v>2</v>
      </c>
      <c r="C374" s="66">
        <v>6</v>
      </c>
      <c r="D374" s="65">
        <v>22</v>
      </c>
      <c r="E374" s="66">
        <v>15</v>
      </c>
      <c r="F374" s="67"/>
      <c r="G374" s="65">
        <f t="shared" si="60"/>
        <v>-4</v>
      </c>
      <c r="H374" s="66">
        <f t="shared" si="61"/>
        <v>7</v>
      </c>
      <c r="I374" s="20">
        <f t="shared" si="62"/>
        <v>-0.66666666666666663</v>
      </c>
      <c r="J374" s="21">
        <f t="shared" si="63"/>
        <v>0.46666666666666667</v>
      </c>
    </row>
    <row r="375" spans="1:10" x14ac:dyDescent="0.2">
      <c r="A375" s="158" t="s">
        <v>498</v>
      </c>
      <c r="B375" s="65">
        <v>19</v>
      </c>
      <c r="C375" s="66">
        <v>11</v>
      </c>
      <c r="D375" s="65">
        <v>141</v>
      </c>
      <c r="E375" s="66">
        <v>36</v>
      </c>
      <c r="F375" s="67"/>
      <c r="G375" s="65">
        <f t="shared" si="60"/>
        <v>8</v>
      </c>
      <c r="H375" s="66">
        <f t="shared" si="61"/>
        <v>105</v>
      </c>
      <c r="I375" s="20">
        <f t="shared" si="62"/>
        <v>0.72727272727272729</v>
      </c>
      <c r="J375" s="21">
        <f t="shared" si="63"/>
        <v>2.9166666666666665</v>
      </c>
    </row>
    <row r="376" spans="1:10" x14ac:dyDescent="0.2">
      <c r="A376" s="158" t="s">
        <v>404</v>
      </c>
      <c r="B376" s="65">
        <v>148</v>
      </c>
      <c r="C376" s="66">
        <v>104</v>
      </c>
      <c r="D376" s="65">
        <v>531</v>
      </c>
      <c r="E376" s="66">
        <v>377</v>
      </c>
      <c r="F376" s="67"/>
      <c r="G376" s="65">
        <f t="shared" si="60"/>
        <v>44</v>
      </c>
      <c r="H376" s="66">
        <f t="shared" si="61"/>
        <v>154</v>
      </c>
      <c r="I376" s="20">
        <f t="shared" si="62"/>
        <v>0.42307692307692307</v>
      </c>
      <c r="J376" s="21">
        <f t="shared" si="63"/>
        <v>0.40848806366047746</v>
      </c>
    </row>
    <row r="377" spans="1:10" x14ac:dyDescent="0.2">
      <c r="A377" s="158" t="s">
        <v>439</v>
      </c>
      <c r="B377" s="65">
        <v>135</v>
      </c>
      <c r="C377" s="66">
        <v>76</v>
      </c>
      <c r="D377" s="65">
        <v>744</v>
      </c>
      <c r="E377" s="66">
        <v>76</v>
      </c>
      <c r="F377" s="67"/>
      <c r="G377" s="65">
        <f t="shared" si="60"/>
        <v>59</v>
      </c>
      <c r="H377" s="66">
        <f t="shared" si="61"/>
        <v>668</v>
      </c>
      <c r="I377" s="20">
        <f t="shared" si="62"/>
        <v>0.77631578947368418</v>
      </c>
      <c r="J377" s="21">
        <f t="shared" si="63"/>
        <v>8.7894736842105257</v>
      </c>
    </row>
    <row r="378" spans="1:10" x14ac:dyDescent="0.2">
      <c r="A378" s="158" t="s">
        <v>440</v>
      </c>
      <c r="B378" s="65">
        <v>31</v>
      </c>
      <c r="C378" s="66">
        <v>58</v>
      </c>
      <c r="D378" s="65">
        <v>136</v>
      </c>
      <c r="E378" s="66">
        <v>241</v>
      </c>
      <c r="F378" s="67"/>
      <c r="G378" s="65">
        <f t="shared" si="60"/>
        <v>-27</v>
      </c>
      <c r="H378" s="66">
        <f t="shared" si="61"/>
        <v>-105</v>
      </c>
      <c r="I378" s="20">
        <f t="shared" si="62"/>
        <v>-0.46551724137931033</v>
      </c>
      <c r="J378" s="21">
        <f t="shared" si="63"/>
        <v>-0.43568464730290457</v>
      </c>
    </row>
    <row r="379" spans="1:10" x14ac:dyDescent="0.2">
      <c r="A379" s="158" t="s">
        <v>441</v>
      </c>
      <c r="B379" s="65">
        <v>80</v>
      </c>
      <c r="C379" s="66">
        <v>233</v>
      </c>
      <c r="D379" s="65">
        <v>511</v>
      </c>
      <c r="E379" s="66">
        <v>772</v>
      </c>
      <c r="F379" s="67"/>
      <c r="G379" s="65">
        <f t="shared" si="60"/>
        <v>-153</v>
      </c>
      <c r="H379" s="66">
        <f t="shared" si="61"/>
        <v>-261</v>
      </c>
      <c r="I379" s="20">
        <f t="shared" si="62"/>
        <v>-0.6566523605150214</v>
      </c>
      <c r="J379" s="21">
        <f t="shared" si="63"/>
        <v>-0.33808290155440412</v>
      </c>
    </row>
    <row r="380" spans="1:10" x14ac:dyDescent="0.2">
      <c r="A380" s="158" t="s">
        <v>482</v>
      </c>
      <c r="B380" s="65">
        <v>35</v>
      </c>
      <c r="C380" s="66">
        <v>2</v>
      </c>
      <c r="D380" s="65">
        <v>232</v>
      </c>
      <c r="E380" s="66">
        <v>12</v>
      </c>
      <c r="F380" s="67"/>
      <c r="G380" s="65">
        <f t="shared" si="60"/>
        <v>33</v>
      </c>
      <c r="H380" s="66">
        <f t="shared" si="61"/>
        <v>220</v>
      </c>
      <c r="I380" s="20" t="str">
        <f t="shared" si="62"/>
        <v>&gt;999%</v>
      </c>
      <c r="J380" s="21" t="str">
        <f t="shared" si="63"/>
        <v>&gt;999%</v>
      </c>
    </row>
    <row r="381" spans="1:10" x14ac:dyDescent="0.2">
      <c r="A381" s="158" t="s">
        <v>483</v>
      </c>
      <c r="B381" s="65">
        <v>102</v>
      </c>
      <c r="C381" s="66">
        <v>125</v>
      </c>
      <c r="D381" s="65">
        <v>578</v>
      </c>
      <c r="E381" s="66">
        <v>513</v>
      </c>
      <c r="F381" s="67"/>
      <c r="G381" s="65">
        <f t="shared" si="60"/>
        <v>-23</v>
      </c>
      <c r="H381" s="66">
        <f t="shared" si="61"/>
        <v>65</v>
      </c>
      <c r="I381" s="20">
        <f t="shared" si="62"/>
        <v>-0.184</v>
      </c>
      <c r="J381" s="21">
        <f t="shared" si="63"/>
        <v>0.12670565302144249</v>
      </c>
    </row>
    <row r="382" spans="1:10" x14ac:dyDescent="0.2">
      <c r="A382" s="158" t="s">
        <v>499</v>
      </c>
      <c r="B382" s="65">
        <v>38</v>
      </c>
      <c r="C382" s="66">
        <v>56</v>
      </c>
      <c r="D382" s="65">
        <v>183</v>
      </c>
      <c r="E382" s="66">
        <v>191</v>
      </c>
      <c r="F382" s="67"/>
      <c r="G382" s="65">
        <f t="shared" si="60"/>
        <v>-18</v>
      </c>
      <c r="H382" s="66">
        <f t="shared" si="61"/>
        <v>-8</v>
      </c>
      <c r="I382" s="20">
        <f t="shared" si="62"/>
        <v>-0.32142857142857145</v>
      </c>
      <c r="J382" s="21">
        <f t="shared" si="63"/>
        <v>-4.1884816753926704E-2</v>
      </c>
    </row>
    <row r="383" spans="1:10" x14ac:dyDescent="0.2">
      <c r="A383" s="158" t="s">
        <v>541</v>
      </c>
      <c r="B383" s="65">
        <v>0</v>
      </c>
      <c r="C383" s="66">
        <v>0</v>
      </c>
      <c r="D383" s="65">
        <v>0</v>
      </c>
      <c r="E383" s="66">
        <v>1</v>
      </c>
      <c r="F383" s="67"/>
      <c r="G383" s="65">
        <f t="shared" si="60"/>
        <v>0</v>
      </c>
      <c r="H383" s="66">
        <f t="shared" si="61"/>
        <v>-1</v>
      </c>
      <c r="I383" s="20" t="str">
        <f t="shared" si="62"/>
        <v>-</v>
      </c>
      <c r="J383" s="21">
        <f t="shared" si="63"/>
        <v>-1</v>
      </c>
    </row>
    <row r="384" spans="1:10" x14ac:dyDescent="0.2">
      <c r="A384" s="158" t="s">
        <v>299</v>
      </c>
      <c r="B384" s="65">
        <v>8</v>
      </c>
      <c r="C384" s="66">
        <v>6</v>
      </c>
      <c r="D384" s="65">
        <v>47</v>
      </c>
      <c r="E384" s="66">
        <v>20</v>
      </c>
      <c r="F384" s="67"/>
      <c r="G384" s="65">
        <f t="shared" si="60"/>
        <v>2</v>
      </c>
      <c r="H384" s="66">
        <f t="shared" si="61"/>
        <v>27</v>
      </c>
      <c r="I384" s="20">
        <f t="shared" si="62"/>
        <v>0.33333333333333331</v>
      </c>
      <c r="J384" s="21">
        <f t="shared" si="63"/>
        <v>1.35</v>
      </c>
    </row>
    <row r="385" spans="1:10" x14ac:dyDescent="0.2">
      <c r="A385" s="158" t="s">
        <v>355</v>
      </c>
      <c r="B385" s="65">
        <v>0</v>
      </c>
      <c r="C385" s="66">
        <v>2</v>
      </c>
      <c r="D385" s="65">
        <v>0</v>
      </c>
      <c r="E385" s="66">
        <v>5</v>
      </c>
      <c r="F385" s="67"/>
      <c r="G385" s="65">
        <f t="shared" si="60"/>
        <v>-2</v>
      </c>
      <c r="H385" s="66">
        <f t="shared" si="61"/>
        <v>-5</v>
      </c>
      <c r="I385" s="20">
        <f t="shared" si="62"/>
        <v>-1</v>
      </c>
      <c r="J385" s="21">
        <f t="shared" si="63"/>
        <v>-1</v>
      </c>
    </row>
    <row r="386" spans="1:10" x14ac:dyDescent="0.2">
      <c r="A386" s="158" t="s">
        <v>340</v>
      </c>
      <c r="B386" s="65">
        <v>0</v>
      </c>
      <c r="C386" s="66">
        <v>0</v>
      </c>
      <c r="D386" s="65">
        <v>0</v>
      </c>
      <c r="E386" s="66">
        <v>3</v>
      </c>
      <c r="F386" s="67"/>
      <c r="G386" s="65">
        <f t="shared" si="60"/>
        <v>0</v>
      </c>
      <c r="H386" s="66">
        <f t="shared" si="61"/>
        <v>-3</v>
      </c>
      <c r="I386" s="20" t="str">
        <f t="shared" si="62"/>
        <v>-</v>
      </c>
      <c r="J386" s="21">
        <f t="shared" si="63"/>
        <v>-1</v>
      </c>
    </row>
    <row r="387" spans="1:10" s="160" customFormat="1" x14ac:dyDescent="0.2">
      <c r="A387" s="178" t="s">
        <v>694</v>
      </c>
      <c r="B387" s="71">
        <v>1102</v>
      </c>
      <c r="C387" s="72">
        <v>1357</v>
      </c>
      <c r="D387" s="71">
        <v>5370</v>
      </c>
      <c r="E387" s="72">
        <v>4692</v>
      </c>
      <c r="F387" s="73"/>
      <c r="G387" s="71">
        <f t="shared" si="60"/>
        <v>-255</v>
      </c>
      <c r="H387" s="72">
        <f t="shared" si="61"/>
        <v>678</v>
      </c>
      <c r="I387" s="37">
        <f t="shared" si="62"/>
        <v>-0.18791451731761238</v>
      </c>
      <c r="J387" s="38">
        <f t="shared" si="63"/>
        <v>0.14450127877237851</v>
      </c>
    </row>
    <row r="388" spans="1:10" x14ac:dyDescent="0.2">
      <c r="A388" s="177"/>
      <c r="B388" s="143"/>
      <c r="C388" s="144"/>
      <c r="D388" s="143"/>
      <c r="E388" s="144"/>
      <c r="F388" s="145"/>
      <c r="G388" s="143"/>
      <c r="H388" s="144"/>
      <c r="I388" s="151"/>
      <c r="J388" s="152"/>
    </row>
    <row r="389" spans="1:10" s="139" customFormat="1" x14ac:dyDescent="0.2">
      <c r="A389" s="159" t="s">
        <v>77</v>
      </c>
      <c r="B389" s="65"/>
      <c r="C389" s="66"/>
      <c r="D389" s="65"/>
      <c r="E389" s="66"/>
      <c r="F389" s="67"/>
      <c r="G389" s="65"/>
      <c r="H389" s="66"/>
      <c r="I389" s="20"/>
      <c r="J389" s="21"/>
    </row>
    <row r="390" spans="1:10" x14ac:dyDescent="0.2">
      <c r="A390" s="158" t="s">
        <v>587</v>
      </c>
      <c r="B390" s="65">
        <v>37</v>
      </c>
      <c r="C390" s="66">
        <v>61</v>
      </c>
      <c r="D390" s="65">
        <v>124</v>
      </c>
      <c r="E390" s="66">
        <v>127</v>
      </c>
      <c r="F390" s="67"/>
      <c r="G390" s="65">
        <f>B390-C390</f>
        <v>-24</v>
      </c>
      <c r="H390" s="66">
        <f>D390-E390</f>
        <v>-3</v>
      </c>
      <c r="I390" s="20">
        <f>IF(C390=0, "-", IF(G390/C390&lt;10, G390/C390, "&gt;999%"))</f>
        <v>-0.39344262295081966</v>
      </c>
      <c r="J390" s="21">
        <f>IF(E390=0, "-", IF(H390/E390&lt;10, H390/E390, "&gt;999%"))</f>
        <v>-2.3622047244094488E-2</v>
      </c>
    </row>
    <row r="391" spans="1:10" x14ac:dyDescent="0.2">
      <c r="A391" s="158" t="s">
        <v>575</v>
      </c>
      <c r="B391" s="65">
        <v>7</v>
      </c>
      <c r="C391" s="66">
        <v>1</v>
      </c>
      <c r="D391" s="65">
        <v>14</v>
      </c>
      <c r="E391" s="66">
        <v>8</v>
      </c>
      <c r="F391" s="67"/>
      <c r="G391" s="65">
        <f>B391-C391</f>
        <v>6</v>
      </c>
      <c r="H391" s="66">
        <f>D391-E391</f>
        <v>6</v>
      </c>
      <c r="I391" s="20">
        <f>IF(C391=0, "-", IF(G391/C391&lt;10, G391/C391, "&gt;999%"))</f>
        <v>6</v>
      </c>
      <c r="J391" s="21">
        <f>IF(E391=0, "-", IF(H391/E391&lt;10, H391/E391, "&gt;999%"))</f>
        <v>0.75</v>
      </c>
    </row>
    <row r="392" spans="1:10" s="160" customFormat="1" x14ac:dyDescent="0.2">
      <c r="A392" s="178" t="s">
        <v>695</v>
      </c>
      <c r="B392" s="71">
        <v>44</v>
      </c>
      <c r="C392" s="72">
        <v>62</v>
      </c>
      <c r="D392" s="71">
        <v>138</v>
      </c>
      <c r="E392" s="72">
        <v>135</v>
      </c>
      <c r="F392" s="73"/>
      <c r="G392" s="71">
        <f>B392-C392</f>
        <v>-18</v>
      </c>
      <c r="H392" s="72">
        <f>D392-E392</f>
        <v>3</v>
      </c>
      <c r="I392" s="37">
        <f>IF(C392=0, "-", IF(G392/C392&lt;10, G392/C392, "&gt;999%"))</f>
        <v>-0.29032258064516131</v>
      </c>
      <c r="J392" s="38">
        <f>IF(E392=0, "-", IF(H392/E392&lt;10, H392/E392, "&gt;999%"))</f>
        <v>2.2222222222222223E-2</v>
      </c>
    </row>
    <row r="393" spans="1:10" x14ac:dyDescent="0.2">
      <c r="A393" s="177"/>
      <c r="B393" s="143"/>
      <c r="C393" s="144"/>
      <c r="D393" s="143"/>
      <c r="E393" s="144"/>
      <c r="F393" s="145"/>
      <c r="G393" s="143"/>
      <c r="H393" s="144"/>
      <c r="I393" s="151"/>
      <c r="J393" s="152"/>
    </row>
    <row r="394" spans="1:10" s="139" customFormat="1" x14ac:dyDescent="0.2">
      <c r="A394" s="159" t="s">
        <v>78</v>
      </c>
      <c r="B394" s="65"/>
      <c r="C394" s="66"/>
      <c r="D394" s="65"/>
      <c r="E394" s="66"/>
      <c r="F394" s="67"/>
      <c r="G394" s="65"/>
      <c r="H394" s="66"/>
      <c r="I394" s="20"/>
      <c r="J394" s="21"/>
    </row>
    <row r="395" spans="1:10" x14ac:dyDescent="0.2">
      <c r="A395" s="158" t="s">
        <v>310</v>
      </c>
      <c r="B395" s="65">
        <v>2</v>
      </c>
      <c r="C395" s="66">
        <v>2</v>
      </c>
      <c r="D395" s="65">
        <v>8</v>
      </c>
      <c r="E395" s="66">
        <v>3</v>
      </c>
      <c r="F395" s="67"/>
      <c r="G395" s="65">
        <f t="shared" ref="G395:G403" si="64">B395-C395</f>
        <v>0</v>
      </c>
      <c r="H395" s="66">
        <f t="shared" ref="H395:H403" si="65">D395-E395</f>
        <v>5</v>
      </c>
      <c r="I395" s="20">
        <f t="shared" ref="I395:I403" si="66">IF(C395=0, "-", IF(G395/C395&lt;10, G395/C395, "&gt;999%"))</f>
        <v>0</v>
      </c>
      <c r="J395" s="21">
        <f t="shared" ref="J395:J403" si="67">IF(E395=0, "-", IF(H395/E395&lt;10, H395/E395, "&gt;999%"))</f>
        <v>1.6666666666666667</v>
      </c>
    </row>
    <row r="396" spans="1:10" x14ac:dyDescent="0.2">
      <c r="A396" s="158" t="s">
        <v>562</v>
      </c>
      <c r="B396" s="65">
        <v>83</v>
      </c>
      <c r="C396" s="66">
        <v>113</v>
      </c>
      <c r="D396" s="65">
        <v>344</v>
      </c>
      <c r="E396" s="66">
        <v>382</v>
      </c>
      <c r="F396" s="67"/>
      <c r="G396" s="65">
        <f t="shared" si="64"/>
        <v>-30</v>
      </c>
      <c r="H396" s="66">
        <f t="shared" si="65"/>
        <v>-38</v>
      </c>
      <c r="I396" s="20">
        <f t="shared" si="66"/>
        <v>-0.26548672566371684</v>
      </c>
      <c r="J396" s="21">
        <f t="shared" si="67"/>
        <v>-9.947643979057591E-2</v>
      </c>
    </row>
    <row r="397" spans="1:10" x14ac:dyDescent="0.2">
      <c r="A397" s="158" t="s">
        <v>504</v>
      </c>
      <c r="B397" s="65">
        <v>6</v>
      </c>
      <c r="C397" s="66">
        <v>5</v>
      </c>
      <c r="D397" s="65">
        <v>15</v>
      </c>
      <c r="E397" s="66">
        <v>21</v>
      </c>
      <c r="F397" s="67"/>
      <c r="G397" s="65">
        <f t="shared" si="64"/>
        <v>1</v>
      </c>
      <c r="H397" s="66">
        <f t="shared" si="65"/>
        <v>-6</v>
      </c>
      <c r="I397" s="20">
        <f t="shared" si="66"/>
        <v>0.2</v>
      </c>
      <c r="J397" s="21">
        <f t="shared" si="67"/>
        <v>-0.2857142857142857</v>
      </c>
    </row>
    <row r="398" spans="1:10" x14ac:dyDescent="0.2">
      <c r="A398" s="158" t="s">
        <v>311</v>
      </c>
      <c r="B398" s="65">
        <v>6</v>
      </c>
      <c r="C398" s="66">
        <v>5</v>
      </c>
      <c r="D398" s="65">
        <v>29</v>
      </c>
      <c r="E398" s="66">
        <v>26</v>
      </c>
      <c r="F398" s="67"/>
      <c r="G398" s="65">
        <f t="shared" si="64"/>
        <v>1</v>
      </c>
      <c r="H398" s="66">
        <f t="shared" si="65"/>
        <v>3</v>
      </c>
      <c r="I398" s="20">
        <f t="shared" si="66"/>
        <v>0.2</v>
      </c>
      <c r="J398" s="21">
        <f t="shared" si="67"/>
        <v>0.11538461538461539</v>
      </c>
    </row>
    <row r="399" spans="1:10" x14ac:dyDescent="0.2">
      <c r="A399" s="158" t="s">
        <v>312</v>
      </c>
      <c r="B399" s="65">
        <v>9</v>
      </c>
      <c r="C399" s="66">
        <v>24</v>
      </c>
      <c r="D399" s="65">
        <v>69</v>
      </c>
      <c r="E399" s="66">
        <v>83</v>
      </c>
      <c r="F399" s="67"/>
      <c r="G399" s="65">
        <f t="shared" si="64"/>
        <v>-15</v>
      </c>
      <c r="H399" s="66">
        <f t="shared" si="65"/>
        <v>-14</v>
      </c>
      <c r="I399" s="20">
        <f t="shared" si="66"/>
        <v>-0.625</v>
      </c>
      <c r="J399" s="21">
        <f t="shared" si="67"/>
        <v>-0.16867469879518071</v>
      </c>
    </row>
    <row r="400" spans="1:10" x14ac:dyDescent="0.2">
      <c r="A400" s="158" t="s">
        <v>517</v>
      </c>
      <c r="B400" s="65">
        <v>46</v>
      </c>
      <c r="C400" s="66">
        <v>47</v>
      </c>
      <c r="D400" s="65">
        <v>141</v>
      </c>
      <c r="E400" s="66">
        <v>159</v>
      </c>
      <c r="F400" s="67"/>
      <c r="G400" s="65">
        <f t="shared" si="64"/>
        <v>-1</v>
      </c>
      <c r="H400" s="66">
        <f t="shared" si="65"/>
        <v>-18</v>
      </c>
      <c r="I400" s="20">
        <f t="shared" si="66"/>
        <v>-2.1276595744680851E-2</v>
      </c>
      <c r="J400" s="21">
        <f t="shared" si="67"/>
        <v>-0.11320754716981132</v>
      </c>
    </row>
    <row r="401" spans="1:10" x14ac:dyDescent="0.2">
      <c r="A401" s="158" t="s">
        <v>528</v>
      </c>
      <c r="B401" s="65">
        <v>0</v>
      </c>
      <c r="C401" s="66">
        <v>4</v>
      </c>
      <c r="D401" s="65">
        <v>0</v>
      </c>
      <c r="E401" s="66">
        <v>15</v>
      </c>
      <c r="F401" s="67"/>
      <c r="G401" s="65">
        <f t="shared" si="64"/>
        <v>-4</v>
      </c>
      <c r="H401" s="66">
        <f t="shared" si="65"/>
        <v>-15</v>
      </c>
      <c r="I401" s="20">
        <f t="shared" si="66"/>
        <v>-1</v>
      </c>
      <c r="J401" s="21">
        <f t="shared" si="67"/>
        <v>-1</v>
      </c>
    </row>
    <row r="402" spans="1:10" x14ac:dyDescent="0.2">
      <c r="A402" s="158" t="s">
        <v>542</v>
      </c>
      <c r="B402" s="65">
        <v>0</v>
      </c>
      <c r="C402" s="66">
        <v>102</v>
      </c>
      <c r="D402" s="65">
        <v>5</v>
      </c>
      <c r="E402" s="66">
        <v>293</v>
      </c>
      <c r="F402" s="67"/>
      <c r="G402" s="65">
        <f t="shared" si="64"/>
        <v>-102</v>
      </c>
      <c r="H402" s="66">
        <f t="shared" si="65"/>
        <v>-288</v>
      </c>
      <c r="I402" s="20">
        <f t="shared" si="66"/>
        <v>-1</v>
      </c>
      <c r="J402" s="21">
        <f t="shared" si="67"/>
        <v>-0.98293515358361772</v>
      </c>
    </row>
    <row r="403" spans="1:10" s="160" customFormat="1" x14ac:dyDescent="0.2">
      <c r="A403" s="178" t="s">
        <v>696</v>
      </c>
      <c r="B403" s="71">
        <v>152</v>
      </c>
      <c r="C403" s="72">
        <v>302</v>
      </c>
      <c r="D403" s="71">
        <v>611</v>
      </c>
      <c r="E403" s="72">
        <v>982</v>
      </c>
      <c r="F403" s="73"/>
      <c r="G403" s="71">
        <f t="shared" si="64"/>
        <v>-150</v>
      </c>
      <c r="H403" s="72">
        <f t="shared" si="65"/>
        <v>-371</v>
      </c>
      <c r="I403" s="37">
        <f t="shared" si="66"/>
        <v>-0.49668874172185429</v>
      </c>
      <c r="J403" s="38">
        <f t="shared" si="67"/>
        <v>-0.37780040733197556</v>
      </c>
    </row>
    <row r="404" spans="1:10" x14ac:dyDescent="0.2">
      <c r="A404" s="177"/>
      <c r="B404" s="143"/>
      <c r="C404" s="144"/>
      <c r="D404" s="143"/>
      <c r="E404" s="144"/>
      <c r="F404" s="145"/>
      <c r="G404" s="143"/>
      <c r="H404" s="144"/>
      <c r="I404" s="151"/>
      <c r="J404" s="152"/>
    </row>
    <row r="405" spans="1:10" s="139" customFormat="1" x14ac:dyDescent="0.2">
      <c r="A405" s="159" t="s">
        <v>79</v>
      </c>
      <c r="B405" s="65"/>
      <c r="C405" s="66"/>
      <c r="D405" s="65"/>
      <c r="E405" s="66"/>
      <c r="F405" s="67"/>
      <c r="G405" s="65"/>
      <c r="H405" s="66"/>
      <c r="I405" s="20"/>
      <c r="J405" s="21"/>
    </row>
    <row r="406" spans="1:10" x14ac:dyDescent="0.2">
      <c r="A406" s="158" t="s">
        <v>416</v>
      </c>
      <c r="B406" s="65">
        <v>0</v>
      </c>
      <c r="C406" s="66">
        <v>0</v>
      </c>
      <c r="D406" s="65">
        <v>0</v>
      </c>
      <c r="E406" s="66">
        <v>1</v>
      </c>
      <c r="F406" s="67"/>
      <c r="G406" s="65">
        <f>B406-C406</f>
        <v>0</v>
      </c>
      <c r="H406" s="66">
        <f>D406-E406</f>
        <v>-1</v>
      </c>
      <c r="I406" s="20" t="str">
        <f>IF(C406=0, "-", IF(G406/C406&lt;10, G406/C406, "&gt;999%"))</f>
        <v>-</v>
      </c>
      <c r="J406" s="21">
        <f>IF(E406=0, "-", IF(H406/E406&lt;10, H406/E406, "&gt;999%"))</f>
        <v>-1</v>
      </c>
    </row>
    <row r="407" spans="1:10" x14ac:dyDescent="0.2">
      <c r="A407" s="158" t="s">
        <v>417</v>
      </c>
      <c r="B407" s="65">
        <v>363</v>
      </c>
      <c r="C407" s="66">
        <v>101</v>
      </c>
      <c r="D407" s="65">
        <v>1318</v>
      </c>
      <c r="E407" s="66">
        <v>419</v>
      </c>
      <c r="F407" s="67"/>
      <c r="G407" s="65">
        <f>B407-C407</f>
        <v>262</v>
      </c>
      <c r="H407" s="66">
        <f>D407-E407</f>
        <v>899</v>
      </c>
      <c r="I407" s="20">
        <f>IF(C407=0, "-", IF(G407/C407&lt;10, G407/C407, "&gt;999%"))</f>
        <v>2.5940594059405941</v>
      </c>
      <c r="J407" s="21">
        <f>IF(E407=0, "-", IF(H407/E407&lt;10, H407/E407, "&gt;999%"))</f>
        <v>2.1455847255369926</v>
      </c>
    </row>
    <row r="408" spans="1:10" x14ac:dyDescent="0.2">
      <c r="A408" s="158" t="s">
        <v>208</v>
      </c>
      <c r="B408" s="65">
        <v>415</v>
      </c>
      <c r="C408" s="66">
        <v>221</v>
      </c>
      <c r="D408" s="65">
        <v>2341</v>
      </c>
      <c r="E408" s="66">
        <v>1000</v>
      </c>
      <c r="F408" s="67"/>
      <c r="G408" s="65">
        <f>B408-C408</f>
        <v>194</v>
      </c>
      <c r="H408" s="66">
        <f>D408-E408</f>
        <v>1341</v>
      </c>
      <c r="I408" s="20">
        <f>IF(C408=0, "-", IF(G408/C408&lt;10, G408/C408, "&gt;999%"))</f>
        <v>0.87782805429864252</v>
      </c>
      <c r="J408" s="21">
        <f>IF(E408=0, "-", IF(H408/E408&lt;10, H408/E408, "&gt;999%"))</f>
        <v>1.341</v>
      </c>
    </row>
    <row r="409" spans="1:10" x14ac:dyDescent="0.2">
      <c r="A409" s="158" t="s">
        <v>383</v>
      </c>
      <c r="B409" s="65">
        <v>660</v>
      </c>
      <c r="C409" s="66">
        <v>132</v>
      </c>
      <c r="D409" s="65">
        <v>3157</v>
      </c>
      <c r="E409" s="66">
        <v>626</v>
      </c>
      <c r="F409" s="67"/>
      <c r="G409" s="65">
        <f>B409-C409</f>
        <v>528</v>
      </c>
      <c r="H409" s="66">
        <f>D409-E409</f>
        <v>2531</v>
      </c>
      <c r="I409" s="20">
        <f>IF(C409=0, "-", IF(G409/C409&lt;10, G409/C409, "&gt;999%"))</f>
        <v>4</v>
      </c>
      <c r="J409" s="21">
        <f>IF(E409=0, "-", IF(H409/E409&lt;10, H409/E409, "&gt;999%"))</f>
        <v>4.0431309904153352</v>
      </c>
    </row>
    <row r="410" spans="1:10" s="160" customFormat="1" x14ac:dyDescent="0.2">
      <c r="A410" s="178" t="s">
        <v>697</v>
      </c>
      <c r="B410" s="71">
        <v>1438</v>
      </c>
      <c r="C410" s="72">
        <v>454</v>
      </c>
      <c r="D410" s="71">
        <v>6816</v>
      </c>
      <c r="E410" s="72">
        <v>2046</v>
      </c>
      <c r="F410" s="73"/>
      <c r="G410" s="71">
        <f>B410-C410</f>
        <v>984</v>
      </c>
      <c r="H410" s="72">
        <f>D410-E410</f>
        <v>4770</v>
      </c>
      <c r="I410" s="37">
        <f>IF(C410=0, "-", IF(G410/C410&lt;10, G410/C410, "&gt;999%"))</f>
        <v>2.1674008810572687</v>
      </c>
      <c r="J410" s="38">
        <f>IF(E410=0, "-", IF(H410/E410&lt;10, H410/E410, "&gt;999%"))</f>
        <v>2.3313782991202348</v>
      </c>
    </row>
    <row r="411" spans="1:10" x14ac:dyDescent="0.2">
      <c r="A411" s="177"/>
      <c r="B411" s="143"/>
      <c r="C411" s="144"/>
      <c r="D411" s="143"/>
      <c r="E411" s="144"/>
      <c r="F411" s="145"/>
      <c r="G411" s="143"/>
      <c r="H411" s="144"/>
      <c r="I411" s="151"/>
      <c r="J411" s="152"/>
    </row>
    <row r="412" spans="1:10" s="139" customFormat="1" x14ac:dyDescent="0.2">
      <c r="A412" s="159" t="s">
        <v>80</v>
      </c>
      <c r="B412" s="65"/>
      <c r="C412" s="66"/>
      <c r="D412" s="65"/>
      <c r="E412" s="66"/>
      <c r="F412" s="67"/>
      <c r="G412" s="65"/>
      <c r="H412" s="66"/>
      <c r="I412" s="20"/>
      <c r="J412" s="21"/>
    </row>
    <row r="413" spans="1:10" x14ac:dyDescent="0.2">
      <c r="A413" s="158" t="s">
        <v>321</v>
      </c>
      <c r="B413" s="65">
        <v>15</v>
      </c>
      <c r="C413" s="66">
        <v>8</v>
      </c>
      <c r="D413" s="65">
        <v>44</v>
      </c>
      <c r="E413" s="66">
        <v>41</v>
      </c>
      <c r="F413" s="67"/>
      <c r="G413" s="65">
        <f>B413-C413</f>
        <v>7</v>
      </c>
      <c r="H413" s="66">
        <f>D413-E413</f>
        <v>3</v>
      </c>
      <c r="I413" s="20">
        <f>IF(C413=0, "-", IF(G413/C413&lt;10, G413/C413, "&gt;999%"))</f>
        <v>0.875</v>
      </c>
      <c r="J413" s="21">
        <f>IF(E413=0, "-", IF(H413/E413&lt;10, H413/E413, "&gt;999%"))</f>
        <v>7.3170731707317069E-2</v>
      </c>
    </row>
    <row r="414" spans="1:10" x14ac:dyDescent="0.2">
      <c r="A414" s="158" t="s">
        <v>247</v>
      </c>
      <c r="B414" s="65">
        <v>11</v>
      </c>
      <c r="C414" s="66">
        <v>22</v>
      </c>
      <c r="D414" s="65">
        <v>62</v>
      </c>
      <c r="E414" s="66">
        <v>63</v>
      </c>
      <c r="F414" s="67"/>
      <c r="G414" s="65">
        <f>B414-C414</f>
        <v>-11</v>
      </c>
      <c r="H414" s="66">
        <f>D414-E414</f>
        <v>-1</v>
      </c>
      <c r="I414" s="20">
        <f>IF(C414=0, "-", IF(G414/C414&lt;10, G414/C414, "&gt;999%"))</f>
        <v>-0.5</v>
      </c>
      <c r="J414" s="21">
        <f>IF(E414=0, "-", IF(H414/E414&lt;10, H414/E414, "&gt;999%"))</f>
        <v>-1.5873015873015872E-2</v>
      </c>
    </row>
    <row r="415" spans="1:10" x14ac:dyDescent="0.2">
      <c r="A415" s="158" t="s">
        <v>405</v>
      </c>
      <c r="B415" s="65">
        <v>78</v>
      </c>
      <c r="C415" s="66">
        <v>51</v>
      </c>
      <c r="D415" s="65">
        <v>271</v>
      </c>
      <c r="E415" s="66">
        <v>164</v>
      </c>
      <c r="F415" s="67"/>
      <c r="G415" s="65">
        <f>B415-C415</f>
        <v>27</v>
      </c>
      <c r="H415" s="66">
        <f>D415-E415</f>
        <v>107</v>
      </c>
      <c r="I415" s="20">
        <f>IF(C415=0, "-", IF(G415/C415&lt;10, G415/C415, "&gt;999%"))</f>
        <v>0.52941176470588236</v>
      </c>
      <c r="J415" s="21">
        <f>IF(E415=0, "-", IF(H415/E415&lt;10, H415/E415, "&gt;999%"))</f>
        <v>0.65243902439024393</v>
      </c>
    </row>
    <row r="416" spans="1:10" x14ac:dyDescent="0.2">
      <c r="A416" s="158" t="s">
        <v>218</v>
      </c>
      <c r="B416" s="65">
        <v>98</v>
      </c>
      <c r="C416" s="66">
        <v>93</v>
      </c>
      <c r="D416" s="65">
        <v>340</v>
      </c>
      <c r="E416" s="66">
        <v>269</v>
      </c>
      <c r="F416" s="67"/>
      <c r="G416" s="65">
        <f>B416-C416</f>
        <v>5</v>
      </c>
      <c r="H416" s="66">
        <f>D416-E416</f>
        <v>71</v>
      </c>
      <c r="I416" s="20">
        <f>IF(C416=0, "-", IF(G416/C416&lt;10, G416/C416, "&gt;999%"))</f>
        <v>5.3763440860215055E-2</v>
      </c>
      <c r="J416" s="21">
        <f>IF(E416=0, "-", IF(H416/E416&lt;10, H416/E416, "&gt;999%"))</f>
        <v>0.26394052044609667</v>
      </c>
    </row>
    <row r="417" spans="1:10" s="160" customFormat="1" x14ac:dyDescent="0.2">
      <c r="A417" s="178" t="s">
        <v>698</v>
      </c>
      <c r="B417" s="71">
        <v>202</v>
      </c>
      <c r="C417" s="72">
        <v>174</v>
      </c>
      <c r="D417" s="71">
        <v>717</v>
      </c>
      <c r="E417" s="72">
        <v>537</v>
      </c>
      <c r="F417" s="73"/>
      <c r="G417" s="71">
        <f>B417-C417</f>
        <v>28</v>
      </c>
      <c r="H417" s="72">
        <f>D417-E417</f>
        <v>180</v>
      </c>
      <c r="I417" s="37">
        <f>IF(C417=0, "-", IF(G417/C417&lt;10, G417/C417, "&gt;999%"))</f>
        <v>0.16091954022988506</v>
      </c>
      <c r="J417" s="38">
        <f>IF(E417=0, "-", IF(H417/E417&lt;10, H417/E417, "&gt;999%"))</f>
        <v>0.33519553072625696</v>
      </c>
    </row>
    <row r="418" spans="1:10" x14ac:dyDescent="0.2">
      <c r="A418" s="177"/>
      <c r="B418" s="143"/>
      <c r="C418" s="144"/>
      <c r="D418" s="143"/>
      <c r="E418" s="144"/>
      <c r="F418" s="145"/>
      <c r="G418" s="143"/>
      <c r="H418" s="144"/>
      <c r="I418" s="151"/>
      <c r="J418" s="152"/>
    </row>
    <row r="419" spans="1:10" s="139" customFormat="1" x14ac:dyDescent="0.2">
      <c r="A419" s="159" t="s">
        <v>81</v>
      </c>
      <c r="B419" s="65"/>
      <c r="C419" s="66"/>
      <c r="D419" s="65"/>
      <c r="E419" s="66"/>
      <c r="F419" s="67"/>
      <c r="G419" s="65"/>
      <c r="H419" s="66"/>
      <c r="I419" s="20"/>
      <c r="J419" s="21"/>
    </row>
    <row r="420" spans="1:10" x14ac:dyDescent="0.2">
      <c r="A420" s="158" t="s">
        <v>384</v>
      </c>
      <c r="B420" s="65">
        <v>151</v>
      </c>
      <c r="C420" s="66">
        <v>416</v>
      </c>
      <c r="D420" s="65">
        <v>2047</v>
      </c>
      <c r="E420" s="66">
        <v>2004</v>
      </c>
      <c r="F420" s="67"/>
      <c r="G420" s="65">
        <f t="shared" ref="G420:G429" si="68">B420-C420</f>
        <v>-265</v>
      </c>
      <c r="H420" s="66">
        <f t="shared" ref="H420:H429" si="69">D420-E420</f>
        <v>43</v>
      </c>
      <c r="I420" s="20">
        <f t="shared" ref="I420:I429" si="70">IF(C420=0, "-", IF(G420/C420&lt;10, G420/C420, "&gt;999%"))</f>
        <v>-0.63701923076923073</v>
      </c>
      <c r="J420" s="21">
        <f t="shared" ref="J420:J429" si="71">IF(E420=0, "-", IF(H420/E420&lt;10, H420/E420, "&gt;999%"))</f>
        <v>2.1457085828343315E-2</v>
      </c>
    </row>
    <row r="421" spans="1:10" x14ac:dyDescent="0.2">
      <c r="A421" s="158" t="s">
        <v>385</v>
      </c>
      <c r="B421" s="65">
        <v>79</v>
      </c>
      <c r="C421" s="66">
        <v>131</v>
      </c>
      <c r="D421" s="65">
        <v>993</v>
      </c>
      <c r="E421" s="66">
        <v>550</v>
      </c>
      <c r="F421" s="67"/>
      <c r="G421" s="65">
        <f t="shared" si="68"/>
        <v>-52</v>
      </c>
      <c r="H421" s="66">
        <f t="shared" si="69"/>
        <v>443</v>
      </c>
      <c r="I421" s="20">
        <f t="shared" si="70"/>
        <v>-0.39694656488549618</v>
      </c>
      <c r="J421" s="21">
        <f t="shared" si="71"/>
        <v>0.80545454545454542</v>
      </c>
    </row>
    <row r="422" spans="1:10" x14ac:dyDescent="0.2">
      <c r="A422" s="158" t="s">
        <v>518</v>
      </c>
      <c r="B422" s="65">
        <v>41</v>
      </c>
      <c r="C422" s="66">
        <v>39</v>
      </c>
      <c r="D422" s="65">
        <v>176</v>
      </c>
      <c r="E422" s="66">
        <v>39</v>
      </c>
      <c r="F422" s="67"/>
      <c r="G422" s="65">
        <f t="shared" si="68"/>
        <v>2</v>
      </c>
      <c r="H422" s="66">
        <f t="shared" si="69"/>
        <v>137</v>
      </c>
      <c r="I422" s="20">
        <f t="shared" si="70"/>
        <v>5.128205128205128E-2</v>
      </c>
      <c r="J422" s="21">
        <f t="shared" si="71"/>
        <v>3.5128205128205128</v>
      </c>
    </row>
    <row r="423" spans="1:10" x14ac:dyDescent="0.2">
      <c r="A423" s="158" t="s">
        <v>201</v>
      </c>
      <c r="B423" s="65">
        <v>8</v>
      </c>
      <c r="C423" s="66">
        <v>26</v>
      </c>
      <c r="D423" s="65">
        <v>167</v>
      </c>
      <c r="E423" s="66">
        <v>78</v>
      </c>
      <c r="F423" s="67"/>
      <c r="G423" s="65">
        <f t="shared" si="68"/>
        <v>-18</v>
      </c>
      <c r="H423" s="66">
        <f t="shared" si="69"/>
        <v>89</v>
      </c>
      <c r="I423" s="20">
        <f t="shared" si="70"/>
        <v>-0.69230769230769229</v>
      </c>
      <c r="J423" s="21">
        <f t="shared" si="71"/>
        <v>1.141025641025641</v>
      </c>
    </row>
    <row r="424" spans="1:10" x14ac:dyDescent="0.2">
      <c r="A424" s="158" t="s">
        <v>418</v>
      </c>
      <c r="B424" s="65">
        <v>376</v>
      </c>
      <c r="C424" s="66">
        <v>373</v>
      </c>
      <c r="D424" s="65">
        <v>1818</v>
      </c>
      <c r="E424" s="66">
        <v>1661</v>
      </c>
      <c r="F424" s="67"/>
      <c r="G424" s="65">
        <f t="shared" si="68"/>
        <v>3</v>
      </c>
      <c r="H424" s="66">
        <f t="shared" si="69"/>
        <v>157</v>
      </c>
      <c r="I424" s="20">
        <f t="shared" si="70"/>
        <v>8.0428954423592495E-3</v>
      </c>
      <c r="J424" s="21">
        <f t="shared" si="71"/>
        <v>9.4521372667068032E-2</v>
      </c>
    </row>
    <row r="425" spans="1:10" x14ac:dyDescent="0.2">
      <c r="A425" s="158" t="s">
        <v>458</v>
      </c>
      <c r="B425" s="65">
        <v>124</v>
      </c>
      <c r="C425" s="66">
        <v>127</v>
      </c>
      <c r="D425" s="65">
        <v>488</v>
      </c>
      <c r="E425" s="66">
        <v>274</v>
      </c>
      <c r="F425" s="67"/>
      <c r="G425" s="65">
        <f t="shared" si="68"/>
        <v>-3</v>
      </c>
      <c r="H425" s="66">
        <f t="shared" si="69"/>
        <v>214</v>
      </c>
      <c r="I425" s="20">
        <f t="shared" si="70"/>
        <v>-2.3622047244094488E-2</v>
      </c>
      <c r="J425" s="21">
        <f t="shared" si="71"/>
        <v>0.78102189781021902</v>
      </c>
    </row>
    <row r="426" spans="1:10" x14ac:dyDescent="0.2">
      <c r="A426" s="158" t="s">
        <v>459</v>
      </c>
      <c r="B426" s="65">
        <v>223</v>
      </c>
      <c r="C426" s="66">
        <v>171</v>
      </c>
      <c r="D426" s="65">
        <v>947</v>
      </c>
      <c r="E426" s="66">
        <v>727</v>
      </c>
      <c r="F426" s="67"/>
      <c r="G426" s="65">
        <f t="shared" si="68"/>
        <v>52</v>
      </c>
      <c r="H426" s="66">
        <f t="shared" si="69"/>
        <v>220</v>
      </c>
      <c r="I426" s="20">
        <f t="shared" si="70"/>
        <v>0.30409356725146197</v>
      </c>
      <c r="J426" s="21">
        <f t="shared" si="71"/>
        <v>0.30261348005502064</v>
      </c>
    </row>
    <row r="427" spans="1:10" x14ac:dyDescent="0.2">
      <c r="A427" s="158" t="s">
        <v>529</v>
      </c>
      <c r="B427" s="65">
        <v>63</v>
      </c>
      <c r="C427" s="66">
        <v>123</v>
      </c>
      <c r="D427" s="65">
        <v>384</v>
      </c>
      <c r="E427" s="66">
        <v>389</v>
      </c>
      <c r="F427" s="67"/>
      <c r="G427" s="65">
        <f t="shared" si="68"/>
        <v>-60</v>
      </c>
      <c r="H427" s="66">
        <f t="shared" si="69"/>
        <v>-5</v>
      </c>
      <c r="I427" s="20">
        <f t="shared" si="70"/>
        <v>-0.48780487804878048</v>
      </c>
      <c r="J427" s="21">
        <f t="shared" si="71"/>
        <v>-1.2853470437017995E-2</v>
      </c>
    </row>
    <row r="428" spans="1:10" x14ac:dyDescent="0.2">
      <c r="A428" s="158" t="s">
        <v>543</v>
      </c>
      <c r="B428" s="65">
        <v>586</v>
      </c>
      <c r="C428" s="66">
        <v>653</v>
      </c>
      <c r="D428" s="65">
        <v>3174</v>
      </c>
      <c r="E428" s="66">
        <v>2442</v>
      </c>
      <c r="F428" s="67"/>
      <c r="G428" s="65">
        <f t="shared" si="68"/>
        <v>-67</v>
      </c>
      <c r="H428" s="66">
        <f t="shared" si="69"/>
        <v>732</v>
      </c>
      <c r="I428" s="20">
        <f t="shared" si="70"/>
        <v>-0.10260336906584992</v>
      </c>
      <c r="J428" s="21">
        <f t="shared" si="71"/>
        <v>0.29975429975429974</v>
      </c>
    </row>
    <row r="429" spans="1:10" s="160" customFormat="1" x14ac:dyDescent="0.2">
      <c r="A429" s="178" t="s">
        <v>699</v>
      </c>
      <c r="B429" s="71">
        <v>1651</v>
      </c>
      <c r="C429" s="72">
        <v>2059</v>
      </c>
      <c r="D429" s="71">
        <v>10194</v>
      </c>
      <c r="E429" s="72">
        <v>8164</v>
      </c>
      <c r="F429" s="73"/>
      <c r="G429" s="71">
        <f t="shared" si="68"/>
        <v>-408</v>
      </c>
      <c r="H429" s="72">
        <f t="shared" si="69"/>
        <v>2030</v>
      </c>
      <c r="I429" s="37">
        <f t="shared" si="70"/>
        <v>-0.19815444390480816</v>
      </c>
      <c r="J429" s="38">
        <f t="shared" si="71"/>
        <v>0.24865262126408624</v>
      </c>
    </row>
    <row r="430" spans="1:10" x14ac:dyDescent="0.2">
      <c r="A430" s="177"/>
      <c r="B430" s="143"/>
      <c r="C430" s="144"/>
      <c r="D430" s="143"/>
      <c r="E430" s="144"/>
      <c r="F430" s="145"/>
      <c r="G430" s="143"/>
      <c r="H430" s="144"/>
      <c r="I430" s="151"/>
      <c r="J430" s="152"/>
    </row>
    <row r="431" spans="1:10" s="139" customFormat="1" x14ac:dyDescent="0.2">
      <c r="A431" s="159" t="s">
        <v>82</v>
      </c>
      <c r="B431" s="65"/>
      <c r="C431" s="66"/>
      <c r="D431" s="65"/>
      <c r="E431" s="66"/>
      <c r="F431" s="67"/>
      <c r="G431" s="65"/>
      <c r="H431" s="66"/>
      <c r="I431" s="20"/>
      <c r="J431" s="21"/>
    </row>
    <row r="432" spans="1:10" x14ac:dyDescent="0.2">
      <c r="A432" s="158" t="s">
        <v>341</v>
      </c>
      <c r="B432" s="65">
        <v>0</v>
      </c>
      <c r="C432" s="66">
        <v>0</v>
      </c>
      <c r="D432" s="65">
        <v>0</v>
      </c>
      <c r="E432" s="66">
        <v>2</v>
      </c>
      <c r="F432" s="67"/>
      <c r="G432" s="65">
        <f>B432-C432</f>
        <v>0</v>
      </c>
      <c r="H432" s="66">
        <f>D432-E432</f>
        <v>-2</v>
      </c>
      <c r="I432" s="20" t="str">
        <f>IF(C432=0, "-", IF(G432/C432&lt;10, G432/C432, "&gt;999%"))</f>
        <v>-</v>
      </c>
      <c r="J432" s="21">
        <f>IF(E432=0, "-", IF(H432/E432&lt;10, H432/E432, "&gt;999%"))</f>
        <v>-1</v>
      </c>
    </row>
    <row r="433" spans="1:10" s="160" customFormat="1" x14ac:dyDescent="0.2">
      <c r="A433" s="178" t="s">
        <v>700</v>
      </c>
      <c r="B433" s="71">
        <v>0</v>
      </c>
      <c r="C433" s="72">
        <v>0</v>
      </c>
      <c r="D433" s="71">
        <v>0</v>
      </c>
      <c r="E433" s="72">
        <v>2</v>
      </c>
      <c r="F433" s="73"/>
      <c r="G433" s="71">
        <f>B433-C433</f>
        <v>0</v>
      </c>
      <c r="H433" s="72">
        <f>D433-E433</f>
        <v>-2</v>
      </c>
      <c r="I433" s="37" t="str">
        <f>IF(C433=0, "-", IF(G433/C433&lt;10, G433/C433, "&gt;999%"))</f>
        <v>-</v>
      </c>
      <c r="J433" s="38">
        <f>IF(E433=0, "-", IF(H433/E433&lt;10, H433/E433, "&gt;999%"))</f>
        <v>-1</v>
      </c>
    </row>
    <row r="434" spans="1:10" x14ac:dyDescent="0.2">
      <c r="A434" s="177"/>
      <c r="B434" s="143"/>
      <c r="C434" s="144"/>
      <c r="D434" s="143"/>
      <c r="E434" s="144"/>
      <c r="F434" s="145"/>
      <c r="G434" s="143"/>
      <c r="H434" s="144"/>
      <c r="I434" s="151"/>
      <c r="J434" s="152"/>
    </row>
    <row r="435" spans="1:10" s="139" customFormat="1" x14ac:dyDescent="0.2">
      <c r="A435" s="159" t="s">
        <v>83</v>
      </c>
      <c r="B435" s="65"/>
      <c r="C435" s="66"/>
      <c r="D435" s="65"/>
      <c r="E435" s="66"/>
      <c r="F435" s="67"/>
      <c r="G435" s="65"/>
      <c r="H435" s="66"/>
      <c r="I435" s="20"/>
      <c r="J435" s="21"/>
    </row>
    <row r="436" spans="1:10" x14ac:dyDescent="0.2">
      <c r="A436" s="158" t="s">
        <v>322</v>
      </c>
      <c r="B436" s="65">
        <v>3</v>
      </c>
      <c r="C436" s="66">
        <v>6</v>
      </c>
      <c r="D436" s="65">
        <v>26</v>
      </c>
      <c r="E436" s="66">
        <v>15</v>
      </c>
      <c r="F436" s="67"/>
      <c r="G436" s="65">
        <f t="shared" ref="G436:G446" si="72">B436-C436</f>
        <v>-3</v>
      </c>
      <c r="H436" s="66">
        <f t="shared" ref="H436:H446" si="73">D436-E436</f>
        <v>11</v>
      </c>
      <c r="I436" s="20">
        <f t="shared" ref="I436:I446" si="74">IF(C436=0, "-", IF(G436/C436&lt;10, G436/C436, "&gt;999%"))</f>
        <v>-0.5</v>
      </c>
      <c r="J436" s="21">
        <f t="shared" ref="J436:J446" si="75">IF(E436=0, "-", IF(H436/E436&lt;10, H436/E436, "&gt;999%"))</f>
        <v>0.73333333333333328</v>
      </c>
    </row>
    <row r="437" spans="1:10" x14ac:dyDescent="0.2">
      <c r="A437" s="158" t="s">
        <v>356</v>
      </c>
      <c r="B437" s="65">
        <v>2</v>
      </c>
      <c r="C437" s="66">
        <v>0</v>
      </c>
      <c r="D437" s="65">
        <v>7</v>
      </c>
      <c r="E437" s="66">
        <v>6</v>
      </c>
      <c r="F437" s="67"/>
      <c r="G437" s="65">
        <f t="shared" si="72"/>
        <v>2</v>
      </c>
      <c r="H437" s="66">
        <f t="shared" si="73"/>
        <v>1</v>
      </c>
      <c r="I437" s="20" t="str">
        <f t="shared" si="74"/>
        <v>-</v>
      </c>
      <c r="J437" s="21">
        <f t="shared" si="75"/>
        <v>0.16666666666666666</v>
      </c>
    </row>
    <row r="438" spans="1:10" x14ac:dyDescent="0.2">
      <c r="A438" s="158" t="s">
        <v>366</v>
      </c>
      <c r="B438" s="65">
        <v>61</v>
      </c>
      <c r="C438" s="66">
        <v>41</v>
      </c>
      <c r="D438" s="65">
        <v>296</v>
      </c>
      <c r="E438" s="66">
        <v>57</v>
      </c>
      <c r="F438" s="67"/>
      <c r="G438" s="65">
        <f t="shared" si="72"/>
        <v>20</v>
      </c>
      <c r="H438" s="66">
        <f t="shared" si="73"/>
        <v>239</v>
      </c>
      <c r="I438" s="20">
        <f t="shared" si="74"/>
        <v>0.48780487804878048</v>
      </c>
      <c r="J438" s="21">
        <f t="shared" si="75"/>
        <v>4.192982456140351</v>
      </c>
    </row>
    <row r="439" spans="1:10" x14ac:dyDescent="0.2">
      <c r="A439" s="158" t="s">
        <v>248</v>
      </c>
      <c r="B439" s="65">
        <v>5</v>
      </c>
      <c r="C439" s="66">
        <v>8</v>
      </c>
      <c r="D439" s="65">
        <v>30</v>
      </c>
      <c r="E439" s="66">
        <v>30</v>
      </c>
      <c r="F439" s="67"/>
      <c r="G439" s="65">
        <f t="shared" si="72"/>
        <v>-3</v>
      </c>
      <c r="H439" s="66">
        <f t="shared" si="73"/>
        <v>0</v>
      </c>
      <c r="I439" s="20">
        <f t="shared" si="74"/>
        <v>-0.375</v>
      </c>
      <c r="J439" s="21">
        <f t="shared" si="75"/>
        <v>0</v>
      </c>
    </row>
    <row r="440" spans="1:10" x14ac:dyDescent="0.2">
      <c r="A440" s="158" t="s">
        <v>530</v>
      </c>
      <c r="B440" s="65">
        <v>74</v>
      </c>
      <c r="C440" s="66">
        <v>72</v>
      </c>
      <c r="D440" s="65">
        <v>240</v>
      </c>
      <c r="E440" s="66">
        <v>304</v>
      </c>
      <c r="F440" s="67"/>
      <c r="G440" s="65">
        <f t="shared" si="72"/>
        <v>2</v>
      </c>
      <c r="H440" s="66">
        <f t="shared" si="73"/>
        <v>-64</v>
      </c>
      <c r="I440" s="20">
        <f t="shared" si="74"/>
        <v>2.7777777777777776E-2</v>
      </c>
      <c r="J440" s="21">
        <f t="shared" si="75"/>
        <v>-0.21052631578947367</v>
      </c>
    </row>
    <row r="441" spans="1:10" x14ac:dyDescent="0.2">
      <c r="A441" s="158" t="s">
        <v>544</v>
      </c>
      <c r="B441" s="65">
        <v>432</v>
      </c>
      <c r="C441" s="66">
        <v>352</v>
      </c>
      <c r="D441" s="65">
        <v>1884</v>
      </c>
      <c r="E441" s="66">
        <v>1235</v>
      </c>
      <c r="F441" s="67"/>
      <c r="G441" s="65">
        <f t="shared" si="72"/>
        <v>80</v>
      </c>
      <c r="H441" s="66">
        <f t="shared" si="73"/>
        <v>649</v>
      </c>
      <c r="I441" s="20">
        <f t="shared" si="74"/>
        <v>0.22727272727272727</v>
      </c>
      <c r="J441" s="21">
        <f t="shared" si="75"/>
        <v>0.52550607287449391</v>
      </c>
    </row>
    <row r="442" spans="1:10" x14ac:dyDescent="0.2">
      <c r="A442" s="158" t="s">
        <v>460</v>
      </c>
      <c r="B442" s="65">
        <v>0</v>
      </c>
      <c r="C442" s="66">
        <v>36</v>
      </c>
      <c r="D442" s="65">
        <v>24</v>
      </c>
      <c r="E442" s="66">
        <v>172</v>
      </c>
      <c r="F442" s="67"/>
      <c r="G442" s="65">
        <f t="shared" si="72"/>
        <v>-36</v>
      </c>
      <c r="H442" s="66">
        <f t="shared" si="73"/>
        <v>-148</v>
      </c>
      <c r="I442" s="20">
        <f t="shared" si="74"/>
        <v>-1</v>
      </c>
      <c r="J442" s="21">
        <f t="shared" si="75"/>
        <v>-0.86046511627906974</v>
      </c>
    </row>
    <row r="443" spans="1:10" x14ac:dyDescent="0.2">
      <c r="A443" s="158" t="s">
        <v>488</v>
      </c>
      <c r="B443" s="65">
        <v>41</v>
      </c>
      <c r="C443" s="66">
        <v>52</v>
      </c>
      <c r="D443" s="65">
        <v>343</v>
      </c>
      <c r="E443" s="66">
        <v>270</v>
      </c>
      <c r="F443" s="67"/>
      <c r="G443" s="65">
        <f t="shared" si="72"/>
        <v>-11</v>
      </c>
      <c r="H443" s="66">
        <f t="shared" si="73"/>
        <v>73</v>
      </c>
      <c r="I443" s="20">
        <f t="shared" si="74"/>
        <v>-0.21153846153846154</v>
      </c>
      <c r="J443" s="21">
        <f t="shared" si="75"/>
        <v>0.27037037037037037</v>
      </c>
    </row>
    <row r="444" spans="1:10" x14ac:dyDescent="0.2">
      <c r="A444" s="158" t="s">
        <v>386</v>
      </c>
      <c r="B444" s="65">
        <v>203</v>
      </c>
      <c r="C444" s="66">
        <v>241</v>
      </c>
      <c r="D444" s="65">
        <v>1350</v>
      </c>
      <c r="E444" s="66">
        <v>1095</v>
      </c>
      <c r="F444" s="67"/>
      <c r="G444" s="65">
        <f t="shared" si="72"/>
        <v>-38</v>
      </c>
      <c r="H444" s="66">
        <f t="shared" si="73"/>
        <v>255</v>
      </c>
      <c r="I444" s="20">
        <f t="shared" si="74"/>
        <v>-0.15767634854771784</v>
      </c>
      <c r="J444" s="21">
        <f t="shared" si="75"/>
        <v>0.23287671232876711</v>
      </c>
    </row>
    <row r="445" spans="1:10" x14ac:dyDescent="0.2">
      <c r="A445" s="158" t="s">
        <v>419</v>
      </c>
      <c r="B445" s="65">
        <v>329</v>
      </c>
      <c r="C445" s="66">
        <v>304</v>
      </c>
      <c r="D445" s="65">
        <v>2189</v>
      </c>
      <c r="E445" s="66">
        <v>2138</v>
      </c>
      <c r="F445" s="67"/>
      <c r="G445" s="65">
        <f t="shared" si="72"/>
        <v>25</v>
      </c>
      <c r="H445" s="66">
        <f t="shared" si="73"/>
        <v>51</v>
      </c>
      <c r="I445" s="20">
        <f t="shared" si="74"/>
        <v>8.2236842105263164E-2</v>
      </c>
      <c r="J445" s="21">
        <f t="shared" si="75"/>
        <v>2.3854069223573433E-2</v>
      </c>
    </row>
    <row r="446" spans="1:10" s="160" customFormat="1" x14ac:dyDescent="0.2">
      <c r="A446" s="178" t="s">
        <v>701</v>
      </c>
      <c r="B446" s="71">
        <v>1150</v>
      </c>
      <c r="C446" s="72">
        <v>1112</v>
      </c>
      <c r="D446" s="71">
        <v>6389</v>
      </c>
      <c r="E446" s="72">
        <v>5322</v>
      </c>
      <c r="F446" s="73"/>
      <c r="G446" s="71">
        <f t="shared" si="72"/>
        <v>38</v>
      </c>
      <c r="H446" s="72">
        <f t="shared" si="73"/>
        <v>1067</v>
      </c>
      <c r="I446" s="37">
        <f t="shared" si="74"/>
        <v>3.41726618705036E-2</v>
      </c>
      <c r="J446" s="38">
        <f t="shared" si="75"/>
        <v>0.20048853814355505</v>
      </c>
    </row>
    <row r="447" spans="1:10" x14ac:dyDescent="0.2">
      <c r="A447" s="177"/>
      <c r="B447" s="143"/>
      <c r="C447" s="144"/>
      <c r="D447" s="143"/>
      <c r="E447" s="144"/>
      <c r="F447" s="145"/>
      <c r="G447" s="143"/>
      <c r="H447" s="144"/>
      <c r="I447" s="151"/>
      <c r="J447" s="152"/>
    </row>
    <row r="448" spans="1:10" s="139" customFormat="1" x14ac:dyDescent="0.2">
      <c r="A448" s="159" t="s">
        <v>84</v>
      </c>
      <c r="B448" s="65"/>
      <c r="C448" s="66"/>
      <c r="D448" s="65"/>
      <c r="E448" s="66"/>
      <c r="F448" s="67"/>
      <c r="G448" s="65"/>
      <c r="H448" s="66"/>
      <c r="I448" s="20"/>
      <c r="J448" s="21"/>
    </row>
    <row r="449" spans="1:10" x14ac:dyDescent="0.2">
      <c r="A449" s="158" t="s">
        <v>387</v>
      </c>
      <c r="B449" s="65">
        <v>17</v>
      </c>
      <c r="C449" s="66">
        <v>4</v>
      </c>
      <c r="D449" s="65">
        <v>106</v>
      </c>
      <c r="E449" s="66">
        <v>57</v>
      </c>
      <c r="F449" s="67"/>
      <c r="G449" s="65">
        <f t="shared" ref="G449:G457" si="76">B449-C449</f>
        <v>13</v>
      </c>
      <c r="H449" s="66">
        <f t="shared" ref="H449:H457" si="77">D449-E449</f>
        <v>49</v>
      </c>
      <c r="I449" s="20">
        <f t="shared" ref="I449:I457" si="78">IF(C449=0, "-", IF(G449/C449&lt;10, G449/C449, "&gt;999%"))</f>
        <v>3.25</v>
      </c>
      <c r="J449" s="21">
        <f t="shared" ref="J449:J457" si="79">IF(E449=0, "-", IF(H449/E449&lt;10, H449/E449, "&gt;999%"))</f>
        <v>0.85964912280701755</v>
      </c>
    </row>
    <row r="450" spans="1:10" x14ac:dyDescent="0.2">
      <c r="A450" s="158" t="s">
        <v>420</v>
      </c>
      <c r="B450" s="65">
        <v>24</v>
      </c>
      <c r="C450" s="66">
        <v>47</v>
      </c>
      <c r="D450" s="65">
        <v>124</v>
      </c>
      <c r="E450" s="66">
        <v>142</v>
      </c>
      <c r="F450" s="67"/>
      <c r="G450" s="65">
        <f t="shared" si="76"/>
        <v>-23</v>
      </c>
      <c r="H450" s="66">
        <f t="shared" si="77"/>
        <v>-18</v>
      </c>
      <c r="I450" s="20">
        <f t="shared" si="78"/>
        <v>-0.48936170212765956</v>
      </c>
      <c r="J450" s="21">
        <f t="shared" si="79"/>
        <v>-0.12676056338028169</v>
      </c>
    </row>
    <row r="451" spans="1:10" x14ac:dyDescent="0.2">
      <c r="A451" s="158" t="s">
        <v>229</v>
      </c>
      <c r="B451" s="65">
        <v>0</v>
      </c>
      <c r="C451" s="66">
        <v>13</v>
      </c>
      <c r="D451" s="65">
        <v>2</v>
      </c>
      <c r="E451" s="66">
        <v>42</v>
      </c>
      <c r="F451" s="67"/>
      <c r="G451" s="65">
        <f t="shared" si="76"/>
        <v>-13</v>
      </c>
      <c r="H451" s="66">
        <f t="shared" si="77"/>
        <v>-40</v>
      </c>
      <c r="I451" s="20">
        <f t="shared" si="78"/>
        <v>-1</v>
      </c>
      <c r="J451" s="21">
        <f t="shared" si="79"/>
        <v>-0.95238095238095233</v>
      </c>
    </row>
    <row r="452" spans="1:10" x14ac:dyDescent="0.2">
      <c r="A452" s="158" t="s">
        <v>421</v>
      </c>
      <c r="B452" s="65">
        <v>10</v>
      </c>
      <c r="C452" s="66">
        <v>12</v>
      </c>
      <c r="D452" s="65">
        <v>49</v>
      </c>
      <c r="E452" s="66">
        <v>53</v>
      </c>
      <c r="F452" s="67"/>
      <c r="G452" s="65">
        <f t="shared" si="76"/>
        <v>-2</v>
      </c>
      <c r="H452" s="66">
        <f t="shared" si="77"/>
        <v>-4</v>
      </c>
      <c r="I452" s="20">
        <f t="shared" si="78"/>
        <v>-0.16666666666666666</v>
      </c>
      <c r="J452" s="21">
        <f t="shared" si="79"/>
        <v>-7.5471698113207544E-2</v>
      </c>
    </row>
    <row r="453" spans="1:10" x14ac:dyDescent="0.2">
      <c r="A453" s="158" t="s">
        <v>254</v>
      </c>
      <c r="B453" s="65">
        <v>5</v>
      </c>
      <c r="C453" s="66">
        <v>12</v>
      </c>
      <c r="D453" s="65">
        <v>33</v>
      </c>
      <c r="E453" s="66">
        <v>39</v>
      </c>
      <c r="F453" s="67"/>
      <c r="G453" s="65">
        <f t="shared" si="76"/>
        <v>-7</v>
      </c>
      <c r="H453" s="66">
        <f t="shared" si="77"/>
        <v>-6</v>
      </c>
      <c r="I453" s="20">
        <f t="shared" si="78"/>
        <v>-0.58333333333333337</v>
      </c>
      <c r="J453" s="21">
        <f t="shared" si="79"/>
        <v>-0.15384615384615385</v>
      </c>
    </row>
    <row r="454" spans="1:10" x14ac:dyDescent="0.2">
      <c r="A454" s="158" t="s">
        <v>563</v>
      </c>
      <c r="B454" s="65">
        <v>2</v>
      </c>
      <c r="C454" s="66">
        <v>0</v>
      </c>
      <c r="D454" s="65">
        <v>14</v>
      </c>
      <c r="E454" s="66">
        <v>0</v>
      </c>
      <c r="F454" s="67"/>
      <c r="G454" s="65">
        <f t="shared" si="76"/>
        <v>2</v>
      </c>
      <c r="H454" s="66">
        <f t="shared" si="77"/>
        <v>14</v>
      </c>
      <c r="I454" s="20" t="str">
        <f t="shared" si="78"/>
        <v>-</v>
      </c>
      <c r="J454" s="21" t="str">
        <f t="shared" si="79"/>
        <v>-</v>
      </c>
    </row>
    <row r="455" spans="1:10" x14ac:dyDescent="0.2">
      <c r="A455" s="158" t="s">
        <v>519</v>
      </c>
      <c r="B455" s="65">
        <v>18</v>
      </c>
      <c r="C455" s="66">
        <v>27</v>
      </c>
      <c r="D455" s="65">
        <v>54</v>
      </c>
      <c r="E455" s="66">
        <v>65</v>
      </c>
      <c r="F455" s="67"/>
      <c r="G455" s="65">
        <f t="shared" si="76"/>
        <v>-9</v>
      </c>
      <c r="H455" s="66">
        <f t="shared" si="77"/>
        <v>-11</v>
      </c>
      <c r="I455" s="20">
        <f t="shared" si="78"/>
        <v>-0.33333333333333331</v>
      </c>
      <c r="J455" s="21">
        <f t="shared" si="79"/>
        <v>-0.16923076923076924</v>
      </c>
    </row>
    <row r="456" spans="1:10" x14ac:dyDescent="0.2">
      <c r="A456" s="158" t="s">
        <v>510</v>
      </c>
      <c r="B456" s="65">
        <v>15</v>
      </c>
      <c r="C456" s="66">
        <v>10</v>
      </c>
      <c r="D456" s="65">
        <v>64</v>
      </c>
      <c r="E456" s="66">
        <v>28</v>
      </c>
      <c r="F456" s="67"/>
      <c r="G456" s="65">
        <f t="shared" si="76"/>
        <v>5</v>
      </c>
      <c r="H456" s="66">
        <f t="shared" si="77"/>
        <v>36</v>
      </c>
      <c r="I456" s="20">
        <f t="shared" si="78"/>
        <v>0.5</v>
      </c>
      <c r="J456" s="21">
        <f t="shared" si="79"/>
        <v>1.2857142857142858</v>
      </c>
    </row>
    <row r="457" spans="1:10" s="160" customFormat="1" x14ac:dyDescent="0.2">
      <c r="A457" s="178" t="s">
        <v>702</v>
      </c>
      <c r="B457" s="71">
        <v>91</v>
      </c>
      <c r="C457" s="72">
        <v>125</v>
      </c>
      <c r="D457" s="71">
        <v>446</v>
      </c>
      <c r="E457" s="72">
        <v>426</v>
      </c>
      <c r="F457" s="73"/>
      <c r="G457" s="71">
        <f t="shared" si="76"/>
        <v>-34</v>
      </c>
      <c r="H457" s="72">
        <f t="shared" si="77"/>
        <v>20</v>
      </c>
      <c r="I457" s="37">
        <f t="shared" si="78"/>
        <v>-0.27200000000000002</v>
      </c>
      <c r="J457" s="38">
        <f t="shared" si="79"/>
        <v>4.6948356807511735E-2</v>
      </c>
    </row>
    <row r="458" spans="1:10" x14ac:dyDescent="0.2">
      <c r="A458" s="177"/>
      <c r="B458" s="143"/>
      <c r="C458" s="144"/>
      <c r="D458" s="143"/>
      <c r="E458" s="144"/>
      <c r="F458" s="145"/>
      <c r="G458" s="143"/>
      <c r="H458" s="144"/>
      <c r="I458" s="151"/>
      <c r="J458" s="152"/>
    </row>
    <row r="459" spans="1:10" s="139" customFormat="1" x14ac:dyDescent="0.2">
      <c r="A459" s="159" t="s">
        <v>85</v>
      </c>
      <c r="B459" s="65"/>
      <c r="C459" s="66"/>
      <c r="D459" s="65"/>
      <c r="E459" s="66"/>
      <c r="F459" s="67"/>
      <c r="G459" s="65"/>
      <c r="H459" s="66"/>
      <c r="I459" s="20"/>
      <c r="J459" s="21"/>
    </row>
    <row r="460" spans="1:10" x14ac:dyDescent="0.2">
      <c r="A460" s="158" t="s">
        <v>357</v>
      </c>
      <c r="B460" s="65">
        <v>20</v>
      </c>
      <c r="C460" s="66">
        <v>15</v>
      </c>
      <c r="D460" s="65">
        <v>89</v>
      </c>
      <c r="E460" s="66">
        <v>89</v>
      </c>
      <c r="F460" s="67"/>
      <c r="G460" s="65">
        <f t="shared" ref="G460:G468" si="80">B460-C460</f>
        <v>5</v>
      </c>
      <c r="H460" s="66">
        <f t="shared" ref="H460:H468" si="81">D460-E460</f>
        <v>0</v>
      </c>
      <c r="I460" s="20">
        <f t="shared" ref="I460:I468" si="82">IF(C460=0, "-", IF(G460/C460&lt;10, G460/C460, "&gt;999%"))</f>
        <v>0.33333333333333331</v>
      </c>
      <c r="J460" s="21">
        <f t="shared" ref="J460:J468" si="83">IF(E460=0, "-", IF(H460/E460&lt;10, H460/E460, "&gt;999%"))</f>
        <v>0</v>
      </c>
    </row>
    <row r="461" spans="1:10" x14ac:dyDescent="0.2">
      <c r="A461" s="158" t="s">
        <v>342</v>
      </c>
      <c r="B461" s="65">
        <v>2</v>
      </c>
      <c r="C461" s="66">
        <v>4</v>
      </c>
      <c r="D461" s="65">
        <v>22</v>
      </c>
      <c r="E461" s="66">
        <v>14</v>
      </c>
      <c r="F461" s="67"/>
      <c r="G461" s="65">
        <f t="shared" si="80"/>
        <v>-2</v>
      </c>
      <c r="H461" s="66">
        <f t="shared" si="81"/>
        <v>8</v>
      </c>
      <c r="I461" s="20">
        <f t="shared" si="82"/>
        <v>-0.5</v>
      </c>
      <c r="J461" s="21">
        <f t="shared" si="83"/>
        <v>0.5714285714285714</v>
      </c>
    </row>
    <row r="462" spans="1:10" x14ac:dyDescent="0.2">
      <c r="A462" s="158" t="s">
        <v>484</v>
      </c>
      <c r="B462" s="65">
        <v>19</v>
      </c>
      <c r="C462" s="66">
        <v>25</v>
      </c>
      <c r="D462" s="65">
        <v>95</v>
      </c>
      <c r="E462" s="66">
        <v>99</v>
      </c>
      <c r="F462" s="67"/>
      <c r="G462" s="65">
        <f t="shared" si="80"/>
        <v>-6</v>
      </c>
      <c r="H462" s="66">
        <f t="shared" si="81"/>
        <v>-4</v>
      </c>
      <c r="I462" s="20">
        <f t="shared" si="82"/>
        <v>-0.24</v>
      </c>
      <c r="J462" s="21">
        <f t="shared" si="83"/>
        <v>-4.0404040404040407E-2</v>
      </c>
    </row>
    <row r="463" spans="1:10" x14ac:dyDescent="0.2">
      <c r="A463" s="158" t="s">
        <v>485</v>
      </c>
      <c r="B463" s="65">
        <v>17</v>
      </c>
      <c r="C463" s="66">
        <v>31</v>
      </c>
      <c r="D463" s="65">
        <v>77</v>
      </c>
      <c r="E463" s="66">
        <v>140</v>
      </c>
      <c r="F463" s="67"/>
      <c r="G463" s="65">
        <f t="shared" si="80"/>
        <v>-14</v>
      </c>
      <c r="H463" s="66">
        <f t="shared" si="81"/>
        <v>-63</v>
      </c>
      <c r="I463" s="20">
        <f t="shared" si="82"/>
        <v>-0.45161290322580644</v>
      </c>
      <c r="J463" s="21">
        <f t="shared" si="83"/>
        <v>-0.45</v>
      </c>
    </row>
    <row r="464" spans="1:10" x14ac:dyDescent="0.2">
      <c r="A464" s="158" t="s">
        <v>343</v>
      </c>
      <c r="B464" s="65">
        <v>7</v>
      </c>
      <c r="C464" s="66">
        <v>8</v>
      </c>
      <c r="D464" s="65">
        <v>33</v>
      </c>
      <c r="E464" s="66">
        <v>35</v>
      </c>
      <c r="F464" s="67"/>
      <c r="G464" s="65">
        <f t="shared" si="80"/>
        <v>-1</v>
      </c>
      <c r="H464" s="66">
        <f t="shared" si="81"/>
        <v>-2</v>
      </c>
      <c r="I464" s="20">
        <f t="shared" si="82"/>
        <v>-0.125</v>
      </c>
      <c r="J464" s="21">
        <f t="shared" si="83"/>
        <v>-5.7142857142857141E-2</v>
      </c>
    </row>
    <row r="465" spans="1:10" x14ac:dyDescent="0.2">
      <c r="A465" s="158" t="s">
        <v>442</v>
      </c>
      <c r="B465" s="65">
        <v>69</v>
      </c>
      <c r="C465" s="66">
        <v>113</v>
      </c>
      <c r="D465" s="65">
        <v>527</v>
      </c>
      <c r="E465" s="66">
        <v>418</v>
      </c>
      <c r="F465" s="67"/>
      <c r="G465" s="65">
        <f t="shared" si="80"/>
        <v>-44</v>
      </c>
      <c r="H465" s="66">
        <f t="shared" si="81"/>
        <v>109</v>
      </c>
      <c r="I465" s="20">
        <f t="shared" si="82"/>
        <v>-0.38938053097345132</v>
      </c>
      <c r="J465" s="21">
        <f t="shared" si="83"/>
        <v>0.26076555023923442</v>
      </c>
    </row>
    <row r="466" spans="1:10" x14ac:dyDescent="0.2">
      <c r="A466" s="158" t="s">
        <v>300</v>
      </c>
      <c r="B466" s="65">
        <v>2</v>
      </c>
      <c r="C466" s="66">
        <v>0</v>
      </c>
      <c r="D466" s="65">
        <v>6</v>
      </c>
      <c r="E466" s="66">
        <v>2</v>
      </c>
      <c r="F466" s="67"/>
      <c r="G466" s="65">
        <f t="shared" si="80"/>
        <v>2</v>
      </c>
      <c r="H466" s="66">
        <f t="shared" si="81"/>
        <v>4</v>
      </c>
      <c r="I466" s="20" t="str">
        <f t="shared" si="82"/>
        <v>-</v>
      </c>
      <c r="J466" s="21">
        <f t="shared" si="83"/>
        <v>2</v>
      </c>
    </row>
    <row r="467" spans="1:10" x14ac:dyDescent="0.2">
      <c r="A467" s="158" t="s">
        <v>287</v>
      </c>
      <c r="B467" s="65">
        <v>17</v>
      </c>
      <c r="C467" s="66">
        <v>0</v>
      </c>
      <c r="D467" s="65">
        <v>137</v>
      </c>
      <c r="E467" s="66">
        <v>0</v>
      </c>
      <c r="F467" s="67"/>
      <c r="G467" s="65">
        <f t="shared" si="80"/>
        <v>17</v>
      </c>
      <c r="H467" s="66">
        <f t="shared" si="81"/>
        <v>137</v>
      </c>
      <c r="I467" s="20" t="str">
        <f t="shared" si="82"/>
        <v>-</v>
      </c>
      <c r="J467" s="21" t="str">
        <f t="shared" si="83"/>
        <v>-</v>
      </c>
    </row>
    <row r="468" spans="1:10" s="160" customFormat="1" x14ac:dyDescent="0.2">
      <c r="A468" s="178" t="s">
        <v>703</v>
      </c>
      <c r="B468" s="71">
        <v>153</v>
      </c>
      <c r="C468" s="72">
        <v>196</v>
      </c>
      <c r="D468" s="71">
        <v>986</v>
      </c>
      <c r="E468" s="72">
        <v>797</v>
      </c>
      <c r="F468" s="73"/>
      <c r="G468" s="71">
        <f t="shared" si="80"/>
        <v>-43</v>
      </c>
      <c r="H468" s="72">
        <f t="shared" si="81"/>
        <v>189</v>
      </c>
      <c r="I468" s="37">
        <f t="shared" si="82"/>
        <v>-0.21938775510204081</v>
      </c>
      <c r="J468" s="38">
        <f t="shared" si="83"/>
        <v>0.2371392722710163</v>
      </c>
    </row>
    <row r="469" spans="1:10" x14ac:dyDescent="0.2">
      <c r="A469" s="177"/>
      <c r="B469" s="143"/>
      <c r="C469" s="144"/>
      <c r="D469" s="143"/>
      <c r="E469" s="144"/>
      <c r="F469" s="145"/>
      <c r="G469" s="143"/>
      <c r="H469" s="144"/>
      <c r="I469" s="151"/>
      <c r="J469" s="152"/>
    </row>
    <row r="470" spans="1:10" s="139" customFormat="1" x14ac:dyDescent="0.2">
      <c r="A470" s="159" t="s">
        <v>86</v>
      </c>
      <c r="B470" s="65"/>
      <c r="C470" s="66"/>
      <c r="D470" s="65"/>
      <c r="E470" s="66"/>
      <c r="F470" s="67"/>
      <c r="G470" s="65"/>
      <c r="H470" s="66"/>
      <c r="I470" s="20"/>
      <c r="J470" s="21"/>
    </row>
    <row r="471" spans="1:10" x14ac:dyDescent="0.2">
      <c r="A471" s="158" t="s">
        <v>545</v>
      </c>
      <c r="B471" s="65">
        <v>153</v>
      </c>
      <c r="C471" s="66">
        <v>143</v>
      </c>
      <c r="D471" s="65">
        <v>537</v>
      </c>
      <c r="E471" s="66">
        <v>474</v>
      </c>
      <c r="F471" s="67"/>
      <c r="G471" s="65">
        <f>B471-C471</f>
        <v>10</v>
      </c>
      <c r="H471" s="66">
        <f>D471-E471</f>
        <v>63</v>
      </c>
      <c r="I471" s="20">
        <f>IF(C471=0, "-", IF(G471/C471&lt;10, G471/C471, "&gt;999%"))</f>
        <v>6.9930069930069935E-2</v>
      </c>
      <c r="J471" s="21">
        <f>IF(E471=0, "-", IF(H471/E471&lt;10, H471/E471, "&gt;999%"))</f>
        <v>0.13291139240506328</v>
      </c>
    </row>
    <row r="472" spans="1:10" x14ac:dyDescent="0.2">
      <c r="A472" s="158" t="s">
        <v>546</v>
      </c>
      <c r="B472" s="65">
        <v>1</v>
      </c>
      <c r="C472" s="66">
        <v>0</v>
      </c>
      <c r="D472" s="65">
        <v>1</v>
      </c>
      <c r="E472" s="66">
        <v>7</v>
      </c>
      <c r="F472" s="67"/>
      <c r="G472" s="65">
        <f>B472-C472</f>
        <v>1</v>
      </c>
      <c r="H472" s="66">
        <f>D472-E472</f>
        <v>-6</v>
      </c>
      <c r="I472" s="20" t="str">
        <f>IF(C472=0, "-", IF(G472/C472&lt;10, G472/C472, "&gt;999%"))</f>
        <v>-</v>
      </c>
      <c r="J472" s="21">
        <f>IF(E472=0, "-", IF(H472/E472&lt;10, H472/E472, "&gt;999%"))</f>
        <v>-0.8571428571428571</v>
      </c>
    </row>
    <row r="473" spans="1:10" x14ac:dyDescent="0.2">
      <c r="A473" s="158" t="s">
        <v>547</v>
      </c>
      <c r="B473" s="65">
        <v>0</v>
      </c>
      <c r="C473" s="66">
        <v>1</v>
      </c>
      <c r="D473" s="65">
        <v>0</v>
      </c>
      <c r="E473" s="66">
        <v>1</v>
      </c>
      <c r="F473" s="67"/>
      <c r="G473" s="65">
        <f>B473-C473</f>
        <v>-1</v>
      </c>
      <c r="H473" s="66">
        <f>D473-E473</f>
        <v>-1</v>
      </c>
      <c r="I473" s="20">
        <f>IF(C473=0, "-", IF(G473/C473&lt;10, G473/C473, "&gt;999%"))</f>
        <v>-1</v>
      </c>
      <c r="J473" s="21">
        <f>IF(E473=0, "-", IF(H473/E473&lt;10, H473/E473, "&gt;999%"))</f>
        <v>-1</v>
      </c>
    </row>
    <row r="474" spans="1:10" s="160" customFormat="1" x14ac:dyDescent="0.2">
      <c r="A474" s="178" t="s">
        <v>704</v>
      </c>
      <c r="B474" s="71">
        <v>154</v>
      </c>
      <c r="C474" s="72">
        <v>144</v>
      </c>
      <c r="D474" s="71">
        <v>538</v>
      </c>
      <c r="E474" s="72">
        <v>482</v>
      </c>
      <c r="F474" s="73"/>
      <c r="G474" s="71">
        <f>B474-C474</f>
        <v>10</v>
      </c>
      <c r="H474" s="72">
        <f>D474-E474</f>
        <v>56</v>
      </c>
      <c r="I474" s="37">
        <f>IF(C474=0, "-", IF(G474/C474&lt;10, G474/C474, "&gt;999%"))</f>
        <v>6.9444444444444448E-2</v>
      </c>
      <c r="J474" s="38">
        <f>IF(E474=0, "-", IF(H474/E474&lt;10, H474/E474, "&gt;999%"))</f>
        <v>0.11618257261410789</v>
      </c>
    </row>
    <row r="475" spans="1:10" x14ac:dyDescent="0.2">
      <c r="A475" s="177"/>
      <c r="B475" s="143"/>
      <c r="C475" s="144"/>
      <c r="D475" s="143"/>
      <c r="E475" s="144"/>
      <c r="F475" s="145"/>
      <c r="G475" s="143"/>
      <c r="H475" s="144"/>
      <c r="I475" s="151"/>
      <c r="J475" s="152"/>
    </row>
    <row r="476" spans="1:10" s="139" customFormat="1" x14ac:dyDescent="0.2">
      <c r="A476" s="159" t="s">
        <v>87</v>
      </c>
      <c r="B476" s="65"/>
      <c r="C476" s="66"/>
      <c r="D476" s="65"/>
      <c r="E476" s="66"/>
      <c r="F476" s="67"/>
      <c r="G476" s="65"/>
      <c r="H476" s="66"/>
      <c r="I476" s="20"/>
      <c r="J476" s="21"/>
    </row>
    <row r="477" spans="1:10" x14ac:dyDescent="0.2">
      <c r="A477" s="158" t="s">
        <v>367</v>
      </c>
      <c r="B477" s="65">
        <v>27</v>
      </c>
      <c r="C477" s="66">
        <v>0</v>
      </c>
      <c r="D477" s="65">
        <v>46</v>
      </c>
      <c r="E477" s="66">
        <v>9</v>
      </c>
      <c r="F477" s="67"/>
      <c r="G477" s="65">
        <f t="shared" ref="G477:G487" si="84">B477-C477</f>
        <v>27</v>
      </c>
      <c r="H477" s="66">
        <f t="shared" ref="H477:H487" si="85">D477-E477</f>
        <v>37</v>
      </c>
      <c r="I477" s="20" t="str">
        <f t="shared" ref="I477:I487" si="86">IF(C477=0, "-", IF(G477/C477&lt;10, G477/C477, "&gt;999%"))</f>
        <v>-</v>
      </c>
      <c r="J477" s="21">
        <f t="shared" ref="J477:J487" si="87">IF(E477=0, "-", IF(H477/E477&lt;10, H477/E477, "&gt;999%"))</f>
        <v>4.1111111111111107</v>
      </c>
    </row>
    <row r="478" spans="1:10" x14ac:dyDescent="0.2">
      <c r="A478" s="158" t="s">
        <v>209</v>
      </c>
      <c r="B478" s="65">
        <v>0</v>
      </c>
      <c r="C478" s="66">
        <v>0</v>
      </c>
      <c r="D478" s="65">
        <v>0</v>
      </c>
      <c r="E478" s="66">
        <v>4</v>
      </c>
      <c r="F478" s="67"/>
      <c r="G478" s="65">
        <f t="shared" si="84"/>
        <v>0</v>
      </c>
      <c r="H478" s="66">
        <f t="shared" si="85"/>
        <v>-4</v>
      </c>
      <c r="I478" s="20" t="str">
        <f t="shared" si="86"/>
        <v>-</v>
      </c>
      <c r="J478" s="21">
        <f t="shared" si="87"/>
        <v>-1</v>
      </c>
    </row>
    <row r="479" spans="1:10" x14ac:dyDescent="0.2">
      <c r="A479" s="158" t="s">
        <v>388</v>
      </c>
      <c r="B479" s="65">
        <v>0</v>
      </c>
      <c r="C479" s="66">
        <v>10</v>
      </c>
      <c r="D479" s="65">
        <v>0</v>
      </c>
      <c r="E479" s="66">
        <v>31</v>
      </c>
      <c r="F479" s="67"/>
      <c r="G479" s="65">
        <f t="shared" si="84"/>
        <v>-10</v>
      </c>
      <c r="H479" s="66">
        <f t="shared" si="85"/>
        <v>-31</v>
      </c>
      <c r="I479" s="20">
        <f t="shared" si="86"/>
        <v>-1</v>
      </c>
      <c r="J479" s="21">
        <f t="shared" si="87"/>
        <v>-1</v>
      </c>
    </row>
    <row r="480" spans="1:10" x14ac:dyDescent="0.2">
      <c r="A480" s="158" t="s">
        <v>511</v>
      </c>
      <c r="B480" s="65">
        <v>29</v>
      </c>
      <c r="C480" s="66">
        <v>34</v>
      </c>
      <c r="D480" s="65">
        <v>93</v>
      </c>
      <c r="E480" s="66">
        <v>70</v>
      </c>
      <c r="F480" s="67"/>
      <c r="G480" s="65">
        <f t="shared" si="84"/>
        <v>-5</v>
      </c>
      <c r="H480" s="66">
        <f t="shared" si="85"/>
        <v>23</v>
      </c>
      <c r="I480" s="20">
        <f t="shared" si="86"/>
        <v>-0.14705882352941177</v>
      </c>
      <c r="J480" s="21">
        <f t="shared" si="87"/>
        <v>0.32857142857142857</v>
      </c>
    </row>
    <row r="481" spans="1:10" x14ac:dyDescent="0.2">
      <c r="A481" s="158" t="s">
        <v>422</v>
      </c>
      <c r="B481" s="65">
        <v>44</v>
      </c>
      <c r="C481" s="66">
        <v>51</v>
      </c>
      <c r="D481" s="65">
        <v>148</v>
      </c>
      <c r="E481" s="66">
        <v>127</v>
      </c>
      <c r="F481" s="67"/>
      <c r="G481" s="65">
        <f t="shared" si="84"/>
        <v>-7</v>
      </c>
      <c r="H481" s="66">
        <f t="shared" si="85"/>
        <v>21</v>
      </c>
      <c r="I481" s="20">
        <f t="shared" si="86"/>
        <v>-0.13725490196078433</v>
      </c>
      <c r="J481" s="21">
        <f t="shared" si="87"/>
        <v>0.16535433070866143</v>
      </c>
    </row>
    <row r="482" spans="1:10" x14ac:dyDescent="0.2">
      <c r="A482" s="158" t="s">
        <v>564</v>
      </c>
      <c r="B482" s="65">
        <v>75</v>
      </c>
      <c r="C482" s="66">
        <v>55</v>
      </c>
      <c r="D482" s="65">
        <v>181</v>
      </c>
      <c r="E482" s="66">
        <v>132</v>
      </c>
      <c r="F482" s="67"/>
      <c r="G482" s="65">
        <f t="shared" si="84"/>
        <v>20</v>
      </c>
      <c r="H482" s="66">
        <f t="shared" si="85"/>
        <v>49</v>
      </c>
      <c r="I482" s="20">
        <f t="shared" si="86"/>
        <v>0.36363636363636365</v>
      </c>
      <c r="J482" s="21">
        <f t="shared" si="87"/>
        <v>0.37121212121212122</v>
      </c>
    </row>
    <row r="483" spans="1:10" x14ac:dyDescent="0.2">
      <c r="A483" s="158" t="s">
        <v>505</v>
      </c>
      <c r="B483" s="65">
        <v>2</v>
      </c>
      <c r="C483" s="66">
        <v>0</v>
      </c>
      <c r="D483" s="65">
        <v>30</v>
      </c>
      <c r="E483" s="66">
        <v>11</v>
      </c>
      <c r="F483" s="67"/>
      <c r="G483" s="65">
        <f t="shared" si="84"/>
        <v>2</v>
      </c>
      <c r="H483" s="66">
        <f t="shared" si="85"/>
        <v>19</v>
      </c>
      <c r="I483" s="20" t="str">
        <f t="shared" si="86"/>
        <v>-</v>
      </c>
      <c r="J483" s="21">
        <f t="shared" si="87"/>
        <v>1.7272727272727273</v>
      </c>
    </row>
    <row r="484" spans="1:10" x14ac:dyDescent="0.2">
      <c r="A484" s="158" t="s">
        <v>230</v>
      </c>
      <c r="B484" s="65">
        <v>7</v>
      </c>
      <c r="C484" s="66">
        <v>3</v>
      </c>
      <c r="D484" s="65">
        <v>25</v>
      </c>
      <c r="E484" s="66">
        <v>20</v>
      </c>
      <c r="F484" s="67"/>
      <c r="G484" s="65">
        <f t="shared" si="84"/>
        <v>4</v>
      </c>
      <c r="H484" s="66">
        <f t="shared" si="85"/>
        <v>5</v>
      </c>
      <c r="I484" s="20">
        <f t="shared" si="86"/>
        <v>1.3333333333333333</v>
      </c>
      <c r="J484" s="21">
        <f t="shared" si="87"/>
        <v>0.25</v>
      </c>
    </row>
    <row r="485" spans="1:10" x14ac:dyDescent="0.2">
      <c r="A485" s="158" t="s">
        <v>520</v>
      </c>
      <c r="B485" s="65">
        <v>52</v>
      </c>
      <c r="C485" s="66">
        <v>57</v>
      </c>
      <c r="D485" s="65">
        <v>268</v>
      </c>
      <c r="E485" s="66">
        <v>178</v>
      </c>
      <c r="F485" s="67"/>
      <c r="G485" s="65">
        <f t="shared" si="84"/>
        <v>-5</v>
      </c>
      <c r="H485" s="66">
        <f t="shared" si="85"/>
        <v>90</v>
      </c>
      <c r="I485" s="20">
        <f t="shared" si="86"/>
        <v>-8.771929824561403E-2</v>
      </c>
      <c r="J485" s="21">
        <f t="shared" si="87"/>
        <v>0.5056179775280899</v>
      </c>
    </row>
    <row r="486" spans="1:10" x14ac:dyDescent="0.2">
      <c r="A486" s="158" t="s">
        <v>219</v>
      </c>
      <c r="B486" s="65">
        <v>0</v>
      </c>
      <c r="C486" s="66">
        <v>0</v>
      </c>
      <c r="D486" s="65">
        <v>0</v>
      </c>
      <c r="E486" s="66">
        <v>1</v>
      </c>
      <c r="F486" s="67"/>
      <c r="G486" s="65">
        <f t="shared" si="84"/>
        <v>0</v>
      </c>
      <c r="H486" s="66">
        <f t="shared" si="85"/>
        <v>-1</v>
      </c>
      <c r="I486" s="20" t="str">
        <f t="shared" si="86"/>
        <v>-</v>
      </c>
      <c r="J486" s="21">
        <f t="shared" si="87"/>
        <v>-1</v>
      </c>
    </row>
    <row r="487" spans="1:10" s="160" customFormat="1" x14ac:dyDescent="0.2">
      <c r="A487" s="178" t="s">
        <v>705</v>
      </c>
      <c r="B487" s="71">
        <v>236</v>
      </c>
      <c r="C487" s="72">
        <v>210</v>
      </c>
      <c r="D487" s="71">
        <v>791</v>
      </c>
      <c r="E487" s="72">
        <v>583</v>
      </c>
      <c r="F487" s="73"/>
      <c r="G487" s="71">
        <f t="shared" si="84"/>
        <v>26</v>
      </c>
      <c r="H487" s="72">
        <f t="shared" si="85"/>
        <v>208</v>
      </c>
      <c r="I487" s="37">
        <f t="shared" si="86"/>
        <v>0.12380952380952381</v>
      </c>
      <c r="J487" s="38">
        <f t="shared" si="87"/>
        <v>0.35677530017152659</v>
      </c>
    </row>
    <row r="488" spans="1:10" x14ac:dyDescent="0.2">
      <c r="A488" s="177"/>
      <c r="B488" s="143"/>
      <c r="C488" s="144"/>
      <c r="D488" s="143"/>
      <c r="E488" s="144"/>
      <c r="F488" s="145"/>
      <c r="G488" s="143"/>
      <c r="H488" s="144"/>
      <c r="I488" s="151"/>
      <c r="J488" s="152"/>
    </row>
    <row r="489" spans="1:10" s="139" customFormat="1" x14ac:dyDescent="0.2">
      <c r="A489" s="159" t="s">
        <v>88</v>
      </c>
      <c r="B489" s="65"/>
      <c r="C489" s="66"/>
      <c r="D489" s="65"/>
      <c r="E489" s="66"/>
      <c r="F489" s="67"/>
      <c r="G489" s="65"/>
      <c r="H489" s="66"/>
      <c r="I489" s="20"/>
      <c r="J489" s="21"/>
    </row>
    <row r="490" spans="1:10" x14ac:dyDescent="0.2">
      <c r="A490" s="158" t="s">
        <v>358</v>
      </c>
      <c r="B490" s="65">
        <v>0</v>
      </c>
      <c r="C490" s="66">
        <v>1</v>
      </c>
      <c r="D490" s="65">
        <v>3</v>
      </c>
      <c r="E490" s="66">
        <v>3</v>
      </c>
      <c r="F490" s="67"/>
      <c r="G490" s="65">
        <f>B490-C490</f>
        <v>-1</v>
      </c>
      <c r="H490" s="66">
        <f>D490-E490</f>
        <v>0</v>
      </c>
      <c r="I490" s="20">
        <f>IF(C490=0, "-", IF(G490/C490&lt;10, G490/C490, "&gt;999%"))</f>
        <v>-1</v>
      </c>
      <c r="J490" s="21">
        <f>IF(E490=0, "-", IF(H490/E490&lt;10, H490/E490, "&gt;999%"))</f>
        <v>0</v>
      </c>
    </row>
    <row r="491" spans="1:10" x14ac:dyDescent="0.2">
      <c r="A491" s="158" t="s">
        <v>500</v>
      </c>
      <c r="B491" s="65">
        <v>0</v>
      </c>
      <c r="C491" s="66">
        <v>2</v>
      </c>
      <c r="D491" s="65">
        <v>5</v>
      </c>
      <c r="E491" s="66">
        <v>3</v>
      </c>
      <c r="F491" s="67"/>
      <c r="G491" s="65">
        <f>B491-C491</f>
        <v>-2</v>
      </c>
      <c r="H491" s="66">
        <f>D491-E491</f>
        <v>2</v>
      </c>
      <c r="I491" s="20">
        <f>IF(C491=0, "-", IF(G491/C491&lt;10, G491/C491, "&gt;999%"))</f>
        <v>-1</v>
      </c>
      <c r="J491" s="21">
        <f>IF(E491=0, "-", IF(H491/E491&lt;10, H491/E491, "&gt;999%"))</f>
        <v>0.66666666666666663</v>
      </c>
    </row>
    <row r="492" spans="1:10" x14ac:dyDescent="0.2">
      <c r="A492" s="158" t="s">
        <v>301</v>
      </c>
      <c r="B492" s="65">
        <v>0</v>
      </c>
      <c r="C492" s="66">
        <v>0</v>
      </c>
      <c r="D492" s="65">
        <v>1</v>
      </c>
      <c r="E492" s="66">
        <v>0</v>
      </c>
      <c r="F492" s="67"/>
      <c r="G492" s="65">
        <f>B492-C492</f>
        <v>0</v>
      </c>
      <c r="H492" s="66">
        <f>D492-E492</f>
        <v>1</v>
      </c>
      <c r="I492" s="20" t="str">
        <f>IF(C492=0, "-", IF(G492/C492&lt;10, G492/C492, "&gt;999%"))</f>
        <v>-</v>
      </c>
      <c r="J492" s="21" t="str">
        <f>IF(E492=0, "-", IF(H492/E492&lt;10, H492/E492, "&gt;999%"))</f>
        <v>-</v>
      </c>
    </row>
    <row r="493" spans="1:10" s="160" customFormat="1" x14ac:dyDescent="0.2">
      <c r="A493" s="178" t="s">
        <v>706</v>
      </c>
      <c r="B493" s="71">
        <v>0</v>
      </c>
      <c r="C493" s="72">
        <v>3</v>
      </c>
      <c r="D493" s="71">
        <v>9</v>
      </c>
      <c r="E493" s="72">
        <v>6</v>
      </c>
      <c r="F493" s="73"/>
      <c r="G493" s="71">
        <f>B493-C493</f>
        <v>-3</v>
      </c>
      <c r="H493" s="72">
        <f>D493-E493</f>
        <v>3</v>
      </c>
      <c r="I493" s="37">
        <f>IF(C493=0, "-", IF(G493/C493&lt;10, G493/C493, "&gt;999%"))</f>
        <v>-1</v>
      </c>
      <c r="J493" s="38">
        <f>IF(E493=0, "-", IF(H493/E493&lt;10, H493/E493, "&gt;999%"))</f>
        <v>0.5</v>
      </c>
    </row>
    <row r="494" spans="1:10" x14ac:dyDescent="0.2">
      <c r="A494" s="177"/>
      <c r="B494" s="143"/>
      <c r="C494" s="144"/>
      <c r="D494" s="143"/>
      <c r="E494" s="144"/>
      <c r="F494" s="145"/>
      <c r="G494" s="143"/>
      <c r="H494" s="144"/>
      <c r="I494" s="151"/>
      <c r="J494" s="152"/>
    </row>
    <row r="495" spans="1:10" s="139" customFormat="1" x14ac:dyDescent="0.2">
      <c r="A495" s="159" t="s">
        <v>89</v>
      </c>
      <c r="B495" s="65"/>
      <c r="C495" s="66"/>
      <c r="D495" s="65"/>
      <c r="E495" s="66"/>
      <c r="F495" s="67"/>
      <c r="G495" s="65"/>
      <c r="H495" s="66"/>
      <c r="I495" s="20"/>
      <c r="J495" s="21"/>
    </row>
    <row r="496" spans="1:10" x14ac:dyDescent="0.2">
      <c r="A496" s="158" t="s">
        <v>588</v>
      </c>
      <c r="B496" s="65">
        <v>24</v>
      </c>
      <c r="C496" s="66">
        <v>24</v>
      </c>
      <c r="D496" s="65">
        <v>130</v>
      </c>
      <c r="E496" s="66">
        <v>115</v>
      </c>
      <c r="F496" s="67"/>
      <c r="G496" s="65">
        <f>B496-C496</f>
        <v>0</v>
      </c>
      <c r="H496" s="66">
        <f>D496-E496</f>
        <v>15</v>
      </c>
      <c r="I496" s="20">
        <f>IF(C496=0, "-", IF(G496/C496&lt;10, G496/C496, "&gt;999%"))</f>
        <v>0</v>
      </c>
      <c r="J496" s="21">
        <f>IF(E496=0, "-", IF(H496/E496&lt;10, H496/E496, "&gt;999%"))</f>
        <v>0.13043478260869565</v>
      </c>
    </row>
    <row r="497" spans="1:10" s="160" customFormat="1" x14ac:dyDescent="0.2">
      <c r="A497" s="178" t="s">
        <v>707</v>
      </c>
      <c r="B497" s="71">
        <v>24</v>
      </c>
      <c r="C497" s="72">
        <v>24</v>
      </c>
      <c r="D497" s="71">
        <v>130</v>
      </c>
      <c r="E497" s="72">
        <v>115</v>
      </c>
      <c r="F497" s="73"/>
      <c r="G497" s="71">
        <f>B497-C497</f>
        <v>0</v>
      </c>
      <c r="H497" s="72">
        <f>D497-E497</f>
        <v>15</v>
      </c>
      <c r="I497" s="37">
        <f>IF(C497=0, "-", IF(G497/C497&lt;10, G497/C497, "&gt;999%"))</f>
        <v>0</v>
      </c>
      <c r="J497" s="38">
        <f>IF(E497=0, "-", IF(H497/E497&lt;10, H497/E497, "&gt;999%"))</f>
        <v>0.13043478260869565</v>
      </c>
    </row>
    <row r="498" spans="1:10" x14ac:dyDescent="0.2">
      <c r="A498" s="177"/>
      <c r="B498" s="143"/>
      <c r="C498" s="144"/>
      <c r="D498" s="143"/>
      <c r="E498" s="144"/>
      <c r="F498" s="145"/>
      <c r="G498" s="143"/>
      <c r="H498" s="144"/>
      <c r="I498" s="151"/>
      <c r="J498" s="152"/>
    </row>
    <row r="499" spans="1:10" s="139" customFormat="1" x14ac:dyDescent="0.2">
      <c r="A499" s="159" t="s">
        <v>90</v>
      </c>
      <c r="B499" s="65"/>
      <c r="C499" s="66"/>
      <c r="D499" s="65"/>
      <c r="E499" s="66"/>
      <c r="F499" s="67"/>
      <c r="G499" s="65"/>
      <c r="H499" s="66"/>
      <c r="I499" s="20"/>
      <c r="J499" s="21"/>
    </row>
    <row r="500" spans="1:10" x14ac:dyDescent="0.2">
      <c r="A500" s="158" t="s">
        <v>210</v>
      </c>
      <c r="B500" s="65">
        <v>55</v>
      </c>
      <c r="C500" s="66">
        <v>31</v>
      </c>
      <c r="D500" s="65">
        <v>159</v>
      </c>
      <c r="E500" s="66">
        <v>133</v>
      </c>
      <c r="F500" s="67"/>
      <c r="G500" s="65">
        <f t="shared" ref="G500:G508" si="88">B500-C500</f>
        <v>24</v>
      </c>
      <c r="H500" s="66">
        <f t="shared" ref="H500:H508" si="89">D500-E500</f>
        <v>26</v>
      </c>
      <c r="I500" s="20">
        <f t="shared" ref="I500:I508" si="90">IF(C500=0, "-", IF(G500/C500&lt;10, G500/C500, "&gt;999%"))</f>
        <v>0.77419354838709675</v>
      </c>
      <c r="J500" s="21">
        <f t="shared" ref="J500:J508" si="91">IF(E500=0, "-", IF(H500/E500&lt;10, H500/E500, "&gt;999%"))</f>
        <v>0.19548872180451127</v>
      </c>
    </row>
    <row r="501" spans="1:10" x14ac:dyDescent="0.2">
      <c r="A501" s="158" t="s">
        <v>389</v>
      </c>
      <c r="B501" s="65">
        <v>36</v>
      </c>
      <c r="C501" s="66">
        <v>0</v>
      </c>
      <c r="D501" s="65">
        <v>348</v>
      </c>
      <c r="E501" s="66">
        <v>0</v>
      </c>
      <c r="F501" s="67"/>
      <c r="G501" s="65">
        <f t="shared" si="88"/>
        <v>36</v>
      </c>
      <c r="H501" s="66">
        <f t="shared" si="89"/>
        <v>348</v>
      </c>
      <c r="I501" s="20" t="str">
        <f t="shared" si="90"/>
        <v>-</v>
      </c>
      <c r="J501" s="21" t="str">
        <f t="shared" si="91"/>
        <v>-</v>
      </c>
    </row>
    <row r="502" spans="1:10" x14ac:dyDescent="0.2">
      <c r="A502" s="158" t="s">
        <v>423</v>
      </c>
      <c r="B502" s="65">
        <v>66</v>
      </c>
      <c r="C502" s="66">
        <v>62</v>
      </c>
      <c r="D502" s="65">
        <v>287</v>
      </c>
      <c r="E502" s="66">
        <v>232</v>
      </c>
      <c r="F502" s="67"/>
      <c r="G502" s="65">
        <f t="shared" si="88"/>
        <v>4</v>
      </c>
      <c r="H502" s="66">
        <f t="shared" si="89"/>
        <v>55</v>
      </c>
      <c r="I502" s="20">
        <f t="shared" si="90"/>
        <v>6.4516129032258063E-2</v>
      </c>
      <c r="J502" s="21">
        <f t="shared" si="91"/>
        <v>0.23706896551724138</v>
      </c>
    </row>
    <row r="503" spans="1:10" x14ac:dyDescent="0.2">
      <c r="A503" s="158" t="s">
        <v>461</v>
      </c>
      <c r="B503" s="65">
        <v>69</v>
      </c>
      <c r="C503" s="66">
        <v>89</v>
      </c>
      <c r="D503" s="65">
        <v>446</v>
      </c>
      <c r="E503" s="66">
        <v>341</v>
      </c>
      <c r="F503" s="67"/>
      <c r="G503" s="65">
        <f t="shared" si="88"/>
        <v>-20</v>
      </c>
      <c r="H503" s="66">
        <f t="shared" si="89"/>
        <v>105</v>
      </c>
      <c r="I503" s="20">
        <f t="shared" si="90"/>
        <v>-0.2247191011235955</v>
      </c>
      <c r="J503" s="21">
        <f t="shared" si="91"/>
        <v>0.30791788856304986</v>
      </c>
    </row>
    <row r="504" spans="1:10" x14ac:dyDescent="0.2">
      <c r="A504" s="158" t="s">
        <v>255</v>
      </c>
      <c r="B504" s="65">
        <v>32</v>
      </c>
      <c r="C504" s="66">
        <v>42</v>
      </c>
      <c r="D504" s="65">
        <v>304</v>
      </c>
      <c r="E504" s="66">
        <v>259</v>
      </c>
      <c r="F504" s="67"/>
      <c r="G504" s="65">
        <f t="shared" si="88"/>
        <v>-10</v>
      </c>
      <c r="H504" s="66">
        <f t="shared" si="89"/>
        <v>45</v>
      </c>
      <c r="I504" s="20">
        <f t="shared" si="90"/>
        <v>-0.23809523809523808</v>
      </c>
      <c r="J504" s="21">
        <f t="shared" si="91"/>
        <v>0.17374517374517376</v>
      </c>
    </row>
    <row r="505" spans="1:10" x14ac:dyDescent="0.2">
      <c r="A505" s="158" t="s">
        <v>231</v>
      </c>
      <c r="B505" s="65">
        <v>0</v>
      </c>
      <c r="C505" s="66">
        <v>1</v>
      </c>
      <c r="D505" s="65">
        <v>0</v>
      </c>
      <c r="E505" s="66">
        <v>42</v>
      </c>
      <c r="F505" s="67"/>
      <c r="G505" s="65">
        <f t="shared" si="88"/>
        <v>-1</v>
      </c>
      <c r="H505" s="66">
        <f t="shared" si="89"/>
        <v>-42</v>
      </c>
      <c r="I505" s="20">
        <f t="shared" si="90"/>
        <v>-1</v>
      </c>
      <c r="J505" s="21">
        <f t="shared" si="91"/>
        <v>-1</v>
      </c>
    </row>
    <row r="506" spans="1:10" x14ac:dyDescent="0.2">
      <c r="A506" s="158" t="s">
        <v>232</v>
      </c>
      <c r="B506" s="65">
        <v>44</v>
      </c>
      <c r="C506" s="66">
        <v>16</v>
      </c>
      <c r="D506" s="65">
        <v>284</v>
      </c>
      <c r="E506" s="66">
        <v>16</v>
      </c>
      <c r="F506" s="67"/>
      <c r="G506" s="65">
        <f t="shared" si="88"/>
        <v>28</v>
      </c>
      <c r="H506" s="66">
        <f t="shared" si="89"/>
        <v>268</v>
      </c>
      <c r="I506" s="20">
        <f t="shared" si="90"/>
        <v>1.75</v>
      </c>
      <c r="J506" s="21" t="str">
        <f t="shared" si="91"/>
        <v>&gt;999%</v>
      </c>
    </row>
    <row r="507" spans="1:10" x14ac:dyDescent="0.2">
      <c r="A507" s="158" t="s">
        <v>277</v>
      </c>
      <c r="B507" s="65">
        <v>28</v>
      </c>
      <c r="C507" s="66">
        <v>9</v>
      </c>
      <c r="D507" s="65">
        <v>170</v>
      </c>
      <c r="E507" s="66">
        <v>37</v>
      </c>
      <c r="F507" s="67"/>
      <c r="G507" s="65">
        <f t="shared" si="88"/>
        <v>19</v>
      </c>
      <c r="H507" s="66">
        <f t="shared" si="89"/>
        <v>133</v>
      </c>
      <c r="I507" s="20">
        <f t="shared" si="90"/>
        <v>2.1111111111111112</v>
      </c>
      <c r="J507" s="21">
        <f t="shared" si="91"/>
        <v>3.5945945945945947</v>
      </c>
    </row>
    <row r="508" spans="1:10" s="160" customFormat="1" x14ac:dyDescent="0.2">
      <c r="A508" s="178" t="s">
        <v>708</v>
      </c>
      <c r="B508" s="71">
        <v>330</v>
      </c>
      <c r="C508" s="72">
        <v>250</v>
      </c>
      <c r="D508" s="71">
        <v>1998</v>
      </c>
      <c r="E508" s="72">
        <v>1060</v>
      </c>
      <c r="F508" s="73"/>
      <c r="G508" s="71">
        <f t="shared" si="88"/>
        <v>80</v>
      </c>
      <c r="H508" s="72">
        <f t="shared" si="89"/>
        <v>938</v>
      </c>
      <c r="I508" s="37">
        <f t="shared" si="90"/>
        <v>0.32</v>
      </c>
      <c r="J508" s="38">
        <f t="shared" si="91"/>
        <v>0.88490566037735852</v>
      </c>
    </row>
    <row r="509" spans="1:10" x14ac:dyDescent="0.2">
      <c r="A509" s="177"/>
      <c r="B509" s="143"/>
      <c r="C509" s="144"/>
      <c r="D509" s="143"/>
      <c r="E509" s="144"/>
      <c r="F509" s="145"/>
      <c r="G509" s="143"/>
      <c r="H509" s="144"/>
      <c r="I509" s="151"/>
      <c r="J509" s="152"/>
    </row>
    <row r="510" spans="1:10" s="139" customFormat="1" x14ac:dyDescent="0.2">
      <c r="A510" s="159" t="s">
        <v>91</v>
      </c>
      <c r="B510" s="65"/>
      <c r="C510" s="66"/>
      <c r="D510" s="65"/>
      <c r="E510" s="66"/>
      <c r="F510" s="67"/>
      <c r="G510" s="65"/>
      <c r="H510" s="66"/>
      <c r="I510" s="20"/>
      <c r="J510" s="21"/>
    </row>
    <row r="511" spans="1:10" x14ac:dyDescent="0.2">
      <c r="A511" s="158" t="s">
        <v>424</v>
      </c>
      <c r="B511" s="65">
        <v>12</v>
      </c>
      <c r="C511" s="66">
        <v>4</v>
      </c>
      <c r="D511" s="65">
        <v>44</v>
      </c>
      <c r="E511" s="66">
        <v>13</v>
      </c>
      <c r="F511" s="67"/>
      <c r="G511" s="65">
        <f t="shared" ref="G511:G516" si="92">B511-C511</f>
        <v>8</v>
      </c>
      <c r="H511" s="66">
        <f t="shared" ref="H511:H516" si="93">D511-E511</f>
        <v>31</v>
      </c>
      <c r="I511" s="20">
        <f t="shared" ref="I511:I516" si="94">IF(C511=0, "-", IF(G511/C511&lt;10, G511/C511, "&gt;999%"))</f>
        <v>2</v>
      </c>
      <c r="J511" s="21">
        <f t="shared" ref="J511:J516" si="95">IF(E511=0, "-", IF(H511/E511&lt;10, H511/E511, "&gt;999%"))</f>
        <v>2.3846153846153846</v>
      </c>
    </row>
    <row r="512" spans="1:10" x14ac:dyDescent="0.2">
      <c r="A512" s="158" t="s">
        <v>548</v>
      </c>
      <c r="B512" s="65">
        <v>52</v>
      </c>
      <c r="C512" s="66">
        <v>35</v>
      </c>
      <c r="D512" s="65">
        <v>229</v>
      </c>
      <c r="E512" s="66">
        <v>97</v>
      </c>
      <c r="F512" s="67"/>
      <c r="G512" s="65">
        <f t="shared" si="92"/>
        <v>17</v>
      </c>
      <c r="H512" s="66">
        <f t="shared" si="93"/>
        <v>132</v>
      </c>
      <c r="I512" s="20">
        <f t="shared" si="94"/>
        <v>0.48571428571428571</v>
      </c>
      <c r="J512" s="21">
        <f t="shared" si="95"/>
        <v>1.3608247422680413</v>
      </c>
    </row>
    <row r="513" spans="1:10" x14ac:dyDescent="0.2">
      <c r="A513" s="158" t="s">
        <v>462</v>
      </c>
      <c r="B513" s="65">
        <v>18</v>
      </c>
      <c r="C513" s="66">
        <v>6</v>
      </c>
      <c r="D513" s="65">
        <v>76</v>
      </c>
      <c r="E513" s="66">
        <v>23</v>
      </c>
      <c r="F513" s="67"/>
      <c r="G513" s="65">
        <f t="shared" si="92"/>
        <v>12</v>
      </c>
      <c r="H513" s="66">
        <f t="shared" si="93"/>
        <v>53</v>
      </c>
      <c r="I513" s="20">
        <f t="shared" si="94"/>
        <v>2</v>
      </c>
      <c r="J513" s="21">
        <f t="shared" si="95"/>
        <v>2.3043478260869565</v>
      </c>
    </row>
    <row r="514" spans="1:10" x14ac:dyDescent="0.2">
      <c r="A514" s="158" t="s">
        <v>368</v>
      </c>
      <c r="B514" s="65">
        <v>0</v>
      </c>
      <c r="C514" s="66">
        <v>4</v>
      </c>
      <c r="D514" s="65">
        <v>0</v>
      </c>
      <c r="E514" s="66">
        <v>23</v>
      </c>
      <c r="F514" s="67"/>
      <c r="G514" s="65">
        <f t="shared" si="92"/>
        <v>-4</v>
      </c>
      <c r="H514" s="66">
        <f t="shared" si="93"/>
        <v>-23</v>
      </c>
      <c r="I514" s="20">
        <f t="shared" si="94"/>
        <v>-1</v>
      </c>
      <c r="J514" s="21">
        <f t="shared" si="95"/>
        <v>-1</v>
      </c>
    </row>
    <row r="515" spans="1:10" x14ac:dyDescent="0.2">
      <c r="A515" s="158" t="s">
        <v>390</v>
      </c>
      <c r="B515" s="65">
        <v>0</v>
      </c>
      <c r="C515" s="66">
        <v>1</v>
      </c>
      <c r="D515" s="65">
        <v>0</v>
      </c>
      <c r="E515" s="66">
        <v>7</v>
      </c>
      <c r="F515" s="67"/>
      <c r="G515" s="65">
        <f t="shared" si="92"/>
        <v>-1</v>
      </c>
      <c r="H515" s="66">
        <f t="shared" si="93"/>
        <v>-7</v>
      </c>
      <c r="I515" s="20">
        <f t="shared" si="94"/>
        <v>-1</v>
      </c>
      <c r="J515" s="21">
        <f t="shared" si="95"/>
        <v>-1</v>
      </c>
    </row>
    <row r="516" spans="1:10" s="160" customFormat="1" x14ac:dyDescent="0.2">
      <c r="A516" s="178" t="s">
        <v>709</v>
      </c>
      <c r="B516" s="71">
        <v>82</v>
      </c>
      <c r="C516" s="72">
        <v>50</v>
      </c>
      <c r="D516" s="71">
        <v>349</v>
      </c>
      <c r="E516" s="72">
        <v>163</v>
      </c>
      <c r="F516" s="73"/>
      <c r="G516" s="71">
        <f t="shared" si="92"/>
        <v>32</v>
      </c>
      <c r="H516" s="72">
        <f t="shared" si="93"/>
        <v>186</v>
      </c>
      <c r="I516" s="37">
        <f t="shared" si="94"/>
        <v>0.64</v>
      </c>
      <c r="J516" s="38">
        <f t="shared" si="95"/>
        <v>1.1411042944785277</v>
      </c>
    </row>
    <row r="517" spans="1:10" x14ac:dyDescent="0.2">
      <c r="A517" s="177"/>
      <c r="B517" s="143"/>
      <c r="C517" s="144"/>
      <c r="D517" s="143"/>
      <c r="E517" s="144"/>
      <c r="F517" s="145"/>
      <c r="G517" s="143"/>
      <c r="H517" s="144"/>
      <c r="I517" s="151"/>
      <c r="J517" s="152"/>
    </row>
    <row r="518" spans="1:10" s="139" customFormat="1" x14ac:dyDescent="0.2">
      <c r="A518" s="159" t="s">
        <v>92</v>
      </c>
      <c r="B518" s="65"/>
      <c r="C518" s="66"/>
      <c r="D518" s="65"/>
      <c r="E518" s="66"/>
      <c r="F518" s="67"/>
      <c r="G518" s="65"/>
      <c r="H518" s="66"/>
      <c r="I518" s="20"/>
      <c r="J518" s="21"/>
    </row>
    <row r="519" spans="1:10" x14ac:dyDescent="0.2">
      <c r="A519" s="158" t="s">
        <v>323</v>
      </c>
      <c r="B519" s="65">
        <v>2</v>
      </c>
      <c r="C519" s="66">
        <v>15</v>
      </c>
      <c r="D519" s="65">
        <v>92</v>
      </c>
      <c r="E519" s="66">
        <v>73</v>
      </c>
      <c r="F519" s="67"/>
      <c r="G519" s="65">
        <f t="shared" ref="G519:G527" si="96">B519-C519</f>
        <v>-13</v>
      </c>
      <c r="H519" s="66">
        <f t="shared" ref="H519:H527" si="97">D519-E519</f>
        <v>19</v>
      </c>
      <c r="I519" s="20">
        <f t="shared" ref="I519:I527" si="98">IF(C519=0, "-", IF(G519/C519&lt;10, G519/C519, "&gt;999%"))</f>
        <v>-0.8666666666666667</v>
      </c>
      <c r="J519" s="21">
        <f t="shared" ref="J519:J527" si="99">IF(E519=0, "-", IF(H519/E519&lt;10, H519/E519, "&gt;999%"))</f>
        <v>0.26027397260273971</v>
      </c>
    </row>
    <row r="520" spans="1:10" x14ac:dyDescent="0.2">
      <c r="A520" s="158" t="s">
        <v>425</v>
      </c>
      <c r="B520" s="65">
        <v>206</v>
      </c>
      <c r="C520" s="66">
        <v>525</v>
      </c>
      <c r="D520" s="65">
        <v>2398</v>
      </c>
      <c r="E520" s="66">
        <v>2067</v>
      </c>
      <c r="F520" s="67"/>
      <c r="G520" s="65">
        <f t="shared" si="96"/>
        <v>-319</v>
      </c>
      <c r="H520" s="66">
        <f t="shared" si="97"/>
        <v>331</v>
      </c>
      <c r="I520" s="20">
        <f t="shared" si="98"/>
        <v>-0.60761904761904761</v>
      </c>
      <c r="J520" s="21">
        <f t="shared" si="99"/>
        <v>0.16013546202225448</v>
      </c>
    </row>
    <row r="521" spans="1:10" x14ac:dyDescent="0.2">
      <c r="A521" s="158" t="s">
        <v>233</v>
      </c>
      <c r="B521" s="65">
        <v>164</v>
      </c>
      <c r="C521" s="66">
        <v>131</v>
      </c>
      <c r="D521" s="65">
        <v>777</v>
      </c>
      <c r="E521" s="66">
        <v>605</v>
      </c>
      <c r="F521" s="67"/>
      <c r="G521" s="65">
        <f t="shared" si="96"/>
        <v>33</v>
      </c>
      <c r="H521" s="66">
        <f t="shared" si="97"/>
        <v>172</v>
      </c>
      <c r="I521" s="20">
        <f t="shared" si="98"/>
        <v>0.25190839694656486</v>
      </c>
      <c r="J521" s="21">
        <f t="shared" si="99"/>
        <v>0.28429752066115704</v>
      </c>
    </row>
    <row r="522" spans="1:10" x14ac:dyDescent="0.2">
      <c r="A522" s="158" t="s">
        <v>256</v>
      </c>
      <c r="B522" s="65">
        <v>0</v>
      </c>
      <c r="C522" s="66">
        <v>4</v>
      </c>
      <c r="D522" s="65">
        <v>2</v>
      </c>
      <c r="E522" s="66">
        <v>64</v>
      </c>
      <c r="F522" s="67"/>
      <c r="G522" s="65">
        <f t="shared" si="96"/>
        <v>-4</v>
      </c>
      <c r="H522" s="66">
        <f t="shared" si="97"/>
        <v>-62</v>
      </c>
      <c r="I522" s="20">
        <f t="shared" si="98"/>
        <v>-1</v>
      </c>
      <c r="J522" s="21">
        <f t="shared" si="99"/>
        <v>-0.96875</v>
      </c>
    </row>
    <row r="523" spans="1:10" x14ac:dyDescent="0.2">
      <c r="A523" s="158" t="s">
        <v>257</v>
      </c>
      <c r="B523" s="65">
        <v>0</v>
      </c>
      <c r="C523" s="66">
        <v>50</v>
      </c>
      <c r="D523" s="65">
        <v>86</v>
      </c>
      <c r="E523" s="66">
        <v>149</v>
      </c>
      <c r="F523" s="67"/>
      <c r="G523" s="65">
        <f t="shared" si="96"/>
        <v>-50</v>
      </c>
      <c r="H523" s="66">
        <f t="shared" si="97"/>
        <v>-63</v>
      </c>
      <c r="I523" s="20">
        <f t="shared" si="98"/>
        <v>-1</v>
      </c>
      <c r="J523" s="21">
        <f t="shared" si="99"/>
        <v>-0.42281879194630873</v>
      </c>
    </row>
    <row r="524" spans="1:10" x14ac:dyDescent="0.2">
      <c r="A524" s="158" t="s">
        <v>463</v>
      </c>
      <c r="B524" s="65">
        <v>112</v>
      </c>
      <c r="C524" s="66">
        <v>194</v>
      </c>
      <c r="D524" s="65">
        <v>1937</v>
      </c>
      <c r="E524" s="66">
        <v>812</v>
      </c>
      <c r="F524" s="67"/>
      <c r="G524" s="65">
        <f t="shared" si="96"/>
        <v>-82</v>
      </c>
      <c r="H524" s="66">
        <f t="shared" si="97"/>
        <v>1125</v>
      </c>
      <c r="I524" s="20">
        <f t="shared" si="98"/>
        <v>-0.42268041237113402</v>
      </c>
      <c r="J524" s="21">
        <f t="shared" si="99"/>
        <v>1.3854679802955665</v>
      </c>
    </row>
    <row r="525" spans="1:10" x14ac:dyDescent="0.2">
      <c r="A525" s="158" t="s">
        <v>234</v>
      </c>
      <c r="B525" s="65">
        <v>51</v>
      </c>
      <c r="C525" s="66">
        <v>20</v>
      </c>
      <c r="D525" s="65">
        <v>369</v>
      </c>
      <c r="E525" s="66">
        <v>204</v>
      </c>
      <c r="F525" s="67"/>
      <c r="G525" s="65">
        <f t="shared" si="96"/>
        <v>31</v>
      </c>
      <c r="H525" s="66">
        <f t="shared" si="97"/>
        <v>165</v>
      </c>
      <c r="I525" s="20">
        <f t="shared" si="98"/>
        <v>1.55</v>
      </c>
      <c r="J525" s="21">
        <f t="shared" si="99"/>
        <v>0.80882352941176472</v>
      </c>
    </row>
    <row r="526" spans="1:10" x14ac:dyDescent="0.2">
      <c r="A526" s="158" t="s">
        <v>391</v>
      </c>
      <c r="B526" s="65">
        <v>445</v>
      </c>
      <c r="C526" s="66">
        <v>419</v>
      </c>
      <c r="D526" s="65">
        <v>1793</v>
      </c>
      <c r="E526" s="66">
        <v>1540</v>
      </c>
      <c r="F526" s="67"/>
      <c r="G526" s="65">
        <f t="shared" si="96"/>
        <v>26</v>
      </c>
      <c r="H526" s="66">
        <f t="shared" si="97"/>
        <v>253</v>
      </c>
      <c r="I526" s="20">
        <f t="shared" si="98"/>
        <v>6.205250596658711E-2</v>
      </c>
      <c r="J526" s="21">
        <f t="shared" si="99"/>
        <v>0.16428571428571428</v>
      </c>
    </row>
    <row r="527" spans="1:10" s="160" customFormat="1" x14ac:dyDescent="0.2">
      <c r="A527" s="178" t="s">
        <v>710</v>
      </c>
      <c r="B527" s="71">
        <v>980</v>
      </c>
      <c r="C527" s="72">
        <v>1358</v>
      </c>
      <c r="D527" s="71">
        <v>7454</v>
      </c>
      <c r="E527" s="72">
        <v>5514</v>
      </c>
      <c r="F527" s="73"/>
      <c r="G527" s="71">
        <f t="shared" si="96"/>
        <v>-378</v>
      </c>
      <c r="H527" s="72">
        <f t="shared" si="97"/>
        <v>1940</v>
      </c>
      <c r="I527" s="37">
        <f t="shared" si="98"/>
        <v>-0.27835051546391754</v>
      </c>
      <c r="J527" s="38">
        <f t="shared" si="99"/>
        <v>0.35183170112441059</v>
      </c>
    </row>
    <row r="528" spans="1:10" x14ac:dyDescent="0.2">
      <c r="A528" s="177"/>
      <c r="B528" s="143"/>
      <c r="C528" s="144"/>
      <c r="D528" s="143"/>
      <c r="E528" s="144"/>
      <c r="F528" s="145"/>
      <c r="G528" s="143"/>
      <c r="H528" s="144"/>
      <c r="I528" s="151"/>
      <c r="J528" s="152"/>
    </row>
    <row r="529" spans="1:10" s="139" customFormat="1" x14ac:dyDescent="0.2">
      <c r="A529" s="159" t="s">
        <v>93</v>
      </c>
      <c r="B529" s="65"/>
      <c r="C529" s="66"/>
      <c r="D529" s="65"/>
      <c r="E529" s="66"/>
      <c r="F529" s="67"/>
      <c r="G529" s="65"/>
      <c r="H529" s="66"/>
      <c r="I529" s="20"/>
      <c r="J529" s="21"/>
    </row>
    <row r="530" spans="1:10" x14ac:dyDescent="0.2">
      <c r="A530" s="158" t="s">
        <v>211</v>
      </c>
      <c r="B530" s="65">
        <v>68</v>
      </c>
      <c r="C530" s="66">
        <v>123</v>
      </c>
      <c r="D530" s="65">
        <v>630</v>
      </c>
      <c r="E530" s="66">
        <v>490</v>
      </c>
      <c r="F530" s="67"/>
      <c r="G530" s="65">
        <f t="shared" ref="G530:G536" si="100">B530-C530</f>
        <v>-55</v>
      </c>
      <c r="H530" s="66">
        <f t="shared" ref="H530:H536" si="101">D530-E530</f>
        <v>140</v>
      </c>
      <c r="I530" s="20">
        <f t="shared" ref="I530:I536" si="102">IF(C530=0, "-", IF(G530/C530&lt;10, G530/C530, "&gt;999%"))</f>
        <v>-0.44715447154471544</v>
      </c>
      <c r="J530" s="21">
        <f t="shared" ref="J530:J536" si="103">IF(E530=0, "-", IF(H530/E530&lt;10, H530/E530, "&gt;999%"))</f>
        <v>0.2857142857142857</v>
      </c>
    </row>
    <row r="531" spans="1:10" x14ac:dyDescent="0.2">
      <c r="A531" s="158" t="s">
        <v>369</v>
      </c>
      <c r="B531" s="65">
        <v>54</v>
      </c>
      <c r="C531" s="66">
        <v>12</v>
      </c>
      <c r="D531" s="65">
        <v>235</v>
      </c>
      <c r="E531" s="66">
        <v>49</v>
      </c>
      <c r="F531" s="67"/>
      <c r="G531" s="65">
        <f t="shared" si="100"/>
        <v>42</v>
      </c>
      <c r="H531" s="66">
        <f t="shared" si="101"/>
        <v>186</v>
      </c>
      <c r="I531" s="20">
        <f t="shared" si="102"/>
        <v>3.5</v>
      </c>
      <c r="J531" s="21">
        <f t="shared" si="103"/>
        <v>3.795918367346939</v>
      </c>
    </row>
    <row r="532" spans="1:10" x14ac:dyDescent="0.2">
      <c r="A532" s="158" t="s">
        <v>370</v>
      </c>
      <c r="B532" s="65">
        <v>150</v>
      </c>
      <c r="C532" s="66">
        <v>27</v>
      </c>
      <c r="D532" s="65">
        <v>355</v>
      </c>
      <c r="E532" s="66">
        <v>206</v>
      </c>
      <c r="F532" s="67"/>
      <c r="G532" s="65">
        <f t="shared" si="100"/>
        <v>123</v>
      </c>
      <c r="H532" s="66">
        <f t="shared" si="101"/>
        <v>149</v>
      </c>
      <c r="I532" s="20">
        <f t="shared" si="102"/>
        <v>4.5555555555555554</v>
      </c>
      <c r="J532" s="21">
        <f t="shared" si="103"/>
        <v>0.72330097087378642</v>
      </c>
    </row>
    <row r="533" spans="1:10" x14ac:dyDescent="0.2">
      <c r="A533" s="158" t="s">
        <v>392</v>
      </c>
      <c r="B533" s="65">
        <v>9</v>
      </c>
      <c r="C533" s="66">
        <v>22</v>
      </c>
      <c r="D533" s="65">
        <v>72</v>
      </c>
      <c r="E533" s="66">
        <v>67</v>
      </c>
      <c r="F533" s="67"/>
      <c r="G533" s="65">
        <f t="shared" si="100"/>
        <v>-13</v>
      </c>
      <c r="H533" s="66">
        <f t="shared" si="101"/>
        <v>5</v>
      </c>
      <c r="I533" s="20">
        <f t="shared" si="102"/>
        <v>-0.59090909090909094</v>
      </c>
      <c r="J533" s="21">
        <f t="shared" si="103"/>
        <v>7.4626865671641784E-2</v>
      </c>
    </row>
    <row r="534" spans="1:10" x14ac:dyDescent="0.2">
      <c r="A534" s="158" t="s">
        <v>212</v>
      </c>
      <c r="B534" s="65">
        <v>94</v>
      </c>
      <c r="C534" s="66">
        <v>158</v>
      </c>
      <c r="D534" s="65">
        <v>714</v>
      </c>
      <c r="E534" s="66">
        <v>667</v>
      </c>
      <c r="F534" s="67"/>
      <c r="G534" s="65">
        <f t="shared" si="100"/>
        <v>-64</v>
      </c>
      <c r="H534" s="66">
        <f t="shared" si="101"/>
        <v>47</v>
      </c>
      <c r="I534" s="20">
        <f t="shared" si="102"/>
        <v>-0.4050632911392405</v>
      </c>
      <c r="J534" s="21">
        <f t="shared" si="103"/>
        <v>7.0464767616191901E-2</v>
      </c>
    </row>
    <row r="535" spans="1:10" x14ac:dyDescent="0.2">
      <c r="A535" s="158" t="s">
        <v>393</v>
      </c>
      <c r="B535" s="65">
        <v>98</v>
      </c>
      <c r="C535" s="66">
        <v>159</v>
      </c>
      <c r="D535" s="65">
        <v>548</v>
      </c>
      <c r="E535" s="66">
        <v>702</v>
      </c>
      <c r="F535" s="67"/>
      <c r="G535" s="65">
        <f t="shared" si="100"/>
        <v>-61</v>
      </c>
      <c r="H535" s="66">
        <f t="shared" si="101"/>
        <v>-154</v>
      </c>
      <c r="I535" s="20">
        <f t="shared" si="102"/>
        <v>-0.38364779874213839</v>
      </c>
      <c r="J535" s="21">
        <f t="shared" si="103"/>
        <v>-0.21937321937321938</v>
      </c>
    </row>
    <row r="536" spans="1:10" s="160" customFormat="1" x14ac:dyDescent="0.2">
      <c r="A536" s="178" t="s">
        <v>711</v>
      </c>
      <c r="B536" s="71">
        <v>473</v>
      </c>
      <c r="C536" s="72">
        <v>501</v>
      </c>
      <c r="D536" s="71">
        <v>2554</v>
      </c>
      <c r="E536" s="72">
        <v>2181</v>
      </c>
      <c r="F536" s="73"/>
      <c r="G536" s="71">
        <f t="shared" si="100"/>
        <v>-28</v>
      </c>
      <c r="H536" s="72">
        <f t="shared" si="101"/>
        <v>373</v>
      </c>
      <c r="I536" s="37">
        <f t="shared" si="102"/>
        <v>-5.588822355289421E-2</v>
      </c>
      <c r="J536" s="38">
        <f t="shared" si="103"/>
        <v>0.17102246675836771</v>
      </c>
    </row>
    <row r="537" spans="1:10" x14ac:dyDescent="0.2">
      <c r="A537" s="177"/>
      <c r="B537" s="143"/>
      <c r="C537" s="144"/>
      <c r="D537" s="143"/>
      <c r="E537" s="144"/>
      <c r="F537" s="145"/>
      <c r="G537" s="143"/>
      <c r="H537" s="144"/>
      <c r="I537" s="151"/>
      <c r="J537" s="152"/>
    </row>
    <row r="538" spans="1:10" s="139" customFormat="1" x14ac:dyDescent="0.2">
      <c r="A538" s="159" t="s">
        <v>94</v>
      </c>
      <c r="B538" s="65"/>
      <c r="C538" s="66"/>
      <c r="D538" s="65"/>
      <c r="E538" s="66"/>
      <c r="F538" s="67"/>
      <c r="G538" s="65"/>
      <c r="H538" s="66"/>
      <c r="I538" s="20"/>
      <c r="J538" s="21"/>
    </row>
    <row r="539" spans="1:10" x14ac:dyDescent="0.2">
      <c r="A539" s="158" t="s">
        <v>324</v>
      </c>
      <c r="B539" s="65">
        <v>2</v>
      </c>
      <c r="C539" s="66">
        <v>14</v>
      </c>
      <c r="D539" s="65">
        <v>74</v>
      </c>
      <c r="E539" s="66">
        <v>65</v>
      </c>
      <c r="F539" s="67"/>
      <c r="G539" s="65">
        <f t="shared" ref="G539:G562" si="104">B539-C539</f>
        <v>-12</v>
      </c>
      <c r="H539" s="66">
        <f t="shared" ref="H539:H562" si="105">D539-E539</f>
        <v>9</v>
      </c>
      <c r="I539" s="20">
        <f t="shared" ref="I539:I562" si="106">IF(C539=0, "-", IF(G539/C539&lt;10, G539/C539, "&gt;999%"))</f>
        <v>-0.8571428571428571</v>
      </c>
      <c r="J539" s="21">
        <f t="shared" ref="J539:J562" si="107">IF(E539=0, "-", IF(H539/E539&lt;10, H539/E539, "&gt;999%"))</f>
        <v>0.13846153846153847</v>
      </c>
    </row>
    <row r="540" spans="1:10" x14ac:dyDescent="0.2">
      <c r="A540" s="158" t="s">
        <v>258</v>
      </c>
      <c r="B540" s="65">
        <v>346</v>
      </c>
      <c r="C540" s="66">
        <v>352</v>
      </c>
      <c r="D540" s="65">
        <v>2138</v>
      </c>
      <c r="E540" s="66">
        <v>2133</v>
      </c>
      <c r="F540" s="67"/>
      <c r="G540" s="65">
        <f t="shared" si="104"/>
        <v>-6</v>
      </c>
      <c r="H540" s="66">
        <f t="shared" si="105"/>
        <v>5</v>
      </c>
      <c r="I540" s="20">
        <f t="shared" si="106"/>
        <v>-1.7045454545454544E-2</v>
      </c>
      <c r="J540" s="21">
        <f t="shared" si="107"/>
        <v>2.3441162681669013E-3</v>
      </c>
    </row>
    <row r="541" spans="1:10" x14ac:dyDescent="0.2">
      <c r="A541" s="158" t="s">
        <v>394</v>
      </c>
      <c r="B541" s="65">
        <v>189</v>
      </c>
      <c r="C541" s="66">
        <v>415</v>
      </c>
      <c r="D541" s="65">
        <v>1638</v>
      </c>
      <c r="E541" s="66">
        <v>1667</v>
      </c>
      <c r="F541" s="67"/>
      <c r="G541" s="65">
        <f t="shared" si="104"/>
        <v>-226</v>
      </c>
      <c r="H541" s="66">
        <f t="shared" si="105"/>
        <v>-29</v>
      </c>
      <c r="I541" s="20">
        <f t="shared" si="106"/>
        <v>-0.54457831325301209</v>
      </c>
      <c r="J541" s="21">
        <f t="shared" si="107"/>
        <v>-1.7396520695860829E-2</v>
      </c>
    </row>
    <row r="542" spans="1:10" x14ac:dyDescent="0.2">
      <c r="A542" s="158" t="s">
        <v>508</v>
      </c>
      <c r="B542" s="65">
        <v>3</v>
      </c>
      <c r="C542" s="66">
        <v>8</v>
      </c>
      <c r="D542" s="65">
        <v>26</v>
      </c>
      <c r="E542" s="66">
        <v>37</v>
      </c>
      <c r="F542" s="67"/>
      <c r="G542" s="65">
        <f t="shared" si="104"/>
        <v>-5</v>
      </c>
      <c r="H542" s="66">
        <f t="shared" si="105"/>
        <v>-11</v>
      </c>
      <c r="I542" s="20">
        <f t="shared" si="106"/>
        <v>-0.625</v>
      </c>
      <c r="J542" s="21">
        <f t="shared" si="107"/>
        <v>-0.29729729729729731</v>
      </c>
    </row>
    <row r="543" spans="1:10" x14ac:dyDescent="0.2">
      <c r="A543" s="158" t="s">
        <v>235</v>
      </c>
      <c r="B543" s="65">
        <v>845</v>
      </c>
      <c r="C543" s="66">
        <v>1188</v>
      </c>
      <c r="D543" s="65">
        <v>5288</v>
      </c>
      <c r="E543" s="66">
        <v>5146</v>
      </c>
      <c r="F543" s="67"/>
      <c r="G543" s="65">
        <f t="shared" si="104"/>
        <v>-343</v>
      </c>
      <c r="H543" s="66">
        <f t="shared" si="105"/>
        <v>142</v>
      </c>
      <c r="I543" s="20">
        <f t="shared" si="106"/>
        <v>-0.28872053872053871</v>
      </c>
      <c r="J543" s="21">
        <f t="shared" si="107"/>
        <v>2.7594247959580258E-2</v>
      </c>
    </row>
    <row r="544" spans="1:10" x14ac:dyDescent="0.2">
      <c r="A544" s="158" t="s">
        <v>464</v>
      </c>
      <c r="B544" s="65">
        <v>167</v>
      </c>
      <c r="C544" s="66">
        <v>117</v>
      </c>
      <c r="D544" s="65">
        <v>512</v>
      </c>
      <c r="E544" s="66">
        <v>421</v>
      </c>
      <c r="F544" s="67"/>
      <c r="G544" s="65">
        <f t="shared" si="104"/>
        <v>50</v>
      </c>
      <c r="H544" s="66">
        <f t="shared" si="105"/>
        <v>91</v>
      </c>
      <c r="I544" s="20">
        <f t="shared" si="106"/>
        <v>0.42735042735042733</v>
      </c>
      <c r="J544" s="21">
        <f t="shared" si="107"/>
        <v>0.2161520190023753</v>
      </c>
    </row>
    <row r="545" spans="1:10" x14ac:dyDescent="0.2">
      <c r="A545" s="158" t="s">
        <v>313</v>
      </c>
      <c r="B545" s="65">
        <v>0</v>
      </c>
      <c r="C545" s="66">
        <v>9</v>
      </c>
      <c r="D545" s="65">
        <v>18</v>
      </c>
      <c r="E545" s="66">
        <v>45</v>
      </c>
      <c r="F545" s="67"/>
      <c r="G545" s="65">
        <f t="shared" si="104"/>
        <v>-9</v>
      </c>
      <c r="H545" s="66">
        <f t="shared" si="105"/>
        <v>-27</v>
      </c>
      <c r="I545" s="20">
        <f t="shared" si="106"/>
        <v>-1</v>
      </c>
      <c r="J545" s="21">
        <f t="shared" si="107"/>
        <v>-0.6</v>
      </c>
    </row>
    <row r="546" spans="1:10" x14ac:dyDescent="0.2">
      <c r="A546" s="158" t="s">
        <v>506</v>
      </c>
      <c r="B546" s="65">
        <v>30</v>
      </c>
      <c r="C546" s="66">
        <v>54</v>
      </c>
      <c r="D546" s="65">
        <v>280</v>
      </c>
      <c r="E546" s="66">
        <v>304</v>
      </c>
      <c r="F546" s="67"/>
      <c r="G546" s="65">
        <f t="shared" si="104"/>
        <v>-24</v>
      </c>
      <c r="H546" s="66">
        <f t="shared" si="105"/>
        <v>-24</v>
      </c>
      <c r="I546" s="20">
        <f t="shared" si="106"/>
        <v>-0.44444444444444442</v>
      </c>
      <c r="J546" s="21">
        <f t="shared" si="107"/>
        <v>-7.8947368421052627E-2</v>
      </c>
    </row>
    <row r="547" spans="1:10" x14ac:dyDescent="0.2">
      <c r="A547" s="158" t="s">
        <v>521</v>
      </c>
      <c r="B547" s="65">
        <v>333</v>
      </c>
      <c r="C547" s="66">
        <v>328</v>
      </c>
      <c r="D547" s="65">
        <v>1919</v>
      </c>
      <c r="E547" s="66">
        <v>1242</v>
      </c>
      <c r="F547" s="67"/>
      <c r="G547" s="65">
        <f t="shared" si="104"/>
        <v>5</v>
      </c>
      <c r="H547" s="66">
        <f t="shared" si="105"/>
        <v>677</v>
      </c>
      <c r="I547" s="20">
        <f t="shared" si="106"/>
        <v>1.524390243902439E-2</v>
      </c>
      <c r="J547" s="21">
        <f t="shared" si="107"/>
        <v>0.54508856682769724</v>
      </c>
    </row>
    <row r="548" spans="1:10" x14ac:dyDescent="0.2">
      <c r="A548" s="158" t="s">
        <v>531</v>
      </c>
      <c r="B548" s="65">
        <v>311</v>
      </c>
      <c r="C548" s="66">
        <v>528</v>
      </c>
      <c r="D548" s="65">
        <v>2005</v>
      </c>
      <c r="E548" s="66">
        <v>1744</v>
      </c>
      <c r="F548" s="67"/>
      <c r="G548" s="65">
        <f t="shared" si="104"/>
        <v>-217</v>
      </c>
      <c r="H548" s="66">
        <f t="shared" si="105"/>
        <v>261</v>
      </c>
      <c r="I548" s="20">
        <f t="shared" si="106"/>
        <v>-0.41098484848484851</v>
      </c>
      <c r="J548" s="21">
        <f t="shared" si="107"/>
        <v>0.1496559633027523</v>
      </c>
    </row>
    <row r="549" spans="1:10" x14ac:dyDescent="0.2">
      <c r="A549" s="158" t="s">
        <v>549</v>
      </c>
      <c r="B549" s="65">
        <v>1003</v>
      </c>
      <c r="C549" s="66">
        <v>1375</v>
      </c>
      <c r="D549" s="65">
        <v>6220</v>
      </c>
      <c r="E549" s="66">
        <v>4804</v>
      </c>
      <c r="F549" s="67"/>
      <c r="G549" s="65">
        <f t="shared" si="104"/>
        <v>-372</v>
      </c>
      <c r="H549" s="66">
        <f t="shared" si="105"/>
        <v>1416</v>
      </c>
      <c r="I549" s="20">
        <f t="shared" si="106"/>
        <v>-0.27054545454545453</v>
      </c>
      <c r="J549" s="21">
        <f t="shared" si="107"/>
        <v>0.29475437135720234</v>
      </c>
    </row>
    <row r="550" spans="1:10" x14ac:dyDescent="0.2">
      <c r="A550" s="158" t="s">
        <v>465</v>
      </c>
      <c r="B550" s="65">
        <v>655</v>
      </c>
      <c r="C550" s="66">
        <v>455</v>
      </c>
      <c r="D550" s="65">
        <v>832</v>
      </c>
      <c r="E550" s="66">
        <v>1614</v>
      </c>
      <c r="F550" s="67"/>
      <c r="G550" s="65">
        <f t="shared" si="104"/>
        <v>200</v>
      </c>
      <c r="H550" s="66">
        <f t="shared" si="105"/>
        <v>-782</v>
      </c>
      <c r="I550" s="20">
        <f t="shared" si="106"/>
        <v>0.43956043956043955</v>
      </c>
      <c r="J550" s="21">
        <f t="shared" si="107"/>
        <v>-0.48451053283767037</v>
      </c>
    </row>
    <row r="551" spans="1:10" x14ac:dyDescent="0.2">
      <c r="A551" s="158" t="s">
        <v>550</v>
      </c>
      <c r="B551" s="65">
        <v>244</v>
      </c>
      <c r="C551" s="66">
        <v>276</v>
      </c>
      <c r="D551" s="65">
        <v>1366</v>
      </c>
      <c r="E551" s="66">
        <v>1180</v>
      </c>
      <c r="F551" s="67"/>
      <c r="G551" s="65">
        <f t="shared" si="104"/>
        <v>-32</v>
      </c>
      <c r="H551" s="66">
        <f t="shared" si="105"/>
        <v>186</v>
      </c>
      <c r="I551" s="20">
        <f t="shared" si="106"/>
        <v>-0.11594202898550725</v>
      </c>
      <c r="J551" s="21">
        <f t="shared" si="107"/>
        <v>0.15762711864406781</v>
      </c>
    </row>
    <row r="552" spans="1:10" x14ac:dyDescent="0.2">
      <c r="A552" s="158" t="s">
        <v>489</v>
      </c>
      <c r="B552" s="65">
        <v>296</v>
      </c>
      <c r="C552" s="66">
        <v>368</v>
      </c>
      <c r="D552" s="65">
        <v>2994</v>
      </c>
      <c r="E552" s="66">
        <v>1795</v>
      </c>
      <c r="F552" s="67"/>
      <c r="G552" s="65">
        <f t="shared" si="104"/>
        <v>-72</v>
      </c>
      <c r="H552" s="66">
        <f t="shared" si="105"/>
        <v>1199</v>
      </c>
      <c r="I552" s="20">
        <f t="shared" si="106"/>
        <v>-0.19565217391304349</v>
      </c>
      <c r="J552" s="21">
        <f t="shared" si="107"/>
        <v>0.66796657381615598</v>
      </c>
    </row>
    <row r="553" spans="1:10" x14ac:dyDescent="0.2">
      <c r="A553" s="158" t="s">
        <v>466</v>
      </c>
      <c r="B553" s="65">
        <v>589</v>
      </c>
      <c r="C553" s="66">
        <v>564</v>
      </c>
      <c r="D553" s="65">
        <v>2532</v>
      </c>
      <c r="E553" s="66">
        <v>2059</v>
      </c>
      <c r="F553" s="67"/>
      <c r="G553" s="65">
        <f t="shared" si="104"/>
        <v>25</v>
      </c>
      <c r="H553" s="66">
        <f t="shared" si="105"/>
        <v>473</v>
      </c>
      <c r="I553" s="20">
        <f t="shared" si="106"/>
        <v>4.4326241134751775E-2</v>
      </c>
      <c r="J553" s="21">
        <f t="shared" si="107"/>
        <v>0.22972316658572123</v>
      </c>
    </row>
    <row r="554" spans="1:10" x14ac:dyDescent="0.2">
      <c r="A554" s="158" t="s">
        <v>236</v>
      </c>
      <c r="B554" s="65">
        <v>4</v>
      </c>
      <c r="C554" s="66">
        <v>6</v>
      </c>
      <c r="D554" s="65">
        <v>9</v>
      </c>
      <c r="E554" s="66">
        <v>23</v>
      </c>
      <c r="F554" s="67"/>
      <c r="G554" s="65">
        <f t="shared" si="104"/>
        <v>-2</v>
      </c>
      <c r="H554" s="66">
        <f t="shared" si="105"/>
        <v>-14</v>
      </c>
      <c r="I554" s="20">
        <f t="shared" si="106"/>
        <v>-0.33333333333333331</v>
      </c>
      <c r="J554" s="21">
        <f t="shared" si="107"/>
        <v>-0.60869565217391308</v>
      </c>
    </row>
    <row r="555" spans="1:10" x14ac:dyDescent="0.2">
      <c r="A555" s="158" t="s">
        <v>213</v>
      </c>
      <c r="B555" s="65">
        <v>0</v>
      </c>
      <c r="C555" s="66">
        <v>2</v>
      </c>
      <c r="D555" s="65">
        <v>0</v>
      </c>
      <c r="E555" s="66">
        <v>8</v>
      </c>
      <c r="F555" s="67"/>
      <c r="G555" s="65">
        <f t="shared" si="104"/>
        <v>-2</v>
      </c>
      <c r="H555" s="66">
        <f t="shared" si="105"/>
        <v>-8</v>
      </c>
      <c r="I555" s="20">
        <f t="shared" si="106"/>
        <v>-1</v>
      </c>
      <c r="J555" s="21">
        <f t="shared" si="107"/>
        <v>-1</v>
      </c>
    </row>
    <row r="556" spans="1:10" x14ac:dyDescent="0.2">
      <c r="A556" s="158" t="s">
        <v>237</v>
      </c>
      <c r="B556" s="65">
        <v>9</v>
      </c>
      <c r="C556" s="66">
        <v>4</v>
      </c>
      <c r="D556" s="65">
        <v>44</v>
      </c>
      <c r="E556" s="66">
        <v>50</v>
      </c>
      <c r="F556" s="67"/>
      <c r="G556" s="65">
        <f t="shared" si="104"/>
        <v>5</v>
      </c>
      <c r="H556" s="66">
        <f t="shared" si="105"/>
        <v>-6</v>
      </c>
      <c r="I556" s="20">
        <f t="shared" si="106"/>
        <v>1.25</v>
      </c>
      <c r="J556" s="21">
        <f t="shared" si="107"/>
        <v>-0.12</v>
      </c>
    </row>
    <row r="557" spans="1:10" x14ac:dyDescent="0.2">
      <c r="A557" s="158" t="s">
        <v>426</v>
      </c>
      <c r="B557" s="65">
        <v>732</v>
      </c>
      <c r="C557" s="66">
        <v>870</v>
      </c>
      <c r="D557" s="65">
        <v>6913</v>
      </c>
      <c r="E557" s="66">
        <v>5044</v>
      </c>
      <c r="F557" s="67"/>
      <c r="G557" s="65">
        <f t="shared" si="104"/>
        <v>-138</v>
      </c>
      <c r="H557" s="66">
        <f t="shared" si="105"/>
        <v>1869</v>
      </c>
      <c r="I557" s="20">
        <f t="shared" si="106"/>
        <v>-0.15862068965517243</v>
      </c>
      <c r="J557" s="21">
        <f t="shared" si="107"/>
        <v>0.37053925455987313</v>
      </c>
    </row>
    <row r="558" spans="1:10" x14ac:dyDescent="0.2">
      <c r="A558" s="158" t="s">
        <v>344</v>
      </c>
      <c r="B558" s="65">
        <v>2</v>
      </c>
      <c r="C558" s="66">
        <v>5</v>
      </c>
      <c r="D558" s="65">
        <v>26</v>
      </c>
      <c r="E558" s="66">
        <v>31</v>
      </c>
      <c r="F558" s="67"/>
      <c r="G558" s="65">
        <f t="shared" si="104"/>
        <v>-3</v>
      </c>
      <c r="H558" s="66">
        <f t="shared" si="105"/>
        <v>-5</v>
      </c>
      <c r="I558" s="20">
        <f t="shared" si="106"/>
        <v>-0.6</v>
      </c>
      <c r="J558" s="21">
        <f t="shared" si="107"/>
        <v>-0.16129032258064516</v>
      </c>
    </row>
    <row r="559" spans="1:10" x14ac:dyDescent="0.2">
      <c r="A559" s="158" t="s">
        <v>306</v>
      </c>
      <c r="B559" s="65">
        <v>0</v>
      </c>
      <c r="C559" s="66">
        <v>8</v>
      </c>
      <c r="D559" s="65">
        <v>1</v>
      </c>
      <c r="E559" s="66">
        <v>27</v>
      </c>
      <c r="F559" s="67"/>
      <c r="G559" s="65">
        <f t="shared" si="104"/>
        <v>-8</v>
      </c>
      <c r="H559" s="66">
        <f t="shared" si="105"/>
        <v>-26</v>
      </c>
      <c r="I559" s="20">
        <f t="shared" si="106"/>
        <v>-1</v>
      </c>
      <c r="J559" s="21">
        <f t="shared" si="107"/>
        <v>-0.96296296296296291</v>
      </c>
    </row>
    <row r="560" spans="1:10" x14ac:dyDescent="0.2">
      <c r="A560" s="158" t="s">
        <v>214</v>
      </c>
      <c r="B560" s="65">
        <v>118</v>
      </c>
      <c r="C560" s="66">
        <v>12</v>
      </c>
      <c r="D560" s="65">
        <v>1127</v>
      </c>
      <c r="E560" s="66">
        <v>1236</v>
      </c>
      <c r="F560" s="67"/>
      <c r="G560" s="65">
        <f t="shared" si="104"/>
        <v>106</v>
      </c>
      <c r="H560" s="66">
        <f t="shared" si="105"/>
        <v>-109</v>
      </c>
      <c r="I560" s="20">
        <f t="shared" si="106"/>
        <v>8.8333333333333339</v>
      </c>
      <c r="J560" s="21">
        <f t="shared" si="107"/>
        <v>-8.8187702265372162E-2</v>
      </c>
    </row>
    <row r="561" spans="1:10" x14ac:dyDescent="0.2">
      <c r="A561" s="158" t="s">
        <v>371</v>
      </c>
      <c r="B561" s="65">
        <v>213</v>
      </c>
      <c r="C561" s="66">
        <v>0</v>
      </c>
      <c r="D561" s="65">
        <v>1444</v>
      </c>
      <c r="E561" s="66">
        <v>0</v>
      </c>
      <c r="F561" s="67"/>
      <c r="G561" s="65">
        <f t="shared" si="104"/>
        <v>213</v>
      </c>
      <c r="H561" s="66">
        <f t="shared" si="105"/>
        <v>1444</v>
      </c>
      <c r="I561" s="20" t="str">
        <f t="shared" si="106"/>
        <v>-</v>
      </c>
      <c r="J561" s="21" t="str">
        <f t="shared" si="107"/>
        <v>-</v>
      </c>
    </row>
    <row r="562" spans="1:10" s="160" customFormat="1" x14ac:dyDescent="0.2">
      <c r="A562" s="178" t="s">
        <v>712</v>
      </c>
      <c r="B562" s="71">
        <v>6091</v>
      </c>
      <c r="C562" s="72">
        <v>6958</v>
      </c>
      <c r="D562" s="71">
        <v>37406</v>
      </c>
      <c r="E562" s="72">
        <v>30675</v>
      </c>
      <c r="F562" s="73"/>
      <c r="G562" s="71">
        <f t="shared" si="104"/>
        <v>-867</v>
      </c>
      <c r="H562" s="72">
        <f t="shared" si="105"/>
        <v>6731</v>
      </c>
      <c r="I562" s="37">
        <f t="shared" si="106"/>
        <v>-0.12460477148605921</v>
      </c>
      <c r="J562" s="38">
        <f t="shared" si="107"/>
        <v>0.21942950285248575</v>
      </c>
    </row>
    <row r="563" spans="1:10" x14ac:dyDescent="0.2">
      <c r="A563" s="177"/>
      <c r="B563" s="143"/>
      <c r="C563" s="144"/>
      <c r="D563" s="143"/>
      <c r="E563" s="144"/>
      <c r="F563" s="145"/>
      <c r="G563" s="143"/>
      <c r="H563" s="144"/>
      <c r="I563" s="151"/>
      <c r="J563" s="152"/>
    </row>
    <row r="564" spans="1:10" s="139" customFormat="1" x14ac:dyDescent="0.2">
      <c r="A564" s="159" t="s">
        <v>95</v>
      </c>
      <c r="B564" s="65"/>
      <c r="C564" s="66"/>
      <c r="D564" s="65"/>
      <c r="E564" s="66"/>
      <c r="F564" s="67"/>
      <c r="G564" s="65"/>
      <c r="H564" s="66"/>
      <c r="I564" s="20"/>
      <c r="J564" s="21"/>
    </row>
    <row r="565" spans="1:10" x14ac:dyDescent="0.2">
      <c r="A565" s="158" t="s">
        <v>589</v>
      </c>
      <c r="B565" s="65">
        <v>14</v>
      </c>
      <c r="C565" s="66">
        <v>16</v>
      </c>
      <c r="D565" s="65">
        <v>43</v>
      </c>
      <c r="E565" s="66">
        <v>45</v>
      </c>
      <c r="F565" s="67"/>
      <c r="G565" s="65">
        <f>B565-C565</f>
        <v>-2</v>
      </c>
      <c r="H565" s="66">
        <f>D565-E565</f>
        <v>-2</v>
      </c>
      <c r="I565" s="20">
        <f>IF(C565=0, "-", IF(G565/C565&lt;10, G565/C565, "&gt;999%"))</f>
        <v>-0.125</v>
      </c>
      <c r="J565" s="21">
        <f>IF(E565=0, "-", IF(H565/E565&lt;10, H565/E565, "&gt;999%"))</f>
        <v>-4.4444444444444446E-2</v>
      </c>
    </row>
    <row r="566" spans="1:10" x14ac:dyDescent="0.2">
      <c r="A566" s="158" t="s">
        <v>576</v>
      </c>
      <c r="B566" s="65">
        <v>1</v>
      </c>
      <c r="C566" s="66">
        <v>7</v>
      </c>
      <c r="D566" s="65">
        <v>16</v>
      </c>
      <c r="E566" s="66">
        <v>9</v>
      </c>
      <c r="F566" s="67"/>
      <c r="G566" s="65">
        <f>B566-C566</f>
        <v>-6</v>
      </c>
      <c r="H566" s="66">
        <f>D566-E566</f>
        <v>7</v>
      </c>
      <c r="I566" s="20">
        <f>IF(C566=0, "-", IF(G566/C566&lt;10, G566/C566, "&gt;999%"))</f>
        <v>-0.8571428571428571</v>
      </c>
      <c r="J566" s="21">
        <f>IF(E566=0, "-", IF(H566/E566&lt;10, H566/E566, "&gt;999%"))</f>
        <v>0.77777777777777779</v>
      </c>
    </row>
    <row r="567" spans="1:10" s="160" customFormat="1" x14ac:dyDescent="0.2">
      <c r="A567" s="178" t="s">
        <v>713</v>
      </c>
      <c r="B567" s="71">
        <v>15</v>
      </c>
      <c r="C567" s="72">
        <v>23</v>
      </c>
      <c r="D567" s="71">
        <v>59</v>
      </c>
      <c r="E567" s="72">
        <v>54</v>
      </c>
      <c r="F567" s="73"/>
      <c r="G567" s="71">
        <f>B567-C567</f>
        <v>-8</v>
      </c>
      <c r="H567" s="72">
        <f>D567-E567</f>
        <v>5</v>
      </c>
      <c r="I567" s="37">
        <f>IF(C567=0, "-", IF(G567/C567&lt;10, G567/C567, "&gt;999%"))</f>
        <v>-0.34782608695652173</v>
      </c>
      <c r="J567" s="38">
        <f>IF(E567=0, "-", IF(H567/E567&lt;10, H567/E567, "&gt;999%"))</f>
        <v>9.2592592592592587E-2</v>
      </c>
    </row>
    <row r="568" spans="1:10" x14ac:dyDescent="0.2">
      <c r="A568" s="177"/>
      <c r="B568" s="143"/>
      <c r="C568" s="144"/>
      <c r="D568" s="143"/>
      <c r="E568" s="144"/>
      <c r="F568" s="145"/>
      <c r="G568" s="143"/>
      <c r="H568" s="144"/>
      <c r="I568" s="151"/>
      <c r="J568" s="152"/>
    </row>
    <row r="569" spans="1:10" s="139" customFormat="1" x14ac:dyDescent="0.2">
      <c r="A569" s="159" t="s">
        <v>96</v>
      </c>
      <c r="B569" s="65"/>
      <c r="C569" s="66"/>
      <c r="D569" s="65"/>
      <c r="E569" s="66"/>
      <c r="F569" s="67"/>
      <c r="G569" s="65"/>
      <c r="H569" s="66"/>
      <c r="I569" s="20"/>
      <c r="J569" s="21"/>
    </row>
    <row r="570" spans="1:10" x14ac:dyDescent="0.2">
      <c r="A570" s="158" t="s">
        <v>551</v>
      </c>
      <c r="B570" s="65">
        <v>126</v>
      </c>
      <c r="C570" s="66">
        <v>374</v>
      </c>
      <c r="D570" s="65">
        <v>1216</v>
      </c>
      <c r="E570" s="66">
        <v>1214</v>
      </c>
      <c r="F570" s="67"/>
      <c r="G570" s="65">
        <f t="shared" ref="G570:G590" si="108">B570-C570</f>
        <v>-248</v>
      </c>
      <c r="H570" s="66">
        <f t="shared" ref="H570:H590" si="109">D570-E570</f>
        <v>2</v>
      </c>
      <c r="I570" s="20">
        <f t="shared" ref="I570:I590" si="110">IF(C570=0, "-", IF(G570/C570&lt;10, G570/C570, "&gt;999%"))</f>
        <v>-0.66310160427807485</v>
      </c>
      <c r="J570" s="21">
        <f t="shared" ref="J570:J590" si="111">IF(E570=0, "-", IF(H570/E570&lt;10, H570/E570, "&gt;999%"))</f>
        <v>1.6474464579901153E-3</v>
      </c>
    </row>
    <row r="571" spans="1:10" x14ac:dyDescent="0.2">
      <c r="A571" s="158" t="s">
        <v>272</v>
      </c>
      <c r="B571" s="65">
        <v>0</v>
      </c>
      <c r="C571" s="66">
        <v>0</v>
      </c>
      <c r="D571" s="65">
        <v>0</v>
      </c>
      <c r="E571" s="66">
        <v>7</v>
      </c>
      <c r="F571" s="67"/>
      <c r="G571" s="65">
        <f t="shared" si="108"/>
        <v>0</v>
      </c>
      <c r="H571" s="66">
        <f t="shared" si="109"/>
        <v>-7</v>
      </c>
      <c r="I571" s="20" t="str">
        <f t="shared" si="110"/>
        <v>-</v>
      </c>
      <c r="J571" s="21">
        <f t="shared" si="111"/>
        <v>-1</v>
      </c>
    </row>
    <row r="572" spans="1:10" x14ac:dyDescent="0.2">
      <c r="A572" s="158" t="s">
        <v>307</v>
      </c>
      <c r="B572" s="65">
        <v>0</v>
      </c>
      <c r="C572" s="66">
        <v>16</v>
      </c>
      <c r="D572" s="65">
        <v>23</v>
      </c>
      <c r="E572" s="66">
        <v>44</v>
      </c>
      <c r="F572" s="67"/>
      <c r="G572" s="65">
        <f t="shared" si="108"/>
        <v>-16</v>
      </c>
      <c r="H572" s="66">
        <f t="shared" si="109"/>
        <v>-21</v>
      </c>
      <c r="I572" s="20">
        <f t="shared" si="110"/>
        <v>-1</v>
      </c>
      <c r="J572" s="21">
        <f t="shared" si="111"/>
        <v>-0.47727272727272729</v>
      </c>
    </row>
    <row r="573" spans="1:10" x14ac:dyDescent="0.2">
      <c r="A573" s="158" t="s">
        <v>512</v>
      </c>
      <c r="B573" s="65">
        <v>4</v>
      </c>
      <c r="C573" s="66">
        <v>90</v>
      </c>
      <c r="D573" s="65">
        <v>119</v>
      </c>
      <c r="E573" s="66">
        <v>305</v>
      </c>
      <c r="F573" s="67"/>
      <c r="G573" s="65">
        <f t="shared" si="108"/>
        <v>-86</v>
      </c>
      <c r="H573" s="66">
        <f t="shared" si="109"/>
        <v>-186</v>
      </c>
      <c r="I573" s="20">
        <f t="shared" si="110"/>
        <v>-0.9555555555555556</v>
      </c>
      <c r="J573" s="21">
        <f t="shared" si="111"/>
        <v>-0.60983606557377046</v>
      </c>
    </row>
    <row r="574" spans="1:10" x14ac:dyDescent="0.2">
      <c r="A574" s="158" t="s">
        <v>314</v>
      </c>
      <c r="B574" s="65">
        <v>1</v>
      </c>
      <c r="C574" s="66">
        <v>0</v>
      </c>
      <c r="D574" s="65">
        <v>42</v>
      </c>
      <c r="E574" s="66">
        <v>0</v>
      </c>
      <c r="F574" s="67"/>
      <c r="G574" s="65">
        <f t="shared" si="108"/>
        <v>1</v>
      </c>
      <c r="H574" s="66">
        <f t="shared" si="109"/>
        <v>42</v>
      </c>
      <c r="I574" s="20" t="str">
        <f t="shared" si="110"/>
        <v>-</v>
      </c>
      <c r="J574" s="21" t="str">
        <f t="shared" si="111"/>
        <v>-</v>
      </c>
    </row>
    <row r="575" spans="1:10" x14ac:dyDescent="0.2">
      <c r="A575" s="158" t="s">
        <v>308</v>
      </c>
      <c r="B575" s="65">
        <v>7</v>
      </c>
      <c r="C575" s="66">
        <v>0</v>
      </c>
      <c r="D575" s="65">
        <v>27</v>
      </c>
      <c r="E575" s="66">
        <v>1</v>
      </c>
      <c r="F575" s="67"/>
      <c r="G575" s="65">
        <f t="shared" si="108"/>
        <v>7</v>
      </c>
      <c r="H575" s="66">
        <f t="shared" si="109"/>
        <v>26</v>
      </c>
      <c r="I575" s="20" t="str">
        <f t="shared" si="110"/>
        <v>-</v>
      </c>
      <c r="J575" s="21" t="str">
        <f t="shared" si="111"/>
        <v>&gt;999%</v>
      </c>
    </row>
    <row r="576" spans="1:10" x14ac:dyDescent="0.2">
      <c r="A576" s="158" t="s">
        <v>565</v>
      </c>
      <c r="B576" s="65">
        <v>54</v>
      </c>
      <c r="C576" s="66">
        <v>68</v>
      </c>
      <c r="D576" s="65">
        <v>241</v>
      </c>
      <c r="E576" s="66">
        <v>163</v>
      </c>
      <c r="F576" s="67"/>
      <c r="G576" s="65">
        <f t="shared" si="108"/>
        <v>-14</v>
      </c>
      <c r="H576" s="66">
        <f t="shared" si="109"/>
        <v>78</v>
      </c>
      <c r="I576" s="20">
        <f t="shared" si="110"/>
        <v>-0.20588235294117646</v>
      </c>
      <c r="J576" s="21">
        <f t="shared" si="111"/>
        <v>0.4785276073619632</v>
      </c>
    </row>
    <row r="577" spans="1:10" x14ac:dyDescent="0.2">
      <c r="A577" s="158" t="s">
        <v>507</v>
      </c>
      <c r="B577" s="65">
        <v>5</v>
      </c>
      <c r="C577" s="66">
        <v>0</v>
      </c>
      <c r="D577" s="65">
        <v>15</v>
      </c>
      <c r="E577" s="66">
        <v>1</v>
      </c>
      <c r="F577" s="67"/>
      <c r="G577" s="65">
        <f t="shared" si="108"/>
        <v>5</v>
      </c>
      <c r="H577" s="66">
        <f t="shared" si="109"/>
        <v>14</v>
      </c>
      <c r="I577" s="20" t="str">
        <f t="shared" si="110"/>
        <v>-</v>
      </c>
      <c r="J577" s="21" t="str">
        <f t="shared" si="111"/>
        <v>&gt;999%</v>
      </c>
    </row>
    <row r="578" spans="1:10" x14ac:dyDescent="0.2">
      <c r="A578" s="158" t="s">
        <v>238</v>
      </c>
      <c r="B578" s="65">
        <v>81</v>
      </c>
      <c r="C578" s="66">
        <v>557</v>
      </c>
      <c r="D578" s="65">
        <v>269</v>
      </c>
      <c r="E578" s="66">
        <v>2225</v>
      </c>
      <c r="F578" s="67"/>
      <c r="G578" s="65">
        <f t="shared" si="108"/>
        <v>-476</v>
      </c>
      <c r="H578" s="66">
        <f t="shared" si="109"/>
        <v>-1956</v>
      </c>
      <c r="I578" s="20">
        <f t="shared" si="110"/>
        <v>-0.85457809694793541</v>
      </c>
      <c r="J578" s="21">
        <f t="shared" si="111"/>
        <v>-0.87910112359550563</v>
      </c>
    </row>
    <row r="579" spans="1:10" x14ac:dyDescent="0.2">
      <c r="A579" s="158" t="s">
        <v>427</v>
      </c>
      <c r="B579" s="65">
        <v>0</v>
      </c>
      <c r="C579" s="66">
        <v>14</v>
      </c>
      <c r="D579" s="65">
        <v>1</v>
      </c>
      <c r="E579" s="66">
        <v>71</v>
      </c>
      <c r="F579" s="67"/>
      <c r="G579" s="65">
        <f t="shared" si="108"/>
        <v>-14</v>
      </c>
      <c r="H579" s="66">
        <f t="shared" si="109"/>
        <v>-70</v>
      </c>
      <c r="I579" s="20">
        <f t="shared" si="110"/>
        <v>-1</v>
      </c>
      <c r="J579" s="21">
        <f t="shared" si="111"/>
        <v>-0.9859154929577465</v>
      </c>
    </row>
    <row r="580" spans="1:10" x14ac:dyDescent="0.2">
      <c r="A580" s="158" t="s">
        <v>309</v>
      </c>
      <c r="B580" s="65">
        <v>52</v>
      </c>
      <c r="C580" s="66">
        <v>4</v>
      </c>
      <c r="D580" s="65">
        <v>306</v>
      </c>
      <c r="E580" s="66">
        <v>93</v>
      </c>
      <c r="F580" s="67"/>
      <c r="G580" s="65">
        <f t="shared" si="108"/>
        <v>48</v>
      </c>
      <c r="H580" s="66">
        <f t="shared" si="109"/>
        <v>213</v>
      </c>
      <c r="I580" s="20" t="str">
        <f t="shared" si="110"/>
        <v>&gt;999%</v>
      </c>
      <c r="J580" s="21">
        <f t="shared" si="111"/>
        <v>2.2903225806451615</v>
      </c>
    </row>
    <row r="581" spans="1:10" x14ac:dyDescent="0.2">
      <c r="A581" s="158" t="s">
        <v>259</v>
      </c>
      <c r="B581" s="65">
        <v>30</v>
      </c>
      <c r="C581" s="66">
        <v>14</v>
      </c>
      <c r="D581" s="65">
        <v>68</v>
      </c>
      <c r="E581" s="66">
        <v>76</v>
      </c>
      <c r="F581" s="67"/>
      <c r="G581" s="65">
        <f t="shared" si="108"/>
        <v>16</v>
      </c>
      <c r="H581" s="66">
        <f t="shared" si="109"/>
        <v>-8</v>
      </c>
      <c r="I581" s="20">
        <f t="shared" si="110"/>
        <v>1.1428571428571428</v>
      </c>
      <c r="J581" s="21">
        <f t="shared" si="111"/>
        <v>-0.10526315789473684</v>
      </c>
    </row>
    <row r="582" spans="1:10" x14ac:dyDescent="0.2">
      <c r="A582" s="158" t="s">
        <v>467</v>
      </c>
      <c r="B582" s="65">
        <v>4</v>
      </c>
      <c r="C582" s="66">
        <v>0</v>
      </c>
      <c r="D582" s="65">
        <v>34</v>
      </c>
      <c r="E582" s="66">
        <v>1</v>
      </c>
      <c r="F582" s="67"/>
      <c r="G582" s="65">
        <f t="shared" si="108"/>
        <v>4</v>
      </c>
      <c r="H582" s="66">
        <f t="shared" si="109"/>
        <v>33</v>
      </c>
      <c r="I582" s="20" t="str">
        <f t="shared" si="110"/>
        <v>-</v>
      </c>
      <c r="J582" s="21" t="str">
        <f t="shared" si="111"/>
        <v>&gt;999%</v>
      </c>
    </row>
    <row r="583" spans="1:10" x14ac:dyDescent="0.2">
      <c r="A583" s="158" t="s">
        <v>215</v>
      </c>
      <c r="B583" s="65">
        <v>226</v>
      </c>
      <c r="C583" s="66">
        <v>155</v>
      </c>
      <c r="D583" s="65">
        <v>904</v>
      </c>
      <c r="E583" s="66">
        <v>578</v>
      </c>
      <c r="F583" s="67"/>
      <c r="G583" s="65">
        <f t="shared" si="108"/>
        <v>71</v>
      </c>
      <c r="H583" s="66">
        <f t="shared" si="109"/>
        <v>326</v>
      </c>
      <c r="I583" s="20">
        <f t="shared" si="110"/>
        <v>0.45806451612903226</v>
      </c>
      <c r="J583" s="21">
        <f t="shared" si="111"/>
        <v>0.56401384083044981</v>
      </c>
    </row>
    <row r="584" spans="1:10" x14ac:dyDescent="0.2">
      <c r="A584" s="158" t="s">
        <v>372</v>
      </c>
      <c r="B584" s="65">
        <v>229</v>
      </c>
      <c r="C584" s="66">
        <v>113</v>
      </c>
      <c r="D584" s="65">
        <v>1215</v>
      </c>
      <c r="E584" s="66">
        <v>236</v>
      </c>
      <c r="F584" s="67"/>
      <c r="G584" s="65">
        <f t="shared" si="108"/>
        <v>116</v>
      </c>
      <c r="H584" s="66">
        <f t="shared" si="109"/>
        <v>979</v>
      </c>
      <c r="I584" s="20">
        <f t="shared" si="110"/>
        <v>1.0265486725663717</v>
      </c>
      <c r="J584" s="21">
        <f t="shared" si="111"/>
        <v>4.148305084745763</v>
      </c>
    </row>
    <row r="585" spans="1:10" x14ac:dyDescent="0.2">
      <c r="A585" s="158" t="s">
        <v>428</v>
      </c>
      <c r="B585" s="65">
        <v>210</v>
      </c>
      <c r="C585" s="66">
        <v>309</v>
      </c>
      <c r="D585" s="65">
        <v>469</v>
      </c>
      <c r="E585" s="66">
        <v>1023</v>
      </c>
      <c r="F585" s="67"/>
      <c r="G585" s="65">
        <f t="shared" si="108"/>
        <v>-99</v>
      </c>
      <c r="H585" s="66">
        <f t="shared" si="109"/>
        <v>-554</v>
      </c>
      <c r="I585" s="20">
        <f t="shared" si="110"/>
        <v>-0.32038834951456313</v>
      </c>
      <c r="J585" s="21">
        <f t="shared" si="111"/>
        <v>-0.54154447702834796</v>
      </c>
    </row>
    <row r="586" spans="1:10" x14ac:dyDescent="0.2">
      <c r="A586" s="158" t="s">
        <v>468</v>
      </c>
      <c r="B586" s="65">
        <v>256</v>
      </c>
      <c r="C586" s="66">
        <v>202</v>
      </c>
      <c r="D586" s="65">
        <v>968</v>
      </c>
      <c r="E586" s="66">
        <v>676</v>
      </c>
      <c r="F586" s="67"/>
      <c r="G586" s="65">
        <f t="shared" si="108"/>
        <v>54</v>
      </c>
      <c r="H586" s="66">
        <f t="shared" si="109"/>
        <v>292</v>
      </c>
      <c r="I586" s="20">
        <f t="shared" si="110"/>
        <v>0.26732673267326734</v>
      </c>
      <c r="J586" s="21">
        <f t="shared" si="111"/>
        <v>0.43195266272189348</v>
      </c>
    </row>
    <row r="587" spans="1:10" x14ac:dyDescent="0.2">
      <c r="A587" s="158" t="s">
        <v>486</v>
      </c>
      <c r="B587" s="65">
        <v>55</v>
      </c>
      <c r="C587" s="66">
        <v>48</v>
      </c>
      <c r="D587" s="65">
        <v>278</v>
      </c>
      <c r="E587" s="66">
        <v>193</v>
      </c>
      <c r="F587" s="67"/>
      <c r="G587" s="65">
        <f t="shared" si="108"/>
        <v>7</v>
      </c>
      <c r="H587" s="66">
        <f t="shared" si="109"/>
        <v>85</v>
      </c>
      <c r="I587" s="20">
        <f t="shared" si="110"/>
        <v>0.14583333333333334</v>
      </c>
      <c r="J587" s="21">
        <f t="shared" si="111"/>
        <v>0.44041450777202074</v>
      </c>
    </row>
    <row r="588" spans="1:10" x14ac:dyDescent="0.2">
      <c r="A588" s="158" t="s">
        <v>522</v>
      </c>
      <c r="B588" s="65">
        <v>120</v>
      </c>
      <c r="C588" s="66">
        <v>43</v>
      </c>
      <c r="D588" s="65">
        <v>418</v>
      </c>
      <c r="E588" s="66">
        <v>211</v>
      </c>
      <c r="F588" s="67"/>
      <c r="G588" s="65">
        <f t="shared" si="108"/>
        <v>77</v>
      </c>
      <c r="H588" s="66">
        <f t="shared" si="109"/>
        <v>207</v>
      </c>
      <c r="I588" s="20">
        <f t="shared" si="110"/>
        <v>1.7906976744186047</v>
      </c>
      <c r="J588" s="21">
        <f t="shared" si="111"/>
        <v>0.98104265402843605</v>
      </c>
    </row>
    <row r="589" spans="1:10" x14ac:dyDescent="0.2">
      <c r="A589" s="158" t="s">
        <v>395</v>
      </c>
      <c r="B589" s="65">
        <v>212</v>
      </c>
      <c r="C589" s="66">
        <v>0</v>
      </c>
      <c r="D589" s="65">
        <v>798</v>
      </c>
      <c r="E589" s="66">
        <v>3</v>
      </c>
      <c r="F589" s="67"/>
      <c r="G589" s="65">
        <f t="shared" si="108"/>
        <v>212</v>
      </c>
      <c r="H589" s="66">
        <f t="shared" si="109"/>
        <v>795</v>
      </c>
      <c r="I589" s="20" t="str">
        <f t="shared" si="110"/>
        <v>-</v>
      </c>
      <c r="J589" s="21" t="str">
        <f t="shared" si="111"/>
        <v>&gt;999%</v>
      </c>
    </row>
    <row r="590" spans="1:10" s="160" customFormat="1" x14ac:dyDescent="0.2">
      <c r="A590" s="178" t="s">
        <v>714</v>
      </c>
      <c r="B590" s="71">
        <v>1672</v>
      </c>
      <c r="C590" s="72">
        <v>2007</v>
      </c>
      <c r="D590" s="71">
        <v>7411</v>
      </c>
      <c r="E590" s="72">
        <v>7121</v>
      </c>
      <c r="F590" s="73"/>
      <c r="G590" s="71">
        <f t="shared" si="108"/>
        <v>-335</v>
      </c>
      <c r="H590" s="72">
        <f t="shared" si="109"/>
        <v>290</v>
      </c>
      <c r="I590" s="37">
        <f t="shared" si="110"/>
        <v>-0.16691579471848531</v>
      </c>
      <c r="J590" s="38">
        <f t="shared" si="111"/>
        <v>4.0724617329026824E-2</v>
      </c>
    </row>
    <row r="591" spans="1:10" x14ac:dyDescent="0.2">
      <c r="A591" s="177"/>
      <c r="B591" s="143"/>
      <c r="C591" s="144"/>
      <c r="D591" s="143"/>
      <c r="E591" s="144"/>
      <c r="F591" s="145"/>
      <c r="G591" s="143"/>
      <c r="H591" s="144"/>
      <c r="I591" s="151"/>
      <c r="J591" s="152"/>
    </row>
    <row r="592" spans="1:10" s="139" customFormat="1" x14ac:dyDescent="0.2">
      <c r="A592" s="159" t="s">
        <v>97</v>
      </c>
      <c r="B592" s="65"/>
      <c r="C592" s="66"/>
      <c r="D592" s="65"/>
      <c r="E592" s="66"/>
      <c r="F592" s="67"/>
      <c r="G592" s="65"/>
      <c r="H592" s="66"/>
      <c r="I592" s="20"/>
      <c r="J592" s="21"/>
    </row>
    <row r="593" spans="1:10" x14ac:dyDescent="0.2">
      <c r="A593" s="158" t="s">
        <v>273</v>
      </c>
      <c r="B593" s="65">
        <v>5</v>
      </c>
      <c r="C593" s="66">
        <v>12</v>
      </c>
      <c r="D593" s="65">
        <v>28</v>
      </c>
      <c r="E593" s="66">
        <v>40</v>
      </c>
      <c r="F593" s="67"/>
      <c r="G593" s="65">
        <f t="shared" ref="G593:G599" si="112">B593-C593</f>
        <v>-7</v>
      </c>
      <c r="H593" s="66">
        <f t="shared" ref="H593:H599" si="113">D593-E593</f>
        <v>-12</v>
      </c>
      <c r="I593" s="20">
        <f t="shared" ref="I593:I599" si="114">IF(C593=0, "-", IF(G593/C593&lt;10, G593/C593, "&gt;999%"))</f>
        <v>-0.58333333333333337</v>
      </c>
      <c r="J593" s="21">
        <f t="shared" ref="J593:J599" si="115">IF(E593=0, "-", IF(H593/E593&lt;10, H593/E593, "&gt;999%"))</f>
        <v>-0.3</v>
      </c>
    </row>
    <row r="594" spans="1:10" x14ac:dyDescent="0.2">
      <c r="A594" s="158" t="s">
        <v>274</v>
      </c>
      <c r="B594" s="65">
        <v>0</v>
      </c>
      <c r="C594" s="66">
        <v>12</v>
      </c>
      <c r="D594" s="65">
        <v>5</v>
      </c>
      <c r="E594" s="66">
        <v>35</v>
      </c>
      <c r="F594" s="67"/>
      <c r="G594" s="65">
        <f t="shared" si="112"/>
        <v>-12</v>
      </c>
      <c r="H594" s="66">
        <f t="shared" si="113"/>
        <v>-30</v>
      </c>
      <c r="I594" s="20">
        <f t="shared" si="114"/>
        <v>-1</v>
      </c>
      <c r="J594" s="21">
        <f t="shared" si="115"/>
        <v>-0.8571428571428571</v>
      </c>
    </row>
    <row r="595" spans="1:10" x14ac:dyDescent="0.2">
      <c r="A595" s="158" t="s">
        <v>288</v>
      </c>
      <c r="B595" s="65">
        <v>0</v>
      </c>
      <c r="C595" s="66">
        <v>4</v>
      </c>
      <c r="D595" s="65">
        <v>0</v>
      </c>
      <c r="E595" s="66">
        <v>20</v>
      </c>
      <c r="F595" s="67"/>
      <c r="G595" s="65">
        <f t="shared" si="112"/>
        <v>-4</v>
      </c>
      <c r="H595" s="66">
        <f t="shared" si="113"/>
        <v>-20</v>
      </c>
      <c r="I595" s="20">
        <f t="shared" si="114"/>
        <v>-1</v>
      </c>
      <c r="J595" s="21">
        <f t="shared" si="115"/>
        <v>-1</v>
      </c>
    </row>
    <row r="596" spans="1:10" x14ac:dyDescent="0.2">
      <c r="A596" s="158" t="s">
        <v>406</v>
      </c>
      <c r="B596" s="65">
        <v>197</v>
      </c>
      <c r="C596" s="66">
        <v>210</v>
      </c>
      <c r="D596" s="65">
        <v>933</v>
      </c>
      <c r="E596" s="66">
        <v>559</v>
      </c>
      <c r="F596" s="67"/>
      <c r="G596" s="65">
        <f t="shared" si="112"/>
        <v>-13</v>
      </c>
      <c r="H596" s="66">
        <f t="shared" si="113"/>
        <v>374</v>
      </c>
      <c r="I596" s="20">
        <f t="shared" si="114"/>
        <v>-6.1904761904761907E-2</v>
      </c>
      <c r="J596" s="21">
        <f t="shared" si="115"/>
        <v>0.66905187835420399</v>
      </c>
    </row>
    <row r="597" spans="1:10" x14ac:dyDescent="0.2">
      <c r="A597" s="158" t="s">
        <v>443</v>
      </c>
      <c r="B597" s="65">
        <v>200</v>
      </c>
      <c r="C597" s="66">
        <v>157</v>
      </c>
      <c r="D597" s="65">
        <v>972</v>
      </c>
      <c r="E597" s="66">
        <v>535</v>
      </c>
      <c r="F597" s="67"/>
      <c r="G597" s="65">
        <f t="shared" si="112"/>
        <v>43</v>
      </c>
      <c r="H597" s="66">
        <f t="shared" si="113"/>
        <v>437</v>
      </c>
      <c r="I597" s="20">
        <f t="shared" si="114"/>
        <v>0.27388535031847133</v>
      </c>
      <c r="J597" s="21">
        <f t="shared" si="115"/>
        <v>0.81682242990654208</v>
      </c>
    </row>
    <row r="598" spans="1:10" x14ac:dyDescent="0.2">
      <c r="A598" s="158" t="s">
        <v>487</v>
      </c>
      <c r="B598" s="65">
        <v>48</v>
      </c>
      <c r="C598" s="66">
        <v>55</v>
      </c>
      <c r="D598" s="65">
        <v>400</v>
      </c>
      <c r="E598" s="66">
        <v>194</v>
      </c>
      <c r="F598" s="67"/>
      <c r="G598" s="65">
        <f t="shared" si="112"/>
        <v>-7</v>
      </c>
      <c r="H598" s="66">
        <f t="shared" si="113"/>
        <v>206</v>
      </c>
      <c r="I598" s="20">
        <f t="shared" si="114"/>
        <v>-0.12727272727272726</v>
      </c>
      <c r="J598" s="21">
        <f t="shared" si="115"/>
        <v>1.0618556701030928</v>
      </c>
    </row>
    <row r="599" spans="1:10" s="160" customFormat="1" x14ac:dyDescent="0.2">
      <c r="A599" s="178" t="s">
        <v>715</v>
      </c>
      <c r="B599" s="71">
        <v>450</v>
      </c>
      <c r="C599" s="72">
        <v>450</v>
      </c>
      <c r="D599" s="71">
        <v>2338</v>
      </c>
      <c r="E599" s="72">
        <v>1383</v>
      </c>
      <c r="F599" s="73"/>
      <c r="G599" s="71">
        <f t="shared" si="112"/>
        <v>0</v>
      </c>
      <c r="H599" s="72">
        <f t="shared" si="113"/>
        <v>955</v>
      </c>
      <c r="I599" s="37">
        <f t="shared" si="114"/>
        <v>0</v>
      </c>
      <c r="J599" s="38">
        <f t="shared" si="115"/>
        <v>0.69052783803326101</v>
      </c>
    </row>
    <row r="600" spans="1:10" x14ac:dyDescent="0.2">
      <c r="A600" s="177"/>
      <c r="B600" s="143"/>
      <c r="C600" s="144"/>
      <c r="D600" s="143"/>
      <c r="E600" s="144"/>
      <c r="F600" s="145"/>
      <c r="G600" s="143"/>
      <c r="H600" s="144"/>
      <c r="I600" s="151"/>
      <c r="J600" s="152"/>
    </row>
    <row r="601" spans="1:10" s="139" customFormat="1" x14ac:dyDescent="0.2">
      <c r="A601" s="159" t="s">
        <v>98</v>
      </c>
      <c r="B601" s="65"/>
      <c r="C601" s="66"/>
      <c r="D601" s="65"/>
      <c r="E601" s="66"/>
      <c r="F601" s="67"/>
      <c r="G601" s="65"/>
      <c r="H601" s="66"/>
      <c r="I601" s="20"/>
      <c r="J601" s="21"/>
    </row>
    <row r="602" spans="1:10" x14ac:dyDescent="0.2">
      <c r="A602" s="158" t="s">
        <v>590</v>
      </c>
      <c r="B602" s="65">
        <v>35</v>
      </c>
      <c r="C602" s="66">
        <v>54</v>
      </c>
      <c r="D602" s="65">
        <v>137</v>
      </c>
      <c r="E602" s="66">
        <v>202</v>
      </c>
      <c r="F602" s="67"/>
      <c r="G602" s="65">
        <f>B602-C602</f>
        <v>-19</v>
      </c>
      <c r="H602" s="66">
        <f>D602-E602</f>
        <v>-65</v>
      </c>
      <c r="I602" s="20">
        <f>IF(C602=0, "-", IF(G602/C602&lt;10, G602/C602, "&gt;999%"))</f>
        <v>-0.35185185185185186</v>
      </c>
      <c r="J602" s="21">
        <f>IF(E602=0, "-", IF(H602/E602&lt;10, H602/E602, "&gt;999%"))</f>
        <v>-0.32178217821782179</v>
      </c>
    </row>
    <row r="603" spans="1:10" x14ac:dyDescent="0.2">
      <c r="A603" s="158" t="s">
        <v>577</v>
      </c>
      <c r="B603" s="65">
        <v>1</v>
      </c>
      <c r="C603" s="66">
        <v>4</v>
      </c>
      <c r="D603" s="65">
        <v>6</v>
      </c>
      <c r="E603" s="66">
        <v>18</v>
      </c>
      <c r="F603" s="67"/>
      <c r="G603" s="65">
        <f>B603-C603</f>
        <v>-3</v>
      </c>
      <c r="H603" s="66">
        <f>D603-E603</f>
        <v>-12</v>
      </c>
      <c r="I603" s="20">
        <f>IF(C603=0, "-", IF(G603/C603&lt;10, G603/C603, "&gt;999%"))</f>
        <v>-0.75</v>
      </c>
      <c r="J603" s="21">
        <f>IF(E603=0, "-", IF(H603/E603&lt;10, H603/E603, "&gt;999%"))</f>
        <v>-0.66666666666666663</v>
      </c>
    </row>
    <row r="604" spans="1:10" s="160" customFormat="1" x14ac:dyDescent="0.2">
      <c r="A604" s="178" t="s">
        <v>716</v>
      </c>
      <c r="B604" s="71">
        <v>36</v>
      </c>
      <c r="C604" s="72">
        <v>58</v>
      </c>
      <c r="D604" s="71">
        <v>143</v>
      </c>
      <c r="E604" s="72">
        <v>220</v>
      </c>
      <c r="F604" s="73"/>
      <c r="G604" s="71">
        <f>B604-C604</f>
        <v>-22</v>
      </c>
      <c r="H604" s="72">
        <f>D604-E604</f>
        <v>-77</v>
      </c>
      <c r="I604" s="37">
        <f>IF(C604=0, "-", IF(G604/C604&lt;10, G604/C604, "&gt;999%"))</f>
        <v>-0.37931034482758619</v>
      </c>
      <c r="J604" s="38">
        <f>IF(E604=0, "-", IF(H604/E604&lt;10, H604/E604, "&gt;999%"))</f>
        <v>-0.35</v>
      </c>
    </row>
    <row r="605" spans="1:10" x14ac:dyDescent="0.2">
      <c r="A605" s="177"/>
      <c r="B605" s="143"/>
      <c r="C605" s="144"/>
      <c r="D605" s="143"/>
      <c r="E605" s="144"/>
      <c r="F605" s="145"/>
      <c r="G605" s="143"/>
      <c r="H605" s="144"/>
      <c r="I605" s="151"/>
      <c r="J605" s="152"/>
    </row>
    <row r="606" spans="1:10" s="139" customFormat="1" x14ac:dyDescent="0.2">
      <c r="A606" s="159" t="s">
        <v>99</v>
      </c>
      <c r="B606" s="65"/>
      <c r="C606" s="66"/>
      <c r="D606" s="65"/>
      <c r="E606" s="66"/>
      <c r="F606" s="67"/>
      <c r="G606" s="65"/>
      <c r="H606" s="66"/>
      <c r="I606" s="20"/>
      <c r="J606" s="21"/>
    </row>
    <row r="607" spans="1:10" x14ac:dyDescent="0.2">
      <c r="A607" s="158" t="s">
        <v>591</v>
      </c>
      <c r="B607" s="65">
        <v>9</v>
      </c>
      <c r="C607" s="66">
        <v>11</v>
      </c>
      <c r="D607" s="65">
        <v>38</v>
      </c>
      <c r="E607" s="66">
        <v>29</v>
      </c>
      <c r="F607" s="67"/>
      <c r="G607" s="65">
        <f>B607-C607</f>
        <v>-2</v>
      </c>
      <c r="H607" s="66">
        <f>D607-E607</f>
        <v>9</v>
      </c>
      <c r="I607" s="20">
        <f>IF(C607=0, "-", IF(G607/C607&lt;10, G607/C607, "&gt;999%"))</f>
        <v>-0.18181818181818182</v>
      </c>
      <c r="J607" s="21">
        <f>IF(E607=0, "-", IF(H607/E607&lt;10, H607/E607, "&gt;999%"))</f>
        <v>0.31034482758620691</v>
      </c>
    </row>
    <row r="608" spans="1:10" s="160" customFormat="1" x14ac:dyDescent="0.2">
      <c r="A608" s="165" t="s">
        <v>717</v>
      </c>
      <c r="B608" s="166">
        <v>9</v>
      </c>
      <c r="C608" s="167">
        <v>11</v>
      </c>
      <c r="D608" s="166">
        <v>38</v>
      </c>
      <c r="E608" s="167">
        <v>29</v>
      </c>
      <c r="F608" s="168"/>
      <c r="G608" s="166">
        <f>B608-C608</f>
        <v>-2</v>
      </c>
      <c r="H608" s="167">
        <f>D608-E608</f>
        <v>9</v>
      </c>
      <c r="I608" s="169">
        <f>IF(C608=0, "-", IF(G608/C608&lt;10, G608/C608, "&gt;999%"))</f>
        <v>-0.18181818181818182</v>
      </c>
      <c r="J608" s="170">
        <f>IF(E608=0, "-", IF(H608/E608&lt;10, H608/E608, "&gt;999%"))</f>
        <v>0.31034482758620691</v>
      </c>
    </row>
    <row r="609" spans="1:10" x14ac:dyDescent="0.2">
      <c r="A609" s="171"/>
      <c r="B609" s="172"/>
      <c r="C609" s="173"/>
      <c r="D609" s="172"/>
      <c r="E609" s="173"/>
      <c r="F609" s="174"/>
      <c r="G609" s="172"/>
      <c r="H609" s="173"/>
      <c r="I609" s="175"/>
      <c r="J609" s="176"/>
    </row>
    <row r="610" spans="1:10" x14ac:dyDescent="0.2">
      <c r="A610" s="27" t="s">
        <v>16</v>
      </c>
      <c r="B610" s="71">
        <f>SUM(B7:B609)/2</f>
        <v>34633</v>
      </c>
      <c r="C610" s="77">
        <f>SUM(C7:C609)/2</f>
        <v>34898</v>
      </c>
      <c r="D610" s="71">
        <f>SUM(D7:D609)/2</f>
        <v>181900</v>
      </c>
      <c r="E610" s="77">
        <f>SUM(E7:E609)/2</f>
        <v>140902</v>
      </c>
      <c r="F610" s="73"/>
      <c r="G610" s="71">
        <f>B610-C610</f>
        <v>-265</v>
      </c>
      <c r="H610" s="72">
        <f>D610-E610</f>
        <v>40998</v>
      </c>
      <c r="I610" s="37">
        <f>IF(C610=0, 0, G610/C610)</f>
        <v>-7.5935583701071691E-3</v>
      </c>
      <c r="J610" s="38">
        <f>IF(E610=0, 0, H610/E610)</f>
        <v>0.29096819065733631</v>
      </c>
    </row>
  </sheetData>
  <mergeCells count="5">
    <mergeCell ref="B1:J1"/>
    <mergeCell ref="B2:J2"/>
    <mergeCell ref="B4:C4"/>
    <mergeCell ref="D4:E4"/>
    <mergeCell ref="G4:J4"/>
  </mergeCells>
  <phoneticPr fontId="3" type="noConversion"/>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rowBreaks count="10" manualBreakCount="10">
    <brk id="47" max="16383" man="1"/>
    <brk id="109" max="16383" man="1"/>
    <brk id="164" max="16383" man="1"/>
    <brk id="221" max="16383" man="1"/>
    <brk id="280" max="16383" man="1"/>
    <brk id="341" max="16383" man="1"/>
    <brk id="403" max="16383" man="1"/>
    <brk id="457" max="16383" man="1"/>
    <brk id="516" max="16383" man="1"/>
    <brk id="567"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4">
    <pageSetUpPr fitToPage="1"/>
  </sheetPr>
  <dimension ref="A1:J66"/>
  <sheetViews>
    <sheetView tabSelected="1" workbookViewId="0">
      <selection activeCell="M1" sqref="M1"/>
    </sheetView>
  </sheetViews>
  <sheetFormatPr defaultRowHeight="12.75" x14ac:dyDescent="0.2"/>
  <cols>
    <col min="1" max="1" width="19.7109375" customWidth="1"/>
    <col min="6" max="6" width="1.7109375" customWidth="1"/>
  </cols>
  <sheetData>
    <row r="1" spans="1:10" s="52" customFormat="1" ht="20.25" x14ac:dyDescent="0.3">
      <c r="A1" s="4" t="s">
        <v>10</v>
      </c>
      <c r="B1" s="198" t="s">
        <v>11</v>
      </c>
      <c r="C1" s="199"/>
      <c r="D1" s="199"/>
      <c r="E1" s="199"/>
      <c r="F1" s="199"/>
      <c r="G1" s="199"/>
      <c r="H1" s="199"/>
      <c r="I1" s="199"/>
      <c r="J1" s="199"/>
    </row>
    <row r="2" spans="1:10" s="52" customFormat="1" ht="20.25" x14ac:dyDescent="0.3">
      <c r="A2" s="4" t="s">
        <v>111</v>
      </c>
      <c r="B2" s="202" t="s">
        <v>101</v>
      </c>
      <c r="C2" s="203"/>
      <c r="D2" s="203"/>
      <c r="E2" s="203"/>
      <c r="F2" s="203"/>
      <c r="G2" s="203"/>
      <c r="H2" s="203"/>
      <c r="I2" s="203"/>
      <c r="J2" s="203"/>
    </row>
    <row r="3" spans="1:10" ht="12.75" customHeight="1" x14ac:dyDescent="0.3">
      <c r="A3" s="4"/>
      <c r="B3" s="25"/>
      <c r="C3" s="26"/>
      <c r="D3" s="26"/>
      <c r="E3" s="26"/>
      <c r="F3" s="26"/>
      <c r="G3" s="26"/>
      <c r="H3" s="26"/>
      <c r="I3" s="26"/>
      <c r="J3" s="26"/>
    </row>
    <row r="4" spans="1:10" x14ac:dyDescent="0.2">
      <c r="E4" s="201" t="s">
        <v>7</v>
      </c>
      <c r="F4" s="201"/>
      <c r="G4" s="201"/>
    </row>
    <row r="5" spans="1:10" x14ac:dyDescent="0.2">
      <c r="A5" s="3"/>
      <c r="B5" s="196" t="s">
        <v>1</v>
      </c>
      <c r="C5" s="197"/>
      <c r="D5" s="196" t="s">
        <v>2</v>
      </c>
      <c r="E5" s="197"/>
      <c r="F5" s="59"/>
      <c r="G5" s="196" t="s">
        <v>3</v>
      </c>
      <c r="H5" s="200"/>
      <c r="I5" s="200"/>
      <c r="J5" s="197"/>
    </row>
    <row r="6" spans="1:10" x14ac:dyDescent="0.2">
      <c r="A6" s="27"/>
      <c r="B6" s="57">
        <f>VALUE(RIGHT(B2, 4))</f>
        <v>2021</v>
      </c>
      <c r="C6" s="58">
        <f>B6-1</f>
        <v>2020</v>
      </c>
      <c r="D6" s="57">
        <f>B6</f>
        <v>2021</v>
      </c>
      <c r="E6" s="58">
        <f>C6</f>
        <v>2020</v>
      </c>
      <c r="F6" s="64"/>
      <c r="G6" s="57" t="s">
        <v>4</v>
      </c>
      <c r="H6" s="58" t="s">
        <v>2</v>
      </c>
      <c r="I6" s="57" t="s">
        <v>4</v>
      </c>
      <c r="J6" s="58" t="s">
        <v>2</v>
      </c>
    </row>
    <row r="7" spans="1:10" x14ac:dyDescent="0.2">
      <c r="A7" s="7" t="s">
        <v>112</v>
      </c>
      <c r="B7" s="65">
        <v>7890</v>
      </c>
      <c r="C7" s="66">
        <v>8946</v>
      </c>
      <c r="D7" s="65">
        <v>41956</v>
      </c>
      <c r="E7" s="66">
        <v>39142</v>
      </c>
      <c r="F7" s="67"/>
      <c r="G7" s="65">
        <f>B7-C7</f>
        <v>-1056</v>
      </c>
      <c r="H7" s="66">
        <f>D7-E7</f>
        <v>2814</v>
      </c>
      <c r="I7" s="28">
        <f>IF(C7=0, "-", IF(G7/C7&lt;10, G7/C7*100, "&gt;999"))</f>
        <v>-11.804158283031523</v>
      </c>
      <c r="J7" s="29">
        <f>IF(E7=0, "-", IF(H7/E7&lt;10, H7/E7*100, "&gt;999"))</f>
        <v>7.1892085228143676</v>
      </c>
    </row>
    <row r="8" spans="1:10" x14ac:dyDescent="0.2">
      <c r="A8" s="7" t="s">
        <v>121</v>
      </c>
      <c r="B8" s="65">
        <v>17245</v>
      </c>
      <c r="C8" s="66">
        <v>16393</v>
      </c>
      <c r="D8" s="65">
        <v>93817</v>
      </c>
      <c r="E8" s="66">
        <v>67325</v>
      </c>
      <c r="F8" s="67"/>
      <c r="G8" s="65">
        <f>B8-C8</f>
        <v>852</v>
      </c>
      <c r="H8" s="66">
        <f>D8-E8</f>
        <v>26492</v>
      </c>
      <c r="I8" s="28">
        <f>IF(C8=0, "-", IF(G8/C8&lt;10, G8/C8*100, "&gt;999"))</f>
        <v>5.1973403281888615</v>
      </c>
      <c r="J8" s="29">
        <f>IF(E8=0, "-", IF(H8/E8&lt;10, H8/E8*100, "&gt;999"))</f>
        <v>39.349424433717047</v>
      </c>
    </row>
    <row r="9" spans="1:10" x14ac:dyDescent="0.2">
      <c r="A9" s="7" t="s">
        <v>127</v>
      </c>
      <c r="B9" s="65">
        <v>7922</v>
      </c>
      <c r="C9" s="66">
        <v>8130</v>
      </c>
      <c r="D9" s="65">
        <v>39619</v>
      </c>
      <c r="E9" s="66">
        <v>29608</v>
      </c>
      <c r="F9" s="67"/>
      <c r="G9" s="65">
        <f>B9-C9</f>
        <v>-208</v>
      </c>
      <c r="H9" s="66">
        <f>D9-E9</f>
        <v>10011</v>
      </c>
      <c r="I9" s="28">
        <f>IF(C9=0, "-", IF(G9/C9&lt;10, G9/C9*100, "&gt;999"))</f>
        <v>-2.5584255842558425</v>
      </c>
      <c r="J9" s="29">
        <f>IF(E9=0, "-", IF(H9/E9&lt;10, H9/E9*100, "&gt;999"))</f>
        <v>33.811807619562281</v>
      </c>
    </row>
    <row r="10" spans="1:10" x14ac:dyDescent="0.2">
      <c r="A10" s="7" t="s">
        <v>128</v>
      </c>
      <c r="B10" s="65">
        <v>1576</v>
      </c>
      <c r="C10" s="66">
        <v>1429</v>
      </c>
      <c r="D10" s="65">
        <v>6508</v>
      </c>
      <c r="E10" s="66">
        <v>4827</v>
      </c>
      <c r="F10" s="67"/>
      <c r="G10" s="65">
        <f>B10-C10</f>
        <v>147</v>
      </c>
      <c r="H10" s="66">
        <f>D10-E10</f>
        <v>1681</v>
      </c>
      <c r="I10" s="28">
        <f>IF(C10=0, "-", IF(G10/C10&lt;10, G10/C10*100, "&gt;999"))</f>
        <v>10.286913925822255</v>
      </c>
      <c r="J10" s="29">
        <f>IF(E10=0, "-", IF(H10/E10&lt;10, H10/E10*100, "&gt;999"))</f>
        <v>34.824943028796355</v>
      </c>
    </row>
    <row r="11" spans="1:10" s="43" customFormat="1" x14ac:dyDescent="0.2">
      <c r="A11" s="27" t="s">
        <v>0</v>
      </c>
      <c r="B11" s="71">
        <f>SUM(B7:B10)</f>
        <v>34633</v>
      </c>
      <c r="C11" s="72">
        <f>SUM(C7:C10)</f>
        <v>34898</v>
      </c>
      <c r="D11" s="71">
        <f>SUM(D7:D10)</f>
        <v>181900</v>
      </c>
      <c r="E11" s="72">
        <f>SUM(E7:E10)</f>
        <v>140902</v>
      </c>
      <c r="F11" s="73"/>
      <c r="G11" s="71">
        <f>B11-C11</f>
        <v>-265</v>
      </c>
      <c r="H11" s="72">
        <f>D11-E11</f>
        <v>40998</v>
      </c>
      <c r="I11" s="44">
        <f>IF(C11=0, 0, G11/C11*100)</f>
        <v>-0.75935583701071696</v>
      </c>
      <c r="J11" s="45">
        <f>IF(E11=0, 0, H11/E11*100)</f>
        <v>29.09681906573363</v>
      </c>
    </row>
    <row r="13" spans="1:10" x14ac:dyDescent="0.2">
      <c r="A13" s="3"/>
      <c r="B13" s="196" t="s">
        <v>1</v>
      </c>
      <c r="C13" s="197"/>
      <c r="D13" s="196" t="s">
        <v>2</v>
      </c>
      <c r="E13" s="197"/>
      <c r="F13" s="59"/>
      <c r="G13" s="196" t="s">
        <v>3</v>
      </c>
      <c r="H13" s="200"/>
      <c r="I13" s="200"/>
      <c r="J13" s="197"/>
    </row>
    <row r="14" spans="1:10" x14ac:dyDescent="0.2">
      <c r="A14" s="7" t="s">
        <v>113</v>
      </c>
      <c r="B14" s="65">
        <v>319</v>
      </c>
      <c r="C14" s="66">
        <v>182</v>
      </c>
      <c r="D14" s="65">
        <v>1377</v>
      </c>
      <c r="E14" s="66">
        <v>752</v>
      </c>
      <c r="F14" s="67"/>
      <c r="G14" s="65">
        <f t="shared" ref="G14:G34" si="0">B14-C14</f>
        <v>137</v>
      </c>
      <c r="H14" s="66">
        <f t="shared" ref="H14:H34" si="1">D14-E14</f>
        <v>625</v>
      </c>
      <c r="I14" s="28">
        <f t="shared" ref="I14:I33" si="2">IF(C14=0, "-", IF(G14/C14&lt;10, G14/C14*100, "&gt;999"))</f>
        <v>75.27472527472527</v>
      </c>
      <c r="J14" s="29">
        <f t="shared" ref="J14:J33" si="3">IF(E14=0, "-", IF(H14/E14&lt;10, H14/E14*100, "&gt;999"))</f>
        <v>83.111702127659569</v>
      </c>
    </row>
    <row r="15" spans="1:10" x14ac:dyDescent="0.2">
      <c r="A15" s="7" t="s">
        <v>114</v>
      </c>
      <c r="B15" s="65">
        <v>1588</v>
      </c>
      <c r="C15" s="66">
        <v>1122</v>
      </c>
      <c r="D15" s="65">
        <v>8493</v>
      </c>
      <c r="E15" s="66">
        <v>6287</v>
      </c>
      <c r="F15" s="67"/>
      <c r="G15" s="65">
        <f t="shared" si="0"/>
        <v>466</v>
      </c>
      <c r="H15" s="66">
        <f t="shared" si="1"/>
        <v>2206</v>
      </c>
      <c r="I15" s="28">
        <f t="shared" si="2"/>
        <v>41.532976827094473</v>
      </c>
      <c r="J15" s="29">
        <f t="shared" si="3"/>
        <v>35.088277397804994</v>
      </c>
    </row>
    <row r="16" spans="1:10" x14ac:dyDescent="0.2">
      <c r="A16" s="7" t="s">
        <v>115</v>
      </c>
      <c r="B16" s="65">
        <v>3985</v>
      </c>
      <c r="C16" s="66">
        <v>5416</v>
      </c>
      <c r="D16" s="65">
        <v>20882</v>
      </c>
      <c r="E16" s="66">
        <v>22492</v>
      </c>
      <c r="F16" s="67"/>
      <c r="G16" s="65">
        <f t="shared" si="0"/>
        <v>-1431</v>
      </c>
      <c r="H16" s="66">
        <f t="shared" si="1"/>
        <v>-1610</v>
      </c>
      <c r="I16" s="28">
        <f t="shared" si="2"/>
        <v>-26.421713441654362</v>
      </c>
      <c r="J16" s="29">
        <f t="shared" si="3"/>
        <v>-7.1581006580117377</v>
      </c>
    </row>
    <row r="17" spans="1:10" x14ac:dyDescent="0.2">
      <c r="A17" s="7" t="s">
        <v>116</v>
      </c>
      <c r="B17" s="65">
        <v>1072</v>
      </c>
      <c r="C17" s="66">
        <v>1192</v>
      </c>
      <c r="D17" s="65">
        <v>5640</v>
      </c>
      <c r="E17" s="66">
        <v>5355</v>
      </c>
      <c r="F17" s="67"/>
      <c r="G17" s="65">
        <f t="shared" si="0"/>
        <v>-120</v>
      </c>
      <c r="H17" s="66">
        <f t="shared" si="1"/>
        <v>285</v>
      </c>
      <c r="I17" s="28">
        <f t="shared" si="2"/>
        <v>-10.067114093959731</v>
      </c>
      <c r="J17" s="29">
        <f t="shared" si="3"/>
        <v>5.322128851540616</v>
      </c>
    </row>
    <row r="18" spans="1:10" x14ac:dyDescent="0.2">
      <c r="A18" s="7" t="s">
        <v>117</v>
      </c>
      <c r="B18" s="65">
        <v>190</v>
      </c>
      <c r="C18" s="66">
        <v>191</v>
      </c>
      <c r="D18" s="65">
        <v>1096</v>
      </c>
      <c r="E18" s="66">
        <v>729</v>
      </c>
      <c r="F18" s="67"/>
      <c r="G18" s="65">
        <f t="shared" si="0"/>
        <v>-1</v>
      </c>
      <c r="H18" s="66">
        <f t="shared" si="1"/>
        <v>367</v>
      </c>
      <c r="I18" s="28">
        <f t="shared" si="2"/>
        <v>-0.52356020942408377</v>
      </c>
      <c r="J18" s="29">
        <f t="shared" si="3"/>
        <v>50.342935528120712</v>
      </c>
    </row>
    <row r="19" spans="1:10" x14ac:dyDescent="0.2">
      <c r="A19" s="7" t="s">
        <v>118</v>
      </c>
      <c r="B19" s="65">
        <v>43</v>
      </c>
      <c r="C19" s="66">
        <v>48</v>
      </c>
      <c r="D19" s="65">
        <v>170</v>
      </c>
      <c r="E19" s="66">
        <v>158</v>
      </c>
      <c r="F19" s="67"/>
      <c r="G19" s="65">
        <f t="shared" si="0"/>
        <v>-5</v>
      </c>
      <c r="H19" s="66">
        <f t="shared" si="1"/>
        <v>12</v>
      </c>
      <c r="I19" s="28">
        <f t="shared" si="2"/>
        <v>-10.416666666666668</v>
      </c>
      <c r="J19" s="29">
        <f t="shared" si="3"/>
        <v>7.59493670886076</v>
      </c>
    </row>
    <row r="20" spans="1:10" x14ac:dyDescent="0.2">
      <c r="A20" s="7" t="s">
        <v>119</v>
      </c>
      <c r="B20" s="65">
        <v>311</v>
      </c>
      <c r="C20" s="66">
        <v>349</v>
      </c>
      <c r="D20" s="65">
        <v>2294</v>
      </c>
      <c r="E20" s="66">
        <v>1557</v>
      </c>
      <c r="F20" s="67"/>
      <c r="G20" s="65">
        <f t="shared" si="0"/>
        <v>-38</v>
      </c>
      <c r="H20" s="66">
        <f t="shared" si="1"/>
        <v>737</v>
      </c>
      <c r="I20" s="28">
        <f t="shared" si="2"/>
        <v>-10.888252148997136</v>
      </c>
      <c r="J20" s="29">
        <f t="shared" si="3"/>
        <v>47.334617854849071</v>
      </c>
    </row>
    <row r="21" spans="1:10" x14ac:dyDescent="0.2">
      <c r="A21" s="7" t="s">
        <v>120</v>
      </c>
      <c r="B21" s="65">
        <v>382</v>
      </c>
      <c r="C21" s="66">
        <v>446</v>
      </c>
      <c r="D21" s="65">
        <v>2004</v>
      </c>
      <c r="E21" s="66">
        <v>1812</v>
      </c>
      <c r="F21" s="67"/>
      <c r="G21" s="65">
        <f t="shared" si="0"/>
        <v>-64</v>
      </c>
      <c r="H21" s="66">
        <f t="shared" si="1"/>
        <v>192</v>
      </c>
      <c r="I21" s="28">
        <f t="shared" si="2"/>
        <v>-14.349775784753364</v>
      </c>
      <c r="J21" s="29">
        <f t="shared" si="3"/>
        <v>10.596026490066226</v>
      </c>
    </row>
    <row r="22" spans="1:10" x14ac:dyDescent="0.2">
      <c r="A22" s="142" t="s">
        <v>122</v>
      </c>
      <c r="B22" s="143">
        <v>1624</v>
      </c>
      <c r="C22" s="144">
        <v>721</v>
      </c>
      <c r="D22" s="143">
        <v>8910</v>
      </c>
      <c r="E22" s="144">
        <v>3541</v>
      </c>
      <c r="F22" s="145"/>
      <c r="G22" s="143">
        <f t="shared" si="0"/>
        <v>903</v>
      </c>
      <c r="H22" s="144">
        <f t="shared" si="1"/>
        <v>5369</v>
      </c>
      <c r="I22" s="146">
        <f t="shared" si="2"/>
        <v>125.24271844660196</v>
      </c>
      <c r="J22" s="147">
        <f t="shared" si="3"/>
        <v>151.62383507483761</v>
      </c>
    </row>
    <row r="23" spans="1:10" x14ac:dyDescent="0.2">
      <c r="A23" s="7" t="s">
        <v>123</v>
      </c>
      <c r="B23" s="65">
        <v>4805</v>
      </c>
      <c r="C23" s="66">
        <v>4238</v>
      </c>
      <c r="D23" s="65">
        <v>26257</v>
      </c>
      <c r="E23" s="66">
        <v>17274</v>
      </c>
      <c r="F23" s="67"/>
      <c r="G23" s="65">
        <f t="shared" si="0"/>
        <v>567</v>
      </c>
      <c r="H23" s="66">
        <f t="shared" si="1"/>
        <v>8983</v>
      </c>
      <c r="I23" s="28">
        <f t="shared" si="2"/>
        <v>13.378952336007552</v>
      </c>
      <c r="J23" s="29">
        <f t="shared" si="3"/>
        <v>52.003010304503881</v>
      </c>
    </row>
    <row r="24" spans="1:10" x14ac:dyDescent="0.2">
      <c r="A24" s="7" t="s">
        <v>124</v>
      </c>
      <c r="B24" s="65">
        <v>5515</v>
      </c>
      <c r="C24" s="66">
        <v>6620</v>
      </c>
      <c r="D24" s="65">
        <v>32175</v>
      </c>
      <c r="E24" s="66">
        <v>27603</v>
      </c>
      <c r="F24" s="67"/>
      <c r="G24" s="65">
        <f t="shared" si="0"/>
        <v>-1105</v>
      </c>
      <c r="H24" s="66">
        <f t="shared" si="1"/>
        <v>4572</v>
      </c>
      <c r="I24" s="28">
        <f t="shared" si="2"/>
        <v>-16.691842900302113</v>
      </c>
      <c r="J24" s="29">
        <f t="shared" si="3"/>
        <v>16.563417019889144</v>
      </c>
    </row>
    <row r="25" spans="1:10" x14ac:dyDescent="0.2">
      <c r="A25" s="7" t="s">
        <v>125</v>
      </c>
      <c r="B25" s="65">
        <v>4787</v>
      </c>
      <c r="C25" s="66">
        <v>4162</v>
      </c>
      <c r="D25" s="65">
        <v>22265</v>
      </c>
      <c r="E25" s="66">
        <v>16023</v>
      </c>
      <c r="F25" s="67"/>
      <c r="G25" s="65">
        <f t="shared" si="0"/>
        <v>625</v>
      </c>
      <c r="H25" s="66">
        <f t="shared" si="1"/>
        <v>6242</v>
      </c>
      <c r="I25" s="28">
        <f t="shared" si="2"/>
        <v>15.016818837097548</v>
      </c>
      <c r="J25" s="29">
        <f t="shared" si="3"/>
        <v>38.956500031205145</v>
      </c>
    </row>
    <row r="26" spans="1:10" x14ac:dyDescent="0.2">
      <c r="A26" s="7" t="s">
        <v>126</v>
      </c>
      <c r="B26" s="65">
        <v>514</v>
      </c>
      <c r="C26" s="66">
        <v>652</v>
      </c>
      <c r="D26" s="65">
        <v>4210</v>
      </c>
      <c r="E26" s="66">
        <v>2884</v>
      </c>
      <c r="F26" s="67"/>
      <c r="G26" s="65">
        <f t="shared" si="0"/>
        <v>-138</v>
      </c>
      <c r="H26" s="66">
        <f t="shared" si="1"/>
        <v>1326</v>
      </c>
      <c r="I26" s="28">
        <f t="shared" si="2"/>
        <v>-21.165644171779142</v>
      </c>
      <c r="J26" s="29">
        <f t="shared" si="3"/>
        <v>45.977808599167822</v>
      </c>
    </row>
    <row r="27" spans="1:10" x14ac:dyDescent="0.2">
      <c r="A27" s="142" t="s">
        <v>129</v>
      </c>
      <c r="B27" s="143">
        <v>54</v>
      </c>
      <c r="C27" s="144">
        <v>60</v>
      </c>
      <c r="D27" s="143">
        <v>374</v>
      </c>
      <c r="E27" s="144">
        <v>338</v>
      </c>
      <c r="F27" s="145"/>
      <c r="G27" s="143">
        <f t="shared" si="0"/>
        <v>-6</v>
      </c>
      <c r="H27" s="144">
        <f t="shared" si="1"/>
        <v>36</v>
      </c>
      <c r="I27" s="146">
        <f t="shared" si="2"/>
        <v>-10</v>
      </c>
      <c r="J27" s="147">
        <f t="shared" si="3"/>
        <v>10.650887573964498</v>
      </c>
    </row>
    <row r="28" spans="1:10" x14ac:dyDescent="0.2">
      <c r="A28" s="7" t="s">
        <v>130</v>
      </c>
      <c r="B28" s="65">
        <v>3</v>
      </c>
      <c r="C28" s="66">
        <v>8</v>
      </c>
      <c r="D28" s="65">
        <v>26</v>
      </c>
      <c r="E28" s="66">
        <v>37</v>
      </c>
      <c r="F28" s="67"/>
      <c r="G28" s="65">
        <f t="shared" si="0"/>
        <v>-5</v>
      </c>
      <c r="H28" s="66">
        <f t="shared" si="1"/>
        <v>-11</v>
      </c>
      <c r="I28" s="28">
        <f t="shared" si="2"/>
        <v>-62.5</v>
      </c>
      <c r="J28" s="29">
        <f t="shared" si="3"/>
        <v>-29.72972972972973</v>
      </c>
    </row>
    <row r="29" spans="1:10" x14ac:dyDescent="0.2">
      <c r="A29" s="7" t="s">
        <v>131</v>
      </c>
      <c r="B29" s="65">
        <v>48</v>
      </c>
      <c r="C29" s="66">
        <v>135</v>
      </c>
      <c r="D29" s="65">
        <v>276</v>
      </c>
      <c r="E29" s="66">
        <v>407</v>
      </c>
      <c r="F29" s="67"/>
      <c r="G29" s="65">
        <f t="shared" si="0"/>
        <v>-87</v>
      </c>
      <c r="H29" s="66">
        <f t="shared" si="1"/>
        <v>-131</v>
      </c>
      <c r="I29" s="28">
        <f t="shared" si="2"/>
        <v>-64.444444444444443</v>
      </c>
      <c r="J29" s="29">
        <f t="shared" si="3"/>
        <v>-32.186732186732186</v>
      </c>
    </row>
    <row r="30" spans="1:10" x14ac:dyDescent="0.2">
      <c r="A30" s="7" t="s">
        <v>132</v>
      </c>
      <c r="B30" s="65">
        <v>1059</v>
      </c>
      <c r="C30" s="66">
        <v>928</v>
      </c>
      <c r="D30" s="65">
        <v>5196</v>
      </c>
      <c r="E30" s="66">
        <v>3160</v>
      </c>
      <c r="F30" s="67"/>
      <c r="G30" s="65">
        <f t="shared" si="0"/>
        <v>131</v>
      </c>
      <c r="H30" s="66">
        <f t="shared" si="1"/>
        <v>2036</v>
      </c>
      <c r="I30" s="28">
        <f t="shared" si="2"/>
        <v>14.116379310344829</v>
      </c>
      <c r="J30" s="29">
        <f t="shared" si="3"/>
        <v>64.430379746835442</v>
      </c>
    </row>
    <row r="31" spans="1:10" x14ac:dyDescent="0.2">
      <c r="A31" s="7" t="s">
        <v>133</v>
      </c>
      <c r="B31" s="65">
        <v>885</v>
      </c>
      <c r="C31" s="66">
        <v>1184</v>
      </c>
      <c r="D31" s="65">
        <v>4713</v>
      </c>
      <c r="E31" s="66">
        <v>4250</v>
      </c>
      <c r="F31" s="67"/>
      <c r="G31" s="65">
        <f t="shared" si="0"/>
        <v>-299</v>
      </c>
      <c r="H31" s="66">
        <f t="shared" si="1"/>
        <v>463</v>
      </c>
      <c r="I31" s="28">
        <f t="shared" si="2"/>
        <v>-25.253378378378379</v>
      </c>
      <c r="J31" s="29">
        <f t="shared" si="3"/>
        <v>10.894117647058824</v>
      </c>
    </row>
    <row r="32" spans="1:10" x14ac:dyDescent="0.2">
      <c r="A32" s="7" t="s">
        <v>134</v>
      </c>
      <c r="B32" s="65">
        <v>5873</v>
      </c>
      <c r="C32" s="66">
        <v>5815</v>
      </c>
      <c r="D32" s="65">
        <v>29034</v>
      </c>
      <c r="E32" s="66">
        <v>21416</v>
      </c>
      <c r="F32" s="67"/>
      <c r="G32" s="65">
        <f t="shared" si="0"/>
        <v>58</v>
      </c>
      <c r="H32" s="66">
        <f t="shared" si="1"/>
        <v>7618</v>
      </c>
      <c r="I32" s="28">
        <f t="shared" si="2"/>
        <v>0.99742046431642306</v>
      </c>
      <c r="J32" s="29">
        <f t="shared" si="3"/>
        <v>35.571535300709748</v>
      </c>
    </row>
    <row r="33" spans="1:10" x14ac:dyDescent="0.2">
      <c r="A33" s="142" t="s">
        <v>128</v>
      </c>
      <c r="B33" s="143">
        <v>1576</v>
      </c>
      <c r="C33" s="144">
        <v>1429</v>
      </c>
      <c r="D33" s="143">
        <v>6508</v>
      </c>
      <c r="E33" s="144">
        <v>4827</v>
      </c>
      <c r="F33" s="145"/>
      <c r="G33" s="143">
        <f t="shared" si="0"/>
        <v>147</v>
      </c>
      <c r="H33" s="144">
        <f t="shared" si="1"/>
        <v>1681</v>
      </c>
      <c r="I33" s="146">
        <f t="shared" si="2"/>
        <v>10.286913925822255</v>
      </c>
      <c r="J33" s="147">
        <f t="shared" si="3"/>
        <v>34.824943028796355</v>
      </c>
    </row>
    <row r="34" spans="1:10" s="43" customFormat="1" x14ac:dyDescent="0.2">
      <c r="A34" s="27" t="s">
        <v>0</v>
      </c>
      <c r="B34" s="71">
        <f>SUM(B14:B33)</f>
        <v>34633</v>
      </c>
      <c r="C34" s="72">
        <f>SUM(C14:C33)</f>
        <v>34898</v>
      </c>
      <c r="D34" s="71">
        <f>SUM(D14:D33)</f>
        <v>181900</v>
      </c>
      <c r="E34" s="72">
        <f>SUM(E14:E33)</f>
        <v>140902</v>
      </c>
      <c r="F34" s="73"/>
      <c r="G34" s="71">
        <f t="shared" si="0"/>
        <v>-265</v>
      </c>
      <c r="H34" s="72">
        <f t="shared" si="1"/>
        <v>40998</v>
      </c>
      <c r="I34" s="44">
        <f>IF(C34=0, 0, G34/C34*100)</f>
        <v>-0.75935583701071696</v>
      </c>
      <c r="J34" s="45">
        <f>IF(E34=0, 0, H34/E34*100)</f>
        <v>29.09681906573363</v>
      </c>
    </row>
    <row r="36" spans="1:10" x14ac:dyDescent="0.2">
      <c r="E36" s="201" t="s">
        <v>8</v>
      </c>
      <c r="F36" s="201"/>
      <c r="G36" s="201"/>
    </row>
    <row r="37" spans="1:10" x14ac:dyDescent="0.2">
      <c r="A37" s="3"/>
      <c r="B37" s="196" t="s">
        <v>1</v>
      </c>
      <c r="C37" s="197"/>
      <c r="D37" s="196" t="s">
        <v>2</v>
      </c>
      <c r="E37" s="197"/>
      <c r="F37" s="59"/>
      <c r="G37" s="196" t="s">
        <v>9</v>
      </c>
      <c r="H37" s="197"/>
    </row>
    <row r="38" spans="1:10" x14ac:dyDescent="0.2">
      <c r="A38" s="27"/>
      <c r="B38" s="57">
        <f>B6</f>
        <v>2021</v>
      </c>
      <c r="C38" s="58">
        <f>C6</f>
        <v>2020</v>
      </c>
      <c r="D38" s="57">
        <f>D6</f>
        <v>2021</v>
      </c>
      <c r="E38" s="58">
        <f>E6</f>
        <v>2020</v>
      </c>
      <c r="F38" s="64"/>
      <c r="G38" s="57" t="s">
        <v>4</v>
      </c>
      <c r="H38" s="58" t="s">
        <v>2</v>
      </c>
    </row>
    <row r="39" spans="1:10" x14ac:dyDescent="0.2">
      <c r="A39" s="7" t="s">
        <v>112</v>
      </c>
      <c r="B39" s="30">
        <f>$B$7/$B$11*100</f>
        <v>22.781739958998642</v>
      </c>
      <c r="C39" s="31">
        <f>$C$7/$C$11*100</f>
        <v>25.634706859991979</v>
      </c>
      <c r="D39" s="30">
        <f>$D$7/$D$11*100</f>
        <v>23.065420560747661</v>
      </c>
      <c r="E39" s="31">
        <f>$E$7/$E$11*100</f>
        <v>27.779591489120097</v>
      </c>
      <c r="F39" s="32"/>
      <c r="G39" s="30">
        <f>B39-C39</f>
        <v>-2.8529669009933372</v>
      </c>
      <c r="H39" s="31">
        <f>D39-E39</f>
        <v>-4.714170928372436</v>
      </c>
    </row>
    <row r="40" spans="1:10" x14ac:dyDescent="0.2">
      <c r="A40" s="7" t="s">
        <v>121</v>
      </c>
      <c r="B40" s="30">
        <f>$B$8/$B$11*100</f>
        <v>49.793549504807558</v>
      </c>
      <c r="C40" s="31">
        <f>$C$8/$C$11*100</f>
        <v>46.97403862685541</v>
      </c>
      <c r="D40" s="30">
        <f>$D$8/$D$11*100</f>
        <v>51.576140736668499</v>
      </c>
      <c r="E40" s="31">
        <f>$E$8/$E$11*100</f>
        <v>47.781436743268365</v>
      </c>
      <c r="F40" s="32"/>
      <c r="G40" s="30">
        <f>B40-C40</f>
        <v>2.8195108779521476</v>
      </c>
      <c r="H40" s="31">
        <f>D40-E40</f>
        <v>3.7947039934001339</v>
      </c>
    </row>
    <row r="41" spans="1:10" x14ac:dyDescent="0.2">
      <c r="A41" s="7" t="s">
        <v>127</v>
      </c>
      <c r="B41" s="30">
        <f>$B$9/$B$11*100</f>
        <v>22.874137383420436</v>
      </c>
      <c r="C41" s="31">
        <f>$C$9/$C$11*100</f>
        <v>23.29646398074388</v>
      </c>
      <c r="D41" s="30">
        <f>$D$9/$D$11*100</f>
        <v>21.780648708081362</v>
      </c>
      <c r="E41" s="31">
        <f>$E$9/$E$11*100</f>
        <v>21.013186470028813</v>
      </c>
      <c r="F41" s="32"/>
      <c r="G41" s="30">
        <f>B41-C41</f>
        <v>-0.42232659732344402</v>
      </c>
      <c r="H41" s="31">
        <f>D41-E41</f>
        <v>0.76746223805254843</v>
      </c>
    </row>
    <row r="42" spans="1:10" x14ac:dyDescent="0.2">
      <c r="A42" s="7" t="s">
        <v>128</v>
      </c>
      <c r="B42" s="30">
        <f>$B$10/$B$11*100</f>
        <v>4.5505731527733664</v>
      </c>
      <c r="C42" s="31">
        <f>$C$10/$C$11*100</f>
        <v>4.0947905324087337</v>
      </c>
      <c r="D42" s="30">
        <f>$D$10/$D$11*100</f>
        <v>3.5777899945024743</v>
      </c>
      <c r="E42" s="31">
        <f>$E$10/$E$11*100</f>
        <v>3.4257852975827165</v>
      </c>
      <c r="F42" s="32"/>
      <c r="G42" s="30">
        <f>B42-C42</f>
        <v>0.45578262036463268</v>
      </c>
      <c r="H42" s="31">
        <f>D42-E42</f>
        <v>0.15200469691975771</v>
      </c>
    </row>
    <row r="43" spans="1:10" s="43" customFormat="1" x14ac:dyDescent="0.2">
      <c r="A43" s="27" t="s">
        <v>0</v>
      </c>
      <c r="B43" s="46">
        <f>SUM(B39:B42)</f>
        <v>100</v>
      </c>
      <c r="C43" s="47">
        <f>SUM(C39:C42)</f>
        <v>100.00000000000001</v>
      </c>
      <c r="D43" s="46">
        <f>SUM(D39:D42)</f>
        <v>100</v>
      </c>
      <c r="E43" s="47">
        <f>SUM(E39:E42)</f>
        <v>100</v>
      </c>
      <c r="F43" s="48"/>
      <c r="G43" s="46">
        <f>B43-C43</f>
        <v>0</v>
      </c>
      <c r="H43" s="47">
        <f>D43-E43</f>
        <v>0</v>
      </c>
    </row>
    <row r="45" spans="1:10" x14ac:dyDescent="0.2">
      <c r="A45" s="3"/>
      <c r="B45" s="196" t="s">
        <v>1</v>
      </c>
      <c r="C45" s="197"/>
      <c r="D45" s="196" t="s">
        <v>2</v>
      </c>
      <c r="E45" s="197"/>
      <c r="F45" s="59"/>
      <c r="G45" s="196" t="s">
        <v>9</v>
      </c>
      <c r="H45" s="197"/>
    </row>
    <row r="46" spans="1:10" x14ac:dyDescent="0.2">
      <c r="A46" s="7" t="s">
        <v>113</v>
      </c>
      <c r="B46" s="30">
        <f>$B$14/$B$34*100</f>
        <v>0.92108682470476133</v>
      </c>
      <c r="C46" s="31">
        <f>$C$14/$C$34*100</f>
        <v>0.52151985787151134</v>
      </c>
      <c r="D46" s="30">
        <f>$D$14/$D$34*100</f>
        <v>0.7570093457943925</v>
      </c>
      <c r="E46" s="31">
        <f>$E$14/$E$34*100</f>
        <v>0.53370427673134513</v>
      </c>
      <c r="F46" s="32"/>
      <c r="G46" s="30">
        <f t="shared" ref="G46:G66" si="4">B46-C46</f>
        <v>0.39956696683324999</v>
      </c>
      <c r="H46" s="31">
        <f t="shared" ref="H46:H66" si="5">D46-E46</f>
        <v>0.22330506906304737</v>
      </c>
    </row>
    <row r="47" spans="1:10" x14ac:dyDescent="0.2">
      <c r="A47" s="7" t="s">
        <v>114</v>
      </c>
      <c r="B47" s="30">
        <f>$B$15/$B$34*100</f>
        <v>4.5852221869315395</v>
      </c>
      <c r="C47" s="31">
        <f>$C$15/$C$34*100</f>
        <v>3.21508395896613</v>
      </c>
      <c r="D47" s="30">
        <f>$D$15/$D$34*100</f>
        <v>4.6690489279824083</v>
      </c>
      <c r="E47" s="31">
        <f>$E$15/$E$34*100</f>
        <v>4.461966473151552</v>
      </c>
      <c r="F47" s="32"/>
      <c r="G47" s="30">
        <f t="shared" si="4"/>
        <v>1.3701382279654095</v>
      </c>
      <c r="H47" s="31">
        <f t="shared" si="5"/>
        <v>0.2070824548308563</v>
      </c>
    </row>
    <row r="48" spans="1:10" x14ac:dyDescent="0.2">
      <c r="A48" s="7" t="s">
        <v>115</v>
      </c>
      <c r="B48" s="30">
        <f>$B$16/$B$34*100</f>
        <v>11.506366760026564</v>
      </c>
      <c r="C48" s="31">
        <f>$C$16/$C$34*100</f>
        <v>15.519514012264313</v>
      </c>
      <c r="D48" s="30">
        <f>$D$16/$D$34*100</f>
        <v>11.479934029686641</v>
      </c>
      <c r="E48" s="31">
        <f>$E$16/$E$34*100</f>
        <v>15.962867808831671</v>
      </c>
      <c r="F48" s="32"/>
      <c r="G48" s="30">
        <f t="shared" si="4"/>
        <v>-4.0131472522377489</v>
      </c>
      <c r="H48" s="31">
        <f t="shared" si="5"/>
        <v>-4.4829337791450303</v>
      </c>
    </row>
    <row r="49" spans="1:8" x14ac:dyDescent="0.2">
      <c r="A49" s="7" t="s">
        <v>116</v>
      </c>
      <c r="B49" s="30">
        <f>$B$17/$B$34*100</f>
        <v>3.0953137181301069</v>
      </c>
      <c r="C49" s="31">
        <f>$C$17/$C$34*100</f>
        <v>3.4156685196859415</v>
      </c>
      <c r="D49" s="30">
        <f>$D$17/$D$34*100</f>
        <v>3.1006047278724571</v>
      </c>
      <c r="E49" s="31">
        <f>$E$17/$E$34*100</f>
        <v>3.8005138323089804</v>
      </c>
      <c r="F49" s="32"/>
      <c r="G49" s="30">
        <f t="shared" si="4"/>
        <v>-0.32035480155583462</v>
      </c>
      <c r="H49" s="31">
        <f t="shared" si="5"/>
        <v>-0.69990910443652332</v>
      </c>
    </row>
    <row r="50" spans="1:8" x14ac:dyDescent="0.2">
      <c r="A50" s="7" t="s">
        <v>117</v>
      </c>
      <c r="B50" s="30">
        <f>$B$18/$B$34*100</f>
        <v>0.5486097075044033</v>
      </c>
      <c r="C50" s="31">
        <f>$C$18/$C$34*100</f>
        <v>0.5473093013926299</v>
      </c>
      <c r="D50" s="30">
        <f>$D$18/$D$34*100</f>
        <v>0.60252886201209455</v>
      </c>
      <c r="E50" s="31">
        <f>$E$18/$E$34*100</f>
        <v>0.51738087465046634</v>
      </c>
      <c r="F50" s="32"/>
      <c r="G50" s="30">
        <f t="shared" si="4"/>
        <v>1.3004061117734E-3</v>
      </c>
      <c r="H50" s="31">
        <f t="shared" si="5"/>
        <v>8.5147987361628208E-2</v>
      </c>
    </row>
    <row r="51" spans="1:8" x14ac:dyDescent="0.2">
      <c r="A51" s="7" t="s">
        <v>118</v>
      </c>
      <c r="B51" s="30">
        <f>$B$19/$B$34*100</f>
        <v>0.12415903906678602</v>
      </c>
      <c r="C51" s="31">
        <f>$C$19/$C$34*100</f>
        <v>0.13754369877929967</v>
      </c>
      <c r="D51" s="30">
        <f>$D$19/$D$34*100</f>
        <v>9.3457943925233655E-2</v>
      </c>
      <c r="E51" s="31">
        <f>$E$19/$E$34*100</f>
        <v>0.11213467516429859</v>
      </c>
      <c r="F51" s="32"/>
      <c r="G51" s="30">
        <f t="shared" si="4"/>
        <v>-1.3384659712513652E-2</v>
      </c>
      <c r="H51" s="31">
        <f t="shared" si="5"/>
        <v>-1.8676731239064936E-2</v>
      </c>
    </row>
    <row r="52" spans="1:8" x14ac:dyDescent="0.2">
      <c r="A52" s="7" t="s">
        <v>119</v>
      </c>
      <c r="B52" s="30">
        <f>$B$20/$B$34*100</f>
        <v>0.89798746859931278</v>
      </c>
      <c r="C52" s="31">
        <f>$C$20/$C$34*100</f>
        <v>1.0000573098744914</v>
      </c>
      <c r="D52" s="30">
        <f>$D$20/$D$34*100</f>
        <v>1.2611324903793293</v>
      </c>
      <c r="E52" s="31">
        <f>$E$20/$E$34*100</f>
        <v>1.1050233495621069</v>
      </c>
      <c r="F52" s="32"/>
      <c r="G52" s="30">
        <f t="shared" si="4"/>
        <v>-0.1020698412751786</v>
      </c>
      <c r="H52" s="31">
        <f t="shared" si="5"/>
        <v>0.15610914081722238</v>
      </c>
    </row>
    <row r="53" spans="1:8" x14ac:dyDescent="0.2">
      <c r="A53" s="7" t="s">
        <v>120</v>
      </c>
      <c r="B53" s="30">
        <f>$B$21/$B$34*100</f>
        <v>1.1029942540351687</v>
      </c>
      <c r="C53" s="31">
        <f>$C$21/$C$34*100</f>
        <v>1.2780102011576595</v>
      </c>
      <c r="D53" s="30">
        <f>$D$21/$D$34*100</f>
        <v>1.1017042330951072</v>
      </c>
      <c r="E53" s="31">
        <f>$E$21/$E$34*100</f>
        <v>1.2860001987196774</v>
      </c>
      <c r="F53" s="32"/>
      <c r="G53" s="30">
        <f t="shared" si="4"/>
        <v>-0.1750159471224908</v>
      </c>
      <c r="H53" s="31">
        <f t="shared" si="5"/>
        <v>-0.18429596562457018</v>
      </c>
    </row>
    <row r="54" spans="1:8" x14ac:dyDescent="0.2">
      <c r="A54" s="142" t="s">
        <v>122</v>
      </c>
      <c r="B54" s="148">
        <f>$B$22/$B$34*100</f>
        <v>4.6891692894060579</v>
      </c>
      <c r="C54" s="149">
        <f>$C$22/$C$34*100</f>
        <v>2.0660209754140637</v>
      </c>
      <c r="D54" s="148">
        <f>$D$22/$D$34*100</f>
        <v>4.8982957669048925</v>
      </c>
      <c r="E54" s="149">
        <f>$E$22/$E$34*100</f>
        <v>2.5130942073214007</v>
      </c>
      <c r="F54" s="150"/>
      <c r="G54" s="148">
        <f t="shared" si="4"/>
        <v>2.6231483139919942</v>
      </c>
      <c r="H54" s="149">
        <f t="shared" si="5"/>
        <v>2.3852015595834919</v>
      </c>
    </row>
    <row r="55" spans="1:8" x14ac:dyDescent="0.2">
      <c r="A55" s="7" t="s">
        <v>123</v>
      </c>
      <c r="B55" s="30">
        <f>$B$23/$B$34*100</f>
        <v>13.874050760835042</v>
      </c>
      <c r="C55" s="31">
        <f>$C$23/$C$34*100</f>
        <v>12.143962404722334</v>
      </c>
      <c r="D55" s="30">
        <f>$D$23/$D$34*100</f>
        <v>14.434854315557999</v>
      </c>
      <c r="E55" s="31">
        <f>$E$23/$E$34*100</f>
        <v>12.259584675874011</v>
      </c>
      <c r="F55" s="32"/>
      <c r="G55" s="30">
        <f t="shared" si="4"/>
        <v>1.7300883561127076</v>
      </c>
      <c r="H55" s="31">
        <f t="shared" si="5"/>
        <v>2.1752696396839877</v>
      </c>
    </row>
    <row r="56" spans="1:8" x14ac:dyDescent="0.2">
      <c r="A56" s="7" t="s">
        <v>124</v>
      </c>
      <c r="B56" s="30">
        <f>$B$24/$B$34*100</f>
        <v>15.924118615193603</v>
      </c>
      <c r="C56" s="31">
        <f>$C$24/$C$34*100</f>
        <v>18.969568456645082</v>
      </c>
      <c r="D56" s="30">
        <f>$D$24/$D$34*100</f>
        <v>17.688290269378779</v>
      </c>
      <c r="E56" s="31">
        <f>$E$24/$E$34*100</f>
        <v>19.590211636456544</v>
      </c>
      <c r="F56" s="32"/>
      <c r="G56" s="30">
        <f t="shared" si="4"/>
        <v>-3.0454498414514788</v>
      </c>
      <c r="H56" s="31">
        <f t="shared" si="5"/>
        <v>-1.9019213670777653</v>
      </c>
    </row>
    <row r="57" spans="1:8" x14ac:dyDescent="0.2">
      <c r="A57" s="7" t="s">
        <v>125</v>
      </c>
      <c r="B57" s="30">
        <f>$B$25/$B$34*100</f>
        <v>13.822077209597783</v>
      </c>
      <c r="C57" s="31">
        <f>$C$25/$C$34*100</f>
        <v>11.926184881655109</v>
      </c>
      <c r="D57" s="30">
        <f>$D$25/$D$34*100</f>
        <v>12.240241891148983</v>
      </c>
      <c r="E57" s="31">
        <f>$E$25/$E$34*100</f>
        <v>11.371733545300989</v>
      </c>
      <c r="F57" s="32"/>
      <c r="G57" s="30">
        <f t="shared" si="4"/>
        <v>1.8958923279426738</v>
      </c>
      <c r="H57" s="31">
        <f t="shared" si="5"/>
        <v>0.86850834584799408</v>
      </c>
    </row>
    <row r="58" spans="1:8" x14ac:dyDescent="0.2">
      <c r="A58" s="7" t="s">
        <v>126</v>
      </c>
      <c r="B58" s="30">
        <f>$B$26/$B$34*100</f>
        <v>1.48413362977507</v>
      </c>
      <c r="C58" s="31">
        <f>$C$26/$C$34*100</f>
        <v>1.8683019084188208</v>
      </c>
      <c r="D58" s="30">
        <f>$D$26/$D$34*100</f>
        <v>2.314458493677845</v>
      </c>
      <c r="E58" s="31">
        <f>$E$26/$E$34*100</f>
        <v>2.0468126783154248</v>
      </c>
      <c r="F58" s="32"/>
      <c r="G58" s="30">
        <f t="shared" si="4"/>
        <v>-0.3841682786437508</v>
      </c>
      <c r="H58" s="31">
        <f t="shared" si="5"/>
        <v>0.26764581536242016</v>
      </c>
    </row>
    <row r="59" spans="1:8" x14ac:dyDescent="0.2">
      <c r="A59" s="142" t="s">
        <v>129</v>
      </c>
      <c r="B59" s="148">
        <f>$B$27/$B$34*100</f>
        <v>0.15592065371177777</v>
      </c>
      <c r="C59" s="149">
        <f>$C$27/$C$34*100</f>
        <v>0.1719296234741246</v>
      </c>
      <c r="D59" s="148">
        <f>$D$27/$D$34*100</f>
        <v>0.20560747663551401</v>
      </c>
      <c r="E59" s="149">
        <f>$E$27/$E$34*100</f>
        <v>0.23988303927552482</v>
      </c>
      <c r="F59" s="150"/>
      <c r="G59" s="148">
        <f t="shared" si="4"/>
        <v>-1.6008969762346836E-2</v>
      </c>
      <c r="H59" s="149">
        <f t="shared" si="5"/>
        <v>-3.4275562640010804E-2</v>
      </c>
    </row>
    <row r="60" spans="1:8" x14ac:dyDescent="0.2">
      <c r="A60" s="7" t="s">
        <v>130</v>
      </c>
      <c r="B60" s="30">
        <f>$B$28/$B$34*100</f>
        <v>8.6622585395432113E-3</v>
      </c>
      <c r="C60" s="31">
        <f>$C$28/$C$34*100</f>
        <v>2.2923949796549947E-2</v>
      </c>
      <c r="D60" s="30">
        <f>$D$28/$D$34*100</f>
        <v>1.4293567894447499E-2</v>
      </c>
      <c r="E60" s="31">
        <f>$E$28/$E$34*100</f>
        <v>2.6259385956196504E-2</v>
      </c>
      <c r="F60" s="32"/>
      <c r="G60" s="30">
        <f t="shared" si="4"/>
        <v>-1.4261691257006735E-2</v>
      </c>
      <c r="H60" s="31">
        <f t="shared" si="5"/>
        <v>-1.1965818061749005E-2</v>
      </c>
    </row>
    <row r="61" spans="1:8" x14ac:dyDescent="0.2">
      <c r="A61" s="7" t="s">
        <v>131</v>
      </c>
      <c r="B61" s="30">
        <f>$B$29/$B$34*100</f>
        <v>0.13859613663269138</v>
      </c>
      <c r="C61" s="31">
        <f>$C$29/$C$34*100</f>
        <v>0.38684165281678035</v>
      </c>
      <c r="D61" s="30">
        <f>$D$29/$D$34*100</f>
        <v>0.15173172072567345</v>
      </c>
      <c r="E61" s="31">
        <f>$E$29/$E$34*100</f>
        <v>0.28885324551816155</v>
      </c>
      <c r="F61" s="32"/>
      <c r="G61" s="30">
        <f t="shared" si="4"/>
        <v>-0.24824551618408897</v>
      </c>
      <c r="H61" s="31">
        <f t="shared" si="5"/>
        <v>-0.1371215247924881</v>
      </c>
    </row>
    <row r="62" spans="1:8" x14ac:dyDescent="0.2">
      <c r="A62" s="7" t="s">
        <v>132</v>
      </c>
      <c r="B62" s="30">
        <f>$B$30/$B$34*100</f>
        <v>3.0577772644587533</v>
      </c>
      <c r="C62" s="31">
        <f>$C$30/$C$34*100</f>
        <v>2.6591781763997937</v>
      </c>
      <c r="D62" s="30">
        <f>$D$30/$D$34*100</f>
        <v>2.8565145684441999</v>
      </c>
      <c r="E62" s="31">
        <f>$E$30/$E$34*100</f>
        <v>2.2426935032859716</v>
      </c>
      <c r="F62" s="32"/>
      <c r="G62" s="30">
        <f t="shared" si="4"/>
        <v>0.39859908805895961</v>
      </c>
      <c r="H62" s="31">
        <f t="shared" si="5"/>
        <v>0.61382106515822832</v>
      </c>
    </row>
    <row r="63" spans="1:8" x14ac:dyDescent="0.2">
      <c r="A63" s="7" t="s">
        <v>133</v>
      </c>
      <c r="B63" s="30">
        <f>$B$31/$B$34*100</f>
        <v>2.5553662691652468</v>
      </c>
      <c r="C63" s="31">
        <f>$C$31/$C$34*100</f>
        <v>3.3927445698893921</v>
      </c>
      <c r="D63" s="30">
        <f>$D$31/$D$34*100</f>
        <v>2.5909840571742717</v>
      </c>
      <c r="E63" s="31">
        <f>$E$31/$E$34*100</f>
        <v>3.0162808192928421</v>
      </c>
      <c r="F63" s="32"/>
      <c r="G63" s="30">
        <f t="shared" si="4"/>
        <v>-0.83737830072414532</v>
      </c>
      <c r="H63" s="31">
        <f t="shared" si="5"/>
        <v>-0.42529676211857037</v>
      </c>
    </row>
    <row r="64" spans="1:8" x14ac:dyDescent="0.2">
      <c r="A64" s="7" t="s">
        <v>134</v>
      </c>
      <c r="B64" s="30">
        <f>$B$32/$B$34*100</f>
        <v>16.957814800912423</v>
      </c>
      <c r="C64" s="31">
        <f>$C$32/$C$34*100</f>
        <v>16.662846008367239</v>
      </c>
      <c r="D64" s="30">
        <f>$D$32/$D$34*100</f>
        <v>15.961517317207258</v>
      </c>
      <c r="E64" s="31">
        <f>$E$32/$E$34*100</f>
        <v>15.199216476700117</v>
      </c>
      <c r="F64" s="32"/>
      <c r="G64" s="30">
        <f t="shared" si="4"/>
        <v>0.29496879254518404</v>
      </c>
      <c r="H64" s="31">
        <f t="shared" si="5"/>
        <v>0.76230084050714098</v>
      </c>
    </row>
    <row r="65" spans="1:8" x14ac:dyDescent="0.2">
      <c r="A65" s="142" t="s">
        <v>128</v>
      </c>
      <c r="B65" s="148">
        <f>$B$33/$B$34*100</f>
        <v>4.5505731527733664</v>
      </c>
      <c r="C65" s="149">
        <f>$C$33/$C$34*100</f>
        <v>4.0947905324087337</v>
      </c>
      <c r="D65" s="148">
        <f>$D$33/$D$34*100</f>
        <v>3.5777899945024743</v>
      </c>
      <c r="E65" s="149">
        <f>$E$33/$E$34*100</f>
        <v>3.4257852975827165</v>
      </c>
      <c r="F65" s="150"/>
      <c r="G65" s="148">
        <f t="shared" si="4"/>
        <v>0.45578262036463268</v>
      </c>
      <c r="H65" s="149">
        <f t="shared" si="5"/>
        <v>0.15200469691975771</v>
      </c>
    </row>
    <row r="66" spans="1:8" s="43" customFormat="1" x14ac:dyDescent="0.2">
      <c r="A66" s="27" t="s">
        <v>0</v>
      </c>
      <c r="B66" s="46">
        <f>SUM(B46:B65)</f>
        <v>99.999999999999986</v>
      </c>
      <c r="C66" s="47">
        <f>SUM(C46:C65)</f>
        <v>99.999999999999986</v>
      </c>
      <c r="D66" s="46">
        <f>SUM(D46:D65)</f>
        <v>100</v>
      </c>
      <c r="E66" s="47">
        <f>SUM(E46:E65)</f>
        <v>100</v>
      </c>
      <c r="F66" s="48"/>
      <c r="G66" s="46">
        <f t="shared" si="4"/>
        <v>0</v>
      </c>
      <c r="H66" s="47">
        <f t="shared" si="5"/>
        <v>0</v>
      </c>
    </row>
  </sheetData>
  <mergeCells count="16">
    <mergeCell ref="B45:C45"/>
    <mergeCell ref="D45:E45"/>
    <mergeCell ref="G45:H45"/>
    <mergeCell ref="B1:J1"/>
    <mergeCell ref="B5:C5"/>
    <mergeCell ref="D5:E5"/>
    <mergeCell ref="G5:J5"/>
    <mergeCell ref="E4:G4"/>
    <mergeCell ref="B2:J2"/>
    <mergeCell ref="G37:H37"/>
    <mergeCell ref="E36:G36"/>
    <mergeCell ref="B37:C37"/>
    <mergeCell ref="D37:E37"/>
    <mergeCell ref="B13:C13"/>
    <mergeCell ref="D13:E13"/>
    <mergeCell ref="G13:J13"/>
  </mergeCells>
  <phoneticPr fontId="3" type="noConversion"/>
  <printOptions horizontalCentered="1"/>
  <pageMargins left="0.39370078740157483" right="0.39370078740157483" top="0.39370078740157483" bottom="0.59055118110236227" header="0.39370078740157483" footer="0.19685039370078741"/>
  <pageSetup paperSize="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
    <pageSetUpPr fitToPage="1"/>
  </sheetPr>
  <dimension ref="A1:J76"/>
  <sheetViews>
    <sheetView tabSelected="1" workbookViewId="0">
      <selection activeCell="M1" sqref="M1"/>
    </sheetView>
  </sheetViews>
  <sheetFormatPr defaultRowHeight="12.75" x14ac:dyDescent="0.2"/>
  <cols>
    <col min="1" max="1" width="25.7109375" customWidth="1"/>
    <col min="6" max="6" width="1.7109375" customWidth="1"/>
  </cols>
  <sheetData>
    <row r="1" spans="1:10" s="52" customFormat="1" ht="20.25" x14ac:dyDescent="0.3">
      <c r="A1" s="4" t="s">
        <v>10</v>
      </c>
      <c r="B1" s="198" t="s">
        <v>18</v>
      </c>
      <c r="C1" s="199"/>
      <c r="D1" s="199"/>
      <c r="E1" s="199"/>
      <c r="F1" s="199"/>
      <c r="G1" s="199"/>
      <c r="H1" s="199"/>
      <c r="I1" s="199"/>
      <c r="J1" s="199"/>
    </row>
    <row r="2" spans="1:10" s="52" customFormat="1" ht="20.25" x14ac:dyDescent="0.3">
      <c r="A2" s="4" t="s">
        <v>111</v>
      </c>
      <c r="B2" s="202" t="s">
        <v>101</v>
      </c>
      <c r="C2" s="203"/>
      <c r="D2" s="203"/>
      <c r="E2" s="203"/>
      <c r="F2" s="203"/>
      <c r="G2" s="203"/>
      <c r="H2" s="203"/>
      <c r="I2" s="203"/>
      <c r="J2" s="203"/>
    </row>
    <row r="4" spans="1:10" x14ac:dyDescent="0.2">
      <c r="A4" s="3"/>
      <c r="B4" s="196" t="s">
        <v>1</v>
      </c>
      <c r="C4" s="197"/>
      <c r="D4" s="196" t="s">
        <v>2</v>
      </c>
      <c r="E4" s="197"/>
      <c r="F4" s="59"/>
      <c r="G4" s="196" t="s">
        <v>3</v>
      </c>
      <c r="H4" s="200"/>
      <c r="I4" s="200"/>
      <c r="J4" s="197"/>
    </row>
    <row r="5" spans="1:10" x14ac:dyDescent="0.2">
      <c r="A5" s="27" t="s">
        <v>0</v>
      </c>
      <c r="B5" s="57">
        <f>VALUE(RIGHT(B2, 4))</f>
        <v>2021</v>
      </c>
      <c r="C5" s="58">
        <f>B5-1</f>
        <v>2020</v>
      </c>
      <c r="D5" s="57">
        <f>B5</f>
        <v>2021</v>
      </c>
      <c r="E5" s="58">
        <f>C5</f>
        <v>2020</v>
      </c>
      <c r="F5" s="64"/>
      <c r="G5" s="57" t="s">
        <v>4</v>
      </c>
      <c r="H5" s="58" t="s">
        <v>2</v>
      </c>
      <c r="I5" s="57" t="s">
        <v>4</v>
      </c>
      <c r="J5" s="58" t="s">
        <v>2</v>
      </c>
    </row>
    <row r="6" spans="1:10" x14ac:dyDescent="0.2">
      <c r="A6" s="7" t="s">
        <v>31</v>
      </c>
      <c r="B6" s="65">
        <v>15</v>
      </c>
      <c r="C6" s="66">
        <v>15</v>
      </c>
      <c r="D6" s="65">
        <v>74</v>
      </c>
      <c r="E6" s="66">
        <v>71</v>
      </c>
      <c r="F6" s="67"/>
      <c r="G6" s="65">
        <f t="shared" ref="G6:G37" si="0">B6-C6</f>
        <v>0</v>
      </c>
      <c r="H6" s="66">
        <f t="shared" ref="H6:H37" si="1">D6-E6</f>
        <v>3</v>
      </c>
      <c r="I6" s="20">
        <f t="shared" ref="I6:I37" si="2">IF(C6=0, "-", IF(G6/C6&lt;10, G6/C6, "&gt;999%"))</f>
        <v>0</v>
      </c>
      <c r="J6" s="21">
        <f t="shared" ref="J6:J37" si="3">IF(E6=0, "-", IF(H6/E6&lt;10, H6/E6, "&gt;999%"))</f>
        <v>4.2253521126760563E-2</v>
      </c>
    </row>
    <row r="7" spans="1:10" x14ac:dyDescent="0.2">
      <c r="A7" s="7" t="s">
        <v>32</v>
      </c>
      <c r="B7" s="65">
        <v>0</v>
      </c>
      <c r="C7" s="66">
        <v>0</v>
      </c>
      <c r="D7" s="65">
        <v>1</v>
      </c>
      <c r="E7" s="66">
        <v>1</v>
      </c>
      <c r="F7" s="67"/>
      <c r="G7" s="65">
        <f t="shared" si="0"/>
        <v>0</v>
      </c>
      <c r="H7" s="66">
        <f t="shared" si="1"/>
        <v>0</v>
      </c>
      <c r="I7" s="20" t="str">
        <f t="shared" si="2"/>
        <v>-</v>
      </c>
      <c r="J7" s="21">
        <f t="shared" si="3"/>
        <v>0</v>
      </c>
    </row>
    <row r="8" spans="1:10" x14ac:dyDescent="0.2">
      <c r="A8" s="7" t="s">
        <v>33</v>
      </c>
      <c r="B8" s="65">
        <v>2</v>
      </c>
      <c r="C8" s="66">
        <v>5</v>
      </c>
      <c r="D8" s="65">
        <v>28</v>
      </c>
      <c r="E8" s="66">
        <v>26</v>
      </c>
      <c r="F8" s="67"/>
      <c r="G8" s="65">
        <f t="shared" si="0"/>
        <v>-3</v>
      </c>
      <c r="H8" s="66">
        <f t="shared" si="1"/>
        <v>2</v>
      </c>
      <c r="I8" s="20">
        <f t="shared" si="2"/>
        <v>-0.6</v>
      </c>
      <c r="J8" s="21">
        <f t="shared" si="3"/>
        <v>7.6923076923076927E-2</v>
      </c>
    </row>
    <row r="9" spans="1:10" x14ac:dyDescent="0.2">
      <c r="A9" s="7" t="s">
        <v>34</v>
      </c>
      <c r="B9" s="65">
        <v>649</v>
      </c>
      <c r="C9" s="66">
        <v>871</v>
      </c>
      <c r="D9" s="65">
        <v>4128</v>
      </c>
      <c r="E9" s="66">
        <v>3169</v>
      </c>
      <c r="F9" s="67"/>
      <c r="G9" s="65">
        <f t="shared" si="0"/>
        <v>-222</v>
      </c>
      <c r="H9" s="66">
        <f t="shared" si="1"/>
        <v>959</v>
      </c>
      <c r="I9" s="20">
        <f t="shared" si="2"/>
        <v>-0.25487944890929964</v>
      </c>
      <c r="J9" s="21">
        <f t="shared" si="3"/>
        <v>0.3026191227516567</v>
      </c>
    </row>
    <row r="10" spans="1:10" x14ac:dyDescent="0.2">
      <c r="A10" s="7" t="s">
        <v>35</v>
      </c>
      <c r="B10" s="65">
        <v>8</v>
      </c>
      <c r="C10" s="66">
        <v>9</v>
      </c>
      <c r="D10" s="65">
        <v>39</v>
      </c>
      <c r="E10" s="66">
        <v>26</v>
      </c>
      <c r="F10" s="67"/>
      <c r="G10" s="65">
        <f t="shared" si="0"/>
        <v>-1</v>
      </c>
      <c r="H10" s="66">
        <f t="shared" si="1"/>
        <v>13</v>
      </c>
      <c r="I10" s="20">
        <f t="shared" si="2"/>
        <v>-0.1111111111111111</v>
      </c>
      <c r="J10" s="21">
        <f t="shared" si="3"/>
        <v>0.5</v>
      </c>
    </row>
    <row r="11" spans="1:10" x14ac:dyDescent="0.2">
      <c r="A11" s="7" t="s">
        <v>36</v>
      </c>
      <c r="B11" s="65">
        <v>1105</v>
      </c>
      <c r="C11" s="66">
        <v>1151</v>
      </c>
      <c r="D11" s="65">
        <v>4913</v>
      </c>
      <c r="E11" s="66">
        <v>4245</v>
      </c>
      <c r="F11" s="67"/>
      <c r="G11" s="65">
        <f t="shared" si="0"/>
        <v>-46</v>
      </c>
      <c r="H11" s="66">
        <f t="shared" si="1"/>
        <v>668</v>
      </c>
      <c r="I11" s="20">
        <f t="shared" si="2"/>
        <v>-3.996524761077324E-2</v>
      </c>
      <c r="J11" s="21">
        <f t="shared" si="3"/>
        <v>0.15736160188457007</v>
      </c>
    </row>
    <row r="12" spans="1:10" x14ac:dyDescent="0.2">
      <c r="A12" s="7" t="s">
        <v>37</v>
      </c>
      <c r="B12" s="65">
        <v>0</v>
      </c>
      <c r="C12" s="66">
        <v>1</v>
      </c>
      <c r="D12" s="65">
        <v>0</v>
      </c>
      <c r="E12" s="66">
        <v>1</v>
      </c>
      <c r="F12" s="67"/>
      <c r="G12" s="65">
        <f t="shared" si="0"/>
        <v>-1</v>
      </c>
      <c r="H12" s="66">
        <f t="shared" si="1"/>
        <v>-1</v>
      </c>
      <c r="I12" s="20">
        <f t="shared" si="2"/>
        <v>-1</v>
      </c>
      <c r="J12" s="21">
        <f t="shared" si="3"/>
        <v>-1</v>
      </c>
    </row>
    <row r="13" spans="1:10" x14ac:dyDescent="0.2">
      <c r="A13" s="7" t="s">
        <v>38</v>
      </c>
      <c r="B13" s="65">
        <v>76</v>
      </c>
      <c r="C13" s="66">
        <v>0</v>
      </c>
      <c r="D13" s="65">
        <v>264</v>
      </c>
      <c r="E13" s="66">
        <v>0</v>
      </c>
      <c r="F13" s="67"/>
      <c r="G13" s="65">
        <f t="shared" si="0"/>
        <v>76</v>
      </c>
      <c r="H13" s="66">
        <f t="shared" si="1"/>
        <v>264</v>
      </c>
      <c r="I13" s="20" t="str">
        <f t="shared" si="2"/>
        <v>-</v>
      </c>
      <c r="J13" s="21" t="str">
        <f t="shared" si="3"/>
        <v>-</v>
      </c>
    </row>
    <row r="14" spans="1:10" x14ac:dyDescent="0.2">
      <c r="A14" s="7" t="s">
        <v>39</v>
      </c>
      <c r="B14" s="65">
        <v>7</v>
      </c>
      <c r="C14" s="66">
        <v>22</v>
      </c>
      <c r="D14" s="65">
        <v>43</v>
      </c>
      <c r="E14" s="66">
        <v>71</v>
      </c>
      <c r="F14" s="67"/>
      <c r="G14" s="65">
        <f t="shared" si="0"/>
        <v>-15</v>
      </c>
      <c r="H14" s="66">
        <f t="shared" si="1"/>
        <v>-28</v>
      </c>
      <c r="I14" s="20">
        <f t="shared" si="2"/>
        <v>-0.68181818181818177</v>
      </c>
      <c r="J14" s="21">
        <f t="shared" si="3"/>
        <v>-0.39436619718309857</v>
      </c>
    </row>
    <row r="15" spans="1:10" x14ac:dyDescent="0.2">
      <c r="A15" s="7" t="s">
        <v>40</v>
      </c>
      <c r="B15" s="65">
        <v>16</v>
      </c>
      <c r="C15" s="66">
        <v>10</v>
      </c>
      <c r="D15" s="65">
        <v>34</v>
      </c>
      <c r="E15" s="66">
        <v>53</v>
      </c>
      <c r="F15" s="67"/>
      <c r="G15" s="65">
        <f t="shared" si="0"/>
        <v>6</v>
      </c>
      <c r="H15" s="66">
        <f t="shared" si="1"/>
        <v>-19</v>
      </c>
      <c r="I15" s="20">
        <f t="shared" si="2"/>
        <v>0.6</v>
      </c>
      <c r="J15" s="21">
        <f t="shared" si="3"/>
        <v>-0.35849056603773582</v>
      </c>
    </row>
    <row r="16" spans="1:10" x14ac:dyDescent="0.2">
      <c r="A16" s="7" t="s">
        <v>43</v>
      </c>
      <c r="B16" s="65">
        <v>3</v>
      </c>
      <c r="C16" s="66">
        <v>4</v>
      </c>
      <c r="D16" s="65">
        <v>29</v>
      </c>
      <c r="E16" s="66">
        <v>39</v>
      </c>
      <c r="F16" s="67"/>
      <c r="G16" s="65">
        <f t="shared" si="0"/>
        <v>-1</v>
      </c>
      <c r="H16" s="66">
        <f t="shared" si="1"/>
        <v>-10</v>
      </c>
      <c r="I16" s="20">
        <f t="shared" si="2"/>
        <v>-0.25</v>
      </c>
      <c r="J16" s="21">
        <f t="shared" si="3"/>
        <v>-0.25641025641025639</v>
      </c>
    </row>
    <row r="17" spans="1:10" x14ac:dyDescent="0.2">
      <c r="A17" s="7" t="s">
        <v>44</v>
      </c>
      <c r="B17" s="65">
        <v>22</v>
      </c>
      <c r="C17" s="66">
        <v>42</v>
      </c>
      <c r="D17" s="65">
        <v>95</v>
      </c>
      <c r="E17" s="66">
        <v>120</v>
      </c>
      <c r="F17" s="67"/>
      <c r="G17" s="65">
        <f t="shared" si="0"/>
        <v>-20</v>
      </c>
      <c r="H17" s="66">
        <f t="shared" si="1"/>
        <v>-25</v>
      </c>
      <c r="I17" s="20">
        <f t="shared" si="2"/>
        <v>-0.47619047619047616</v>
      </c>
      <c r="J17" s="21">
        <f t="shared" si="3"/>
        <v>-0.20833333333333334</v>
      </c>
    </row>
    <row r="18" spans="1:10" x14ac:dyDescent="0.2">
      <c r="A18" s="7" t="s">
        <v>45</v>
      </c>
      <c r="B18" s="65">
        <v>14</v>
      </c>
      <c r="C18" s="66">
        <v>26</v>
      </c>
      <c r="D18" s="65">
        <v>160</v>
      </c>
      <c r="E18" s="66">
        <v>110</v>
      </c>
      <c r="F18" s="67"/>
      <c r="G18" s="65">
        <f t="shared" si="0"/>
        <v>-12</v>
      </c>
      <c r="H18" s="66">
        <f t="shared" si="1"/>
        <v>50</v>
      </c>
      <c r="I18" s="20">
        <f t="shared" si="2"/>
        <v>-0.46153846153846156</v>
      </c>
      <c r="J18" s="21">
        <f t="shared" si="3"/>
        <v>0.45454545454545453</v>
      </c>
    </row>
    <row r="19" spans="1:10" x14ac:dyDescent="0.2">
      <c r="A19" s="7" t="s">
        <v>46</v>
      </c>
      <c r="B19" s="65">
        <v>2249</v>
      </c>
      <c r="C19" s="66">
        <v>1976</v>
      </c>
      <c r="D19" s="65">
        <v>10339</v>
      </c>
      <c r="E19" s="66">
        <v>7359</v>
      </c>
      <c r="F19" s="67"/>
      <c r="G19" s="65">
        <f t="shared" si="0"/>
        <v>273</v>
      </c>
      <c r="H19" s="66">
        <f t="shared" si="1"/>
        <v>2980</v>
      </c>
      <c r="I19" s="20">
        <f t="shared" si="2"/>
        <v>0.13815789473684212</v>
      </c>
      <c r="J19" s="21">
        <f t="shared" si="3"/>
        <v>0.40494632422883542</v>
      </c>
    </row>
    <row r="20" spans="1:10" x14ac:dyDescent="0.2">
      <c r="A20" s="7" t="s">
        <v>49</v>
      </c>
      <c r="B20" s="65">
        <v>65</v>
      </c>
      <c r="C20" s="66">
        <v>14</v>
      </c>
      <c r="D20" s="65">
        <v>187</v>
      </c>
      <c r="E20" s="66">
        <v>43</v>
      </c>
      <c r="F20" s="67"/>
      <c r="G20" s="65">
        <f t="shared" si="0"/>
        <v>51</v>
      </c>
      <c r="H20" s="66">
        <f t="shared" si="1"/>
        <v>144</v>
      </c>
      <c r="I20" s="20">
        <f t="shared" si="2"/>
        <v>3.6428571428571428</v>
      </c>
      <c r="J20" s="21">
        <f t="shared" si="3"/>
        <v>3.3488372093023258</v>
      </c>
    </row>
    <row r="21" spans="1:10" x14ac:dyDescent="0.2">
      <c r="A21" s="7" t="s">
        <v>50</v>
      </c>
      <c r="B21" s="65">
        <v>626</v>
      </c>
      <c r="C21" s="66">
        <v>229</v>
      </c>
      <c r="D21" s="65">
        <v>2346</v>
      </c>
      <c r="E21" s="66">
        <v>739</v>
      </c>
      <c r="F21" s="67"/>
      <c r="G21" s="65">
        <f t="shared" si="0"/>
        <v>397</v>
      </c>
      <c r="H21" s="66">
        <f t="shared" si="1"/>
        <v>1607</v>
      </c>
      <c r="I21" s="20">
        <f t="shared" si="2"/>
        <v>1.7336244541484715</v>
      </c>
      <c r="J21" s="21">
        <f t="shared" si="3"/>
        <v>2.1745602165087958</v>
      </c>
    </row>
    <row r="22" spans="1:10" x14ac:dyDescent="0.2">
      <c r="A22" s="7" t="s">
        <v>52</v>
      </c>
      <c r="B22" s="65">
        <v>0</v>
      </c>
      <c r="C22" s="66">
        <v>461</v>
      </c>
      <c r="D22" s="65">
        <v>0</v>
      </c>
      <c r="E22" s="66">
        <v>3566</v>
      </c>
      <c r="F22" s="67"/>
      <c r="G22" s="65">
        <f t="shared" si="0"/>
        <v>-461</v>
      </c>
      <c r="H22" s="66">
        <f t="shared" si="1"/>
        <v>-3566</v>
      </c>
      <c r="I22" s="20">
        <f t="shared" si="2"/>
        <v>-1</v>
      </c>
      <c r="J22" s="21">
        <f t="shared" si="3"/>
        <v>-1</v>
      </c>
    </row>
    <row r="23" spans="1:10" x14ac:dyDescent="0.2">
      <c r="A23" s="7" t="s">
        <v>53</v>
      </c>
      <c r="B23" s="65">
        <v>365</v>
      </c>
      <c r="C23" s="66">
        <v>1112</v>
      </c>
      <c r="D23" s="65">
        <v>3719</v>
      </c>
      <c r="E23" s="66">
        <v>5189</v>
      </c>
      <c r="F23" s="67"/>
      <c r="G23" s="65">
        <f t="shared" si="0"/>
        <v>-747</v>
      </c>
      <c r="H23" s="66">
        <f t="shared" si="1"/>
        <v>-1470</v>
      </c>
      <c r="I23" s="20">
        <f t="shared" si="2"/>
        <v>-0.6717625899280576</v>
      </c>
      <c r="J23" s="21">
        <f t="shared" si="3"/>
        <v>-0.28329157833879359</v>
      </c>
    </row>
    <row r="24" spans="1:10" x14ac:dyDescent="0.2">
      <c r="A24" s="7" t="s">
        <v>54</v>
      </c>
      <c r="B24" s="65">
        <v>2335</v>
      </c>
      <c r="C24" s="66">
        <v>2641</v>
      </c>
      <c r="D24" s="65">
        <v>12378</v>
      </c>
      <c r="E24" s="66">
        <v>10249</v>
      </c>
      <c r="F24" s="67"/>
      <c r="G24" s="65">
        <f t="shared" si="0"/>
        <v>-306</v>
      </c>
      <c r="H24" s="66">
        <f t="shared" si="1"/>
        <v>2129</v>
      </c>
      <c r="I24" s="20">
        <f t="shared" si="2"/>
        <v>-0.11586520257478228</v>
      </c>
      <c r="J24" s="21">
        <f t="shared" si="3"/>
        <v>0.20772758317884671</v>
      </c>
    </row>
    <row r="25" spans="1:10" x14ac:dyDescent="0.2">
      <c r="A25" s="7" t="s">
        <v>56</v>
      </c>
      <c r="B25" s="65">
        <v>0</v>
      </c>
      <c r="C25" s="66">
        <v>0</v>
      </c>
      <c r="D25" s="65">
        <v>0</v>
      </c>
      <c r="E25" s="66">
        <v>26</v>
      </c>
      <c r="F25" s="67"/>
      <c r="G25" s="65">
        <f t="shared" si="0"/>
        <v>0</v>
      </c>
      <c r="H25" s="66">
        <f t="shared" si="1"/>
        <v>-26</v>
      </c>
      <c r="I25" s="20" t="str">
        <f t="shared" si="2"/>
        <v>-</v>
      </c>
      <c r="J25" s="21">
        <f t="shared" si="3"/>
        <v>-1</v>
      </c>
    </row>
    <row r="26" spans="1:10" x14ac:dyDescent="0.2">
      <c r="A26" s="7" t="s">
        <v>59</v>
      </c>
      <c r="B26" s="65">
        <v>1109</v>
      </c>
      <c r="C26" s="66">
        <v>697</v>
      </c>
      <c r="D26" s="65">
        <v>5394</v>
      </c>
      <c r="E26" s="66">
        <v>2899</v>
      </c>
      <c r="F26" s="67"/>
      <c r="G26" s="65">
        <f t="shared" si="0"/>
        <v>412</v>
      </c>
      <c r="H26" s="66">
        <f t="shared" si="1"/>
        <v>2495</v>
      </c>
      <c r="I26" s="20">
        <f t="shared" si="2"/>
        <v>0.5911047345767575</v>
      </c>
      <c r="J26" s="21">
        <f t="shared" si="3"/>
        <v>0.86064160055191441</v>
      </c>
    </row>
    <row r="27" spans="1:10" x14ac:dyDescent="0.2">
      <c r="A27" s="7" t="s">
        <v>60</v>
      </c>
      <c r="B27" s="65">
        <v>0</v>
      </c>
      <c r="C27" s="66">
        <v>1</v>
      </c>
      <c r="D27" s="65">
        <v>0</v>
      </c>
      <c r="E27" s="66">
        <v>1</v>
      </c>
      <c r="F27" s="67"/>
      <c r="G27" s="65">
        <f t="shared" si="0"/>
        <v>-1</v>
      </c>
      <c r="H27" s="66">
        <f t="shared" si="1"/>
        <v>-1</v>
      </c>
      <c r="I27" s="20">
        <f t="shared" si="2"/>
        <v>-1</v>
      </c>
      <c r="J27" s="21">
        <f t="shared" si="3"/>
        <v>-1</v>
      </c>
    </row>
    <row r="28" spans="1:10" x14ac:dyDescent="0.2">
      <c r="A28" s="7" t="s">
        <v>62</v>
      </c>
      <c r="B28" s="65">
        <v>92</v>
      </c>
      <c r="C28" s="66">
        <v>98</v>
      </c>
      <c r="D28" s="65">
        <v>278</v>
      </c>
      <c r="E28" s="66">
        <v>334</v>
      </c>
      <c r="F28" s="67"/>
      <c r="G28" s="65">
        <f t="shared" si="0"/>
        <v>-6</v>
      </c>
      <c r="H28" s="66">
        <f t="shared" si="1"/>
        <v>-56</v>
      </c>
      <c r="I28" s="20">
        <f t="shared" si="2"/>
        <v>-6.1224489795918366E-2</v>
      </c>
      <c r="J28" s="21">
        <f t="shared" si="3"/>
        <v>-0.16766467065868262</v>
      </c>
    </row>
    <row r="29" spans="1:10" x14ac:dyDescent="0.2">
      <c r="A29" s="7" t="s">
        <v>63</v>
      </c>
      <c r="B29" s="65">
        <v>273</v>
      </c>
      <c r="C29" s="66">
        <v>229</v>
      </c>
      <c r="D29" s="65">
        <v>1276</v>
      </c>
      <c r="E29" s="66">
        <v>731</v>
      </c>
      <c r="F29" s="67"/>
      <c r="G29" s="65">
        <f t="shared" si="0"/>
        <v>44</v>
      </c>
      <c r="H29" s="66">
        <f t="shared" si="1"/>
        <v>545</v>
      </c>
      <c r="I29" s="20">
        <f t="shared" si="2"/>
        <v>0.19213973799126638</v>
      </c>
      <c r="J29" s="21">
        <f t="shared" si="3"/>
        <v>0.74555403556771549</v>
      </c>
    </row>
    <row r="30" spans="1:10" x14ac:dyDescent="0.2">
      <c r="A30" s="7" t="s">
        <v>65</v>
      </c>
      <c r="B30" s="65">
        <v>2585</v>
      </c>
      <c r="C30" s="66">
        <v>2057</v>
      </c>
      <c r="D30" s="65">
        <v>12468</v>
      </c>
      <c r="E30" s="66">
        <v>9190</v>
      </c>
      <c r="F30" s="67"/>
      <c r="G30" s="65">
        <f t="shared" si="0"/>
        <v>528</v>
      </c>
      <c r="H30" s="66">
        <f t="shared" si="1"/>
        <v>3278</v>
      </c>
      <c r="I30" s="20">
        <f t="shared" si="2"/>
        <v>0.25668449197860965</v>
      </c>
      <c r="J30" s="21">
        <f t="shared" si="3"/>
        <v>0.35669205658324266</v>
      </c>
    </row>
    <row r="31" spans="1:10" x14ac:dyDescent="0.2">
      <c r="A31" s="7" t="s">
        <v>66</v>
      </c>
      <c r="B31" s="65">
        <v>4</v>
      </c>
      <c r="C31" s="66">
        <v>2</v>
      </c>
      <c r="D31" s="65">
        <v>22</v>
      </c>
      <c r="E31" s="66">
        <v>15</v>
      </c>
      <c r="F31" s="67"/>
      <c r="G31" s="65">
        <f t="shared" si="0"/>
        <v>2</v>
      </c>
      <c r="H31" s="66">
        <f t="shared" si="1"/>
        <v>7</v>
      </c>
      <c r="I31" s="20">
        <f t="shared" si="2"/>
        <v>1</v>
      </c>
      <c r="J31" s="21">
        <f t="shared" si="3"/>
        <v>0.46666666666666667</v>
      </c>
    </row>
    <row r="32" spans="1:10" x14ac:dyDescent="0.2">
      <c r="A32" s="7" t="s">
        <v>67</v>
      </c>
      <c r="B32" s="65">
        <v>328</v>
      </c>
      <c r="C32" s="66">
        <v>394</v>
      </c>
      <c r="D32" s="65">
        <v>1461</v>
      </c>
      <c r="E32" s="66">
        <v>1442</v>
      </c>
      <c r="F32" s="67"/>
      <c r="G32" s="65">
        <f t="shared" si="0"/>
        <v>-66</v>
      </c>
      <c r="H32" s="66">
        <f t="shared" si="1"/>
        <v>19</v>
      </c>
      <c r="I32" s="20">
        <f t="shared" si="2"/>
        <v>-0.16751269035532995</v>
      </c>
      <c r="J32" s="21">
        <f t="shared" si="3"/>
        <v>1.3176144244105409E-2</v>
      </c>
    </row>
    <row r="33" spans="1:10" x14ac:dyDescent="0.2">
      <c r="A33" s="7" t="s">
        <v>68</v>
      </c>
      <c r="B33" s="65">
        <v>724</v>
      </c>
      <c r="C33" s="66">
        <v>412</v>
      </c>
      <c r="D33" s="65">
        <v>2906</v>
      </c>
      <c r="E33" s="66">
        <v>1276</v>
      </c>
      <c r="F33" s="67"/>
      <c r="G33" s="65">
        <f t="shared" si="0"/>
        <v>312</v>
      </c>
      <c r="H33" s="66">
        <f t="shared" si="1"/>
        <v>1630</v>
      </c>
      <c r="I33" s="20">
        <f t="shared" si="2"/>
        <v>0.75728155339805825</v>
      </c>
      <c r="J33" s="21">
        <f t="shared" si="3"/>
        <v>1.2774294670846396</v>
      </c>
    </row>
    <row r="34" spans="1:10" x14ac:dyDescent="0.2">
      <c r="A34" s="7" t="s">
        <v>69</v>
      </c>
      <c r="B34" s="65">
        <v>420</v>
      </c>
      <c r="C34" s="66">
        <v>685</v>
      </c>
      <c r="D34" s="65">
        <v>2238</v>
      </c>
      <c r="E34" s="66">
        <v>1989</v>
      </c>
      <c r="F34" s="67"/>
      <c r="G34" s="65">
        <f t="shared" si="0"/>
        <v>-265</v>
      </c>
      <c r="H34" s="66">
        <f t="shared" si="1"/>
        <v>249</v>
      </c>
      <c r="I34" s="20">
        <f t="shared" si="2"/>
        <v>-0.38686131386861317</v>
      </c>
      <c r="J34" s="21">
        <f t="shared" si="3"/>
        <v>0.12518853695324283</v>
      </c>
    </row>
    <row r="35" spans="1:10" x14ac:dyDescent="0.2">
      <c r="A35" s="7" t="s">
        <v>70</v>
      </c>
      <c r="B35" s="65">
        <v>1</v>
      </c>
      <c r="C35" s="66">
        <v>5</v>
      </c>
      <c r="D35" s="65">
        <v>6</v>
      </c>
      <c r="E35" s="66">
        <v>13</v>
      </c>
      <c r="F35" s="67"/>
      <c r="G35" s="65">
        <f t="shared" si="0"/>
        <v>-4</v>
      </c>
      <c r="H35" s="66">
        <f t="shared" si="1"/>
        <v>-7</v>
      </c>
      <c r="I35" s="20">
        <f t="shared" si="2"/>
        <v>-0.8</v>
      </c>
      <c r="J35" s="21">
        <f t="shared" si="3"/>
        <v>-0.53846153846153844</v>
      </c>
    </row>
    <row r="36" spans="1:10" x14ac:dyDescent="0.2">
      <c r="A36" s="7" t="s">
        <v>73</v>
      </c>
      <c r="B36" s="65">
        <v>29</v>
      </c>
      <c r="C36" s="66">
        <v>29</v>
      </c>
      <c r="D36" s="65">
        <v>124</v>
      </c>
      <c r="E36" s="66">
        <v>102</v>
      </c>
      <c r="F36" s="67"/>
      <c r="G36" s="65">
        <f t="shared" si="0"/>
        <v>0</v>
      </c>
      <c r="H36" s="66">
        <f t="shared" si="1"/>
        <v>22</v>
      </c>
      <c r="I36" s="20">
        <f t="shared" si="2"/>
        <v>0</v>
      </c>
      <c r="J36" s="21">
        <f t="shared" si="3"/>
        <v>0.21568627450980393</v>
      </c>
    </row>
    <row r="37" spans="1:10" x14ac:dyDescent="0.2">
      <c r="A37" s="7" t="s">
        <v>74</v>
      </c>
      <c r="B37" s="65">
        <v>3910</v>
      </c>
      <c r="C37" s="66">
        <v>2872</v>
      </c>
      <c r="D37" s="65">
        <v>19644</v>
      </c>
      <c r="E37" s="66">
        <v>11801</v>
      </c>
      <c r="F37" s="67"/>
      <c r="G37" s="65">
        <f t="shared" si="0"/>
        <v>1038</v>
      </c>
      <c r="H37" s="66">
        <f t="shared" si="1"/>
        <v>7843</v>
      </c>
      <c r="I37" s="20">
        <f t="shared" si="2"/>
        <v>0.36142061281337046</v>
      </c>
      <c r="J37" s="21">
        <f t="shared" si="3"/>
        <v>0.66460469451741377</v>
      </c>
    </row>
    <row r="38" spans="1:10" x14ac:dyDescent="0.2">
      <c r="A38" s="7" t="s">
        <v>75</v>
      </c>
      <c r="B38" s="65">
        <v>1</v>
      </c>
      <c r="C38" s="66">
        <v>3</v>
      </c>
      <c r="D38" s="65">
        <v>17</v>
      </c>
      <c r="E38" s="66">
        <v>14</v>
      </c>
      <c r="F38" s="67"/>
      <c r="G38" s="65">
        <f t="shared" ref="G38:G74" si="4">B38-C38</f>
        <v>-2</v>
      </c>
      <c r="H38" s="66">
        <f t="shared" ref="H38:H74" si="5">D38-E38</f>
        <v>3</v>
      </c>
      <c r="I38" s="20">
        <f t="shared" ref="I38:I74" si="6">IF(C38=0, "-", IF(G38/C38&lt;10, G38/C38, "&gt;999%"))</f>
        <v>-0.66666666666666663</v>
      </c>
      <c r="J38" s="21">
        <f t="shared" ref="J38:J74" si="7">IF(E38=0, "-", IF(H38/E38&lt;10, H38/E38, "&gt;999%"))</f>
        <v>0.21428571428571427</v>
      </c>
    </row>
    <row r="39" spans="1:10" x14ac:dyDescent="0.2">
      <c r="A39" s="7" t="s">
        <v>76</v>
      </c>
      <c r="B39" s="65">
        <v>1102</v>
      </c>
      <c r="C39" s="66">
        <v>1357</v>
      </c>
      <c r="D39" s="65">
        <v>5370</v>
      </c>
      <c r="E39" s="66">
        <v>4692</v>
      </c>
      <c r="F39" s="67"/>
      <c r="G39" s="65">
        <f t="shared" si="4"/>
        <v>-255</v>
      </c>
      <c r="H39" s="66">
        <f t="shared" si="5"/>
        <v>678</v>
      </c>
      <c r="I39" s="20">
        <f t="shared" si="6"/>
        <v>-0.18791451731761238</v>
      </c>
      <c r="J39" s="21">
        <f t="shared" si="7"/>
        <v>0.14450127877237851</v>
      </c>
    </row>
    <row r="40" spans="1:10" x14ac:dyDescent="0.2">
      <c r="A40" s="7" t="s">
        <v>78</v>
      </c>
      <c r="B40" s="65">
        <v>152</v>
      </c>
      <c r="C40" s="66">
        <v>302</v>
      </c>
      <c r="D40" s="65">
        <v>611</v>
      </c>
      <c r="E40" s="66">
        <v>982</v>
      </c>
      <c r="F40" s="67"/>
      <c r="G40" s="65">
        <f t="shared" si="4"/>
        <v>-150</v>
      </c>
      <c r="H40" s="66">
        <f t="shared" si="5"/>
        <v>-371</v>
      </c>
      <c r="I40" s="20">
        <f t="shared" si="6"/>
        <v>-0.49668874172185429</v>
      </c>
      <c r="J40" s="21">
        <f t="shared" si="7"/>
        <v>-0.37780040733197556</v>
      </c>
    </row>
    <row r="41" spans="1:10" x14ac:dyDescent="0.2">
      <c r="A41" s="7" t="s">
        <v>79</v>
      </c>
      <c r="B41" s="65">
        <v>1438</v>
      </c>
      <c r="C41" s="66">
        <v>454</v>
      </c>
      <c r="D41" s="65">
        <v>6816</v>
      </c>
      <c r="E41" s="66">
        <v>2046</v>
      </c>
      <c r="F41" s="67"/>
      <c r="G41" s="65">
        <f t="shared" si="4"/>
        <v>984</v>
      </c>
      <c r="H41" s="66">
        <f t="shared" si="5"/>
        <v>4770</v>
      </c>
      <c r="I41" s="20">
        <f t="shared" si="6"/>
        <v>2.1674008810572687</v>
      </c>
      <c r="J41" s="21">
        <f t="shared" si="7"/>
        <v>2.3313782991202348</v>
      </c>
    </row>
    <row r="42" spans="1:10" x14ac:dyDescent="0.2">
      <c r="A42" s="7" t="s">
        <v>80</v>
      </c>
      <c r="B42" s="65">
        <v>202</v>
      </c>
      <c r="C42" s="66">
        <v>174</v>
      </c>
      <c r="D42" s="65">
        <v>717</v>
      </c>
      <c r="E42" s="66">
        <v>537</v>
      </c>
      <c r="F42" s="67"/>
      <c r="G42" s="65">
        <f t="shared" si="4"/>
        <v>28</v>
      </c>
      <c r="H42" s="66">
        <f t="shared" si="5"/>
        <v>180</v>
      </c>
      <c r="I42" s="20">
        <f t="shared" si="6"/>
        <v>0.16091954022988506</v>
      </c>
      <c r="J42" s="21">
        <f t="shared" si="7"/>
        <v>0.33519553072625696</v>
      </c>
    </row>
    <row r="43" spans="1:10" x14ac:dyDescent="0.2">
      <c r="A43" s="7" t="s">
        <v>81</v>
      </c>
      <c r="B43" s="65">
        <v>1651</v>
      </c>
      <c r="C43" s="66">
        <v>2059</v>
      </c>
      <c r="D43" s="65">
        <v>10194</v>
      </c>
      <c r="E43" s="66">
        <v>8164</v>
      </c>
      <c r="F43" s="67"/>
      <c r="G43" s="65">
        <f t="shared" si="4"/>
        <v>-408</v>
      </c>
      <c r="H43" s="66">
        <f t="shared" si="5"/>
        <v>2030</v>
      </c>
      <c r="I43" s="20">
        <f t="shared" si="6"/>
        <v>-0.19815444390480816</v>
      </c>
      <c r="J43" s="21">
        <f t="shared" si="7"/>
        <v>0.24865262126408624</v>
      </c>
    </row>
    <row r="44" spans="1:10" x14ac:dyDescent="0.2">
      <c r="A44" s="7" t="s">
        <v>82</v>
      </c>
      <c r="B44" s="65">
        <v>0</v>
      </c>
      <c r="C44" s="66">
        <v>0</v>
      </c>
      <c r="D44" s="65">
        <v>0</v>
      </c>
      <c r="E44" s="66">
        <v>2</v>
      </c>
      <c r="F44" s="67"/>
      <c r="G44" s="65">
        <f t="shared" si="4"/>
        <v>0</v>
      </c>
      <c r="H44" s="66">
        <f t="shared" si="5"/>
        <v>-2</v>
      </c>
      <c r="I44" s="20" t="str">
        <f t="shared" si="6"/>
        <v>-</v>
      </c>
      <c r="J44" s="21">
        <f t="shared" si="7"/>
        <v>-1</v>
      </c>
    </row>
    <row r="45" spans="1:10" x14ac:dyDescent="0.2">
      <c r="A45" s="7" t="s">
        <v>83</v>
      </c>
      <c r="B45" s="65">
        <v>1150</v>
      </c>
      <c r="C45" s="66">
        <v>1112</v>
      </c>
      <c r="D45" s="65">
        <v>6389</v>
      </c>
      <c r="E45" s="66">
        <v>5322</v>
      </c>
      <c r="F45" s="67"/>
      <c r="G45" s="65">
        <f t="shared" si="4"/>
        <v>38</v>
      </c>
      <c r="H45" s="66">
        <f t="shared" si="5"/>
        <v>1067</v>
      </c>
      <c r="I45" s="20">
        <f t="shared" si="6"/>
        <v>3.41726618705036E-2</v>
      </c>
      <c r="J45" s="21">
        <f t="shared" si="7"/>
        <v>0.20048853814355505</v>
      </c>
    </row>
    <row r="46" spans="1:10" x14ac:dyDescent="0.2">
      <c r="A46" s="7" t="s">
        <v>84</v>
      </c>
      <c r="B46" s="65">
        <v>91</v>
      </c>
      <c r="C46" s="66">
        <v>125</v>
      </c>
      <c r="D46" s="65">
        <v>446</v>
      </c>
      <c r="E46" s="66">
        <v>426</v>
      </c>
      <c r="F46" s="67"/>
      <c r="G46" s="65">
        <f t="shared" si="4"/>
        <v>-34</v>
      </c>
      <c r="H46" s="66">
        <f t="shared" si="5"/>
        <v>20</v>
      </c>
      <c r="I46" s="20">
        <f t="shared" si="6"/>
        <v>-0.27200000000000002</v>
      </c>
      <c r="J46" s="21">
        <f t="shared" si="7"/>
        <v>4.6948356807511735E-2</v>
      </c>
    </row>
    <row r="47" spans="1:10" x14ac:dyDescent="0.2">
      <c r="A47" s="7" t="s">
        <v>85</v>
      </c>
      <c r="B47" s="65">
        <v>153</v>
      </c>
      <c r="C47" s="66">
        <v>196</v>
      </c>
      <c r="D47" s="65">
        <v>986</v>
      </c>
      <c r="E47" s="66">
        <v>797</v>
      </c>
      <c r="F47" s="67"/>
      <c r="G47" s="65">
        <f t="shared" si="4"/>
        <v>-43</v>
      </c>
      <c r="H47" s="66">
        <f t="shared" si="5"/>
        <v>189</v>
      </c>
      <c r="I47" s="20">
        <f t="shared" si="6"/>
        <v>-0.21938775510204081</v>
      </c>
      <c r="J47" s="21">
        <f t="shared" si="7"/>
        <v>0.2371392722710163</v>
      </c>
    </row>
    <row r="48" spans="1:10" x14ac:dyDescent="0.2">
      <c r="A48" s="7" t="s">
        <v>86</v>
      </c>
      <c r="B48" s="65">
        <v>154</v>
      </c>
      <c r="C48" s="66">
        <v>144</v>
      </c>
      <c r="D48" s="65">
        <v>538</v>
      </c>
      <c r="E48" s="66">
        <v>482</v>
      </c>
      <c r="F48" s="67"/>
      <c r="G48" s="65">
        <f t="shared" si="4"/>
        <v>10</v>
      </c>
      <c r="H48" s="66">
        <f t="shared" si="5"/>
        <v>56</v>
      </c>
      <c r="I48" s="20">
        <f t="shared" si="6"/>
        <v>6.9444444444444448E-2</v>
      </c>
      <c r="J48" s="21">
        <f t="shared" si="7"/>
        <v>0.11618257261410789</v>
      </c>
    </row>
    <row r="49" spans="1:10" x14ac:dyDescent="0.2">
      <c r="A49" s="7" t="s">
        <v>87</v>
      </c>
      <c r="B49" s="65">
        <v>236</v>
      </c>
      <c r="C49" s="66">
        <v>210</v>
      </c>
      <c r="D49" s="65">
        <v>791</v>
      </c>
      <c r="E49" s="66">
        <v>583</v>
      </c>
      <c r="F49" s="67"/>
      <c r="G49" s="65">
        <f t="shared" si="4"/>
        <v>26</v>
      </c>
      <c r="H49" s="66">
        <f t="shared" si="5"/>
        <v>208</v>
      </c>
      <c r="I49" s="20">
        <f t="shared" si="6"/>
        <v>0.12380952380952381</v>
      </c>
      <c r="J49" s="21">
        <f t="shared" si="7"/>
        <v>0.35677530017152659</v>
      </c>
    </row>
    <row r="50" spans="1:10" x14ac:dyDescent="0.2">
      <c r="A50" s="7" t="s">
        <v>88</v>
      </c>
      <c r="B50" s="65">
        <v>0</v>
      </c>
      <c r="C50" s="66">
        <v>3</v>
      </c>
      <c r="D50" s="65">
        <v>9</v>
      </c>
      <c r="E50" s="66">
        <v>6</v>
      </c>
      <c r="F50" s="67"/>
      <c r="G50" s="65">
        <f t="shared" si="4"/>
        <v>-3</v>
      </c>
      <c r="H50" s="66">
        <f t="shared" si="5"/>
        <v>3</v>
      </c>
      <c r="I50" s="20">
        <f t="shared" si="6"/>
        <v>-1</v>
      </c>
      <c r="J50" s="21">
        <f t="shared" si="7"/>
        <v>0.5</v>
      </c>
    </row>
    <row r="51" spans="1:10" x14ac:dyDescent="0.2">
      <c r="A51" s="7" t="s">
        <v>90</v>
      </c>
      <c r="B51" s="65">
        <v>330</v>
      </c>
      <c r="C51" s="66">
        <v>250</v>
      </c>
      <c r="D51" s="65">
        <v>1998</v>
      </c>
      <c r="E51" s="66">
        <v>1060</v>
      </c>
      <c r="F51" s="67"/>
      <c r="G51" s="65">
        <f t="shared" si="4"/>
        <v>80</v>
      </c>
      <c r="H51" s="66">
        <f t="shared" si="5"/>
        <v>938</v>
      </c>
      <c r="I51" s="20">
        <f t="shared" si="6"/>
        <v>0.32</v>
      </c>
      <c r="J51" s="21">
        <f t="shared" si="7"/>
        <v>0.88490566037735852</v>
      </c>
    </row>
    <row r="52" spans="1:10" x14ac:dyDescent="0.2">
      <c r="A52" s="7" t="s">
        <v>91</v>
      </c>
      <c r="B52" s="65">
        <v>82</v>
      </c>
      <c r="C52" s="66">
        <v>50</v>
      </c>
      <c r="D52" s="65">
        <v>349</v>
      </c>
      <c r="E52" s="66">
        <v>163</v>
      </c>
      <c r="F52" s="67"/>
      <c r="G52" s="65">
        <f t="shared" si="4"/>
        <v>32</v>
      </c>
      <c r="H52" s="66">
        <f t="shared" si="5"/>
        <v>186</v>
      </c>
      <c r="I52" s="20">
        <f t="shared" si="6"/>
        <v>0.64</v>
      </c>
      <c r="J52" s="21">
        <f t="shared" si="7"/>
        <v>1.1411042944785277</v>
      </c>
    </row>
    <row r="53" spans="1:10" x14ac:dyDescent="0.2">
      <c r="A53" s="7" t="s">
        <v>92</v>
      </c>
      <c r="B53" s="65">
        <v>980</v>
      </c>
      <c r="C53" s="66">
        <v>1358</v>
      </c>
      <c r="D53" s="65">
        <v>7454</v>
      </c>
      <c r="E53" s="66">
        <v>5514</v>
      </c>
      <c r="F53" s="67"/>
      <c r="G53" s="65">
        <f t="shared" si="4"/>
        <v>-378</v>
      </c>
      <c r="H53" s="66">
        <f t="shared" si="5"/>
        <v>1940</v>
      </c>
      <c r="I53" s="20">
        <f t="shared" si="6"/>
        <v>-0.27835051546391754</v>
      </c>
      <c r="J53" s="21">
        <f t="shared" si="7"/>
        <v>0.35183170112441059</v>
      </c>
    </row>
    <row r="54" spans="1:10" x14ac:dyDescent="0.2">
      <c r="A54" s="7" t="s">
        <v>93</v>
      </c>
      <c r="B54" s="65">
        <v>473</v>
      </c>
      <c r="C54" s="66">
        <v>501</v>
      </c>
      <c r="D54" s="65">
        <v>2554</v>
      </c>
      <c r="E54" s="66">
        <v>2181</v>
      </c>
      <c r="F54" s="67"/>
      <c r="G54" s="65">
        <f t="shared" si="4"/>
        <v>-28</v>
      </c>
      <c r="H54" s="66">
        <f t="shared" si="5"/>
        <v>373</v>
      </c>
      <c r="I54" s="20">
        <f t="shared" si="6"/>
        <v>-5.588822355289421E-2</v>
      </c>
      <c r="J54" s="21">
        <f t="shared" si="7"/>
        <v>0.17102246675836771</v>
      </c>
    </row>
    <row r="55" spans="1:10" x14ac:dyDescent="0.2">
      <c r="A55" s="7" t="s">
        <v>94</v>
      </c>
      <c r="B55" s="65">
        <v>6091</v>
      </c>
      <c r="C55" s="66">
        <v>6958</v>
      </c>
      <c r="D55" s="65">
        <v>37406</v>
      </c>
      <c r="E55" s="66">
        <v>30675</v>
      </c>
      <c r="F55" s="67"/>
      <c r="G55" s="65">
        <f t="shared" si="4"/>
        <v>-867</v>
      </c>
      <c r="H55" s="66">
        <f t="shared" si="5"/>
        <v>6731</v>
      </c>
      <c r="I55" s="20">
        <f t="shared" si="6"/>
        <v>-0.12460477148605921</v>
      </c>
      <c r="J55" s="21">
        <f t="shared" si="7"/>
        <v>0.21942950285248575</v>
      </c>
    </row>
    <row r="56" spans="1:10" x14ac:dyDescent="0.2">
      <c r="A56" s="7" t="s">
        <v>96</v>
      </c>
      <c r="B56" s="65">
        <v>1672</v>
      </c>
      <c r="C56" s="66">
        <v>2007</v>
      </c>
      <c r="D56" s="65">
        <v>7411</v>
      </c>
      <c r="E56" s="66">
        <v>7121</v>
      </c>
      <c r="F56" s="67"/>
      <c r="G56" s="65">
        <f t="shared" si="4"/>
        <v>-335</v>
      </c>
      <c r="H56" s="66">
        <f t="shared" si="5"/>
        <v>290</v>
      </c>
      <c r="I56" s="20">
        <f t="shared" si="6"/>
        <v>-0.16691579471848531</v>
      </c>
      <c r="J56" s="21">
        <f t="shared" si="7"/>
        <v>4.0724617329026824E-2</v>
      </c>
    </row>
    <row r="57" spans="1:10" x14ac:dyDescent="0.2">
      <c r="A57" s="7" t="s">
        <v>97</v>
      </c>
      <c r="B57" s="65">
        <v>450</v>
      </c>
      <c r="C57" s="66">
        <v>450</v>
      </c>
      <c r="D57" s="65">
        <v>2338</v>
      </c>
      <c r="E57" s="66">
        <v>1383</v>
      </c>
      <c r="F57" s="67"/>
      <c r="G57" s="65">
        <f t="shared" si="4"/>
        <v>0</v>
      </c>
      <c r="H57" s="66">
        <f t="shared" si="5"/>
        <v>955</v>
      </c>
      <c r="I57" s="20">
        <f t="shared" si="6"/>
        <v>0</v>
      </c>
      <c r="J57" s="21">
        <f t="shared" si="7"/>
        <v>0.69052783803326101</v>
      </c>
    </row>
    <row r="58" spans="1:10" x14ac:dyDescent="0.2">
      <c r="A58" s="142" t="s">
        <v>41</v>
      </c>
      <c r="B58" s="143">
        <v>15</v>
      </c>
      <c r="C58" s="144">
        <v>12</v>
      </c>
      <c r="D58" s="143">
        <v>78</v>
      </c>
      <c r="E58" s="144">
        <v>61</v>
      </c>
      <c r="F58" s="145"/>
      <c r="G58" s="143">
        <f t="shared" si="4"/>
        <v>3</v>
      </c>
      <c r="H58" s="144">
        <f t="shared" si="5"/>
        <v>17</v>
      </c>
      <c r="I58" s="151">
        <f t="shared" si="6"/>
        <v>0.25</v>
      </c>
      <c r="J58" s="152">
        <f t="shared" si="7"/>
        <v>0.27868852459016391</v>
      </c>
    </row>
    <row r="59" spans="1:10" x14ac:dyDescent="0.2">
      <c r="A59" s="7" t="s">
        <v>42</v>
      </c>
      <c r="B59" s="65">
        <v>20</v>
      </c>
      <c r="C59" s="66">
        <v>14</v>
      </c>
      <c r="D59" s="65">
        <v>65</v>
      </c>
      <c r="E59" s="66">
        <v>19</v>
      </c>
      <c r="F59" s="67"/>
      <c r="G59" s="65">
        <f t="shared" si="4"/>
        <v>6</v>
      </c>
      <c r="H59" s="66">
        <f t="shared" si="5"/>
        <v>46</v>
      </c>
      <c r="I59" s="20">
        <f t="shared" si="6"/>
        <v>0.42857142857142855</v>
      </c>
      <c r="J59" s="21">
        <f t="shared" si="7"/>
        <v>2.4210526315789473</v>
      </c>
    </row>
    <row r="60" spans="1:10" x14ac:dyDescent="0.2">
      <c r="A60" s="7" t="s">
        <v>47</v>
      </c>
      <c r="B60" s="65">
        <v>10</v>
      </c>
      <c r="C60" s="66">
        <v>5</v>
      </c>
      <c r="D60" s="65">
        <v>47</v>
      </c>
      <c r="E60" s="66">
        <v>33</v>
      </c>
      <c r="F60" s="67"/>
      <c r="G60" s="65">
        <f t="shared" si="4"/>
        <v>5</v>
      </c>
      <c r="H60" s="66">
        <f t="shared" si="5"/>
        <v>14</v>
      </c>
      <c r="I60" s="20">
        <f t="shared" si="6"/>
        <v>1</v>
      </c>
      <c r="J60" s="21">
        <f t="shared" si="7"/>
        <v>0.42424242424242425</v>
      </c>
    </row>
    <row r="61" spans="1:10" x14ac:dyDescent="0.2">
      <c r="A61" s="7" t="s">
        <v>48</v>
      </c>
      <c r="B61" s="65">
        <v>218</v>
      </c>
      <c r="C61" s="66">
        <v>160</v>
      </c>
      <c r="D61" s="65">
        <v>750</v>
      </c>
      <c r="E61" s="66">
        <v>514</v>
      </c>
      <c r="F61" s="67"/>
      <c r="G61" s="65">
        <f t="shared" si="4"/>
        <v>58</v>
      </c>
      <c r="H61" s="66">
        <f t="shared" si="5"/>
        <v>236</v>
      </c>
      <c r="I61" s="20">
        <f t="shared" si="6"/>
        <v>0.36249999999999999</v>
      </c>
      <c r="J61" s="21">
        <f t="shared" si="7"/>
        <v>0.45914396887159531</v>
      </c>
    </row>
    <row r="62" spans="1:10" x14ac:dyDescent="0.2">
      <c r="A62" s="7" t="s">
        <v>51</v>
      </c>
      <c r="B62" s="65">
        <v>267</v>
      </c>
      <c r="C62" s="66">
        <v>249</v>
      </c>
      <c r="D62" s="65">
        <v>1202</v>
      </c>
      <c r="E62" s="66">
        <v>914</v>
      </c>
      <c r="F62" s="67"/>
      <c r="G62" s="65">
        <f t="shared" si="4"/>
        <v>18</v>
      </c>
      <c r="H62" s="66">
        <f t="shared" si="5"/>
        <v>288</v>
      </c>
      <c r="I62" s="20">
        <f t="shared" si="6"/>
        <v>7.2289156626506021E-2</v>
      </c>
      <c r="J62" s="21">
        <f t="shared" si="7"/>
        <v>0.31509846827133481</v>
      </c>
    </row>
    <row r="63" spans="1:10" x14ac:dyDescent="0.2">
      <c r="A63" s="7" t="s">
        <v>55</v>
      </c>
      <c r="B63" s="65">
        <v>5</v>
      </c>
      <c r="C63" s="66">
        <v>3</v>
      </c>
      <c r="D63" s="65">
        <v>35</v>
      </c>
      <c r="E63" s="66">
        <v>18</v>
      </c>
      <c r="F63" s="67"/>
      <c r="G63" s="65">
        <f t="shared" si="4"/>
        <v>2</v>
      </c>
      <c r="H63" s="66">
        <f t="shared" si="5"/>
        <v>17</v>
      </c>
      <c r="I63" s="20">
        <f t="shared" si="6"/>
        <v>0.66666666666666663</v>
      </c>
      <c r="J63" s="21">
        <f t="shared" si="7"/>
        <v>0.94444444444444442</v>
      </c>
    </row>
    <row r="64" spans="1:10" x14ac:dyDescent="0.2">
      <c r="A64" s="7" t="s">
        <v>57</v>
      </c>
      <c r="B64" s="65">
        <v>1</v>
      </c>
      <c r="C64" s="66">
        <v>2</v>
      </c>
      <c r="D64" s="65">
        <v>8</v>
      </c>
      <c r="E64" s="66">
        <v>3</v>
      </c>
      <c r="F64" s="67"/>
      <c r="G64" s="65">
        <f t="shared" si="4"/>
        <v>-1</v>
      </c>
      <c r="H64" s="66">
        <f t="shared" si="5"/>
        <v>5</v>
      </c>
      <c r="I64" s="20">
        <f t="shared" si="6"/>
        <v>-0.5</v>
      </c>
      <c r="J64" s="21">
        <f t="shared" si="7"/>
        <v>1.6666666666666667</v>
      </c>
    </row>
    <row r="65" spans="1:10" x14ac:dyDescent="0.2">
      <c r="A65" s="7" t="s">
        <v>58</v>
      </c>
      <c r="B65" s="65">
        <v>345</v>
      </c>
      <c r="C65" s="66">
        <v>358</v>
      </c>
      <c r="D65" s="65">
        <v>1517</v>
      </c>
      <c r="E65" s="66">
        <v>1223</v>
      </c>
      <c r="F65" s="67"/>
      <c r="G65" s="65">
        <f t="shared" si="4"/>
        <v>-13</v>
      </c>
      <c r="H65" s="66">
        <f t="shared" si="5"/>
        <v>294</v>
      </c>
      <c r="I65" s="20">
        <f t="shared" si="6"/>
        <v>-3.6312849162011177E-2</v>
      </c>
      <c r="J65" s="21">
        <f t="shared" si="7"/>
        <v>0.24039247751430909</v>
      </c>
    </row>
    <row r="66" spans="1:10" x14ac:dyDescent="0.2">
      <c r="A66" s="7" t="s">
        <v>61</v>
      </c>
      <c r="B66" s="65">
        <v>69</v>
      </c>
      <c r="C66" s="66">
        <v>64</v>
      </c>
      <c r="D66" s="65">
        <v>253</v>
      </c>
      <c r="E66" s="66">
        <v>222</v>
      </c>
      <c r="F66" s="67"/>
      <c r="G66" s="65">
        <f t="shared" si="4"/>
        <v>5</v>
      </c>
      <c r="H66" s="66">
        <f t="shared" si="5"/>
        <v>31</v>
      </c>
      <c r="I66" s="20">
        <f t="shared" si="6"/>
        <v>7.8125E-2</v>
      </c>
      <c r="J66" s="21">
        <f t="shared" si="7"/>
        <v>0.13963963963963963</v>
      </c>
    </row>
    <row r="67" spans="1:10" x14ac:dyDescent="0.2">
      <c r="A67" s="7" t="s">
        <v>64</v>
      </c>
      <c r="B67" s="65">
        <v>94</v>
      </c>
      <c r="C67" s="66">
        <v>43</v>
      </c>
      <c r="D67" s="65">
        <v>341</v>
      </c>
      <c r="E67" s="66">
        <v>202</v>
      </c>
      <c r="F67" s="67"/>
      <c r="G67" s="65">
        <f t="shared" si="4"/>
        <v>51</v>
      </c>
      <c r="H67" s="66">
        <f t="shared" si="5"/>
        <v>139</v>
      </c>
      <c r="I67" s="20">
        <f t="shared" si="6"/>
        <v>1.1860465116279071</v>
      </c>
      <c r="J67" s="21">
        <f t="shared" si="7"/>
        <v>0.68811881188118806</v>
      </c>
    </row>
    <row r="68" spans="1:10" x14ac:dyDescent="0.2">
      <c r="A68" s="7" t="s">
        <v>71</v>
      </c>
      <c r="B68" s="65">
        <v>14</v>
      </c>
      <c r="C68" s="66">
        <v>26</v>
      </c>
      <c r="D68" s="65">
        <v>82</v>
      </c>
      <c r="E68" s="66">
        <v>88</v>
      </c>
      <c r="F68" s="67"/>
      <c r="G68" s="65">
        <f t="shared" si="4"/>
        <v>-12</v>
      </c>
      <c r="H68" s="66">
        <f t="shared" si="5"/>
        <v>-6</v>
      </c>
      <c r="I68" s="20">
        <f t="shared" si="6"/>
        <v>-0.46153846153846156</v>
      </c>
      <c r="J68" s="21">
        <f t="shared" si="7"/>
        <v>-6.8181818181818177E-2</v>
      </c>
    </row>
    <row r="69" spans="1:10" x14ac:dyDescent="0.2">
      <c r="A69" s="7" t="s">
        <v>72</v>
      </c>
      <c r="B69" s="65">
        <v>7</v>
      </c>
      <c r="C69" s="66">
        <v>1</v>
      </c>
      <c r="D69" s="65">
        <v>26</v>
      </c>
      <c r="E69" s="66">
        <v>6</v>
      </c>
      <c r="F69" s="67"/>
      <c r="G69" s="65">
        <f t="shared" si="4"/>
        <v>6</v>
      </c>
      <c r="H69" s="66">
        <f t="shared" si="5"/>
        <v>20</v>
      </c>
      <c r="I69" s="20">
        <f t="shared" si="6"/>
        <v>6</v>
      </c>
      <c r="J69" s="21">
        <f t="shared" si="7"/>
        <v>3.3333333333333335</v>
      </c>
    </row>
    <row r="70" spans="1:10" x14ac:dyDescent="0.2">
      <c r="A70" s="7" t="s">
        <v>77</v>
      </c>
      <c r="B70" s="65">
        <v>44</v>
      </c>
      <c r="C70" s="66">
        <v>62</v>
      </c>
      <c r="D70" s="65">
        <v>138</v>
      </c>
      <c r="E70" s="66">
        <v>135</v>
      </c>
      <c r="F70" s="67"/>
      <c r="G70" s="65">
        <f t="shared" si="4"/>
        <v>-18</v>
      </c>
      <c r="H70" s="66">
        <f t="shared" si="5"/>
        <v>3</v>
      </c>
      <c r="I70" s="20">
        <f t="shared" si="6"/>
        <v>-0.29032258064516131</v>
      </c>
      <c r="J70" s="21">
        <f t="shared" si="7"/>
        <v>2.2222222222222223E-2</v>
      </c>
    </row>
    <row r="71" spans="1:10" x14ac:dyDescent="0.2">
      <c r="A71" s="7" t="s">
        <v>89</v>
      </c>
      <c r="B71" s="65">
        <v>24</v>
      </c>
      <c r="C71" s="66">
        <v>24</v>
      </c>
      <c r="D71" s="65">
        <v>130</v>
      </c>
      <c r="E71" s="66">
        <v>115</v>
      </c>
      <c r="F71" s="67"/>
      <c r="G71" s="65">
        <f t="shared" si="4"/>
        <v>0</v>
      </c>
      <c r="H71" s="66">
        <f t="shared" si="5"/>
        <v>15</v>
      </c>
      <c r="I71" s="20">
        <f t="shared" si="6"/>
        <v>0</v>
      </c>
      <c r="J71" s="21">
        <f t="shared" si="7"/>
        <v>0.13043478260869565</v>
      </c>
    </row>
    <row r="72" spans="1:10" x14ac:dyDescent="0.2">
      <c r="A72" s="7" t="s">
        <v>95</v>
      </c>
      <c r="B72" s="65">
        <v>15</v>
      </c>
      <c r="C72" s="66">
        <v>23</v>
      </c>
      <c r="D72" s="65">
        <v>59</v>
      </c>
      <c r="E72" s="66">
        <v>54</v>
      </c>
      <c r="F72" s="67"/>
      <c r="G72" s="65">
        <f t="shared" si="4"/>
        <v>-8</v>
      </c>
      <c r="H72" s="66">
        <f t="shared" si="5"/>
        <v>5</v>
      </c>
      <c r="I72" s="20">
        <f t="shared" si="6"/>
        <v>-0.34782608695652173</v>
      </c>
      <c r="J72" s="21">
        <f t="shared" si="7"/>
        <v>9.2592592592592587E-2</v>
      </c>
    </row>
    <row r="73" spans="1:10" x14ac:dyDescent="0.2">
      <c r="A73" s="7" t="s">
        <v>98</v>
      </c>
      <c r="B73" s="65">
        <v>36</v>
      </c>
      <c r="C73" s="66">
        <v>58</v>
      </c>
      <c r="D73" s="65">
        <v>143</v>
      </c>
      <c r="E73" s="66">
        <v>220</v>
      </c>
      <c r="F73" s="67"/>
      <c r="G73" s="65">
        <f t="shared" si="4"/>
        <v>-22</v>
      </c>
      <c r="H73" s="66">
        <f t="shared" si="5"/>
        <v>-77</v>
      </c>
      <c r="I73" s="20">
        <f t="shared" si="6"/>
        <v>-0.37931034482758619</v>
      </c>
      <c r="J73" s="21">
        <f t="shared" si="7"/>
        <v>-0.35</v>
      </c>
    </row>
    <row r="74" spans="1:10" x14ac:dyDescent="0.2">
      <c r="A74" s="7" t="s">
        <v>99</v>
      </c>
      <c r="B74" s="65">
        <v>9</v>
      </c>
      <c r="C74" s="66">
        <v>11</v>
      </c>
      <c r="D74" s="65">
        <v>38</v>
      </c>
      <c r="E74" s="66">
        <v>29</v>
      </c>
      <c r="F74" s="67"/>
      <c r="G74" s="65">
        <f t="shared" si="4"/>
        <v>-2</v>
      </c>
      <c r="H74" s="66">
        <f t="shared" si="5"/>
        <v>9</v>
      </c>
      <c r="I74" s="20">
        <f t="shared" si="6"/>
        <v>-0.18181818181818182</v>
      </c>
      <c r="J74" s="21">
        <f t="shared" si="7"/>
        <v>0.31034482758620691</v>
      </c>
    </row>
    <row r="75" spans="1:10" x14ac:dyDescent="0.2">
      <c r="A75" s="1"/>
      <c r="B75" s="68"/>
      <c r="C75" s="69"/>
      <c r="D75" s="68"/>
      <c r="E75" s="69"/>
      <c r="F75" s="70"/>
      <c r="G75" s="68"/>
      <c r="H75" s="69"/>
      <c r="I75" s="5"/>
      <c r="J75" s="6"/>
    </row>
    <row r="76" spans="1:10" s="43" customFormat="1" x14ac:dyDescent="0.2">
      <c r="A76" s="27" t="s">
        <v>5</v>
      </c>
      <c r="B76" s="71">
        <f>SUM(B6:B75)</f>
        <v>34633</v>
      </c>
      <c r="C76" s="72">
        <f>SUM(C6:C75)</f>
        <v>34898</v>
      </c>
      <c r="D76" s="71">
        <f>SUM(D6:D75)</f>
        <v>181900</v>
      </c>
      <c r="E76" s="72">
        <f>SUM(E6:E75)</f>
        <v>140902</v>
      </c>
      <c r="F76" s="73"/>
      <c r="G76" s="71">
        <f>SUM(G6:G75)</f>
        <v>-265</v>
      </c>
      <c r="H76" s="72">
        <f>SUM(H6:H75)</f>
        <v>40998</v>
      </c>
      <c r="I76" s="37">
        <f>IF(C76=0, 0, G76/C76)</f>
        <v>-7.5935583701071691E-3</v>
      </c>
      <c r="J76" s="38">
        <f>IF(E76=0, 0, H76/E76)</f>
        <v>0.29096819065733631</v>
      </c>
    </row>
  </sheetData>
  <mergeCells count="5">
    <mergeCell ref="B1:J1"/>
    <mergeCell ref="B4:C4"/>
    <mergeCell ref="D4:E4"/>
    <mergeCell ref="G4:J4"/>
    <mergeCell ref="B2:J2"/>
  </mergeCells>
  <phoneticPr fontId="3" type="noConversion"/>
  <printOptions horizontalCentered="1"/>
  <pageMargins left="0.39370078740157483" right="0.39370078740157483" top="0.39370078740157483" bottom="0.59055118110236227" header="0.39370078740157483" footer="0.19685039370078741"/>
  <pageSetup paperSize="9" scale="96"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9">
    <pageSetUpPr fitToPage="1"/>
  </sheetPr>
  <dimension ref="A1:H76"/>
  <sheetViews>
    <sheetView tabSelected="1" workbookViewId="0">
      <selection activeCell="M1" sqref="M1"/>
    </sheetView>
  </sheetViews>
  <sheetFormatPr defaultRowHeight="12.75" x14ac:dyDescent="0.2"/>
  <cols>
    <col min="1" max="1" width="19.7109375" customWidth="1"/>
    <col min="2" max="5" width="10.140625" customWidth="1"/>
    <col min="6" max="6" width="1.7109375" customWidth="1"/>
    <col min="7" max="8" width="10.140625" customWidth="1"/>
  </cols>
  <sheetData>
    <row r="1" spans="1:8" s="52" customFormat="1" ht="20.25" x14ac:dyDescent="0.3">
      <c r="A1" s="4" t="s">
        <v>10</v>
      </c>
      <c r="B1" s="198" t="s">
        <v>22</v>
      </c>
      <c r="C1" s="199"/>
      <c r="D1" s="199"/>
      <c r="E1" s="199"/>
      <c r="F1" s="199"/>
      <c r="G1" s="199"/>
      <c r="H1" s="199"/>
    </row>
    <row r="2" spans="1:8" s="52" customFormat="1" ht="20.25" x14ac:dyDescent="0.3">
      <c r="A2" s="4" t="s">
        <v>111</v>
      </c>
      <c r="B2" s="202" t="s">
        <v>101</v>
      </c>
      <c r="C2" s="203"/>
      <c r="D2" s="203"/>
      <c r="E2" s="203"/>
      <c r="F2" s="203"/>
      <c r="G2" s="203"/>
      <c r="H2" s="203"/>
    </row>
    <row r="4" spans="1:8" x14ac:dyDescent="0.2">
      <c r="A4" s="60"/>
      <c r="B4" s="196" t="s">
        <v>1</v>
      </c>
      <c r="C4" s="197"/>
      <c r="D4" s="196" t="s">
        <v>2</v>
      </c>
      <c r="E4" s="197"/>
      <c r="F4" s="59"/>
      <c r="G4" s="196" t="s">
        <v>6</v>
      </c>
      <c r="H4" s="197"/>
    </row>
    <row r="5" spans="1:8" x14ac:dyDescent="0.2">
      <c r="A5" s="27" t="s">
        <v>0</v>
      </c>
      <c r="B5" s="57">
        <f>VALUE(RIGHT(B2, 4))</f>
        <v>2021</v>
      </c>
      <c r="C5" s="58">
        <f>B5-1</f>
        <v>2020</v>
      </c>
      <c r="D5" s="57">
        <f>B5</f>
        <v>2021</v>
      </c>
      <c r="E5" s="58">
        <f>C5</f>
        <v>2020</v>
      </c>
      <c r="F5" s="64"/>
      <c r="G5" s="57" t="s">
        <v>4</v>
      </c>
      <c r="H5" s="58" t="s">
        <v>2</v>
      </c>
    </row>
    <row r="6" spans="1:8" x14ac:dyDescent="0.2">
      <c r="A6" s="7" t="s">
        <v>31</v>
      </c>
      <c r="B6" s="16">
        <v>4.3311292697715997E-2</v>
      </c>
      <c r="C6" s="17">
        <v>4.2982405868531096E-2</v>
      </c>
      <c r="D6" s="16">
        <v>4.0681693238042903E-2</v>
      </c>
      <c r="E6" s="17">
        <v>5.0389632510539205E-2</v>
      </c>
      <c r="F6" s="12"/>
      <c r="G6" s="10">
        <f t="shared" ref="G6:G37" si="0">B6-C6</f>
        <v>3.2888682918490175E-4</v>
      </c>
      <c r="H6" s="11">
        <f t="shared" ref="H6:H37" si="1">D6-E6</f>
        <v>-9.7079392724963021E-3</v>
      </c>
    </row>
    <row r="7" spans="1:8" x14ac:dyDescent="0.2">
      <c r="A7" s="7" t="s">
        <v>32</v>
      </c>
      <c r="B7" s="16">
        <v>0</v>
      </c>
      <c r="C7" s="17">
        <v>0</v>
      </c>
      <c r="D7" s="16">
        <v>5.4975261132490403E-4</v>
      </c>
      <c r="E7" s="17">
        <v>7.0971313395125693E-4</v>
      </c>
      <c r="F7" s="12"/>
      <c r="G7" s="10">
        <f t="shared" si="0"/>
        <v>0</v>
      </c>
      <c r="H7" s="11">
        <f t="shared" si="1"/>
        <v>-1.599605226263529E-4</v>
      </c>
    </row>
    <row r="8" spans="1:8" x14ac:dyDescent="0.2">
      <c r="A8" s="7" t="s">
        <v>33</v>
      </c>
      <c r="B8" s="16">
        <v>5.7748390263621394E-3</v>
      </c>
      <c r="C8" s="17">
        <v>1.4327468622843698E-2</v>
      </c>
      <c r="D8" s="16">
        <v>1.5393073117097301E-2</v>
      </c>
      <c r="E8" s="17">
        <v>1.84525414827327E-2</v>
      </c>
      <c r="F8" s="12"/>
      <c r="G8" s="10">
        <f t="shared" si="0"/>
        <v>-8.5526295964815577E-3</v>
      </c>
      <c r="H8" s="11">
        <f t="shared" si="1"/>
        <v>-3.0594683656353996E-3</v>
      </c>
    </row>
    <row r="9" spans="1:8" x14ac:dyDescent="0.2">
      <c r="A9" s="7" t="s">
        <v>34</v>
      </c>
      <c r="B9" s="16">
        <v>1.8739352640545099</v>
      </c>
      <c r="C9" s="17">
        <v>2.4958450340993799</v>
      </c>
      <c r="D9" s="16">
        <v>2.2693787795492</v>
      </c>
      <c r="E9" s="17">
        <v>2.2490809214915299</v>
      </c>
      <c r="F9" s="12"/>
      <c r="G9" s="10">
        <f t="shared" si="0"/>
        <v>-0.62190977004486991</v>
      </c>
      <c r="H9" s="11">
        <f t="shared" si="1"/>
        <v>2.0297858057670037E-2</v>
      </c>
    </row>
    <row r="10" spans="1:8" x14ac:dyDescent="0.2">
      <c r="A10" s="7" t="s">
        <v>35</v>
      </c>
      <c r="B10" s="16">
        <v>2.3099356105448599E-2</v>
      </c>
      <c r="C10" s="17">
        <v>2.5789443521118702E-2</v>
      </c>
      <c r="D10" s="16">
        <v>2.1440351841671201E-2</v>
      </c>
      <c r="E10" s="17">
        <v>1.84525414827327E-2</v>
      </c>
      <c r="F10" s="12"/>
      <c r="G10" s="10">
        <f t="shared" si="0"/>
        <v>-2.6900874156701032E-3</v>
      </c>
      <c r="H10" s="11">
        <f t="shared" si="1"/>
        <v>2.9878103589385009E-3</v>
      </c>
    </row>
    <row r="11" spans="1:8" x14ac:dyDescent="0.2">
      <c r="A11" s="7" t="s">
        <v>36</v>
      </c>
      <c r="B11" s="16">
        <v>3.1905985620650799</v>
      </c>
      <c r="C11" s="17">
        <v>3.2981832769786203</v>
      </c>
      <c r="D11" s="16">
        <v>2.7009345794392501</v>
      </c>
      <c r="E11" s="17">
        <v>3.0127322536230903</v>
      </c>
      <c r="F11" s="12"/>
      <c r="G11" s="10">
        <f t="shared" si="0"/>
        <v>-0.10758471491354049</v>
      </c>
      <c r="H11" s="11">
        <f t="shared" si="1"/>
        <v>-0.31179767418384019</v>
      </c>
    </row>
    <row r="12" spans="1:8" x14ac:dyDescent="0.2">
      <c r="A12" s="7" t="s">
        <v>37</v>
      </c>
      <c r="B12" s="16">
        <v>0</v>
      </c>
      <c r="C12" s="17">
        <v>2.8654937245687398E-3</v>
      </c>
      <c r="D12" s="16">
        <v>0</v>
      </c>
      <c r="E12" s="17">
        <v>7.0971313395125693E-4</v>
      </c>
      <c r="F12" s="12"/>
      <c r="G12" s="10">
        <f t="shared" si="0"/>
        <v>-2.8654937245687398E-3</v>
      </c>
      <c r="H12" s="11">
        <f t="shared" si="1"/>
        <v>-7.0971313395125693E-4</v>
      </c>
    </row>
    <row r="13" spans="1:8" x14ac:dyDescent="0.2">
      <c r="A13" s="7" t="s">
        <v>38</v>
      </c>
      <c r="B13" s="16">
        <v>0.21944388300176101</v>
      </c>
      <c r="C13" s="17">
        <v>0</v>
      </c>
      <c r="D13" s="16">
        <v>0.145134689389775</v>
      </c>
      <c r="E13" s="17">
        <v>0</v>
      </c>
      <c r="F13" s="12"/>
      <c r="G13" s="10">
        <f t="shared" si="0"/>
        <v>0.21944388300176101</v>
      </c>
      <c r="H13" s="11">
        <f t="shared" si="1"/>
        <v>0.145134689389775</v>
      </c>
    </row>
    <row r="14" spans="1:8" x14ac:dyDescent="0.2">
      <c r="A14" s="7" t="s">
        <v>39</v>
      </c>
      <c r="B14" s="16">
        <v>2.0211936592267502E-2</v>
      </c>
      <c r="C14" s="17">
        <v>6.3040861940512297E-2</v>
      </c>
      <c r="D14" s="16">
        <v>2.3639362286970899E-2</v>
      </c>
      <c r="E14" s="17">
        <v>5.0389632510539205E-2</v>
      </c>
      <c r="F14" s="12"/>
      <c r="G14" s="10">
        <f t="shared" si="0"/>
        <v>-4.2828925348244798E-2</v>
      </c>
      <c r="H14" s="11">
        <f t="shared" si="1"/>
        <v>-2.6750270223568306E-2</v>
      </c>
    </row>
    <row r="15" spans="1:8" x14ac:dyDescent="0.2">
      <c r="A15" s="7" t="s">
        <v>40</v>
      </c>
      <c r="B15" s="16">
        <v>4.6198712210897101E-2</v>
      </c>
      <c r="C15" s="17">
        <v>2.8654937245687396E-2</v>
      </c>
      <c r="D15" s="16">
        <v>1.86915887850467E-2</v>
      </c>
      <c r="E15" s="17">
        <v>3.7614796099416599E-2</v>
      </c>
      <c r="F15" s="12"/>
      <c r="G15" s="10">
        <f t="shared" si="0"/>
        <v>1.7543774965209705E-2</v>
      </c>
      <c r="H15" s="11">
        <f t="shared" si="1"/>
        <v>-1.8923207314369899E-2</v>
      </c>
    </row>
    <row r="16" spans="1:8" x14ac:dyDescent="0.2">
      <c r="A16" s="7" t="s">
        <v>43</v>
      </c>
      <c r="B16" s="16">
        <v>8.6622585395432113E-3</v>
      </c>
      <c r="C16" s="17">
        <v>1.1461974898274999E-2</v>
      </c>
      <c r="D16" s="16">
        <v>1.5942825728422202E-2</v>
      </c>
      <c r="E16" s="17">
        <v>2.7678812224099E-2</v>
      </c>
      <c r="F16" s="12"/>
      <c r="G16" s="10">
        <f t="shared" si="0"/>
        <v>-2.799716358731788E-3</v>
      </c>
      <c r="H16" s="11">
        <f t="shared" si="1"/>
        <v>-1.1735986495676799E-2</v>
      </c>
    </row>
    <row r="17" spans="1:8" x14ac:dyDescent="0.2">
      <c r="A17" s="7" t="s">
        <v>44</v>
      </c>
      <c r="B17" s="16">
        <v>6.352322928998351E-2</v>
      </c>
      <c r="C17" s="17">
        <v>0.120350736431887</v>
      </c>
      <c r="D17" s="16">
        <v>5.22264980758659E-2</v>
      </c>
      <c r="E17" s="17">
        <v>8.5165576074150803E-2</v>
      </c>
      <c r="F17" s="12"/>
      <c r="G17" s="10">
        <f t="shared" si="0"/>
        <v>-5.6827507141903488E-2</v>
      </c>
      <c r="H17" s="11">
        <f t="shared" si="1"/>
        <v>-3.2939077998284903E-2</v>
      </c>
    </row>
    <row r="18" spans="1:8" x14ac:dyDescent="0.2">
      <c r="A18" s="7" t="s">
        <v>45</v>
      </c>
      <c r="B18" s="16">
        <v>4.0423873184535004E-2</v>
      </c>
      <c r="C18" s="17">
        <v>7.4502836838787292E-2</v>
      </c>
      <c r="D18" s="16">
        <v>8.7960417811984604E-2</v>
      </c>
      <c r="E18" s="17">
        <v>7.8068444734638309E-2</v>
      </c>
      <c r="F18" s="12"/>
      <c r="G18" s="10">
        <f t="shared" si="0"/>
        <v>-3.4078963654252288E-2</v>
      </c>
      <c r="H18" s="11">
        <f t="shared" si="1"/>
        <v>9.8919730773462944E-3</v>
      </c>
    </row>
    <row r="19" spans="1:8" x14ac:dyDescent="0.2">
      <c r="A19" s="7" t="s">
        <v>46</v>
      </c>
      <c r="B19" s="16">
        <v>6.4938064851442299</v>
      </c>
      <c r="C19" s="17">
        <v>5.6622155997478396</v>
      </c>
      <c r="D19" s="16">
        <v>5.6838922484881804</v>
      </c>
      <c r="E19" s="17">
        <v>5.2227789527472996</v>
      </c>
      <c r="F19" s="12"/>
      <c r="G19" s="10">
        <f t="shared" si="0"/>
        <v>0.83159088539639026</v>
      </c>
      <c r="H19" s="11">
        <f t="shared" si="1"/>
        <v>0.46111329574088078</v>
      </c>
    </row>
    <row r="20" spans="1:8" x14ac:dyDescent="0.2">
      <c r="A20" s="7" t="s">
        <v>49</v>
      </c>
      <c r="B20" s="16">
        <v>0.18768226835677002</v>
      </c>
      <c r="C20" s="17">
        <v>4.0116912143962395E-2</v>
      </c>
      <c r="D20" s="16">
        <v>0.10280373831775701</v>
      </c>
      <c r="E20" s="17">
        <v>3.0517664759903997E-2</v>
      </c>
      <c r="F20" s="12"/>
      <c r="G20" s="10">
        <f t="shared" si="0"/>
        <v>0.14756535621280761</v>
      </c>
      <c r="H20" s="11">
        <f t="shared" si="1"/>
        <v>7.2286073557853006E-2</v>
      </c>
    </row>
    <row r="21" spans="1:8" x14ac:dyDescent="0.2">
      <c r="A21" s="7" t="s">
        <v>50</v>
      </c>
      <c r="B21" s="16">
        <v>1.8075246152513502</v>
      </c>
      <c r="C21" s="17">
        <v>0.65619806292624205</v>
      </c>
      <c r="D21" s="16">
        <v>1.28971962616822</v>
      </c>
      <c r="E21" s="17">
        <v>0.52447800598997896</v>
      </c>
      <c r="F21" s="12"/>
      <c r="G21" s="10">
        <f t="shared" si="0"/>
        <v>1.1513265523251082</v>
      </c>
      <c r="H21" s="11">
        <f t="shared" si="1"/>
        <v>0.76524162017824104</v>
      </c>
    </row>
    <row r="22" spans="1:8" x14ac:dyDescent="0.2">
      <c r="A22" s="7" t="s">
        <v>52</v>
      </c>
      <c r="B22" s="16">
        <v>0</v>
      </c>
      <c r="C22" s="17">
        <v>1.3209926070261901</v>
      </c>
      <c r="D22" s="16">
        <v>0</v>
      </c>
      <c r="E22" s="17">
        <v>2.5308370356701801</v>
      </c>
      <c r="F22" s="12"/>
      <c r="G22" s="10">
        <f t="shared" si="0"/>
        <v>-1.3209926070261901</v>
      </c>
      <c r="H22" s="11">
        <f t="shared" si="1"/>
        <v>-2.5308370356701801</v>
      </c>
    </row>
    <row r="23" spans="1:8" x14ac:dyDescent="0.2">
      <c r="A23" s="7" t="s">
        <v>53</v>
      </c>
      <c r="B23" s="16">
        <v>1.05390812231109</v>
      </c>
      <c r="C23" s="17">
        <v>3.1864290217204396</v>
      </c>
      <c r="D23" s="16">
        <v>2.0445299615173202</v>
      </c>
      <c r="E23" s="17">
        <v>3.6827014520730699</v>
      </c>
      <c r="F23" s="12"/>
      <c r="G23" s="10">
        <f t="shared" si="0"/>
        <v>-2.1325208994093496</v>
      </c>
      <c r="H23" s="11">
        <f t="shared" si="1"/>
        <v>-1.6381714905557496</v>
      </c>
    </row>
    <row r="24" spans="1:8" x14ac:dyDescent="0.2">
      <c r="A24" s="7" t="s">
        <v>54</v>
      </c>
      <c r="B24" s="16">
        <v>6.7421245632778</v>
      </c>
      <c r="C24" s="17">
        <v>7.5677689265860506</v>
      </c>
      <c r="D24" s="16">
        <v>6.8048378229796604</v>
      </c>
      <c r="E24" s="17">
        <v>7.2738499098664295</v>
      </c>
      <c r="F24" s="12"/>
      <c r="G24" s="10">
        <f t="shared" si="0"/>
        <v>-0.82564436330825064</v>
      </c>
      <c r="H24" s="11">
        <f t="shared" si="1"/>
        <v>-0.4690120868867691</v>
      </c>
    </row>
    <row r="25" spans="1:8" x14ac:dyDescent="0.2">
      <c r="A25" s="7" t="s">
        <v>56</v>
      </c>
      <c r="B25" s="16">
        <v>0</v>
      </c>
      <c r="C25" s="17">
        <v>0</v>
      </c>
      <c r="D25" s="16">
        <v>0</v>
      </c>
      <c r="E25" s="17">
        <v>1.84525414827327E-2</v>
      </c>
      <c r="F25" s="12"/>
      <c r="G25" s="10">
        <f t="shared" si="0"/>
        <v>0</v>
      </c>
      <c r="H25" s="11">
        <f t="shared" si="1"/>
        <v>-1.84525414827327E-2</v>
      </c>
    </row>
    <row r="26" spans="1:8" x14ac:dyDescent="0.2">
      <c r="A26" s="7" t="s">
        <v>59</v>
      </c>
      <c r="B26" s="16">
        <v>3.2021482401178103</v>
      </c>
      <c r="C26" s="17">
        <v>1.9972491260244098</v>
      </c>
      <c r="D26" s="16">
        <v>2.9653655854865302</v>
      </c>
      <c r="E26" s="17">
        <v>2.05745837532469</v>
      </c>
      <c r="F26" s="12"/>
      <c r="G26" s="10">
        <f t="shared" si="0"/>
        <v>1.2048991140934004</v>
      </c>
      <c r="H26" s="11">
        <f t="shared" si="1"/>
        <v>0.90790721016184017</v>
      </c>
    </row>
    <row r="27" spans="1:8" x14ac:dyDescent="0.2">
      <c r="A27" s="7" t="s">
        <v>60</v>
      </c>
      <c r="B27" s="16">
        <v>0</v>
      </c>
      <c r="C27" s="17">
        <v>2.8654937245687398E-3</v>
      </c>
      <c r="D27" s="16">
        <v>0</v>
      </c>
      <c r="E27" s="17">
        <v>7.0971313395125693E-4</v>
      </c>
      <c r="F27" s="12"/>
      <c r="G27" s="10">
        <f t="shared" si="0"/>
        <v>-2.8654937245687398E-3</v>
      </c>
      <c r="H27" s="11">
        <f t="shared" si="1"/>
        <v>-7.0971313395125693E-4</v>
      </c>
    </row>
    <row r="28" spans="1:8" x14ac:dyDescent="0.2">
      <c r="A28" s="7" t="s">
        <v>62</v>
      </c>
      <c r="B28" s="16">
        <v>0.26564259521265798</v>
      </c>
      <c r="C28" s="17">
        <v>0.28081838500773704</v>
      </c>
      <c r="D28" s="16">
        <v>0.15283122594832299</v>
      </c>
      <c r="E28" s="17">
        <v>0.23704418673972</v>
      </c>
      <c r="F28" s="12"/>
      <c r="G28" s="10">
        <f t="shared" si="0"/>
        <v>-1.5175789795079053E-2</v>
      </c>
      <c r="H28" s="11">
        <f t="shared" si="1"/>
        <v>-8.4212960791397007E-2</v>
      </c>
    </row>
    <row r="29" spans="1:8" x14ac:dyDescent="0.2">
      <c r="A29" s="7" t="s">
        <v>63</v>
      </c>
      <c r="B29" s="16">
        <v>0.78826552709843201</v>
      </c>
      <c r="C29" s="17">
        <v>0.65619806292624205</v>
      </c>
      <c r="D29" s="16">
        <v>0.70148433205057703</v>
      </c>
      <c r="E29" s="17">
        <v>0.51880030091836904</v>
      </c>
      <c r="F29" s="12"/>
      <c r="G29" s="10">
        <f t="shared" si="0"/>
        <v>0.13206746417218995</v>
      </c>
      <c r="H29" s="11">
        <f t="shared" si="1"/>
        <v>0.18268403113220799</v>
      </c>
    </row>
    <row r="30" spans="1:8" x14ac:dyDescent="0.2">
      <c r="A30" s="7" t="s">
        <v>65</v>
      </c>
      <c r="B30" s="16">
        <v>7.4639794415730698</v>
      </c>
      <c r="C30" s="17">
        <v>5.8943205914379098</v>
      </c>
      <c r="D30" s="16">
        <v>6.8543155579988992</v>
      </c>
      <c r="E30" s="17">
        <v>6.5222637010120499</v>
      </c>
      <c r="F30" s="12"/>
      <c r="G30" s="10">
        <f t="shared" si="0"/>
        <v>1.56965885013516</v>
      </c>
      <c r="H30" s="11">
        <f t="shared" si="1"/>
        <v>0.33205185698684936</v>
      </c>
    </row>
    <row r="31" spans="1:8" x14ac:dyDescent="0.2">
      <c r="A31" s="7" t="s">
        <v>66</v>
      </c>
      <c r="B31" s="16">
        <v>1.15496780527243E-2</v>
      </c>
      <c r="C31" s="17">
        <v>5.7309874491374901E-3</v>
      </c>
      <c r="D31" s="16">
        <v>1.20945574491479E-2</v>
      </c>
      <c r="E31" s="17">
        <v>1.0645697009268899E-2</v>
      </c>
      <c r="F31" s="12"/>
      <c r="G31" s="10">
        <f t="shared" si="0"/>
        <v>5.8186906035868095E-3</v>
      </c>
      <c r="H31" s="11">
        <f t="shared" si="1"/>
        <v>1.448860439879001E-3</v>
      </c>
    </row>
    <row r="32" spans="1:8" x14ac:dyDescent="0.2">
      <c r="A32" s="7" t="s">
        <v>67</v>
      </c>
      <c r="B32" s="16">
        <v>0.94707360032339105</v>
      </c>
      <c r="C32" s="17">
        <v>1.12900452748008</v>
      </c>
      <c r="D32" s="16">
        <v>0.80318856514568404</v>
      </c>
      <c r="E32" s="17">
        <v>1.02340633915771</v>
      </c>
      <c r="F32" s="12"/>
      <c r="G32" s="10">
        <f t="shared" si="0"/>
        <v>-0.1819309271566889</v>
      </c>
      <c r="H32" s="11">
        <f t="shared" si="1"/>
        <v>-0.22021777401202591</v>
      </c>
    </row>
    <row r="33" spans="1:8" x14ac:dyDescent="0.2">
      <c r="A33" s="7" t="s">
        <v>68</v>
      </c>
      <c r="B33" s="16">
        <v>2.0904917275430899</v>
      </c>
      <c r="C33" s="17">
        <v>1.18058341452232</v>
      </c>
      <c r="D33" s="16">
        <v>1.59758108851017</v>
      </c>
      <c r="E33" s="17">
        <v>0.90559395892180394</v>
      </c>
      <c r="F33" s="12"/>
      <c r="G33" s="10">
        <f t="shared" si="0"/>
        <v>0.90990831302076991</v>
      </c>
      <c r="H33" s="11">
        <f t="shared" si="1"/>
        <v>0.69198712958836606</v>
      </c>
    </row>
    <row r="34" spans="1:8" x14ac:dyDescent="0.2">
      <c r="A34" s="7" t="s">
        <v>69</v>
      </c>
      <c r="B34" s="16">
        <v>1.2127161955360499</v>
      </c>
      <c r="C34" s="17">
        <v>1.9628632013295899</v>
      </c>
      <c r="D34" s="16">
        <v>1.2303463441451299</v>
      </c>
      <c r="E34" s="17">
        <v>1.41161942342905</v>
      </c>
      <c r="F34" s="12"/>
      <c r="G34" s="10">
        <f t="shared" si="0"/>
        <v>-0.75014700579353999</v>
      </c>
      <c r="H34" s="11">
        <f t="shared" si="1"/>
        <v>-0.18127307928392011</v>
      </c>
    </row>
    <row r="35" spans="1:8" x14ac:dyDescent="0.2">
      <c r="A35" s="7" t="s">
        <v>70</v>
      </c>
      <c r="B35" s="16">
        <v>2.8874195131810697E-3</v>
      </c>
      <c r="C35" s="17">
        <v>1.4327468622843698E-2</v>
      </c>
      <c r="D35" s="16">
        <v>3.2985156679494199E-3</v>
      </c>
      <c r="E35" s="17">
        <v>9.2262707413663398E-3</v>
      </c>
      <c r="F35" s="12"/>
      <c r="G35" s="10">
        <f t="shared" si="0"/>
        <v>-1.1440049109662629E-2</v>
      </c>
      <c r="H35" s="11">
        <f t="shared" si="1"/>
        <v>-5.9277550734169199E-3</v>
      </c>
    </row>
    <row r="36" spans="1:8" x14ac:dyDescent="0.2">
      <c r="A36" s="7" t="s">
        <v>73</v>
      </c>
      <c r="B36" s="16">
        <v>8.3735165882250995E-2</v>
      </c>
      <c r="C36" s="17">
        <v>8.3099318012493609E-2</v>
      </c>
      <c r="D36" s="16">
        <v>6.8169323804288098E-2</v>
      </c>
      <c r="E36" s="17">
        <v>7.2390739663028197E-2</v>
      </c>
      <c r="F36" s="12"/>
      <c r="G36" s="10">
        <f t="shared" si="0"/>
        <v>6.3584786975738605E-4</v>
      </c>
      <c r="H36" s="11">
        <f t="shared" si="1"/>
        <v>-4.2214158587400991E-3</v>
      </c>
    </row>
    <row r="37" spans="1:8" x14ac:dyDescent="0.2">
      <c r="A37" s="7" t="s">
        <v>74</v>
      </c>
      <c r="B37" s="16">
        <v>11.289810296538001</v>
      </c>
      <c r="C37" s="17">
        <v>8.2296979769614289</v>
      </c>
      <c r="D37" s="16">
        <v>10.799340296866401</v>
      </c>
      <c r="E37" s="17">
        <v>8.3753246937587811</v>
      </c>
      <c r="F37" s="12"/>
      <c r="G37" s="10">
        <f t="shared" si="0"/>
        <v>3.0601123195765716</v>
      </c>
      <c r="H37" s="11">
        <f t="shared" si="1"/>
        <v>2.4240156031076197</v>
      </c>
    </row>
    <row r="38" spans="1:8" x14ac:dyDescent="0.2">
      <c r="A38" s="7" t="s">
        <v>75</v>
      </c>
      <c r="B38" s="16">
        <v>2.8874195131810697E-3</v>
      </c>
      <c r="C38" s="17">
        <v>8.5964811737062295E-3</v>
      </c>
      <c r="D38" s="16">
        <v>9.3457943925233603E-3</v>
      </c>
      <c r="E38" s="17">
        <v>9.9359838753176003E-3</v>
      </c>
      <c r="F38" s="12"/>
      <c r="G38" s="10">
        <f t="shared" ref="G38:G74" si="2">B38-C38</f>
        <v>-5.7090616605251603E-3</v>
      </c>
      <c r="H38" s="11">
        <f t="shared" ref="H38:H74" si="3">D38-E38</f>
        <v>-5.9018948279423999E-4</v>
      </c>
    </row>
    <row r="39" spans="1:8" x14ac:dyDescent="0.2">
      <c r="A39" s="7" t="s">
        <v>76</v>
      </c>
      <c r="B39" s="16">
        <v>3.1819363035255401</v>
      </c>
      <c r="C39" s="17">
        <v>3.8884749842397799</v>
      </c>
      <c r="D39" s="16">
        <v>2.9521715228147301</v>
      </c>
      <c r="E39" s="17">
        <v>3.3299740244992999</v>
      </c>
      <c r="F39" s="12"/>
      <c r="G39" s="10">
        <f t="shared" si="2"/>
        <v>-0.70653868071423975</v>
      </c>
      <c r="H39" s="11">
        <f t="shared" si="3"/>
        <v>-0.37780250168456986</v>
      </c>
    </row>
    <row r="40" spans="1:8" x14ac:dyDescent="0.2">
      <c r="A40" s="7" t="s">
        <v>78</v>
      </c>
      <c r="B40" s="16">
        <v>0.43888776600352297</v>
      </c>
      <c r="C40" s="17">
        <v>0.86537910481975999</v>
      </c>
      <c r="D40" s="16">
        <v>0.33589884551951599</v>
      </c>
      <c r="E40" s="17">
        <v>0.69693829754013403</v>
      </c>
      <c r="F40" s="12"/>
      <c r="G40" s="10">
        <f t="shared" si="2"/>
        <v>-0.42649133881623702</v>
      </c>
      <c r="H40" s="11">
        <f t="shared" si="3"/>
        <v>-0.36103945202061805</v>
      </c>
    </row>
    <row r="41" spans="1:8" x14ac:dyDescent="0.2">
      <c r="A41" s="7" t="s">
        <v>79</v>
      </c>
      <c r="B41" s="16">
        <v>4.1521092599543801</v>
      </c>
      <c r="C41" s="17">
        <v>1.3009341509542101</v>
      </c>
      <c r="D41" s="16">
        <v>3.7471137987905396</v>
      </c>
      <c r="E41" s="17">
        <v>1.4520730720642701</v>
      </c>
      <c r="F41" s="12"/>
      <c r="G41" s="10">
        <f t="shared" si="2"/>
        <v>2.8511751090001702</v>
      </c>
      <c r="H41" s="11">
        <f t="shared" si="3"/>
        <v>2.2950407267262696</v>
      </c>
    </row>
    <row r="42" spans="1:8" x14ac:dyDescent="0.2">
      <c r="A42" s="7" t="s">
        <v>80</v>
      </c>
      <c r="B42" s="16">
        <v>0.58325874166257596</v>
      </c>
      <c r="C42" s="17">
        <v>0.49859590807496101</v>
      </c>
      <c r="D42" s="16">
        <v>0.39417262231995598</v>
      </c>
      <c r="E42" s="17">
        <v>0.38111595293182499</v>
      </c>
      <c r="F42" s="12"/>
      <c r="G42" s="10">
        <f t="shared" si="2"/>
        <v>8.466283358761495E-2</v>
      </c>
      <c r="H42" s="11">
        <f t="shared" si="3"/>
        <v>1.3056669388130993E-2</v>
      </c>
    </row>
    <row r="43" spans="1:8" x14ac:dyDescent="0.2">
      <c r="A43" s="7" t="s">
        <v>81</v>
      </c>
      <c r="B43" s="16">
        <v>4.7671296162619505</v>
      </c>
      <c r="C43" s="17">
        <v>5.90005157888704</v>
      </c>
      <c r="D43" s="16">
        <v>5.6041781198460701</v>
      </c>
      <c r="E43" s="17">
        <v>5.7940980255780605</v>
      </c>
      <c r="F43" s="12"/>
      <c r="G43" s="10">
        <f t="shared" si="2"/>
        <v>-1.1329219626250895</v>
      </c>
      <c r="H43" s="11">
        <f t="shared" si="3"/>
        <v>-0.18991990573199047</v>
      </c>
    </row>
    <row r="44" spans="1:8" x14ac:dyDescent="0.2">
      <c r="A44" s="7" t="s">
        <v>82</v>
      </c>
      <c r="B44" s="16">
        <v>0</v>
      </c>
      <c r="C44" s="17">
        <v>0</v>
      </c>
      <c r="D44" s="16">
        <v>0</v>
      </c>
      <c r="E44" s="17">
        <v>1.41942626790251E-3</v>
      </c>
      <c r="F44" s="12"/>
      <c r="G44" s="10">
        <f t="shared" si="2"/>
        <v>0</v>
      </c>
      <c r="H44" s="11">
        <f t="shared" si="3"/>
        <v>-1.41942626790251E-3</v>
      </c>
    </row>
    <row r="45" spans="1:8" x14ac:dyDescent="0.2">
      <c r="A45" s="7" t="s">
        <v>83</v>
      </c>
      <c r="B45" s="16">
        <v>3.3205324401582295</v>
      </c>
      <c r="C45" s="17">
        <v>3.1864290217204396</v>
      </c>
      <c r="D45" s="16">
        <v>3.5123694337548099</v>
      </c>
      <c r="E45" s="17">
        <v>3.7770932988885897</v>
      </c>
      <c r="F45" s="12"/>
      <c r="G45" s="10">
        <f t="shared" si="2"/>
        <v>0.13410341843778983</v>
      </c>
      <c r="H45" s="11">
        <f t="shared" si="3"/>
        <v>-0.26472386513377977</v>
      </c>
    </row>
    <row r="46" spans="1:8" x14ac:dyDescent="0.2">
      <c r="A46" s="7" t="s">
        <v>84</v>
      </c>
      <c r="B46" s="16">
        <v>0.26275517569947698</v>
      </c>
      <c r="C46" s="17">
        <v>0.358186715571093</v>
      </c>
      <c r="D46" s="16">
        <v>0.245189664650907</v>
      </c>
      <c r="E46" s="17">
        <v>0.30233779506323499</v>
      </c>
      <c r="F46" s="12"/>
      <c r="G46" s="10">
        <f t="shared" si="2"/>
        <v>-9.5431539871616011E-2</v>
      </c>
      <c r="H46" s="11">
        <f t="shared" si="3"/>
        <v>-5.7148130412327997E-2</v>
      </c>
    </row>
    <row r="47" spans="1:8" x14ac:dyDescent="0.2">
      <c r="A47" s="7" t="s">
        <v>85</v>
      </c>
      <c r="B47" s="16">
        <v>0.44177518551670397</v>
      </c>
      <c r="C47" s="17">
        <v>0.56163677001547407</v>
      </c>
      <c r="D47" s="16">
        <v>0.54205607476635498</v>
      </c>
      <c r="E47" s="17">
        <v>0.56564136775915197</v>
      </c>
      <c r="F47" s="12"/>
      <c r="G47" s="10">
        <f t="shared" si="2"/>
        <v>-0.1198615844987701</v>
      </c>
      <c r="H47" s="11">
        <f t="shared" si="3"/>
        <v>-2.3585292992796991E-2</v>
      </c>
    </row>
    <row r="48" spans="1:8" x14ac:dyDescent="0.2">
      <c r="A48" s="7" t="s">
        <v>86</v>
      </c>
      <c r="B48" s="16">
        <v>0.44466260502988497</v>
      </c>
      <c r="C48" s="17">
        <v>0.41263109633789896</v>
      </c>
      <c r="D48" s="16">
        <v>0.295766904892798</v>
      </c>
      <c r="E48" s="17">
        <v>0.34208173056450603</v>
      </c>
      <c r="F48" s="12"/>
      <c r="G48" s="10">
        <f t="shared" si="2"/>
        <v>3.203150869198601E-2</v>
      </c>
      <c r="H48" s="11">
        <f t="shared" si="3"/>
        <v>-4.6314825671708026E-2</v>
      </c>
    </row>
    <row r="49" spans="1:8" x14ac:dyDescent="0.2">
      <c r="A49" s="7" t="s">
        <v>87</v>
      </c>
      <c r="B49" s="16">
        <v>0.68143100511073296</v>
      </c>
      <c r="C49" s="17">
        <v>0.60175368215943603</v>
      </c>
      <c r="D49" s="16">
        <v>0.43485431555799897</v>
      </c>
      <c r="E49" s="17">
        <v>0.41376275709358301</v>
      </c>
      <c r="F49" s="12"/>
      <c r="G49" s="10">
        <f t="shared" si="2"/>
        <v>7.9677322951296925E-2</v>
      </c>
      <c r="H49" s="11">
        <f t="shared" si="3"/>
        <v>2.109155846441596E-2</v>
      </c>
    </row>
    <row r="50" spans="1:8" x14ac:dyDescent="0.2">
      <c r="A50" s="7" t="s">
        <v>88</v>
      </c>
      <c r="B50" s="16">
        <v>0</v>
      </c>
      <c r="C50" s="17">
        <v>8.5964811737062295E-3</v>
      </c>
      <c r="D50" s="16">
        <v>4.9477735019241298E-3</v>
      </c>
      <c r="E50" s="17">
        <v>4.2582788037075396E-3</v>
      </c>
      <c r="F50" s="12"/>
      <c r="G50" s="10">
        <f t="shared" si="2"/>
        <v>-8.5964811737062295E-3</v>
      </c>
      <c r="H50" s="11">
        <f t="shared" si="3"/>
        <v>6.8949469821659014E-4</v>
      </c>
    </row>
    <row r="51" spans="1:8" x14ac:dyDescent="0.2">
      <c r="A51" s="7" t="s">
        <v>90</v>
      </c>
      <c r="B51" s="16">
        <v>0.95284843934975294</v>
      </c>
      <c r="C51" s="17">
        <v>0.71637343114218599</v>
      </c>
      <c r="D51" s="16">
        <v>1.09840571742716</v>
      </c>
      <c r="E51" s="17">
        <v>0.75229592198833195</v>
      </c>
      <c r="F51" s="12"/>
      <c r="G51" s="10">
        <f t="shared" si="2"/>
        <v>0.23647500820756695</v>
      </c>
      <c r="H51" s="11">
        <f t="shared" si="3"/>
        <v>0.34610979543882803</v>
      </c>
    </row>
    <row r="52" spans="1:8" x14ac:dyDescent="0.2">
      <c r="A52" s="7" t="s">
        <v>91</v>
      </c>
      <c r="B52" s="16">
        <v>0.23676840008084801</v>
      </c>
      <c r="C52" s="17">
        <v>0.143274686228437</v>
      </c>
      <c r="D52" s="16">
        <v>0.19186366135239102</v>
      </c>
      <c r="E52" s="17">
        <v>0.115683240834055</v>
      </c>
      <c r="F52" s="12"/>
      <c r="G52" s="10">
        <f t="shared" si="2"/>
        <v>9.3493713852411009E-2</v>
      </c>
      <c r="H52" s="11">
        <f t="shared" si="3"/>
        <v>7.6180420518336026E-2</v>
      </c>
    </row>
    <row r="53" spans="1:8" x14ac:dyDescent="0.2">
      <c r="A53" s="7" t="s">
        <v>92</v>
      </c>
      <c r="B53" s="16">
        <v>2.8296711229174503</v>
      </c>
      <c r="C53" s="17">
        <v>3.8913404779643503</v>
      </c>
      <c r="D53" s="16">
        <v>4.0978559648158299</v>
      </c>
      <c r="E53" s="17">
        <v>3.9133582206072299</v>
      </c>
      <c r="F53" s="12"/>
      <c r="G53" s="10">
        <f t="shared" si="2"/>
        <v>-1.0616693550469001</v>
      </c>
      <c r="H53" s="11">
        <f t="shared" si="3"/>
        <v>0.18449774420859999</v>
      </c>
    </row>
    <row r="54" spans="1:8" x14ac:dyDescent="0.2">
      <c r="A54" s="7" t="s">
        <v>93</v>
      </c>
      <c r="B54" s="16">
        <v>1.3657494297346502</v>
      </c>
      <c r="C54" s="17">
        <v>1.43561235600894</v>
      </c>
      <c r="D54" s="16">
        <v>1.4040681693238</v>
      </c>
      <c r="E54" s="17">
        <v>1.54788434514769</v>
      </c>
      <c r="F54" s="12"/>
      <c r="G54" s="10">
        <f t="shared" si="2"/>
        <v>-6.9862926274289805E-2</v>
      </c>
      <c r="H54" s="11">
        <f t="shared" si="3"/>
        <v>-0.14381617582389006</v>
      </c>
    </row>
    <row r="55" spans="1:8" x14ac:dyDescent="0.2">
      <c r="A55" s="7" t="s">
        <v>94</v>
      </c>
      <c r="B55" s="16">
        <v>17.587272254785898</v>
      </c>
      <c r="C55" s="17">
        <v>19.938105335549299</v>
      </c>
      <c r="D55" s="16">
        <v>20.5640461792194</v>
      </c>
      <c r="E55" s="17">
        <v>21.770450383954802</v>
      </c>
      <c r="F55" s="12"/>
      <c r="G55" s="10">
        <f t="shared" si="2"/>
        <v>-2.350833080763401</v>
      </c>
      <c r="H55" s="11">
        <f t="shared" si="3"/>
        <v>-1.2064042047354029</v>
      </c>
    </row>
    <row r="56" spans="1:8" x14ac:dyDescent="0.2">
      <c r="A56" s="7" t="s">
        <v>96</v>
      </c>
      <c r="B56" s="16">
        <v>4.8277654260387504</v>
      </c>
      <c r="C56" s="17">
        <v>5.7510459052094705</v>
      </c>
      <c r="D56" s="16">
        <v>4.0742166025288604</v>
      </c>
      <c r="E56" s="17">
        <v>5.0538672268668998</v>
      </c>
      <c r="F56" s="12"/>
      <c r="G56" s="10">
        <f t="shared" si="2"/>
        <v>-0.92328047917072009</v>
      </c>
      <c r="H56" s="11">
        <f t="shared" si="3"/>
        <v>-0.9796506243380394</v>
      </c>
    </row>
    <row r="57" spans="1:8" x14ac:dyDescent="0.2">
      <c r="A57" s="7" t="s">
        <v>97</v>
      </c>
      <c r="B57" s="16">
        <v>1.29933878093148</v>
      </c>
      <c r="C57" s="17">
        <v>1.28947217605593</v>
      </c>
      <c r="D57" s="16">
        <v>1.28532160527763</v>
      </c>
      <c r="E57" s="17">
        <v>0.98153326425458809</v>
      </c>
      <c r="F57" s="12"/>
      <c r="G57" s="10">
        <f t="shared" si="2"/>
        <v>9.8666048755500224E-3</v>
      </c>
      <c r="H57" s="11">
        <f t="shared" si="3"/>
        <v>0.30378834102304186</v>
      </c>
    </row>
    <row r="58" spans="1:8" x14ac:dyDescent="0.2">
      <c r="A58" s="142" t="s">
        <v>41</v>
      </c>
      <c r="B58" s="153">
        <v>4.3311292697715997E-2</v>
      </c>
      <c r="C58" s="154">
        <v>3.4385924694824897E-2</v>
      </c>
      <c r="D58" s="153">
        <v>4.28807036833425E-2</v>
      </c>
      <c r="E58" s="154">
        <v>4.3292501171026697E-2</v>
      </c>
      <c r="F58" s="155"/>
      <c r="G58" s="156">
        <f t="shared" si="2"/>
        <v>8.9253680028911E-3</v>
      </c>
      <c r="H58" s="157">
        <f t="shared" si="3"/>
        <v>-4.1179748768419705E-4</v>
      </c>
    </row>
    <row r="59" spans="1:8" x14ac:dyDescent="0.2">
      <c r="A59" s="7" t="s">
        <v>42</v>
      </c>
      <c r="B59" s="16">
        <v>5.7748390263621399E-2</v>
      </c>
      <c r="C59" s="17">
        <v>4.0116912143962395E-2</v>
      </c>
      <c r="D59" s="16">
        <v>3.5733919736118697E-2</v>
      </c>
      <c r="E59" s="17">
        <v>1.3484549545073901E-2</v>
      </c>
      <c r="F59" s="12"/>
      <c r="G59" s="10">
        <f t="shared" si="2"/>
        <v>1.7631478119659004E-2</v>
      </c>
      <c r="H59" s="11">
        <f t="shared" si="3"/>
        <v>2.2249370191044796E-2</v>
      </c>
    </row>
    <row r="60" spans="1:8" x14ac:dyDescent="0.2">
      <c r="A60" s="7" t="s">
        <v>47</v>
      </c>
      <c r="B60" s="16">
        <v>2.88741951318107E-2</v>
      </c>
      <c r="C60" s="17">
        <v>1.4327468622843698E-2</v>
      </c>
      <c r="D60" s="16">
        <v>2.58383727322705E-2</v>
      </c>
      <c r="E60" s="17">
        <v>2.34205334203915E-2</v>
      </c>
      <c r="F60" s="12"/>
      <c r="G60" s="10">
        <f t="shared" si="2"/>
        <v>1.4546726508967002E-2</v>
      </c>
      <c r="H60" s="11">
        <f t="shared" si="3"/>
        <v>2.4178393118789998E-3</v>
      </c>
    </row>
    <row r="61" spans="1:8" x14ac:dyDescent="0.2">
      <c r="A61" s="7" t="s">
        <v>48</v>
      </c>
      <c r="B61" s="16">
        <v>0.62945745387347307</v>
      </c>
      <c r="C61" s="17">
        <v>0.45847899593099894</v>
      </c>
      <c r="D61" s="16">
        <v>0.41231445849367798</v>
      </c>
      <c r="E61" s="17">
        <v>0.36479255085094597</v>
      </c>
      <c r="F61" s="12"/>
      <c r="G61" s="10">
        <f t="shared" si="2"/>
        <v>0.17097845794247413</v>
      </c>
      <c r="H61" s="11">
        <f t="shared" si="3"/>
        <v>4.7521907642732009E-2</v>
      </c>
    </row>
    <row r="62" spans="1:8" x14ac:dyDescent="0.2">
      <c r="A62" s="7" t="s">
        <v>51</v>
      </c>
      <c r="B62" s="16">
        <v>0.77094101001934601</v>
      </c>
      <c r="C62" s="17">
        <v>0.71350793741761698</v>
      </c>
      <c r="D62" s="16">
        <v>0.66080263881253409</v>
      </c>
      <c r="E62" s="17">
        <v>0.64867780443144896</v>
      </c>
      <c r="F62" s="12"/>
      <c r="G62" s="10">
        <f t="shared" si="2"/>
        <v>5.7433072601729029E-2</v>
      </c>
      <c r="H62" s="11">
        <f t="shared" si="3"/>
        <v>1.2124834381085137E-2</v>
      </c>
    </row>
    <row r="63" spans="1:8" x14ac:dyDescent="0.2">
      <c r="A63" s="7" t="s">
        <v>55</v>
      </c>
      <c r="B63" s="16">
        <v>1.4437097565905301E-2</v>
      </c>
      <c r="C63" s="17">
        <v>8.5964811737062295E-3</v>
      </c>
      <c r="D63" s="16">
        <v>1.9241341396371601E-2</v>
      </c>
      <c r="E63" s="17">
        <v>1.2774836411122599E-2</v>
      </c>
      <c r="F63" s="12"/>
      <c r="G63" s="10">
        <f t="shared" si="2"/>
        <v>5.8406163921990717E-3</v>
      </c>
      <c r="H63" s="11">
        <f t="shared" si="3"/>
        <v>6.4665049852490018E-3</v>
      </c>
    </row>
    <row r="64" spans="1:8" x14ac:dyDescent="0.2">
      <c r="A64" s="7" t="s">
        <v>57</v>
      </c>
      <c r="B64" s="16">
        <v>2.8874195131810697E-3</v>
      </c>
      <c r="C64" s="17">
        <v>5.7309874491374901E-3</v>
      </c>
      <c r="D64" s="16">
        <v>4.3980208905992297E-3</v>
      </c>
      <c r="E64" s="17">
        <v>2.1291394018537698E-3</v>
      </c>
      <c r="F64" s="12"/>
      <c r="G64" s="10">
        <f t="shared" si="2"/>
        <v>-2.8435679359564204E-3</v>
      </c>
      <c r="H64" s="11">
        <f t="shared" si="3"/>
        <v>2.2688814887454598E-3</v>
      </c>
    </row>
    <row r="65" spans="1:8" x14ac:dyDescent="0.2">
      <c r="A65" s="7" t="s">
        <v>58</v>
      </c>
      <c r="B65" s="16">
        <v>0.99615973204746888</v>
      </c>
      <c r="C65" s="17">
        <v>1.0258467533956099</v>
      </c>
      <c r="D65" s="16">
        <v>0.833974711379879</v>
      </c>
      <c r="E65" s="17">
        <v>0.86797916282238696</v>
      </c>
      <c r="F65" s="12"/>
      <c r="G65" s="10">
        <f t="shared" si="2"/>
        <v>-2.9687021348141052E-2</v>
      </c>
      <c r="H65" s="11">
        <f t="shared" si="3"/>
        <v>-3.4004451442507966E-2</v>
      </c>
    </row>
    <row r="66" spans="1:8" x14ac:dyDescent="0.2">
      <c r="A66" s="7" t="s">
        <v>61</v>
      </c>
      <c r="B66" s="16">
        <v>0.19923194640949402</v>
      </c>
      <c r="C66" s="17">
        <v>0.18339159837239999</v>
      </c>
      <c r="D66" s="16">
        <v>0.139087410665201</v>
      </c>
      <c r="E66" s="17">
        <v>0.15755631573717899</v>
      </c>
      <c r="F66" s="12"/>
      <c r="G66" s="10">
        <f t="shared" si="2"/>
        <v>1.5840348037094026E-2</v>
      </c>
      <c r="H66" s="11">
        <f t="shared" si="3"/>
        <v>-1.8468905071977987E-2</v>
      </c>
    </row>
    <row r="67" spans="1:8" x14ac:dyDescent="0.2">
      <c r="A67" s="7" t="s">
        <v>64</v>
      </c>
      <c r="B67" s="16">
        <v>0.27141743423902104</v>
      </c>
      <c r="C67" s="17">
        <v>0.123216230156456</v>
      </c>
      <c r="D67" s="16">
        <v>0.18746564046179201</v>
      </c>
      <c r="E67" s="17">
        <v>0.143362053058154</v>
      </c>
      <c r="F67" s="12"/>
      <c r="G67" s="10">
        <f t="shared" si="2"/>
        <v>0.14820120408256504</v>
      </c>
      <c r="H67" s="11">
        <f t="shared" si="3"/>
        <v>4.4103587403638012E-2</v>
      </c>
    </row>
    <row r="68" spans="1:8" x14ac:dyDescent="0.2">
      <c r="A68" s="7" t="s">
        <v>71</v>
      </c>
      <c r="B68" s="16">
        <v>4.0423873184535004E-2</v>
      </c>
      <c r="C68" s="17">
        <v>7.4502836838787292E-2</v>
      </c>
      <c r="D68" s="16">
        <v>4.5079714128642097E-2</v>
      </c>
      <c r="E68" s="17">
        <v>6.2454755787710599E-2</v>
      </c>
      <c r="F68" s="12"/>
      <c r="G68" s="10">
        <f t="shared" si="2"/>
        <v>-3.4078963654252288E-2</v>
      </c>
      <c r="H68" s="11">
        <f t="shared" si="3"/>
        <v>-1.7375041659068502E-2</v>
      </c>
    </row>
    <row r="69" spans="1:8" x14ac:dyDescent="0.2">
      <c r="A69" s="7" t="s">
        <v>72</v>
      </c>
      <c r="B69" s="16">
        <v>2.0211936592267502E-2</v>
      </c>
      <c r="C69" s="17">
        <v>2.8654937245687398E-3</v>
      </c>
      <c r="D69" s="16">
        <v>1.4293567894447501E-2</v>
      </c>
      <c r="E69" s="17">
        <v>4.2582788037075396E-3</v>
      </c>
      <c r="F69" s="12"/>
      <c r="G69" s="10">
        <f t="shared" si="2"/>
        <v>1.7346442867698764E-2</v>
      </c>
      <c r="H69" s="11">
        <f t="shared" si="3"/>
        <v>1.003528909073996E-2</v>
      </c>
    </row>
    <row r="70" spans="1:8" x14ac:dyDescent="0.2">
      <c r="A70" s="7" t="s">
        <v>77</v>
      </c>
      <c r="B70" s="16">
        <v>0.12704645857996702</v>
      </c>
      <c r="C70" s="17">
        <v>0.17766061092326199</v>
      </c>
      <c r="D70" s="16">
        <v>7.5865860362836698E-2</v>
      </c>
      <c r="E70" s="17">
        <v>9.5811273083419704E-2</v>
      </c>
      <c r="F70" s="12"/>
      <c r="G70" s="10">
        <f t="shared" si="2"/>
        <v>-5.0614152343294971E-2</v>
      </c>
      <c r="H70" s="11">
        <f t="shared" si="3"/>
        <v>-1.9945412720583006E-2</v>
      </c>
    </row>
    <row r="71" spans="1:8" x14ac:dyDescent="0.2">
      <c r="A71" s="7" t="s">
        <v>89</v>
      </c>
      <c r="B71" s="16">
        <v>6.929806831634569E-2</v>
      </c>
      <c r="C71" s="17">
        <v>6.8771849389649795E-2</v>
      </c>
      <c r="D71" s="16">
        <v>7.146783947223749E-2</v>
      </c>
      <c r="E71" s="17">
        <v>8.1617010404394494E-2</v>
      </c>
      <c r="F71" s="12"/>
      <c r="G71" s="10">
        <f t="shared" si="2"/>
        <v>5.2621892669589554E-4</v>
      </c>
      <c r="H71" s="11">
        <f t="shared" si="3"/>
        <v>-1.0149170932157003E-2</v>
      </c>
    </row>
    <row r="72" spans="1:8" x14ac:dyDescent="0.2">
      <c r="A72" s="7" t="s">
        <v>95</v>
      </c>
      <c r="B72" s="16">
        <v>4.3311292697715997E-2</v>
      </c>
      <c r="C72" s="17">
        <v>6.5906355665081101E-2</v>
      </c>
      <c r="D72" s="16">
        <v>3.2435404068169298E-2</v>
      </c>
      <c r="E72" s="17">
        <v>3.8324509233367901E-2</v>
      </c>
      <c r="F72" s="12"/>
      <c r="G72" s="10">
        <f t="shared" si="2"/>
        <v>-2.2595062967365104E-2</v>
      </c>
      <c r="H72" s="11">
        <f t="shared" si="3"/>
        <v>-5.8891051651986034E-3</v>
      </c>
    </row>
    <row r="73" spans="1:8" x14ac:dyDescent="0.2">
      <c r="A73" s="7" t="s">
        <v>98</v>
      </c>
      <c r="B73" s="16">
        <v>0.10394710247451899</v>
      </c>
      <c r="C73" s="17">
        <v>0.166198636024987</v>
      </c>
      <c r="D73" s="16">
        <v>7.8614623419461196E-2</v>
      </c>
      <c r="E73" s="17">
        <v>0.15613688946927701</v>
      </c>
      <c r="F73" s="12"/>
      <c r="G73" s="10">
        <f t="shared" si="2"/>
        <v>-6.2251533550468002E-2</v>
      </c>
      <c r="H73" s="11">
        <f t="shared" si="3"/>
        <v>-7.7522266049815811E-2</v>
      </c>
    </row>
    <row r="74" spans="1:8" x14ac:dyDescent="0.2">
      <c r="A74" s="7" t="s">
        <v>99</v>
      </c>
      <c r="B74" s="16">
        <v>2.5986775618629599E-2</v>
      </c>
      <c r="C74" s="17">
        <v>3.1520430970256204E-2</v>
      </c>
      <c r="D74" s="16">
        <v>2.08905992303463E-2</v>
      </c>
      <c r="E74" s="17">
        <v>2.0581680884586402E-2</v>
      </c>
      <c r="F74" s="12"/>
      <c r="G74" s="10">
        <f t="shared" si="2"/>
        <v>-5.5336553516266047E-3</v>
      </c>
      <c r="H74" s="11">
        <f t="shared" si="3"/>
        <v>3.0891834575989818E-4</v>
      </c>
    </row>
    <row r="75" spans="1:8" x14ac:dyDescent="0.2">
      <c r="A75" s="1"/>
      <c r="B75" s="18"/>
      <c r="C75" s="19"/>
      <c r="D75" s="18"/>
      <c r="E75" s="19"/>
      <c r="F75" s="15"/>
      <c r="G75" s="13"/>
      <c r="H75" s="14"/>
    </row>
    <row r="76" spans="1:8" s="43" customFormat="1" x14ac:dyDescent="0.2">
      <c r="A76" s="27" t="s">
        <v>5</v>
      </c>
      <c r="B76" s="44">
        <f>SUM(B6:B75)</f>
        <v>100.00000000000006</v>
      </c>
      <c r="C76" s="45">
        <f>SUM(C6:C75)</f>
        <v>99.999999999999972</v>
      </c>
      <c r="D76" s="44">
        <f>SUM(D6:D75)</f>
        <v>100.00000000000001</v>
      </c>
      <c r="E76" s="45">
        <f>SUM(E6:E75)</f>
        <v>100.00000000000001</v>
      </c>
      <c r="F76" s="49"/>
      <c r="G76" s="50">
        <f>SUM(G6:G75)</f>
        <v>6.3945376771457063E-14</v>
      </c>
      <c r="H76" s="51">
        <f>SUM(H6:H75)</f>
        <v>3.3140157285060923E-14</v>
      </c>
    </row>
  </sheetData>
  <mergeCells count="5">
    <mergeCell ref="B1:H1"/>
    <mergeCell ref="B4:C4"/>
    <mergeCell ref="D4:E4"/>
    <mergeCell ref="G4:H4"/>
    <mergeCell ref="B2:H2"/>
  </mergeCells>
  <phoneticPr fontId="3" type="noConversion"/>
  <printOptions horizontalCentered="1"/>
  <pageMargins left="0.39370078740157483" right="0.39370078740157483" top="0.39370078740157483" bottom="0.59055118110236227" header="0.39370078740157483" footer="0.19685039370078741"/>
  <pageSetup paperSize="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J33"/>
  <sheetViews>
    <sheetView tabSelected="1" workbookViewId="0">
      <selection activeCell="M1" sqref="M1"/>
    </sheetView>
  </sheetViews>
  <sheetFormatPr defaultRowHeight="12.75" x14ac:dyDescent="0.2"/>
  <cols>
    <col min="1" max="1" width="26.85546875" customWidth="1"/>
    <col min="2" max="5" width="8.28515625" customWidth="1"/>
    <col min="6" max="6" width="1.7109375" customWidth="1"/>
    <col min="7" max="10" width="8.28515625" customWidth="1"/>
  </cols>
  <sheetData>
    <row r="1" spans="1:10" s="52" customFormat="1" ht="20.25" x14ac:dyDescent="0.3">
      <c r="A1" s="4" t="s">
        <v>10</v>
      </c>
      <c r="B1" s="198" t="s">
        <v>19</v>
      </c>
      <c r="C1" s="199"/>
      <c r="D1" s="199"/>
      <c r="E1" s="199"/>
      <c r="F1" s="199"/>
      <c r="G1" s="199"/>
      <c r="H1" s="199"/>
      <c r="I1" s="199"/>
      <c r="J1" s="199"/>
    </row>
    <row r="2" spans="1:10" s="52" customFormat="1" ht="20.25" x14ac:dyDescent="0.3">
      <c r="A2" s="4" t="s">
        <v>111</v>
      </c>
      <c r="B2" s="202" t="s">
        <v>101</v>
      </c>
      <c r="C2" s="203"/>
      <c r="D2" s="203"/>
      <c r="E2" s="203"/>
      <c r="F2" s="203"/>
      <c r="G2" s="203"/>
      <c r="H2" s="203"/>
      <c r="I2" s="203"/>
      <c r="J2" s="203"/>
    </row>
    <row r="4" spans="1:10" x14ac:dyDescent="0.2">
      <c r="A4" s="3"/>
      <c r="B4" s="196" t="s">
        <v>1</v>
      </c>
      <c r="C4" s="197"/>
      <c r="D4" s="196" t="s">
        <v>2</v>
      </c>
      <c r="E4" s="197"/>
      <c r="F4" s="59"/>
      <c r="G4" s="196" t="s">
        <v>3</v>
      </c>
      <c r="H4" s="200"/>
      <c r="I4" s="200"/>
      <c r="J4" s="197"/>
    </row>
    <row r="5" spans="1:10" x14ac:dyDescent="0.2">
      <c r="A5" s="27" t="s">
        <v>0</v>
      </c>
      <c r="B5" s="57">
        <f>VALUE(RIGHT(B2, 4))</f>
        <v>2021</v>
      </c>
      <c r="C5" s="58">
        <f>B5-1</f>
        <v>2020</v>
      </c>
      <c r="D5" s="57">
        <f>B5</f>
        <v>2021</v>
      </c>
      <c r="E5" s="58">
        <f>C5</f>
        <v>2020</v>
      </c>
      <c r="F5" s="64"/>
      <c r="G5" s="57" t="s">
        <v>4</v>
      </c>
      <c r="H5" s="58" t="s">
        <v>2</v>
      </c>
      <c r="I5" s="57" t="s">
        <v>4</v>
      </c>
      <c r="J5" s="58" t="s">
        <v>2</v>
      </c>
    </row>
    <row r="6" spans="1:10" x14ac:dyDescent="0.2">
      <c r="A6" s="22"/>
      <c r="B6" s="74"/>
      <c r="C6" s="75"/>
      <c r="D6" s="74"/>
      <c r="E6" s="75"/>
      <c r="F6" s="76"/>
      <c r="G6" s="74"/>
      <c r="H6" s="75"/>
      <c r="I6" s="23"/>
      <c r="J6" s="24"/>
    </row>
    <row r="7" spans="1:10" s="160" customFormat="1" x14ac:dyDescent="0.2">
      <c r="A7" s="159" t="s">
        <v>112</v>
      </c>
      <c r="B7" s="78">
        <f>SUM($B8:$B11)</f>
        <v>7890</v>
      </c>
      <c r="C7" s="79">
        <f>SUM($C8:$C11)</f>
        <v>8946</v>
      </c>
      <c r="D7" s="78">
        <f>SUM($D8:$D11)</f>
        <v>41956</v>
      </c>
      <c r="E7" s="79">
        <f>SUM($E8:$E11)</f>
        <v>39142</v>
      </c>
      <c r="F7" s="80"/>
      <c r="G7" s="78">
        <f>B7-C7</f>
        <v>-1056</v>
      </c>
      <c r="H7" s="79">
        <f>D7-E7</f>
        <v>2814</v>
      </c>
      <c r="I7" s="54">
        <f>IF(C7=0, "-", IF(G7/C7&lt;10, G7/C7, "&gt;999%"))</f>
        <v>-0.11804158283031523</v>
      </c>
      <c r="J7" s="55">
        <f>IF(E7=0, "-", IF(H7/E7&lt;10, H7/E7, "&gt;999%"))</f>
        <v>7.1892085228143679E-2</v>
      </c>
    </row>
    <row r="8" spans="1:10" x14ac:dyDescent="0.2">
      <c r="A8" s="158" t="s">
        <v>161</v>
      </c>
      <c r="B8" s="65">
        <v>4774</v>
      </c>
      <c r="C8" s="66">
        <v>5654</v>
      </c>
      <c r="D8" s="65">
        <v>25760</v>
      </c>
      <c r="E8" s="66">
        <v>22961</v>
      </c>
      <c r="F8" s="67"/>
      <c r="G8" s="65">
        <f>B8-C8</f>
        <v>-880</v>
      </c>
      <c r="H8" s="66">
        <f>D8-E8</f>
        <v>2799</v>
      </c>
      <c r="I8" s="8">
        <f>IF(C8=0, "-", IF(G8/C8&lt;10, G8/C8, "&gt;999%"))</f>
        <v>-0.1556420233463035</v>
      </c>
      <c r="J8" s="9">
        <f>IF(E8=0, "-", IF(H8/E8&lt;10, H8/E8, "&gt;999%"))</f>
        <v>0.1219023561691564</v>
      </c>
    </row>
    <row r="9" spans="1:10" x14ac:dyDescent="0.2">
      <c r="A9" s="158" t="s">
        <v>162</v>
      </c>
      <c r="B9" s="65">
        <v>2287</v>
      </c>
      <c r="C9" s="66">
        <v>2705</v>
      </c>
      <c r="D9" s="65">
        <v>11980</v>
      </c>
      <c r="E9" s="66">
        <v>12258</v>
      </c>
      <c r="F9" s="67"/>
      <c r="G9" s="65">
        <f>B9-C9</f>
        <v>-418</v>
      </c>
      <c r="H9" s="66">
        <f>D9-E9</f>
        <v>-278</v>
      </c>
      <c r="I9" s="8">
        <f>IF(C9=0, "-", IF(G9/C9&lt;10, G9/C9, "&gt;999%"))</f>
        <v>-0.15452865064695009</v>
      </c>
      <c r="J9" s="9">
        <f>IF(E9=0, "-", IF(H9/E9&lt;10, H9/E9, "&gt;999%"))</f>
        <v>-2.2679066731930167E-2</v>
      </c>
    </row>
    <row r="10" spans="1:10" x14ac:dyDescent="0.2">
      <c r="A10" s="158" t="s">
        <v>163</v>
      </c>
      <c r="B10" s="65">
        <v>145</v>
      </c>
      <c r="C10" s="66">
        <v>280</v>
      </c>
      <c r="D10" s="65">
        <v>852</v>
      </c>
      <c r="E10" s="66">
        <v>1400</v>
      </c>
      <c r="F10" s="67"/>
      <c r="G10" s="65">
        <f>B10-C10</f>
        <v>-135</v>
      </c>
      <c r="H10" s="66">
        <f>D10-E10</f>
        <v>-548</v>
      </c>
      <c r="I10" s="8">
        <f>IF(C10=0, "-", IF(G10/C10&lt;10, G10/C10, "&gt;999%"))</f>
        <v>-0.48214285714285715</v>
      </c>
      <c r="J10" s="9">
        <f>IF(E10=0, "-", IF(H10/E10&lt;10, H10/E10, "&gt;999%"))</f>
        <v>-0.3914285714285714</v>
      </c>
    </row>
    <row r="11" spans="1:10" x14ac:dyDescent="0.2">
      <c r="A11" s="158" t="s">
        <v>164</v>
      </c>
      <c r="B11" s="65">
        <v>684</v>
      </c>
      <c r="C11" s="66">
        <v>307</v>
      </c>
      <c r="D11" s="65">
        <v>3364</v>
      </c>
      <c r="E11" s="66">
        <v>2523</v>
      </c>
      <c r="F11" s="67"/>
      <c r="G11" s="65">
        <f>B11-C11</f>
        <v>377</v>
      </c>
      <c r="H11" s="66">
        <f>D11-E11</f>
        <v>841</v>
      </c>
      <c r="I11" s="8">
        <f>IF(C11=0, "-", IF(G11/C11&lt;10, G11/C11, "&gt;999%"))</f>
        <v>1.228013029315961</v>
      </c>
      <c r="J11" s="9">
        <f>IF(E11=0, "-", IF(H11/E11&lt;10, H11/E11, "&gt;999%"))</f>
        <v>0.33333333333333331</v>
      </c>
    </row>
    <row r="12" spans="1:10" x14ac:dyDescent="0.2">
      <c r="A12" s="7"/>
      <c r="B12" s="65"/>
      <c r="C12" s="66"/>
      <c r="D12" s="65"/>
      <c r="E12" s="66"/>
      <c r="F12" s="67"/>
      <c r="G12" s="65"/>
      <c r="H12" s="66"/>
      <c r="I12" s="8"/>
      <c r="J12" s="9"/>
    </row>
    <row r="13" spans="1:10" s="160" customFormat="1" x14ac:dyDescent="0.2">
      <c r="A13" s="159" t="s">
        <v>121</v>
      </c>
      <c r="B13" s="78">
        <f>SUM($B14:$B17)</f>
        <v>17245</v>
      </c>
      <c r="C13" s="79">
        <f>SUM($C14:$C17)</f>
        <v>16393</v>
      </c>
      <c r="D13" s="78">
        <f>SUM($D14:$D17)</f>
        <v>93817</v>
      </c>
      <c r="E13" s="79">
        <f>SUM($E14:$E17)</f>
        <v>67325</v>
      </c>
      <c r="F13" s="80"/>
      <c r="G13" s="78">
        <f>B13-C13</f>
        <v>852</v>
      </c>
      <c r="H13" s="79">
        <f>D13-E13</f>
        <v>26492</v>
      </c>
      <c r="I13" s="54">
        <f>IF(C13=0, "-", IF(G13/C13&lt;10, G13/C13, "&gt;999%"))</f>
        <v>5.1973403281888611E-2</v>
      </c>
      <c r="J13" s="55">
        <f>IF(E13=0, "-", IF(H13/E13&lt;10, H13/E13, "&gt;999%"))</f>
        <v>0.39349424433717045</v>
      </c>
    </row>
    <row r="14" spans="1:10" x14ac:dyDescent="0.2">
      <c r="A14" s="158" t="s">
        <v>161</v>
      </c>
      <c r="B14" s="65">
        <v>11028</v>
      </c>
      <c r="C14" s="66">
        <v>10309</v>
      </c>
      <c r="D14" s="65">
        <v>60318</v>
      </c>
      <c r="E14" s="66">
        <v>39503</v>
      </c>
      <c r="F14" s="67"/>
      <c r="G14" s="65">
        <f>B14-C14</f>
        <v>719</v>
      </c>
      <c r="H14" s="66">
        <f>D14-E14</f>
        <v>20815</v>
      </c>
      <c r="I14" s="8">
        <f>IF(C14=0, "-", IF(G14/C14&lt;10, G14/C14, "&gt;999%"))</f>
        <v>6.9744883111844014E-2</v>
      </c>
      <c r="J14" s="9">
        <f>IF(E14=0, "-", IF(H14/E14&lt;10, H14/E14, "&gt;999%"))</f>
        <v>0.52692200592360072</v>
      </c>
    </row>
    <row r="15" spans="1:10" x14ac:dyDescent="0.2">
      <c r="A15" s="158" t="s">
        <v>162</v>
      </c>
      <c r="B15" s="65">
        <v>5380</v>
      </c>
      <c r="C15" s="66">
        <v>5651</v>
      </c>
      <c r="D15" s="65">
        <v>28512</v>
      </c>
      <c r="E15" s="66">
        <v>23594</v>
      </c>
      <c r="F15" s="67"/>
      <c r="G15" s="65">
        <f>B15-C15</f>
        <v>-271</v>
      </c>
      <c r="H15" s="66">
        <f>D15-E15</f>
        <v>4918</v>
      </c>
      <c r="I15" s="8">
        <f>IF(C15=0, "-", IF(G15/C15&lt;10, G15/C15, "&gt;999%"))</f>
        <v>-4.7956113962130599E-2</v>
      </c>
      <c r="J15" s="9">
        <f>IF(E15=0, "-", IF(H15/E15&lt;10, H15/E15, "&gt;999%"))</f>
        <v>0.20844282444689327</v>
      </c>
    </row>
    <row r="16" spans="1:10" x14ac:dyDescent="0.2">
      <c r="A16" s="158" t="s">
        <v>163</v>
      </c>
      <c r="B16" s="65">
        <v>279</v>
      </c>
      <c r="C16" s="66">
        <v>283</v>
      </c>
      <c r="D16" s="65">
        <v>1644</v>
      </c>
      <c r="E16" s="66">
        <v>1821</v>
      </c>
      <c r="F16" s="67"/>
      <c r="G16" s="65">
        <f>B16-C16</f>
        <v>-4</v>
      </c>
      <c r="H16" s="66">
        <f>D16-E16</f>
        <v>-177</v>
      </c>
      <c r="I16" s="8">
        <f>IF(C16=0, "-", IF(G16/C16&lt;10, G16/C16, "&gt;999%"))</f>
        <v>-1.4134275618374558E-2</v>
      </c>
      <c r="J16" s="9">
        <f>IF(E16=0, "-", IF(H16/E16&lt;10, H16/E16, "&gt;999%"))</f>
        <v>-9.7199341021416807E-2</v>
      </c>
    </row>
    <row r="17" spans="1:10" x14ac:dyDescent="0.2">
      <c r="A17" s="158" t="s">
        <v>164</v>
      </c>
      <c r="B17" s="65">
        <v>558</v>
      </c>
      <c r="C17" s="66">
        <v>150</v>
      </c>
      <c r="D17" s="65">
        <v>3343</v>
      </c>
      <c r="E17" s="66">
        <v>2407</v>
      </c>
      <c r="F17" s="67"/>
      <c r="G17" s="65">
        <f>B17-C17</f>
        <v>408</v>
      </c>
      <c r="H17" s="66">
        <f>D17-E17</f>
        <v>936</v>
      </c>
      <c r="I17" s="8">
        <f>IF(C17=0, "-", IF(G17/C17&lt;10, G17/C17, "&gt;999%"))</f>
        <v>2.72</v>
      </c>
      <c r="J17" s="9">
        <f>IF(E17=0, "-", IF(H17/E17&lt;10, H17/E17, "&gt;999%"))</f>
        <v>0.38886580805982551</v>
      </c>
    </row>
    <row r="18" spans="1:10" x14ac:dyDescent="0.2">
      <c r="A18" s="22"/>
      <c r="B18" s="74"/>
      <c r="C18" s="75"/>
      <c r="D18" s="74"/>
      <c r="E18" s="75"/>
      <c r="F18" s="76"/>
      <c r="G18" s="74"/>
      <c r="H18" s="75"/>
      <c r="I18" s="23"/>
      <c r="J18" s="24"/>
    </row>
    <row r="19" spans="1:10" s="160" customFormat="1" x14ac:dyDescent="0.2">
      <c r="A19" s="159" t="s">
        <v>127</v>
      </c>
      <c r="B19" s="78">
        <f>SUM($B20:$B23)</f>
        <v>7922</v>
      </c>
      <c r="C19" s="79">
        <f>SUM($C20:$C23)</f>
        <v>8130</v>
      </c>
      <c r="D19" s="78">
        <f>SUM($D20:$D23)</f>
        <v>39619</v>
      </c>
      <c r="E19" s="79">
        <f>SUM($E20:$E23)</f>
        <v>29608</v>
      </c>
      <c r="F19" s="80"/>
      <c r="G19" s="78">
        <f>B19-C19</f>
        <v>-208</v>
      </c>
      <c r="H19" s="79">
        <f>D19-E19</f>
        <v>10011</v>
      </c>
      <c r="I19" s="54">
        <f>IF(C19=0, "-", IF(G19/C19&lt;10, G19/C19, "&gt;999%"))</f>
        <v>-2.5584255842558426E-2</v>
      </c>
      <c r="J19" s="55">
        <f>IF(E19=0, "-", IF(H19/E19&lt;10, H19/E19, "&gt;999%"))</f>
        <v>0.33811807619562279</v>
      </c>
    </row>
    <row r="20" spans="1:10" x14ac:dyDescent="0.2">
      <c r="A20" s="158" t="s">
        <v>161</v>
      </c>
      <c r="B20" s="65">
        <v>2195</v>
      </c>
      <c r="C20" s="66">
        <v>2035</v>
      </c>
      <c r="D20" s="65">
        <v>12320</v>
      </c>
      <c r="E20" s="66">
        <v>8197</v>
      </c>
      <c r="F20" s="67"/>
      <c r="G20" s="65">
        <f>B20-C20</f>
        <v>160</v>
      </c>
      <c r="H20" s="66">
        <f>D20-E20</f>
        <v>4123</v>
      </c>
      <c r="I20" s="8">
        <f>IF(C20=0, "-", IF(G20/C20&lt;10, G20/C20, "&gt;999%"))</f>
        <v>7.8624078624078622E-2</v>
      </c>
      <c r="J20" s="9">
        <f>IF(E20=0, "-", IF(H20/E20&lt;10, H20/E20, "&gt;999%"))</f>
        <v>0.5029888983774552</v>
      </c>
    </row>
    <row r="21" spans="1:10" x14ac:dyDescent="0.2">
      <c r="A21" s="158" t="s">
        <v>162</v>
      </c>
      <c r="B21" s="65">
        <v>5301</v>
      </c>
      <c r="C21" s="66">
        <v>5780</v>
      </c>
      <c r="D21" s="65">
        <v>25075</v>
      </c>
      <c r="E21" s="66">
        <v>19367</v>
      </c>
      <c r="F21" s="67"/>
      <c r="G21" s="65">
        <f>B21-C21</f>
        <v>-479</v>
      </c>
      <c r="H21" s="66">
        <f>D21-E21</f>
        <v>5708</v>
      </c>
      <c r="I21" s="8">
        <f>IF(C21=0, "-", IF(G21/C21&lt;10, G21/C21, "&gt;999%"))</f>
        <v>-8.2871972318339107E-2</v>
      </c>
      <c r="J21" s="9">
        <f>IF(E21=0, "-", IF(H21/E21&lt;10, H21/E21, "&gt;999%"))</f>
        <v>0.29472814581504619</v>
      </c>
    </row>
    <row r="22" spans="1:10" x14ac:dyDescent="0.2">
      <c r="A22" s="158" t="s">
        <v>163</v>
      </c>
      <c r="B22" s="65">
        <v>340</v>
      </c>
      <c r="C22" s="66">
        <v>281</v>
      </c>
      <c r="D22" s="65">
        <v>1709</v>
      </c>
      <c r="E22" s="66">
        <v>1743</v>
      </c>
      <c r="F22" s="67"/>
      <c r="G22" s="65">
        <f>B22-C22</f>
        <v>59</v>
      </c>
      <c r="H22" s="66">
        <f>D22-E22</f>
        <v>-34</v>
      </c>
      <c r="I22" s="8">
        <f>IF(C22=0, "-", IF(G22/C22&lt;10, G22/C22, "&gt;999%"))</f>
        <v>0.20996441281138789</v>
      </c>
      <c r="J22" s="9">
        <f>IF(E22=0, "-", IF(H22/E22&lt;10, H22/E22, "&gt;999%"))</f>
        <v>-1.9506597819850834E-2</v>
      </c>
    </row>
    <row r="23" spans="1:10" x14ac:dyDescent="0.2">
      <c r="A23" s="158" t="s">
        <v>164</v>
      </c>
      <c r="B23" s="65">
        <v>86</v>
      </c>
      <c r="C23" s="66">
        <v>34</v>
      </c>
      <c r="D23" s="65">
        <v>515</v>
      </c>
      <c r="E23" s="66">
        <v>301</v>
      </c>
      <c r="F23" s="67"/>
      <c r="G23" s="65">
        <f>B23-C23</f>
        <v>52</v>
      </c>
      <c r="H23" s="66">
        <f>D23-E23</f>
        <v>214</v>
      </c>
      <c r="I23" s="8">
        <f>IF(C23=0, "-", IF(G23/C23&lt;10, G23/C23, "&gt;999%"))</f>
        <v>1.5294117647058822</v>
      </c>
      <c r="J23" s="9">
        <f>IF(E23=0, "-", IF(H23/E23&lt;10, H23/E23, "&gt;999%"))</f>
        <v>0.71096345514950166</v>
      </c>
    </row>
    <row r="24" spans="1:10" x14ac:dyDescent="0.2">
      <c r="A24" s="7"/>
      <c r="B24" s="65"/>
      <c r="C24" s="66"/>
      <c r="D24" s="65"/>
      <c r="E24" s="66"/>
      <c r="F24" s="67"/>
      <c r="G24" s="65"/>
      <c r="H24" s="66"/>
      <c r="I24" s="8"/>
      <c r="J24" s="9"/>
    </row>
    <row r="25" spans="1:10" s="43" customFormat="1" x14ac:dyDescent="0.2">
      <c r="A25" s="53" t="s">
        <v>29</v>
      </c>
      <c r="B25" s="78">
        <f>SUM($B26:$B29)</f>
        <v>33057</v>
      </c>
      <c r="C25" s="79">
        <f>SUM($C26:$C29)</f>
        <v>33469</v>
      </c>
      <c r="D25" s="78">
        <f>SUM($D26:$D29)</f>
        <v>175392</v>
      </c>
      <c r="E25" s="79">
        <f>SUM($E26:$E29)</f>
        <v>136075</v>
      </c>
      <c r="F25" s="80"/>
      <c r="G25" s="78">
        <f>B25-C25</f>
        <v>-412</v>
      </c>
      <c r="H25" s="79">
        <f>D25-E25</f>
        <v>39317</v>
      </c>
      <c r="I25" s="54">
        <f>IF(C25=0, "-", IF(G25/C25&lt;10, G25/C25, "&gt;999%"))</f>
        <v>-1.2309898712241179E-2</v>
      </c>
      <c r="J25" s="55">
        <f>IF(E25=0, "-", IF(H25/E25&lt;10, H25/E25, "&gt;999%"))</f>
        <v>0.28893624839243065</v>
      </c>
    </row>
    <row r="26" spans="1:10" x14ac:dyDescent="0.2">
      <c r="A26" s="158" t="s">
        <v>161</v>
      </c>
      <c r="B26" s="65">
        <v>17997</v>
      </c>
      <c r="C26" s="66">
        <v>17998</v>
      </c>
      <c r="D26" s="65">
        <v>98398</v>
      </c>
      <c r="E26" s="66">
        <v>70661</v>
      </c>
      <c r="F26" s="67"/>
      <c r="G26" s="65">
        <f>B26-C26</f>
        <v>-1</v>
      </c>
      <c r="H26" s="66">
        <f>D26-E26</f>
        <v>27737</v>
      </c>
      <c r="I26" s="8">
        <f>IF(C26=0, "-", IF(G26/C26&lt;10, G26/C26, "&gt;999%"))</f>
        <v>-5.5561729081009004E-5</v>
      </c>
      <c r="J26" s="9">
        <f>IF(E26=0, "-", IF(H26/E26&lt;10, H26/E26, "&gt;999%"))</f>
        <v>0.3925361939400801</v>
      </c>
    </row>
    <row r="27" spans="1:10" x14ac:dyDescent="0.2">
      <c r="A27" s="158" t="s">
        <v>162</v>
      </c>
      <c r="B27" s="65">
        <v>12968</v>
      </c>
      <c r="C27" s="66">
        <v>14136</v>
      </c>
      <c r="D27" s="65">
        <v>65567</v>
      </c>
      <c r="E27" s="66">
        <v>55219</v>
      </c>
      <c r="F27" s="67"/>
      <c r="G27" s="65">
        <f>B27-C27</f>
        <v>-1168</v>
      </c>
      <c r="H27" s="66">
        <f>D27-E27</f>
        <v>10348</v>
      </c>
      <c r="I27" s="8">
        <f>IF(C27=0, "-", IF(G27/C27&lt;10, G27/C27, "&gt;999%"))</f>
        <v>-8.262591963780419E-2</v>
      </c>
      <c r="J27" s="9">
        <f>IF(E27=0, "-", IF(H27/E27&lt;10, H27/E27, "&gt;999%"))</f>
        <v>0.18739926474583024</v>
      </c>
    </row>
    <row r="28" spans="1:10" x14ac:dyDescent="0.2">
      <c r="A28" s="158" t="s">
        <v>163</v>
      </c>
      <c r="B28" s="65">
        <v>764</v>
      </c>
      <c r="C28" s="66">
        <v>844</v>
      </c>
      <c r="D28" s="65">
        <v>4205</v>
      </c>
      <c r="E28" s="66">
        <v>4964</v>
      </c>
      <c r="F28" s="67"/>
      <c r="G28" s="65">
        <f>B28-C28</f>
        <v>-80</v>
      </c>
      <c r="H28" s="66">
        <f>D28-E28</f>
        <v>-759</v>
      </c>
      <c r="I28" s="8">
        <f>IF(C28=0, "-", IF(G28/C28&lt;10, G28/C28, "&gt;999%"))</f>
        <v>-9.4786729857819899E-2</v>
      </c>
      <c r="J28" s="9">
        <f>IF(E28=0, "-", IF(H28/E28&lt;10, H28/E28, "&gt;999%"))</f>
        <v>-0.15290088638195004</v>
      </c>
    </row>
    <row r="29" spans="1:10" x14ac:dyDescent="0.2">
      <c r="A29" s="158" t="s">
        <v>164</v>
      </c>
      <c r="B29" s="65">
        <v>1328</v>
      </c>
      <c r="C29" s="66">
        <v>491</v>
      </c>
      <c r="D29" s="65">
        <v>7222</v>
      </c>
      <c r="E29" s="66">
        <v>5231</v>
      </c>
      <c r="F29" s="67"/>
      <c r="G29" s="65">
        <f>B29-C29</f>
        <v>837</v>
      </c>
      <c r="H29" s="66">
        <f>D29-E29</f>
        <v>1991</v>
      </c>
      <c r="I29" s="8">
        <f>IF(C29=0, "-", IF(G29/C29&lt;10, G29/C29, "&gt;999%"))</f>
        <v>1.704684317718941</v>
      </c>
      <c r="J29" s="9">
        <f>IF(E29=0, "-", IF(H29/E29&lt;10, H29/E29, "&gt;999%"))</f>
        <v>0.38061556107818773</v>
      </c>
    </row>
    <row r="30" spans="1:10" x14ac:dyDescent="0.2">
      <c r="A30" s="7"/>
      <c r="B30" s="65"/>
      <c r="C30" s="66"/>
      <c r="D30" s="65"/>
      <c r="E30" s="66"/>
      <c r="F30" s="67"/>
      <c r="G30" s="65"/>
      <c r="H30" s="66"/>
      <c r="I30" s="8"/>
      <c r="J30" s="9"/>
    </row>
    <row r="31" spans="1:10" s="43" customFormat="1" x14ac:dyDescent="0.2">
      <c r="A31" s="22" t="s">
        <v>128</v>
      </c>
      <c r="B31" s="78">
        <v>1576</v>
      </c>
      <c r="C31" s="79">
        <v>1429</v>
      </c>
      <c r="D31" s="78">
        <v>6508</v>
      </c>
      <c r="E31" s="79">
        <v>4827</v>
      </c>
      <c r="F31" s="80"/>
      <c r="G31" s="78">
        <f>B31-C31</f>
        <v>147</v>
      </c>
      <c r="H31" s="79">
        <f>D31-E31</f>
        <v>1681</v>
      </c>
      <c r="I31" s="54">
        <f>IF(C31=0, "-", IF(G31/C31&lt;10, G31/C31, "&gt;999%"))</f>
        <v>0.10286913925822254</v>
      </c>
      <c r="J31" s="55">
        <f>IF(E31=0, "-", IF(H31/E31&lt;10, H31/E31, "&gt;999%"))</f>
        <v>0.34824943028796351</v>
      </c>
    </row>
    <row r="32" spans="1:10" x14ac:dyDescent="0.2">
      <c r="A32" s="1"/>
      <c r="B32" s="68"/>
      <c r="C32" s="69"/>
      <c r="D32" s="68"/>
      <c r="E32" s="69"/>
      <c r="F32" s="70"/>
      <c r="G32" s="68"/>
      <c r="H32" s="69"/>
      <c r="I32" s="5"/>
      <c r="J32" s="6"/>
    </row>
    <row r="33" spans="1:10" s="43" customFormat="1" x14ac:dyDescent="0.2">
      <c r="A33" s="27" t="s">
        <v>5</v>
      </c>
      <c r="B33" s="71">
        <f>SUM(B26:B32)</f>
        <v>34633</v>
      </c>
      <c r="C33" s="77">
        <f>SUM(C26:C32)</f>
        <v>34898</v>
      </c>
      <c r="D33" s="71">
        <f>SUM(D26:D32)</f>
        <v>181900</v>
      </c>
      <c r="E33" s="77">
        <f>SUM(E26:E32)</f>
        <v>140902</v>
      </c>
      <c r="F33" s="73"/>
      <c r="G33" s="71">
        <f>B33-C33</f>
        <v>-265</v>
      </c>
      <c r="H33" s="72">
        <f>D33-E33</f>
        <v>40998</v>
      </c>
      <c r="I33" s="37">
        <f>IF(C33=0, 0, G33/C33)</f>
        <v>-7.5935583701071691E-3</v>
      </c>
      <c r="J33" s="38">
        <f>IF(E33=0, 0, H33/E33)</f>
        <v>0.29096819065733631</v>
      </c>
    </row>
  </sheetData>
  <mergeCells count="5">
    <mergeCell ref="B1:J1"/>
    <mergeCell ref="B2:J2"/>
    <mergeCell ref="B4:C4"/>
    <mergeCell ref="D4:E4"/>
    <mergeCell ref="G4:J4"/>
  </mergeCells>
  <phoneticPr fontId="3" type="noConversion"/>
  <printOptions horizontalCentered="1"/>
  <pageMargins left="0.39370078740157483" right="0.39370078740157483" top="0.39370078740157483" bottom="0.59055118110236227" header="0.39370078740157483" footer="0.19685039370078741"/>
  <pageSetup paperSize="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pageSetUpPr fitToPage="1"/>
  </sheetPr>
  <dimension ref="A1:J41"/>
  <sheetViews>
    <sheetView tabSelected="1" workbookViewId="0">
      <selection activeCell="M1" sqref="M1"/>
    </sheetView>
  </sheetViews>
  <sheetFormatPr defaultRowHeight="12.75" x14ac:dyDescent="0.2"/>
  <cols>
    <col min="1" max="1" width="32.7109375" customWidth="1"/>
    <col min="2" max="5" width="10.140625" customWidth="1"/>
    <col min="6" max="6" width="1.7109375" customWidth="1"/>
    <col min="7" max="10" width="10.140625" customWidth="1"/>
  </cols>
  <sheetData>
    <row r="1" spans="1:10" s="52" customFormat="1" ht="20.25" x14ac:dyDescent="0.3">
      <c r="A1" s="4" t="s">
        <v>10</v>
      </c>
      <c r="B1" s="198" t="s">
        <v>30</v>
      </c>
      <c r="C1" s="199"/>
      <c r="D1" s="199"/>
      <c r="E1" s="199"/>
      <c r="F1" s="199"/>
      <c r="G1" s="199"/>
      <c r="H1" s="199"/>
      <c r="I1" s="199"/>
      <c r="J1" s="199"/>
    </row>
    <row r="2" spans="1:10" s="52" customFormat="1" ht="20.25" x14ac:dyDescent="0.3">
      <c r="A2" s="4" t="s">
        <v>111</v>
      </c>
      <c r="B2" s="202" t="s">
        <v>101</v>
      </c>
      <c r="C2" s="203"/>
      <c r="D2" s="203"/>
      <c r="E2" s="203"/>
      <c r="F2" s="203"/>
      <c r="G2" s="203"/>
      <c r="H2" s="203"/>
      <c r="I2" s="203"/>
      <c r="J2" s="203"/>
    </row>
    <row r="4" spans="1:10" x14ac:dyDescent="0.2">
      <c r="A4" s="3"/>
      <c r="B4" s="196" t="s">
        <v>1</v>
      </c>
      <c r="C4" s="197"/>
      <c r="D4" s="196" t="s">
        <v>2</v>
      </c>
      <c r="E4" s="197"/>
      <c r="F4" s="59"/>
      <c r="G4" s="196" t="s">
        <v>3</v>
      </c>
      <c r="H4" s="200"/>
      <c r="I4" s="200"/>
      <c r="J4" s="197"/>
    </row>
    <row r="5" spans="1:10" x14ac:dyDescent="0.2">
      <c r="A5" s="27" t="s">
        <v>0</v>
      </c>
      <c r="B5" s="57">
        <f>VALUE(RIGHT(B2, 4))</f>
        <v>2021</v>
      </c>
      <c r="C5" s="58">
        <f>B5-1</f>
        <v>2020</v>
      </c>
      <c r="D5" s="57">
        <f>B5</f>
        <v>2021</v>
      </c>
      <c r="E5" s="58">
        <f>C5</f>
        <v>2020</v>
      </c>
      <c r="F5" s="64"/>
      <c r="G5" s="57" t="s">
        <v>4</v>
      </c>
      <c r="H5" s="58" t="s">
        <v>2</v>
      </c>
      <c r="I5" s="57" t="s">
        <v>4</v>
      </c>
      <c r="J5" s="58" t="s">
        <v>2</v>
      </c>
    </row>
    <row r="6" spans="1:10" x14ac:dyDescent="0.2">
      <c r="A6" s="22"/>
      <c r="B6" s="74"/>
      <c r="C6" s="75"/>
      <c r="D6" s="74"/>
      <c r="E6" s="75"/>
      <c r="F6" s="76"/>
      <c r="G6" s="74"/>
      <c r="H6" s="75"/>
      <c r="I6" s="23"/>
      <c r="J6" s="24"/>
    </row>
    <row r="7" spans="1:10" s="139" customFormat="1" x14ac:dyDescent="0.2">
      <c r="A7" s="159" t="s">
        <v>112</v>
      </c>
      <c r="B7" s="65"/>
      <c r="C7" s="66"/>
      <c r="D7" s="65"/>
      <c r="E7" s="66"/>
      <c r="F7" s="67"/>
      <c r="G7" s="65"/>
      <c r="H7" s="66"/>
      <c r="I7" s="20"/>
      <c r="J7" s="21"/>
    </row>
    <row r="8" spans="1:10" x14ac:dyDescent="0.2">
      <c r="A8" s="158" t="s">
        <v>165</v>
      </c>
      <c r="B8" s="65">
        <v>189</v>
      </c>
      <c r="C8" s="66">
        <v>194</v>
      </c>
      <c r="D8" s="65">
        <v>1461</v>
      </c>
      <c r="E8" s="66">
        <v>975</v>
      </c>
      <c r="F8" s="67"/>
      <c r="G8" s="65">
        <f>B8-C8</f>
        <v>-5</v>
      </c>
      <c r="H8" s="66">
        <f>D8-E8</f>
        <v>486</v>
      </c>
      <c r="I8" s="20">
        <f>IF(C8=0, "-", IF(G8/C8&lt;10, G8/C8, "&gt;999%"))</f>
        <v>-2.5773195876288658E-2</v>
      </c>
      <c r="J8" s="21">
        <f>IF(E8=0, "-", IF(H8/E8&lt;10, H8/E8, "&gt;999%"))</f>
        <v>0.49846153846153846</v>
      </c>
    </row>
    <row r="9" spans="1:10" x14ac:dyDescent="0.2">
      <c r="A9" s="158" t="s">
        <v>166</v>
      </c>
      <c r="B9" s="65">
        <v>40</v>
      </c>
      <c r="C9" s="66">
        <v>18</v>
      </c>
      <c r="D9" s="65">
        <v>236</v>
      </c>
      <c r="E9" s="66">
        <v>104</v>
      </c>
      <c r="F9" s="67"/>
      <c r="G9" s="65">
        <f>B9-C9</f>
        <v>22</v>
      </c>
      <c r="H9" s="66">
        <f>D9-E9</f>
        <v>132</v>
      </c>
      <c r="I9" s="20">
        <f>IF(C9=0, "-", IF(G9/C9&lt;10, G9/C9, "&gt;999%"))</f>
        <v>1.2222222222222223</v>
      </c>
      <c r="J9" s="21">
        <f>IF(E9=0, "-", IF(H9/E9&lt;10, H9/E9, "&gt;999%"))</f>
        <v>1.2692307692307692</v>
      </c>
    </row>
    <row r="10" spans="1:10" x14ac:dyDescent="0.2">
      <c r="A10" s="158" t="s">
        <v>167</v>
      </c>
      <c r="B10" s="65">
        <v>761</v>
      </c>
      <c r="C10" s="66">
        <v>826</v>
      </c>
      <c r="D10" s="65">
        <v>4963</v>
      </c>
      <c r="E10" s="66">
        <v>4029</v>
      </c>
      <c r="F10" s="67"/>
      <c r="G10" s="65">
        <f>B10-C10</f>
        <v>-65</v>
      </c>
      <c r="H10" s="66">
        <f>D10-E10</f>
        <v>934</v>
      </c>
      <c r="I10" s="20">
        <f>IF(C10=0, "-", IF(G10/C10&lt;10, G10/C10, "&gt;999%"))</f>
        <v>-7.8692493946731237E-2</v>
      </c>
      <c r="J10" s="21">
        <f>IF(E10=0, "-", IF(H10/E10&lt;10, H10/E10, "&gt;999%"))</f>
        <v>0.23181931000248202</v>
      </c>
    </row>
    <row r="11" spans="1:10" x14ac:dyDescent="0.2">
      <c r="A11" s="158" t="s">
        <v>169</v>
      </c>
      <c r="B11" s="65">
        <v>6887</v>
      </c>
      <c r="C11" s="66">
        <v>7895</v>
      </c>
      <c r="D11" s="65">
        <v>35235</v>
      </c>
      <c r="E11" s="66">
        <v>33980</v>
      </c>
      <c r="F11" s="67"/>
      <c r="G11" s="65">
        <f>B11-C11</f>
        <v>-1008</v>
      </c>
      <c r="H11" s="66">
        <f>D11-E11</f>
        <v>1255</v>
      </c>
      <c r="I11" s="20">
        <f>IF(C11=0, "-", IF(G11/C11&lt;10, G11/C11, "&gt;999%"))</f>
        <v>-0.12767574414186195</v>
      </c>
      <c r="J11" s="21">
        <f>IF(E11=0, "-", IF(H11/E11&lt;10, H11/E11, "&gt;999%"))</f>
        <v>3.6933490288404945E-2</v>
      </c>
    </row>
    <row r="12" spans="1:10" x14ac:dyDescent="0.2">
      <c r="A12" s="158" t="s">
        <v>170</v>
      </c>
      <c r="B12" s="65">
        <v>13</v>
      </c>
      <c r="C12" s="66">
        <v>13</v>
      </c>
      <c r="D12" s="65">
        <v>61</v>
      </c>
      <c r="E12" s="66">
        <v>54</v>
      </c>
      <c r="F12" s="67"/>
      <c r="G12" s="65">
        <f>B12-C12</f>
        <v>0</v>
      </c>
      <c r="H12" s="66">
        <f>D12-E12</f>
        <v>7</v>
      </c>
      <c r="I12" s="20">
        <f>IF(C12=0, "-", IF(G12/C12&lt;10, G12/C12, "&gt;999%"))</f>
        <v>0</v>
      </c>
      <c r="J12" s="21">
        <f>IF(E12=0, "-", IF(H12/E12&lt;10, H12/E12, "&gt;999%"))</f>
        <v>0.12962962962962962</v>
      </c>
    </row>
    <row r="13" spans="1:10" x14ac:dyDescent="0.2">
      <c r="A13" s="7"/>
      <c r="B13" s="65"/>
      <c r="C13" s="66"/>
      <c r="D13" s="65"/>
      <c r="E13" s="66"/>
      <c r="F13" s="67"/>
      <c r="G13" s="65"/>
      <c r="H13" s="66"/>
      <c r="I13" s="20"/>
      <c r="J13" s="21"/>
    </row>
    <row r="14" spans="1:10" s="139" customFormat="1" x14ac:dyDescent="0.2">
      <c r="A14" s="159" t="s">
        <v>121</v>
      </c>
      <c r="B14" s="65"/>
      <c r="C14" s="66"/>
      <c r="D14" s="65"/>
      <c r="E14" s="66"/>
      <c r="F14" s="67"/>
      <c r="G14" s="65"/>
      <c r="H14" s="66"/>
      <c r="I14" s="20"/>
      <c r="J14" s="21"/>
    </row>
    <row r="15" spans="1:10" x14ac:dyDescent="0.2">
      <c r="A15" s="158" t="s">
        <v>165</v>
      </c>
      <c r="B15" s="65">
        <v>3250</v>
      </c>
      <c r="C15" s="66">
        <v>3220</v>
      </c>
      <c r="D15" s="65">
        <v>17106</v>
      </c>
      <c r="E15" s="66">
        <v>13134</v>
      </c>
      <c r="F15" s="67"/>
      <c r="G15" s="65">
        <f t="shared" ref="G15:G20" si="0">B15-C15</f>
        <v>30</v>
      </c>
      <c r="H15" s="66">
        <f t="shared" ref="H15:H20" si="1">D15-E15</f>
        <v>3972</v>
      </c>
      <c r="I15" s="20">
        <f t="shared" ref="I15:I20" si="2">IF(C15=0, "-", IF(G15/C15&lt;10, G15/C15, "&gt;999%"))</f>
        <v>9.316770186335404E-3</v>
      </c>
      <c r="J15" s="21">
        <f t="shared" ref="J15:J20" si="3">IF(E15=0, "-", IF(H15/E15&lt;10, H15/E15, "&gt;999%"))</f>
        <v>0.30242119689355873</v>
      </c>
    </row>
    <row r="16" spans="1:10" x14ac:dyDescent="0.2">
      <c r="A16" s="158" t="s">
        <v>166</v>
      </c>
      <c r="B16" s="65">
        <v>91</v>
      </c>
      <c r="C16" s="66">
        <v>29</v>
      </c>
      <c r="D16" s="65">
        <v>397</v>
      </c>
      <c r="E16" s="66">
        <v>123</v>
      </c>
      <c r="F16" s="67"/>
      <c r="G16" s="65">
        <f t="shared" si="0"/>
        <v>62</v>
      </c>
      <c r="H16" s="66">
        <f t="shared" si="1"/>
        <v>274</v>
      </c>
      <c r="I16" s="20">
        <f t="shared" si="2"/>
        <v>2.1379310344827585</v>
      </c>
      <c r="J16" s="21">
        <f t="shared" si="3"/>
        <v>2.2276422764227641</v>
      </c>
    </row>
    <row r="17" spans="1:10" x14ac:dyDescent="0.2">
      <c r="A17" s="158" t="s">
        <v>167</v>
      </c>
      <c r="B17" s="65">
        <v>1250</v>
      </c>
      <c r="C17" s="66">
        <v>658</v>
      </c>
      <c r="D17" s="65">
        <v>7815</v>
      </c>
      <c r="E17" s="66">
        <v>3808</v>
      </c>
      <c r="F17" s="67"/>
      <c r="G17" s="65">
        <f t="shared" si="0"/>
        <v>592</v>
      </c>
      <c r="H17" s="66">
        <f t="shared" si="1"/>
        <v>4007</v>
      </c>
      <c r="I17" s="20">
        <f t="shared" si="2"/>
        <v>0.89969604863221886</v>
      </c>
      <c r="J17" s="21">
        <f t="shared" si="3"/>
        <v>1.0522584033613445</v>
      </c>
    </row>
    <row r="18" spans="1:10" x14ac:dyDescent="0.2">
      <c r="A18" s="158" t="s">
        <v>168</v>
      </c>
      <c r="B18" s="65">
        <v>0</v>
      </c>
      <c r="C18" s="66">
        <v>0</v>
      </c>
      <c r="D18" s="65">
        <v>20</v>
      </c>
      <c r="E18" s="66">
        <v>0</v>
      </c>
      <c r="F18" s="67"/>
      <c r="G18" s="65">
        <f t="shared" si="0"/>
        <v>0</v>
      </c>
      <c r="H18" s="66">
        <f t="shared" si="1"/>
        <v>20</v>
      </c>
      <c r="I18" s="20" t="str">
        <f t="shared" si="2"/>
        <v>-</v>
      </c>
      <c r="J18" s="21" t="str">
        <f t="shared" si="3"/>
        <v>-</v>
      </c>
    </row>
    <row r="19" spans="1:10" x14ac:dyDescent="0.2">
      <c r="A19" s="158" t="s">
        <v>169</v>
      </c>
      <c r="B19" s="65">
        <v>12553</v>
      </c>
      <c r="C19" s="66">
        <v>12438</v>
      </c>
      <c r="D19" s="65">
        <v>68016</v>
      </c>
      <c r="E19" s="66">
        <v>50074</v>
      </c>
      <c r="F19" s="67"/>
      <c r="G19" s="65">
        <f t="shared" si="0"/>
        <v>115</v>
      </c>
      <c r="H19" s="66">
        <f t="shared" si="1"/>
        <v>17942</v>
      </c>
      <c r="I19" s="20">
        <f t="shared" si="2"/>
        <v>9.2458594629361637E-3</v>
      </c>
      <c r="J19" s="21">
        <f t="shared" si="3"/>
        <v>0.3583097016415705</v>
      </c>
    </row>
    <row r="20" spans="1:10" x14ac:dyDescent="0.2">
      <c r="A20" s="158" t="s">
        <v>170</v>
      </c>
      <c r="B20" s="65">
        <v>101</v>
      </c>
      <c r="C20" s="66">
        <v>48</v>
      </c>
      <c r="D20" s="65">
        <v>463</v>
      </c>
      <c r="E20" s="66">
        <v>186</v>
      </c>
      <c r="F20" s="67"/>
      <c r="G20" s="65">
        <f t="shared" si="0"/>
        <v>53</v>
      </c>
      <c r="H20" s="66">
        <f t="shared" si="1"/>
        <v>277</v>
      </c>
      <c r="I20" s="20">
        <f t="shared" si="2"/>
        <v>1.1041666666666667</v>
      </c>
      <c r="J20" s="21">
        <f t="shared" si="3"/>
        <v>1.489247311827957</v>
      </c>
    </row>
    <row r="21" spans="1:10" x14ac:dyDescent="0.2">
      <c r="A21" s="7"/>
      <c r="B21" s="65"/>
      <c r="C21" s="66"/>
      <c r="D21" s="65"/>
      <c r="E21" s="66"/>
      <c r="F21" s="67"/>
      <c r="G21" s="65"/>
      <c r="H21" s="66"/>
      <c r="I21" s="20"/>
      <c r="J21" s="21"/>
    </row>
    <row r="22" spans="1:10" s="139" customFormat="1" x14ac:dyDescent="0.2">
      <c r="A22" s="159" t="s">
        <v>127</v>
      </c>
      <c r="B22" s="65"/>
      <c r="C22" s="66"/>
      <c r="D22" s="65"/>
      <c r="E22" s="66"/>
      <c r="F22" s="67"/>
      <c r="G22" s="65"/>
      <c r="H22" s="66"/>
      <c r="I22" s="20"/>
      <c r="J22" s="21"/>
    </row>
    <row r="23" spans="1:10" x14ac:dyDescent="0.2">
      <c r="A23" s="158" t="s">
        <v>165</v>
      </c>
      <c r="B23" s="65">
        <v>7339</v>
      </c>
      <c r="C23" s="66">
        <v>7295</v>
      </c>
      <c r="D23" s="65">
        <v>36644</v>
      </c>
      <c r="E23" s="66">
        <v>27030</v>
      </c>
      <c r="F23" s="67"/>
      <c r="G23" s="65">
        <f>B23-C23</f>
        <v>44</v>
      </c>
      <c r="H23" s="66">
        <f>D23-E23</f>
        <v>9614</v>
      </c>
      <c r="I23" s="20">
        <f>IF(C23=0, "-", IF(G23/C23&lt;10, G23/C23, "&gt;999%"))</f>
        <v>6.0315284441398217E-3</v>
      </c>
      <c r="J23" s="21">
        <f>IF(E23=0, "-", IF(H23/E23&lt;10, H23/E23, "&gt;999%"))</f>
        <v>0.35567887532371439</v>
      </c>
    </row>
    <row r="24" spans="1:10" x14ac:dyDescent="0.2">
      <c r="A24" s="158" t="s">
        <v>166</v>
      </c>
      <c r="B24" s="65">
        <v>2</v>
      </c>
      <c r="C24" s="66">
        <v>0</v>
      </c>
      <c r="D24" s="65">
        <v>12</v>
      </c>
      <c r="E24" s="66">
        <v>7</v>
      </c>
      <c r="F24" s="67"/>
      <c r="G24" s="65">
        <f>B24-C24</f>
        <v>2</v>
      </c>
      <c r="H24" s="66">
        <f>D24-E24</f>
        <v>5</v>
      </c>
      <c r="I24" s="20" t="str">
        <f>IF(C24=0, "-", IF(G24/C24&lt;10, G24/C24, "&gt;999%"))</f>
        <v>-</v>
      </c>
      <c r="J24" s="21">
        <f>IF(E24=0, "-", IF(H24/E24&lt;10, H24/E24, "&gt;999%"))</f>
        <v>0.7142857142857143</v>
      </c>
    </row>
    <row r="25" spans="1:10" x14ac:dyDescent="0.2">
      <c r="A25" s="158" t="s">
        <v>169</v>
      </c>
      <c r="B25" s="65">
        <v>581</v>
      </c>
      <c r="C25" s="66">
        <v>835</v>
      </c>
      <c r="D25" s="65">
        <v>2963</v>
      </c>
      <c r="E25" s="66">
        <v>2571</v>
      </c>
      <c r="F25" s="67"/>
      <c r="G25" s="65">
        <f>B25-C25</f>
        <v>-254</v>
      </c>
      <c r="H25" s="66">
        <f>D25-E25</f>
        <v>392</v>
      </c>
      <c r="I25" s="20">
        <f>IF(C25=0, "-", IF(G25/C25&lt;10, G25/C25, "&gt;999%"))</f>
        <v>-0.30419161676646705</v>
      </c>
      <c r="J25" s="21">
        <f>IF(E25=0, "-", IF(H25/E25&lt;10, H25/E25, "&gt;999%"))</f>
        <v>0.15246985608712563</v>
      </c>
    </row>
    <row r="26" spans="1:10" x14ac:dyDescent="0.2">
      <c r="A26" s="7"/>
      <c r="B26" s="65"/>
      <c r="C26" s="66"/>
      <c r="D26" s="65"/>
      <c r="E26" s="66"/>
      <c r="F26" s="67"/>
      <c r="G26" s="65"/>
      <c r="H26" s="66"/>
      <c r="I26" s="20"/>
      <c r="J26" s="21"/>
    </row>
    <row r="27" spans="1:10" x14ac:dyDescent="0.2">
      <c r="A27" s="7" t="s">
        <v>128</v>
      </c>
      <c r="B27" s="65">
        <v>1576</v>
      </c>
      <c r="C27" s="66">
        <v>1429</v>
      </c>
      <c r="D27" s="65">
        <v>6508</v>
      </c>
      <c r="E27" s="66">
        <v>4827</v>
      </c>
      <c r="F27" s="67"/>
      <c r="G27" s="65">
        <f>B27-C27</f>
        <v>147</v>
      </c>
      <c r="H27" s="66">
        <f>D27-E27</f>
        <v>1681</v>
      </c>
      <c r="I27" s="20">
        <f>IF(C27=0, "-", IF(G27/C27&lt;10, G27/C27, "&gt;999%"))</f>
        <v>0.10286913925822254</v>
      </c>
      <c r="J27" s="21">
        <f>IF(E27=0, "-", IF(H27/E27&lt;10, H27/E27, "&gt;999%"))</f>
        <v>0.34824943028796351</v>
      </c>
    </row>
    <row r="28" spans="1:10" x14ac:dyDescent="0.2">
      <c r="A28" s="1"/>
      <c r="B28" s="68"/>
      <c r="C28" s="69"/>
      <c r="D28" s="68"/>
      <c r="E28" s="69"/>
      <c r="F28" s="70"/>
      <c r="G28" s="68"/>
      <c r="H28" s="69"/>
      <c r="I28" s="5"/>
      <c r="J28" s="6"/>
    </row>
    <row r="29" spans="1:10" s="43" customFormat="1" x14ac:dyDescent="0.2">
      <c r="A29" s="27" t="s">
        <v>5</v>
      </c>
      <c r="B29" s="71">
        <f>SUM(B6:B28)</f>
        <v>34633</v>
      </c>
      <c r="C29" s="77">
        <f>SUM(C6:C28)</f>
        <v>34898</v>
      </c>
      <c r="D29" s="71">
        <f>SUM(D6:D28)</f>
        <v>181900</v>
      </c>
      <c r="E29" s="77">
        <f>SUM(E6:E28)</f>
        <v>140902</v>
      </c>
      <c r="F29" s="73"/>
      <c r="G29" s="71">
        <f>B29-C29</f>
        <v>-265</v>
      </c>
      <c r="H29" s="72">
        <f>D29-E29</f>
        <v>40998</v>
      </c>
      <c r="I29" s="37">
        <f>IF(C29=0, 0, G29/C29)</f>
        <v>-7.5935583701071691E-3</v>
      </c>
      <c r="J29" s="38">
        <f>IF(E29=0, 0, H29/E29)</f>
        <v>0.29096819065733631</v>
      </c>
    </row>
    <row r="30" spans="1:10" s="43" customFormat="1" x14ac:dyDescent="0.2">
      <c r="A30" s="22"/>
      <c r="B30" s="78"/>
      <c r="C30" s="98"/>
      <c r="D30" s="78"/>
      <c r="E30" s="98"/>
      <c r="F30" s="80"/>
      <c r="G30" s="78"/>
      <c r="H30" s="79"/>
      <c r="I30" s="54"/>
      <c r="J30" s="55"/>
    </row>
    <row r="31" spans="1:10" s="139" customFormat="1" x14ac:dyDescent="0.2">
      <c r="A31" s="161" t="s">
        <v>171</v>
      </c>
      <c r="B31" s="74"/>
      <c r="C31" s="75"/>
      <c r="D31" s="74"/>
      <c r="E31" s="75"/>
      <c r="F31" s="76"/>
      <c r="G31" s="74"/>
      <c r="H31" s="75"/>
      <c r="I31" s="23"/>
      <c r="J31" s="24"/>
    </row>
    <row r="32" spans="1:10" x14ac:dyDescent="0.2">
      <c r="A32" s="7" t="s">
        <v>165</v>
      </c>
      <c r="B32" s="65">
        <v>10778</v>
      </c>
      <c r="C32" s="66">
        <v>10709</v>
      </c>
      <c r="D32" s="65">
        <v>55211</v>
      </c>
      <c r="E32" s="66">
        <v>41139</v>
      </c>
      <c r="F32" s="67"/>
      <c r="G32" s="65">
        <f t="shared" ref="G32:G37" si="4">B32-C32</f>
        <v>69</v>
      </c>
      <c r="H32" s="66">
        <f t="shared" ref="H32:H37" si="5">D32-E32</f>
        <v>14072</v>
      </c>
      <c r="I32" s="20">
        <f t="shared" ref="I32:I37" si="6">IF(C32=0, "-", IF(G32/C32&lt;10, G32/C32, "&gt;999%"))</f>
        <v>6.443178634793165E-3</v>
      </c>
      <c r="J32" s="21">
        <f t="shared" ref="J32:J37" si="7">IF(E32=0, "-", IF(H32/E32&lt;10, H32/E32, "&gt;999%"))</f>
        <v>0.34205984588832983</v>
      </c>
    </row>
    <row r="33" spans="1:10" x14ac:dyDescent="0.2">
      <c r="A33" s="7" t="s">
        <v>166</v>
      </c>
      <c r="B33" s="65">
        <v>133</v>
      </c>
      <c r="C33" s="66">
        <v>47</v>
      </c>
      <c r="D33" s="65">
        <v>645</v>
      </c>
      <c r="E33" s="66">
        <v>234</v>
      </c>
      <c r="F33" s="67"/>
      <c r="G33" s="65">
        <f t="shared" si="4"/>
        <v>86</v>
      </c>
      <c r="H33" s="66">
        <f t="shared" si="5"/>
        <v>411</v>
      </c>
      <c r="I33" s="20">
        <f t="shared" si="6"/>
        <v>1.8297872340425532</v>
      </c>
      <c r="J33" s="21">
        <f t="shared" si="7"/>
        <v>1.7564102564102564</v>
      </c>
    </row>
    <row r="34" spans="1:10" x14ac:dyDescent="0.2">
      <c r="A34" s="7" t="s">
        <v>167</v>
      </c>
      <c r="B34" s="65">
        <v>2011</v>
      </c>
      <c r="C34" s="66">
        <v>1484</v>
      </c>
      <c r="D34" s="65">
        <v>12778</v>
      </c>
      <c r="E34" s="66">
        <v>7837</v>
      </c>
      <c r="F34" s="67"/>
      <c r="G34" s="65">
        <f t="shared" si="4"/>
        <v>527</v>
      </c>
      <c r="H34" s="66">
        <f t="shared" si="5"/>
        <v>4941</v>
      </c>
      <c r="I34" s="20">
        <f t="shared" si="6"/>
        <v>0.35512129380053908</v>
      </c>
      <c r="J34" s="21">
        <f t="shared" si="7"/>
        <v>0.63047084343498783</v>
      </c>
    </row>
    <row r="35" spans="1:10" x14ac:dyDescent="0.2">
      <c r="A35" s="7" t="s">
        <v>168</v>
      </c>
      <c r="B35" s="65">
        <v>0</v>
      </c>
      <c r="C35" s="66">
        <v>0</v>
      </c>
      <c r="D35" s="65">
        <v>20</v>
      </c>
      <c r="E35" s="66">
        <v>0</v>
      </c>
      <c r="F35" s="67"/>
      <c r="G35" s="65">
        <f t="shared" si="4"/>
        <v>0</v>
      </c>
      <c r="H35" s="66">
        <f t="shared" si="5"/>
        <v>20</v>
      </c>
      <c r="I35" s="20" t="str">
        <f t="shared" si="6"/>
        <v>-</v>
      </c>
      <c r="J35" s="21" t="str">
        <f t="shared" si="7"/>
        <v>-</v>
      </c>
    </row>
    <row r="36" spans="1:10" x14ac:dyDescent="0.2">
      <c r="A36" s="7" t="s">
        <v>169</v>
      </c>
      <c r="B36" s="65">
        <v>20021</v>
      </c>
      <c r="C36" s="66">
        <v>21168</v>
      </c>
      <c r="D36" s="65">
        <v>106214</v>
      </c>
      <c r="E36" s="66">
        <v>86625</v>
      </c>
      <c r="F36" s="67"/>
      <c r="G36" s="65">
        <f t="shared" si="4"/>
        <v>-1147</v>
      </c>
      <c r="H36" s="66">
        <f t="shared" si="5"/>
        <v>19589</v>
      </c>
      <c r="I36" s="20">
        <f t="shared" si="6"/>
        <v>-5.4185563114134541E-2</v>
      </c>
      <c r="J36" s="21">
        <f t="shared" si="7"/>
        <v>0.22613564213564213</v>
      </c>
    </row>
    <row r="37" spans="1:10" x14ac:dyDescent="0.2">
      <c r="A37" s="7" t="s">
        <v>170</v>
      </c>
      <c r="B37" s="65">
        <v>114</v>
      </c>
      <c r="C37" s="66">
        <v>61</v>
      </c>
      <c r="D37" s="65">
        <v>524</v>
      </c>
      <c r="E37" s="66">
        <v>240</v>
      </c>
      <c r="F37" s="67"/>
      <c r="G37" s="65">
        <f t="shared" si="4"/>
        <v>53</v>
      </c>
      <c r="H37" s="66">
        <f t="shared" si="5"/>
        <v>284</v>
      </c>
      <c r="I37" s="20">
        <f t="shared" si="6"/>
        <v>0.86885245901639341</v>
      </c>
      <c r="J37" s="21">
        <f t="shared" si="7"/>
        <v>1.1833333333333333</v>
      </c>
    </row>
    <row r="38" spans="1:10" x14ac:dyDescent="0.2">
      <c r="A38" s="7"/>
      <c r="B38" s="65"/>
      <c r="C38" s="66"/>
      <c r="D38" s="65"/>
      <c r="E38" s="66"/>
      <c r="F38" s="67"/>
      <c r="G38" s="65"/>
      <c r="H38" s="66"/>
      <c r="I38" s="20"/>
      <c r="J38" s="21"/>
    </row>
    <row r="39" spans="1:10" x14ac:dyDescent="0.2">
      <c r="A39" s="7" t="s">
        <v>128</v>
      </c>
      <c r="B39" s="65">
        <v>1576</v>
      </c>
      <c r="C39" s="66">
        <v>1429</v>
      </c>
      <c r="D39" s="65">
        <v>6508</v>
      </c>
      <c r="E39" s="66">
        <v>4827</v>
      </c>
      <c r="F39" s="67"/>
      <c r="G39" s="65">
        <f>B39-C39</f>
        <v>147</v>
      </c>
      <c r="H39" s="66">
        <f>D39-E39</f>
        <v>1681</v>
      </c>
      <c r="I39" s="20">
        <f>IF(C39=0, "-", IF(G39/C39&lt;10, G39/C39, "&gt;999%"))</f>
        <v>0.10286913925822254</v>
      </c>
      <c r="J39" s="21">
        <f>IF(E39=0, "-", IF(H39/E39&lt;10, H39/E39, "&gt;999%"))</f>
        <v>0.34824943028796351</v>
      </c>
    </row>
    <row r="40" spans="1:10" x14ac:dyDescent="0.2">
      <c r="A40" s="7"/>
      <c r="B40" s="65"/>
      <c r="C40" s="66"/>
      <c r="D40" s="65"/>
      <c r="E40" s="66"/>
      <c r="F40" s="67"/>
      <c r="G40" s="65"/>
      <c r="H40" s="66"/>
      <c r="I40" s="20"/>
      <c r="J40" s="21"/>
    </row>
    <row r="41" spans="1:10" s="43" customFormat="1" x14ac:dyDescent="0.2">
      <c r="A41" s="27" t="s">
        <v>5</v>
      </c>
      <c r="B41" s="71">
        <f>SUM(B30:B40)</f>
        <v>34633</v>
      </c>
      <c r="C41" s="77">
        <f>SUM(C30:C40)</f>
        <v>34898</v>
      </c>
      <c r="D41" s="71">
        <f>SUM(D30:D40)</f>
        <v>181900</v>
      </c>
      <c r="E41" s="77">
        <f>SUM(E30:E40)</f>
        <v>140902</v>
      </c>
      <c r="F41" s="73"/>
      <c r="G41" s="71">
        <f>B41-C41</f>
        <v>-265</v>
      </c>
      <c r="H41" s="72">
        <f>D41-E41</f>
        <v>40998</v>
      </c>
      <c r="I41" s="37">
        <f>IF(C41=0, 0, G41/C41)</f>
        <v>-7.5935583701071691E-3</v>
      </c>
      <c r="J41" s="38">
        <f>IF(E41=0, 0, H41/E41)</f>
        <v>0.29096819065733631</v>
      </c>
    </row>
  </sheetData>
  <mergeCells count="5">
    <mergeCell ref="B1:J1"/>
    <mergeCell ref="B2:J2"/>
    <mergeCell ref="B4:C4"/>
    <mergeCell ref="D4:E4"/>
    <mergeCell ref="G4:J4"/>
  </mergeCells>
  <phoneticPr fontId="3" type="noConversion"/>
  <printOptions horizontalCentered="1"/>
  <pageMargins left="0.39370078740157483" right="0.39370078740157483" top="0.39370078740157483" bottom="0.59055118110236227" header="0.39370078740157483" footer="0.19685039370078741"/>
  <pageSetup paperSize="9" scale="83"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3"/>
  <dimension ref="A1:J44"/>
  <sheetViews>
    <sheetView tabSelected="1" workbookViewId="0">
      <selection activeCell="M1" sqref="M1"/>
    </sheetView>
  </sheetViews>
  <sheetFormatPr defaultRowHeight="12.75" x14ac:dyDescent="0.2"/>
  <cols>
    <col min="1" max="1" width="25.7109375" customWidth="1"/>
    <col min="2" max="5" width="8.5703125" customWidth="1"/>
    <col min="6" max="6" width="1.7109375" customWidth="1"/>
    <col min="7" max="10" width="8.28515625" customWidth="1"/>
  </cols>
  <sheetData>
    <row r="1" spans="1:10" s="52" customFormat="1" ht="20.25" x14ac:dyDescent="0.3">
      <c r="A1" s="4" t="s">
        <v>10</v>
      </c>
      <c r="B1" s="198" t="s">
        <v>20</v>
      </c>
      <c r="C1" s="199"/>
      <c r="D1" s="199"/>
      <c r="E1" s="199"/>
      <c r="F1" s="199"/>
      <c r="G1" s="199"/>
      <c r="H1" s="199"/>
      <c r="I1" s="199"/>
      <c r="J1" s="199"/>
    </row>
    <row r="2" spans="1:10" s="52" customFormat="1" ht="20.25" x14ac:dyDescent="0.3">
      <c r="A2" s="4" t="s">
        <v>111</v>
      </c>
      <c r="B2" s="202" t="s">
        <v>101</v>
      </c>
      <c r="C2" s="203"/>
      <c r="D2" s="203"/>
      <c r="E2" s="203"/>
      <c r="F2" s="203"/>
      <c r="G2" s="203"/>
      <c r="H2" s="203"/>
      <c r="I2" s="203"/>
      <c r="J2" s="203"/>
    </row>
    <row r="4" spans="1:10" x14ac:dyDescent="0.2">
      <c r="A4" s="3"/>
      <c r="B4" s="196" t="s">
        <v>1</v>
      </c>
      <c r="C4" s="197"/>
      <c r="D4" s="196" t="s">
        <v>2</v>
      </c>
      <c r="E4" s="197"/>
      <c r="F4" s="59"/>
      <c r="G4" s="196" t="s">
        <v>3</v>
      </c>
      <c r="H4" s="200"/>
      <c r="I4" s="200"/>
      <c r="J4" s="197"/>
    </row>
    <row r="5" spans="1:10" x14ac:dyDescent="0.2">
      <c r="A5" s="27"/>
      <c r="B5" s="57">
        <f>VALUE(RIGHT(B2, 4))</f>
        <v>2021</v>
      </c>
      <c r="C5" s="58">
        <f>B5-1</f>
        <v>2020</v>
      </c>
      <c r="D5" s="57">
        <f>B5</f>
        <v>2021</v>
      </c>
      <c r="E5" s="58">
        <f>C5</f>
        <v>2020</v>
      </c>
      <c r="F5" s="64"/>
      <c r="G5" s="57" t="s">
        <v>4</v>
      </c>
      <c r="H5" s="58" t="s">
        <v>2</v>
      </c>
      <c r="I5" s="57" t="s">
        <v>4</v>
      </c>
      <c r="J5" s="58" t="s">
        <v>2</v>
      </c>
    </row>
    <row r="6" spans="1:10" x14ac:dyDescent="0.2">
      <c r="A6" s="22"/>
      <c r="B6" s="74"/>
      <c r="C6" s="75"/>
      <c r="D6" s="74"/>
      <c r="E6" s="75"/>
      <c r="F6" s="76"/>
      <c r="G6" s="74"/>
      <c r="H6" s="75"/>
      <c r="I6" s="23"/>
      <c r="J6" s="24"/>
    </row>
    <row r="7" spans="1:10" x14ac:dyDescent="0.2">
      <c r="A7" s="22" t="s">
        <v>25</v>
      </c>
      <c r="B7" s="74"/>
      <c r="C7" s="75"/>
      <c r="D7" s="74"/>
      <c r="E7" s="75"/>
      <c r="F7" s="76"/>
      <c r="G7" s="74"/>
      <c r="H7" s="75"/>
      <c r="I7" s="23"/>
      <c r="J7" s="24"/>
    </row>
    <row r="8" spans="1:10" x14ac:dyDescent="0.2">
      <c r="A8" s="22"/>
      <c r="B8" s="74"/>
      <c r="C8" s="75"/>
      <c r="D8" s="74"/>
      <c r="E8" s="75"/>
      <c r="F8" s="76"/>
      <c r="G8" s="74"/>
      <c r="H8" s="75"/>
      <c r="I8" s="23"/>
      <c r="J8" s="24"/>
    </row>
    <row r="9" spans="1:10" x14ac:dyDescent="0.2">
      <c r="A9" s="7"/>
      <c r="B9" s="65"/>
      <c r="C9" s="66"/>
      <c r="D9" s="65"/>
      <c r="E9" s="66"/>
      <c r="F9" s="67"/>
      <c r="G9" s="65">
        <f>B9-C9</f>
        <v>0</v>
      </c>
      <c r="H9" s="66">
        <f>D9-E9</f>
        <v>0</v>
      </c>
      <c r="I9" s="20" t="str">
        <f>IF(C9=0, "-", IF(G9/C9&lt;10, G9/C9, "&gt;999%"))</f>
        <v>-</v>
      </c>
      <c r="J9" s="21" t="str">
        <f>IF(E9=0, "-", IF(H9/E9&lt;10, H9/E9, "&gt;999%"))</f>
        <v>-</v>
      </c>
    </row>
    <row r="10" spans="1:10" x14ac:dyDescent="0.2">
      <c r="A10" s="1"/>
      <c r="B10" s="68"/>
      <c r="C10" s="69"/>
      <c r="D10" s="68"/>
      <c r="E10" s="69"/>
      <c r="F10" s="70"/>
      <c r="G10" s="68"/>
      <c r="H10" s="69"/>
      <c r="I10" s="5"/>
      <c r="J10" s="6"/>
    </row>
    <row r="11" spans="1:10" s="43" customFormat="1" x14ac:dyDescent="0.2">
      <c r="A11" s="27" t="s">
        <v>26</v>
      </c>
      <c r="B11" s="71">
        <f>SUM(B9:B10)</f>
        <v>0</v>
      </c>
      <c r="C11" s="72">
        <f>SUM(C9:C10)</f>
        <v>0</v>
      </c>
      <c r="D11" s="71">
        <f>SUM(D9:D10)</f>
        <v>0</v>
      </c>
      <c r="E11" s="72">
        <f>SUM(E9:E10)</f>
        <v>0</v>
      </c>
      <c r="F11" s="73"/>
      <c r="G11" s="71">
        <f>B11-C11</f>
        <v>0</v>
      </c>
      <c r="H11" s="72">
        <f>D11-E11</f>
        <v>0</v>
      </c>
      <c r="I11" s="37" t="str">
        <f>IF(C11=0, "-", IF(G11/C11&lt;10, G11/C11, "&gt;999%"))</f>
        <v>-</v>
      </c>
      <c r="J11" s="38" t="str">
        <f>IF(E11=0, "-", IF(H11/E11&lt;10, H11/E11, "&gt;999%"))</f>
        <v>-</v>
      </c>
    </row>
    <row r="12" spans="1:10" s="43" customFormat="1" x14ac:dyDescent="0.2">
      <c r="A12" s="22"/>
      <c r="B12" s="78"/>
      <c r="C12" s="79"/>
      <c r="D12" s="78"/>
      <c r="E12" s="79"/>
      <c r="F12" s="80"/>
      <c r="G12" s="78"/>
      <c r="H12" s="79"/>
      <c r="I12" s="54"/>
      <c r="J12" s="55"/>
    </row>
    <row r="13" spans="1:10" x14ac:dyDescent="0.2">
      <c r="A13" s="22" t="s">
        <v>27</v>
      </c>
      <c r="B13" s="65"/>
      <c r="C13" s="66"/>
      <c r="D13" s="65"/>
      <c r="E13" s="66"/>
      <c r="F13" s="67"/>
      <c r="G13" s="65"/>
      <c r="H13" s="66"/>
      <c r="I13" s="20"/>
      <c r="J13" s="21"/>
    </row>
    <row r="14" spans="1:10" x14ac:dyDescent="0.2">
      <c r="A14" s="22"/>
      <c r="B14" s="65"/>
      <c r="C14" s="66"/>
      <c r="D14" s="65"/>
      <c r="E14" s="66"/>
      <c r="F14" s="67"/>
      <c r="G14" s="65"/>
      <c r="H14" s="66"/>
      <c r="I14" s="20"/>
      <c r="J14" s="21"/>
    </row>
    <row r="15" spans="1:10" x14ac:dyDescent="0.2">
      <c r="A15" s="7" t="s">
        <v>198</v>
      </c>
      <c r="B15" s="65">
        <v>125</v>
      </c>
      <c r="C15" s="66">
        <v>169</v>
      </c>
      <c r="D15" s="65">
        <v>1213</v>
      </c>
      <c r="E15" s="66">
        <v>540</v>
      </c>
      <c r="F15" s="67"/>
      <c r="G15" s="65">
        <f t="shared" ref="G15:G41" si="0">B15-C15</f>
        <v>-44</v>
      </c>
      <c r="H15" s="66">
        <f t="shared" ref="H15:H41" si="1">D15-E15</f>
        <v>673</v>
      </c>
      <c r="I15" s="20">
        <f t="shared" ref="I15:I41" si="2">IF(C15=0, "-", IF(G15/C15&lt;10, G15/C15, "&gt;999%"))</f>
        <v>-0.26035502958579881</v>
      </c>
      <c r="J15" s="21">
        <f t="shared" ref="J15:J41" si="3">IF(E15=0, "-", IF(H15/E15&lt;10, H15/E15, "&gt;999%"))</f>
        <v>1.2462962962962962</v>
      </c>
    </row>
    <row r="16" spans="1:10" x14ac:dyDescent="0.2">
      <c r="A16" s="7" t="s">
        <v>197</v>
      </c>
      <c r="B16" s="65">
        <v>69</v>
      </c>
      <c r="C16" s="66">
        <v>76</v>
      </c>
      <c r="D16" s="65">
        <v>442</v>
      </c>
      <c r="E16" s="66">
        <v>302</v>
      </c>
      <c r="F16" s="67"/>
      <c r="G16" s="65">
        <f t="shared" si="0"/>
        <v>-7</v>
      </c>
      <c r="H16" s="66">
        <f t="shared" si="1"/>
        <v>140</v>
      </c>
      <c r="I16" s="20">
        <f t="shared" si="2"/>
        <v>-9.2105263157894732E-2</v>
      </c>
      <c r="J16" s="21">
        <f t="shared" si="3"/>
        <v>0.46357615894039733</v>
      </c>
    </row>
    <row r="17" spans="1:10" x14ac:dyDescent="0.2">
      <c r="A17" s="7" t="s">
        <v>196</v>
      </c>
      <c r="B17" s="65">
        <v>77</v>
      </c>
      <c r="C17" s="66">
        <v>210</v>
      </c>
      <c r="D17" s="65">
        <v>389</v>
      </c>
      <c r="E17" s="66">
        <v>559</v>
      </c>
      <c r="F17" s="67"/>
      <c r="G17" s="65">
        <f t="shared" si="0"/>
        <v>-133</v>
      </c>
      <c r="H17" s="66">
        <f t="shared" si="1"/>
        <v>-170</v>
      </c>
      <c r="I17" s="20">
        <f t="shared" si="2"/>
        <v>-0.6333333333333333</v>
      </c>
      <c r="J17" s="21">
        <f t="shared" si="3"/>
        <v>-0.30411449016100178</v>
      </c>
    </row>
    <row r="18" spans="1:10" x14ac:dyDescent="0.2">
      <c r="A18" s="7" t="s">
        <v>195</v>
      </c>
      <c r="B18" s="65">
        <v>0</v>
      </c>
      <c r="C18" s="66">
        <v>25</v>
      </c>
      <c r="D18" s="65">
        <v>2</v>
      </c>
      <c r="E18" s="66">
        <v>115</v>
      </c>
      <c r="F18" s="67"/>
      <c r="G18" s="65">
        <f t="shared" si="0"/>
        <v>-25</v>
      </c>
      <c r="H18" s="66">
        <f t="shared" si="1"/>
        <v>-113</v>
      </c>
      <c r="I18" s="20">
        <f t="shared" si="2"/>
        <v>-1</v>
      </c>
      <c r="J18" s="21">
        <f t="shared" si="3"/>
        <v>-0.9826086956521739</v>
      </c>
    </row>
    <row r="19" spans="1:10" x14ac:dyDescent="0.2">
      <c r="A19" s="7" t="s">
        <v>194</v>
      </c>
      <c r="B19" s="65">
        <v>2936</v>
      </c>
      <c r="C19" s="66">
        <v>1098</v>
      </c>
      <c r="D19" s="65">
        <v>12698</v>
      </c>
      <c r="E19" s="66">
        <v>4082</v>
      </c>
      <c r="F19" s="67"/>
      <c r="G19" s="65">
        <f t="shared" si="0"/>
        <v>1838</v>
      </c>
      <c r="H19" s="66">
        <f t="shared" si="1"/>
        <v>8616</v>
      </c>
      <c r="I19" s="20">
        <f t="shared" si="2"/>
        <v>1.6739526411657559</v>
      </c>
      <c r="J19" s="21">
        <f t="shared" si="3"/>
        <v>2.1107300342969131</v>
      </c>
    </row>
    <row r="20" spans="1:10" x14ac:dyDescent="0.2">
      <c r="A20" s="7" t="s">
        <v>193</v>
      </c>
      <c r="B20" s="65">
        <v>374</v>
      </c>
      <c r="C20" s="66">
        <v>440</v>
      </c>
      <c r="D20" s="65">
        <v>2211</v>
      </c>
      <c r="E20" s="66">
        <v>1835</v>
      </c>
      <c r="F20" s="67"/>
      <c r="G20" s="65">
        <f t="shared" si="0"/>
        <v>-66</v>
      </c>
      <c r="H20" s="66">
        <f t="shared" si="1"/>
        <v>376</v>
      </c>
      <c r="I20" s="20">
        <f t="shared" si="2"/>
        <v>-0.15</v>
      </c>
      <c r="J20" s="21">
        <f t="shared" si="3"/>
        <v>0.20490463215258856</v>
      </c>
    </row>
    <row r="21" spans="1:10" x14ac:dyDescent="0.2">
      <c r="A21" s="7" t="s">
        <v>192</v>
      </c>
      <c r="B21" s="65">
        <v>787</v>
      </c>
      <c r="C21" s="66">
        <v>929</v>
      </c>
      <c r="D21" s="65">
        <v>3861</v>
      </c>
      <c r="E21" s="66">
        <v>3445</v>
      </c>
      <c r="F21" s="67"/>
      <c r="G21" s="65">
        <f t="shared" si="0"/>
        <v>-142</v>
      </c>
      <c r="H21" s="66">
        <f t="shared" si="1"/>
        <v>416</v>
      </c>
      <c r="I21" s="20">
        <f t="shared" si="2"/>
        <v>-0.15285252960172227</v>
      </c>
      <c r="J21" s="21">
        <f t="shared" si="3"/>
        <v>0.12075471698113208</v>
      </c>
    </row>
    <row r="22" spans="1:10" x14ac:dyDescent="0.2">
      <c r="A22" s="7" t="s">
        <v>191</v>
      </c>
      <c r="B22" s="65">
        <v>57</v>
      </c>
      <c r="C22" s="66">
        <v>180</v>
      </c>
      <c r="D22" s="65">
        <v>316</v>
      </c>
      <c r="E22" s="66">
        <v>579</v>
      </c>
      <c r="F22" s="67"/>
      <c r="G22" s="65">
        <f t="shared" si="0"/>
        <v>-123</v>
      </c>
      <c r="H22" s="66">
        <f t="shared" si="1"/>
        <v>-263</v>
      </c>
      <c r="I22" s="20">
        <f t="shared" si="2"/>
        <v>-0.68333333333333335</v>
      </c>
      <c r="J22" s="21">
        <f t="shared" si="3"/>
        <v>-0.45423143350604489</v>
      </c>
    </row>
    <row r="23" spans="1:10" x14ac:dyDescent="0.2">
      <c r="A23" s="7" t="s">
        <v>190</v>
      </c>
      <c r="B23" s="65">
        <v>255</v>
      </c>
      <c r="C23" s="66">
        <v>301</v>
      </c>
      <c r="D23" s="65">
        <v>1071</v>
      </c>
      <c r="E23" s="66">
        <v>833</v>
      </c>
      <c r="F23" s="67"/>
      <c r="G23" s="65">
        <f t="shared" si="0"/>
        <v>-46</v>
      </c>
      <c r="H23" s="66">
        <f t="shared" si="1"/>
        <v>238</v>
      </c>
      <c r="I23" s="20">
        <f t="shared" si="2"/>
        <v>-0.15282392026578073</v>
      </c>
      <c r="J23" s="21">
        <f t="shared" si="3"/>
        <v>0.2857142857142857</v>
      </c>
    </row>
    <row r="24" spans="1:10" x14ac:dyDescent="0.2">
      <c r="A24" s="7" t="s">
        <v>189</v>
      </c>
      <c r="B24" s="65">
        <v>1908</v>
      </c>
      <c r="C24" s="66">
        <v>2961</v>
      </c>
      <c r="D24" s="65">
        <v>8300</v>
      </c>
      <c r="E24" s="66">
        <v>10971</v>
      </c>
      <c r="F24" s="67"/>
      <c r="G24" s="65">
        <f t="shared" si="0"/>
        <v>-1053</v>
      </c>
      <c r="H24" s="66">
        <f t="shared" si="1"/>
        <v>-2671</v>
      </c>
      <c r="I24" s="20">
        <f t="shared" si="2"/>
        <v>-0.35562310030395139</v>
      </c>
      <c r="J24" s="21">
        <f t="shared" si="3"/>
        <v>-0.24346003099079391</v>
      </c>
    </row>
    <row r="25" spans="1:10" x14ac:dyDescent="0.2">
      <c r="A25" s="7" t="s">
        <v>188</v>
      </c>
      <c r="B25" s="65">
        <v>328</v>
      </c>
      <c r="C25" s="66">
        <v>602</v>
      </c>
      <c r="D25" s="65">
        <v>2293</v>
      </c>
      <c r="E25" s="66">
        <v>2242</v>
      </c>
      <c r="F25" s="67"/>
      <c r="G25" s="65">
        <f t="shared" si="0"/>
        <v>-274</v>
      </c>
      <c r="H25" s="66">
        <f t="shared" si="1"/>
        <v>51</v>
      </c>
      <c r="I25" s="20">
        <f t="shared" si="2"/>
        <v>-0.45514950166112955</v>
      </c>
      <c r="J25" s="21">
        <f t="shared" si="3"/>
        <v>2.2747546833184657E-2</v>
      </c>
    </row>
    <row r="26" spans="1:10" x14ac:dyDescent="0.2">
      <c r="A26" s="7" t="s">
        <v>187</v>
      </c>
      <c r="B26" s="65">
        <v>70</v>
      </c>
      <c r="C26" s="66">
        <v>150</v>
      </c>
      <c r="D26" s="65">
        <v>751</v>
      </c>
      <c r="E26" s="66">
        <v>580</v>
      </c>
      <c r="F26" s="67"/>
      <c r="G26" s="65">
        <f t="shared" si="0"/>
        <v>-80</v>
      </c>
      <c r="H26" s="66">
        <f t="shared" si="1"/>
        <v>171</v>
      </c>
      <c r="I26" s="20">
        <f t="shared" si="2"/>
        <v>-0.53333333333333333</v>
      </c>
      <c r="J26" s="21">
        <f t="shared" si="3"/>
        <v>0.29482758620689653</v>
      </c>
    </row>
    <row r="27" spans="1:10" x14ac:dyDescent="0.2">
      <c r="A27" s="7" t="s">
        <v>186</v>
      </c>
      <c r="B27" s="65">
        <v>69</v>
      </c>
      <c r="C27" s="66">
        <v>77</v>
      </c>
      <c r="D27" s="65">
        <v>425</v>
      </c>
      <c r="E27" s="66">
        <v>339</v>
      </c>
      <c r="F27" s="67"/>
      <c r="G27" s="65">
        <f t="shared" si="0"/>
        <v>-8</v>
      </c>
      <c r="H27" s="66">
        <f t="shared" si="1"/>
        <v>86</v>
      </c>
      <c r="I27" s="20">
        <f t="shared" si="2"/>
        <v>-0.1038961038961039</v>
      </c>
      <c r="J27" s="21">
        <f t="shared" si="3"/>
        <v>0.25368731563421831</v>
      </c>
    </row>
    <row r="28" spans="1:10" x14ac:dyDescent="0.2">
      <c r="A28" s="7" t="s">
        <v>185</v>
      </c>
      <c r="B28" s="65">
        <v>9895</v>
      </c>
      <c r="C28" s="66">
        <v>10159</v>
      </c>
      <c r="D28" s="65">
        <v>63097</v>
      </c>
      <c r="E28" s="66">
        <v>45297</v>
      </c>
      <c r="F28" s="67"/>
      <c r="G28" s="65">
        <f t="shared" si="0"/>
        <v>-264</v>
      </c>
      <c r="H28" s="66">
        <f t="shared" si="1"/>
        <v>17800</v>
      </c>
      <c r="I28" s="20">
        <f t="shared" si="2"/>
        <v>-2.5986809725366669E-2</v>
      </c>
      <c r="J28" s="21">
        <f t="shared" si="3"/>
        <v>0.39296200631388395</v>
      </c>
    </row>
    <row r="29" spans="1:10" x14ac:dyDescent="0.2">
      <c r="A29" s="7" t="s">
        <v>184</v>
      </c>
      <c r="B29" s="65">
        <v>5072</v>
      </c>
      <c r="C29" s="66">
        <v>4694</v>
      </c>
      <c r="D29" s="65">
        <v>25352</v>
      </c>
      <c r="E29" s="66">
        <v>19611</v>
      </c>
      <c r="F29" s="67"/>
      <c r="G29" s="65">
        <f t="shared" si="0"/>
        <v>378</v>
      </c>
      <c r="H29" s="66">
        <f t="shared" si="1"/>
        <v>5741</v>
      </c>
      <c r="I29" s="20">
        <f t="shared" si="2"/>
        <v>8.0528334043459729E-2</v>
      </c>
      <c r="J29" s="21">
        <f t="shared" si="3"/>
        <v>0.29274386823721382</v>
      </c>
    </row>
    <row r="30" spans="1:10" x14ac:dyDescent="0.2">
      <c r="A30" s="7" t="s">
        <v>183</v>
      </c>
      <c r="B30" s="65">
        <v>819</v>
      </c>
      <c r="C30" s="66">
        <v>593</v>
      </c>
      <c r="D30" s="65">
        <v>3647</v>
      </c>
      <c r="E30" s="66">
        <v>2078</v>
      </c>
      <c r="F30" s="67"/>
      <c r="G30" s="65">
        <f t="shared" si="0"/>
        <v>226</v>
      </c>
      <c r="H30" s="66">
        <f t="shared" si="1"/>
        <v>1569</v>
      </c>
      <c r="I30" s="20">
        <f t="shared" si="2"/>
        <v>0.38111298482293421</v>
      </c>
      <c r="J30" s="21">
        <f t="shared" si="3"/>
        <v>0.75505293551491814</v>
      </c>
    </row>
    <row r="31" spans="1:10" x14ac:dyDescent="0.2">
      <c r="A31" s="7" t="s">
        <v>181</v>
      </c>
      <c r="B31" s="65">
        <v>87</v>
      </c>
      <c r="C31" s="66">
        <v>234</v>
      </c>
      <c r="D31" s="65">
        <v>502</v>
      </c>
      <c r="E31" s="66">
        <v>848</v>
      </c>
      <c r="F31" s="67"/>
      <c r="G31" s="65">
        <f t="shared" si="0"/>
        <v>-147</v>
      </c>
      <c r="H31" s="66">
        <f t="shared" si="1"/>
        <v>-346</v>
      </c>
      <c r="I31" s="20">
        <f t="shared" si="2"/>
        <v>-0.62820512820512819</v>
      </c>
      <c r="J31" s="21">
        <f t="shared" si="3"/>
        <v>-0.40801886792452829</v>
      </c>
    </row>
    <row r="32" spans="1:10" x14ac:dyDescent="0.2">
      <c r="A32" s="7" t="s">
        <v>180</v>
      </c>
      <c r="B32" s="65">
        <v>212</v>
      </c>
      <c r="C32" s="66">
        <v>0</v>
      </c>
      <c r="D32" s="65">
        <v>798</v>
      </c>
      <c r="E32" s="66">
        <v>3</v>
      </c>
      <c r="F32" s="67"/>
      <c r="G32" s="65">
        <f t="shared" si="0"/>
        <v>212</v>
      </c>
      <c r="H32" s="66">
        <f t="shared" si="1"/>
        <v>795</v>
      </c>
      <c r="I32" s="20" t="str">
        <f t="shared" si="2"/>
        <v>-</v>
      </c>
      <c r="J32" s="21" t="str">
        <f t="shared" si="3"/>
        <v>&gt;999%</v>
      </c>
    </row>
    <row r="33" spans="1:10" x14ac:dyDescent="0.2">
      <c r="A33" s="7" t="s">
        <v>179</v>
      </c>
      <c r="B33" s="65">
        <v>80</v>
      </c>
      <c r="C33" s="66">
        <v>0</v>
      </c>
      <c r="D33" s="65">
        <v>479</v>
      </c>
      <c r="E33" s="66">
        <v>0</v>
      </c>
      <c r="F33" s="67"/>
      <c r="G33" s="65">
        <f t="shared" si="0"/>
        <v>80</v>
      </c>
      <c r="H33" s="66">
        <f t="shared" si="1"/>
        <v>479</v>
      </c>
      <c r="I33" s="20" t="str">
        <f t="shared" si="2"/>
        <v>-</v>
      </c>
      <c r="J33" s="21" t="str">
        <f t="shared" si="3"/>
        <v>-</v>
      </c>
    </row>
    <row r="34" spans="1:10" x14ac:dyDescent="0.2">
      <c r="A34" s="7" t="s">
        <v>178</v>
      </c>
      <c r="B34" s="65">
        <v>372</v>
      </c>
      <c r="C34" s="66">
        <v>259</v>
      </c>
      <c r="D34" s="65">
        <v>1431</v>
      </c>
      <c r="E34" s="66">
        <v>1045</v>
      </c>
      <c r="F34" s="67"/>
      <c r="G34" s="65">
        <f t="shared" si="0"/>
        <v>113</v>
      </c>
      <c r="H34" s="66">
        <f t="shared" si="1"/>
        <v>386</v>
      </c>
      <c r="I34" s="20">
        <f t="shared" si="2"/>
        <v>0.43629343629343631</v>
      </c>
      <c r="J34" s="21">
        <f t="shared" si="3"/>
        <v>0.36937799043062203</v>
      </c>
    </row>
    <row r="35" spans="1:10" x14ac:dyDescent="0.2">
      <c r="A35" s="7" t="s">
        <v>177</v>
      </c>
      <c r="B35" s="65">
        <v>528</v>
      </c>
      <c r="C35" s="66">
        <v>372</v>
      </c>
      <c r="D35" s="65">
        <v>2328</v>
      </c>
      <c r="E35" s="66">
        <v>1259</v>
      </c>
      <c r="F35" s="67"/>
      <c r="G35" s="65">
        <f t="shared" si="0"/>
        <v>156</v>
      </c>
      <c r="H35" s="66">
        <f t="shared" si="1"/>
        <v>1069</v>
      </c>
      <c r="I35" s="20">
        <f t="shared" si="2"/>
        <v>0.41935483870967744</v>
      </c>
      <c r="J35" s="21">
        <f t="shared" si="3"/>
        <v>0.84908657664813347</v>
      </c>
    </row>
    <row r="36" spans="1:10" x14ac:dyDescent="0.2">
      <c r="A36" s="7" t="s">
        <v>176</v>
      </c>
      <c r="B36" s="65">
        <v>404</v>
      </c>
      <c r="C36" s="66">
        <v>383</v>
      </c>
      <c r="D36" s="65">
        <v>2196</v>
      </c>
      <c r="E36" s="66">
        <v>1325</v>
      </c>
      <c r="F36" s="67"/>
      <c r="G36" s="65">
        <f t="shared" si="0"/>
        <v>21</v>
      </c>
      <c r="H36" s="66">
        <f t="shared" si="1"/>
        <v>871</v>
      </c>
      <c r="I36" s="20">
        <f t="shared" si="2"/>
        <v>5.4830287206266322E-2</v>
      </c>
      <c r="J36" s="21">
        <f t="shared" si="3"/>
        <v>0.65735849056603779</v>
      </c>
    </row>
    <row r="37" spans="1:10" x14ac:dyDescent="0.2">
      <c r="A37" s="7" t="s">
        <v>175</v>
      </c>
      <c r="B37" s="65">
        <v>220</v>
      </c>
      <c r="C37" s="66">
        <v>225</v>
      </c>
      <c r="D37" s="65">
        <v>1291</v>
      </c>
      <c r="E37" s="66">
        <v>763</v>
      </c>
      <c r="F37" s="67"/>
      <c r="G37" s="65">
        <f t="shared" si="0"/>
        <v>-5</v>
      </c>
      <c r="H37" s="66">
        <f t="shared" si="1"/>
        <v>528</v>
      </c>
      <c r="I37" s="20">
        <f t="shared" si="2"/>
        <v>-2.2222222222222223E-2</v>
      </c>
      <c r="J37" s="21">
        <f t="shared" si="3"/>
        <v>0.69200524246395811</v>
      </c>
    </row>
    <row r="38" spans="1:10" x14ac:dyDescent="0.2">
      <c r="A38" s="7" t="s">
        <v>174</v>
      </c>
      <c r="B38" s="65">
        <v>6925</v>
      </c>
      <c r="C38" s="66">
        <v>7876</v>
      </c>
      <c r="D38" s="65">
        <v>35876</v>
      </c>
      <c r="E38" s="66">
        <v>31881</v>
      </c>
      <c r="F38" s="67"/>
      <c r="G38" s="65">
        <f t="shared" si="0"/>
        <v>-951</v>
      </c>
      <c r="H38" s="66">
        <f t="shared" si="1"/>
        <v>3995</v>
      </c>
      <c r="I38" s="20">
        <f t="shared" si="2"/>
        <v>-0.1207465718638903</v>
      </c>
      <c r="J38" s="21">
        <f t="shared" si="3"/>
        <v>0.1253097456165114</v>
      </c>
    </row>
    <row r="39" spans="1:10" x14ac:dyDescent="0.2">
      <c r="A39" s="7" t="s">
        <v>173</v>
      </c>
      <c r="B39" s="65">
        <v>182</v>
      </c>
      <c r="C39" s="66">
        <v>170</v>
      </c>
      <c r="D39" s="65">
        <v>837</v>
      </c>
      <c r="E39" s="66">
        <v>529</v>
      </c>
      <c r="F39" s="67"/>
      <c r="G39" s="65">
        <f t="shared" si="0"/>
        <v>12</v>
      </c>
      <c r="H39" s="66">
        <f t="shared" si="1"/>
        <v>308</v>
      </c>
      <c r="I39" s="20">
        <f t="shared" si="2"/>
        <v>7.0588235294117646E-2</v>
      </c>
      <c r="J39" s="21">
        <f t="shared" si="3"/>
        <v>0.58223062381852553</v>
      </c>
    </row>
    <row r="40" spans="1:10" x14ac:dyDescent="0.2">
      <c r="A40" s="7" t="s">
        <v>172</v>
      </c>
      <c r="B40" s="65">
        <v>1594</v>
      </c>
      <c r="C40" s="66">
        <v>1603</v>
      </c>
      <c r="D40" s="65">
        <v>5217</v>
      </c>
      <c r="E40" s="66">
        <v>6003</v>
      </c>
      <c r="F40" s="67"/>
      <c r="G40" s="65">
        <f t="shared" si="0"/>
        <v>-9</v>
      </c>
      <c r="H40" s="66">
        <f t="shared" si="1"/>
        <v>-786</v>
      </c>
      <c r="I40" s="20">
        <f t="shared" si="2"/>
        <v>-5.6144728633811605E-3</v>
      </c>
      <c r="J40" s="21">
        <f t="shared" si="3"/>
        <v>-0.13093453273363317</v>
      </c>
    </row>
    <row r="41" spans="1:10" x14ac:dyDescent="0.2">
      <c r="A41" s="7" t="s">
        <v>182</v>
      </c>
      <c r="B41" s="65">
        <v>1188</v>
      </c>
      <c r="C41" s="66">
        <v>1112</v>
      </c>
      <c r="D41" s="65">
        <v>4877</v>
      </c>
      <c r="E41" s="66">
        <v>3838</v>
      </c>
      <c r="F41" s="67"/>
      <c r="G41" s="65">
        <f t="shared" si="0"/>
        <v>76</v>
      </c>
      <c r="H41" s="66">
        <f t="shared" si="1"/>
        <v>1039</v>
      </c>
      <c r="I41" s="20">
        <f t="shared" si="2"/>
        <v>6.83453237410072E-2</v>
      </c>
      <c r="J41" s="21">
        <f t="shared" si="3"/>
        <v>0.27071391349661283</v>
      </c>
    </row>
    <row r="42" spans="1:10" x14ac:dyDescent="0.2">
      <c r="A42" s="7"/>
      <c r="B42" s="65"/>
      <c r="C42" s="66"/>
      <c r="D42" s="65"/>
      <c r="E42" s="66"/>
      <c r="F42" s="67"/>
      <c r="G42" s="65"/>
      <c r="H42" s="66"/>
      <c r="I42" s="20"/>
      <c r="J42" s="21"/>
    </row>
    <row r="43" spans="1:10" s="43" customFormat="1" x14ac:dyDescent="0.2">
      <c r="A43" s="27" t="s">
        <v>28</v>
      </c>
      <c r="B43" s="71">
        <f>SUM(B15:B42)</f>
        <v>34633</v>
      </c>
      <c r="C43" s="72">
        <f>SUM(C15:C42)</f>
        <v>34898</v>
      </c>
      <c r="D43" s="71">
        <f>SUM(D15:D42)</f>
        <v>181900</v>
      </c>
      <c r="E43" s="72">
        <f>SUM(E15:E42)</f>
        <v>140902</v>
      </c>
      <c r="F43" s="73"/>
      <c r="G43" s="71">
        <f>B43-C43</f>
        <v>-265</v>
      </c>
      <c r="H43" s="72">
        <f>D43-E43</f>
        <v>40998</v>
      </c>
      <c r="I43" s="37">
        <f>IF(C43=0, "-", G43/C43)</f>
        <v>-7.5935583701071691E-3</v>
      </c>
      <c r="J43" s="38">
        <f>IF(E43=0, "-", H43/E43)</f>
        <v>0.29096819065733631</v>
      </c>
    </row>
    <row r="44" spans="1:10" s="43" customFormat="1" x14ac:dyDescent="0.2">
      <c r="A44" s="27" t="s">
        <v>0</v>
      </c>
      <c r="B44" s="71">
        <f>B11+B43</f>
        <v>34633</v>
      </c>
      <c r="C44" s="77">
        <f>C11+C43</f>
        <v>34898</v>
      </c>
      <c r="D44" s="71">
        <f>D11+D43</f>
        <v>181900</v>
      </c>
      <c r="E44" s="77">
        <f>E11+E43</f>
        <v>140902</v>
      </c>
      <c r="F44" s="73"/>
      <c r="G44" s="71">
        <f>B44-C44</f>
        <v>-265</v>
      </c>
      <c r="H44" s="72">
        <f>D44-E44</f>
        <v>40998</v>
      </c>
      <c r="I44" s="37">
        <f>IF(C44=0, "-", G44/C44)</f>
        <v>-7.5935583701071691E-3</v>
      </c>
      <c r="J44" s="38">
        <f>IF(E44=0, "-", H44/E44)</f>
        <v>0.29096819065733631</v>
      </c>
    </row>
  </sheetData>
  <mergeCells count="5">
    <mergeCell ref="B1:J1"/>
    <mergeCell ref="B4:C4"/>
    <mergeCell ref="D4:E4"/>
    <mergeCell ref="G4:J4"/>
    <mergeCell ref="B2:J2"/>
  </mergeCells>
  <phoneticPr fontId="3" type="noConversion"/>
  <printOptions horizontalCentered="1"/>
  <pageMargins left="0.39370078740157483" right="0.39370078740157483" top="0.39370078740157483" bottom="0.59055118110236227" header="0.39370078740157483" footer="0.19685039370078741"/>
  <pageSetup paperSize="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dimension ref="A1:K265"/>
  <sheetViews>
    <sheetView tabSelected="1" zoomScaleNormal="100" workbookViewId="0">
      <selection activeCell="M1" sqref="M1"/>
    </sheetView>
  </sheetViews>
  <sheetFormatPr defaultRowHeight="12.75" x14ac:dyDescent="0.2"/>
  <cols>
    <col min="1" max="1" width="30.28515625" bestFit="1" customWidth="1"/>
    <col min="2" max="2" width="7.28515625" bestFit="1" customWidth="1"/>
    <col min="3" max="3" width="7.28515625" customWidth="1"/>
    <col min="4" max="4" width="7.28515625" bestFit="1" customWidth="1"/>
    <col min="5" max="5" width="7.28515625" customWidth="1"/>
    <col min="6" max="6" width="7.28515625" bestFit="1" customWidth="1"/>
    <col min="7" max="7" width="7.28515625" customWidth="1"/>
    <col min="8" max="8" width="7.28515625" bestFit="1" customWidth="1"/>
    <col min="9" max="9" width="7.28515625" customWidth="1"/>
    <col min="10" max="11" width="7.7109375" customWidth="1"/>
  </cols>
  <sheetData>
    <row r="1" spans="1:11" s="52" customFormat="1" ht="20.25" x14ac:dyDescent="0.3">
      <c r="A1" s="4" t="s">
        <v>10</v>
      </c>
      <c r="B1" s="198" t="s">
        <v>17</v>
      </c>
      <c r="C1" s="198"/>
      <c r="D1" s="198"/>
      <c r="E1" s="199"/>
      <c r="F1" s="199"/>
      <c r="G1" s="199"/>
      <c r="H1" s="199"/>
      <c r="I1" s="199"/>
      <c r="J1" s="199"/>
      <c r="K1" s="199"/>
    </row>
    <row r="2" spans="1:11" s="52" customFormat="1" ht="20.25" x14ac:dyDescent="0.3">
      <c r="A2" s="4" t="s">
        <v>111</v>
      </c>
      <c r="B2" s="202" t="s">
        <v>101</v>
      </c>
      <c r="C2" s="198"/>
      <c r="D2" s="198"/>
      <c r="E2" s="203"/>
      <c r="F2" s="203"/>
      <c r="G2" s="203"/>
      <c r="H2" s="203"/>
      <c r="I2" s="203"/>
      <c r="J2" s="203"/>
      <c r="K2" s="203"/>
    </row>
    <row r="4" spans="1:11" ht="15.75" x14ac:dyDescent="0.25">
      <c r="A4" s="164" t="s">
        <v>113</v>
      </c>
      <c r="B4" s="196" t="s">
        <v>1</v>
      </c>
      <c r="C4" s="200"/>
      <c r="D4" s="200"/>
      <c r="E4" s="197"/>
      <c r="F4" s="196" t="s">
        <v>14</v>
      </c>
      <c r="G4" s="200"/>
      <c r="H4" s="200"/>
      <c r="I4" s="197"/>
      <c r="J4" s="196" t="s">
        <v>15</v>
      </c>
      <c r="K4" s="197"/>
    </row>
    <row r="5" spans="1:11" x14ac:dyDescent="0.2">
      <c r="A5" s="22"/>
      <c r="B5" s="196">
        <f>VALUE(RIGHT($B$2, 4))</f>
        <v>2021</v>
      </c>
      <c r="C5" s="197"/>
      <c r="D5" s="196">
        <f>B5-1</f>
        <v>2020</v>
      </c>
      <c r="E5" s="204"/>
      <c r="F5" s="196">
        <f>B5</f>
        <v>2021</v>
      </c>
      <c r="G5" s="204"/>
      <c r="H5" s="196">
        <f>D5</f>
        <v>2020</v>
      </c>
      <c r="I5" s="204"/>
      <c r="J5" s="140" t="s">
        <v>4</v>
      </c>
      <c r="K5" s="141" t="s">
        <v>2</v>
      </c>
    </row>
    <row r="6" spans="1:11" x14ac:dyDescent="0.2">
      <c r="A6" s="163" t="s">
        <v>113</v>
      </c>
      <c r="B6" s="61" t="s">
        <v>12</v>
      </c>
      <c r="C6" s="62" t="s">
        <v>13</v>
      </c>
      <c r="D6" s="61" t="s">
        <v>12</v>
      </c>
      <c r="E6" s="63" t="s">
        <v>13</v>
      </c>
      <c r="F6" s="62" t="s">
        <v>12</v>
      </c>
      <c r="G6" s="62" t="s">
        <v>13</v>
      </c>
      <c r="H6" s="61" t="s">
        <v>12</v>
      </c>
      <c r="I6" s="63" t="s">
        <v>13</v>
      </c>
      <c r="J6" s="61"/>
      <c r="K6" s="63"/>
    </row>
    <row r="7" spans="1:11" x14ac:dyDescent="0.2">
      <c r="A7" s="7" t="s">
        <v>199</v>
      </c>
      <c r="B7" s="65">
        <v>22</v>
      </c>
      <c r="C7" s="34">
        <f>IF(B11=0, "-", B7/B11)</f>
        <v>6.8965517241379309E-2</v>
      </c>
      <c r="D7" s="65">
        <v>38</v>
      </c>
      <c r="E7" s="9">
        <f>IF(D11=0, "-", D7/D11)</f>
        <v>0.2087912087912088</v>
      </c>
      <c r="F7" s="81">
        <v>95</v>
      </c>
      <c r="G7" s="34">
        <f>IF(F11=0, "-", F7/F11)</f>
        <v>6.8990559186637615E-2</v>
      </c>
      <c r="H7" s="65">
        <v>97</v>
      </c>
      <c r="I7" s="9">
        <f>IF(H11=0, "-", H7/H11)</f>
        <v>0.12898936170212766</v>
      </c>
      <c r="J7" s="8">
        <f>IF(D7=0, "-", IF((B7-D7)/D7&lt;10, (B7-D7)/D7, "&gt;999%"))</f>
        <v>-0.42105263157894735</v>
      </c>
      <c r="K7" s="9">
        <f>IF(H7=0, "-", IF((F7-H7)/H7&lt;10, (F7-H7)/H7, "&gt;999%"))</f>
        <v>-2.0618556701030927E-2</v>
      </c>
    </row>
    <row r="8" spans="1:11" x14ac:dyDescent="0.2">
      <c r="A8" s="7" t="s">
        <v>200</v>
      </c>
      <c r="B8" s="65">
        <v>289</v>
      </c>
      <c r="C8" s="34">
        <f>IF(B11=0, "-", B8/B11)</f>
        <v>0.90595611285266453</v>
      </c>
      <c r="D8" s="65">
        <v>118</v>
      </c>
      <c r="E8" s="9">
        <f>IF(D11=0, "-", D8/D11)</f>
        <v>0.64835164835164838</v>
      </c>
      <c r="F8" s="81">
        <v>1115</v>
      </c>
      <c r="G8" s="34">
        <f>IF(F11=0, "-", F8/F11)</f>
        <v>0.80973129992737836</v>
      </c>
      <c r="H8" s="65">
        <v>577</v>
      </c>
      <c r="I8" s="9">
        <f>IF(H11=0, "-", H8/H11)</f>
        <v>0.76728723404255317</v>
      </c>
      <c r="J8" s="8">
        <f>IF(D8=0, "-", IF((B8-D8)/D8&lt;10, (B8-D8)/D8, "&gt;999%"))</f>
        <v>1.4491525423728813</v>
      </c>
      <c r="K8" s="9">
        <f>IF(H8=0, "-", IF((F8-H8)/H8&lt;10, (F8-H8)/H8, "&gt;999%"))</f>
        <v>0.93240901213171579</v>
      </c>
    </row>
    <row r="9" spans="1:11" x14ac:dyDescent="0.2">
      <c r="A9" s="7" t="s">
        <v>201</v>
      </c>
      <c r="B9" s="65">
        <v>8</v>
      </c>
      <c r="C9" s="34">
        <f>IF(B11=0, "-", B9/B11)</f>
        <v>2.5078369905956112E-2</v>
      </c>
      <c r="D9" s="65">
        <v>26</v>
      </c>
      <c r="E9" s="9">
        <f>IF(D11=0, "-", D9/D11)</f>
        <v>0.14285714285714285</v>
      </c>
      <c r="F9" s="81">
        <v>167</v>
      </c>
      <c r="G9" s="34">
        <f>IF(F11=0, "-", F9/F11)</f>
        <v>0.12127814088598403</v>
      </c>
      <c r="H9" s="65">
        <v>78</v>
      </c>
      <c r="I9" s="9">
        <f>IF(H11=0, "-", H9/H11)</f>
        <v>0.10372340425531915</v>
      </c>
      <c r="J9" s="8">
        <f>IF(D9=0, "-", IF((B9-D9)/D9&lt;10, (B9-D9)/D9, "&gt;999%"))</f>
        <v>-0.69230769230769229</v>
      </c>
      <c r="K9" s="9">
        <f>IF(H9=0, "-", IF((F9-H9)/H9&lt;10, (F9-H9)/H9, "&gt;999%"))</f>
        <v>1.141025641025641</v>
      </c>
    </row>
    <row r="10" spans="1:11" x14ac:dyDescent="0.2">
      <c r="A10" s="2"/>
      <c r="B10" s="68"/>
      <c r="C10" s="33"/>
      <c r="D10" s="68"/>
      <c r="E10" s="6"/>
      <c r="F10" s="82"/>
      <c r="G10" s="33"/>
      <c r="H10" s="68"/>
      <c r="I10" s="6"/>
      <c r="J10" s="5"/>
      <c r="K10" s="6"/>
    </row>
    <row r="11" spans="1:11" s="43" customFormat="1" x14ac:dyDescent="0.2">
      <c r="A11" s="162" t="s">
        <v>617</v>
      </c>
      <c r="B11" s="71">
        <f>SUM(B7:B10)</f>
        <v>319</v>
      </c>
      <c r="C11" s="40">
        <f>B11/34633</f>
        <v>9.2108682470476138E-3</v>
      </c>
      <c r="D11" s="71">
        <f>SUM(D7:D10)</f>
        <v>182</v>
      </c>
      <c r="E11" s="41">
        <f>D11/34898</f>
        <v>5.215198578715113E-3</v>
      </c>
      <c r="F11" s="77">
        <f>SUM(F7:F10)</f>
        <v>1377</v>
      </c>
      <c r="G11" s="42">
        <f>F11/181900</f>
        <v>7.5700934579439249E-3</v>
      </c>
      <c r="H11" s="71">
        <f>SUM(H7:H10)</f>
        <v>752</v>
      </c>
      <c r="I11" s="41">
        <f>H11/140902</f>
        <v>5.3370427673134517E-3</v>
      </c>
      <c r="J11" s="37">
        <f>IF(D11=0, "-", IF((B11-D11)/D11&lt;10, (B11-D11)/D11, "&gt;999%"))</f>
        <v>0.75274725274725274</v>
      </c>
      <c r="K11" s="38">
        <f>IF(H11=0, "-", IF((F11-H11)/H11&lt;10, (F11-H11)/H11, "&gt;999%"))</f>
        <v>0.8311170212765957</v>
      </c>
    </row>
    <row r="12" spans="1:11" x14ac:dyDescent="0.2">
      <c r="B12" s="83"/>
      <c r="D12" s="83"/>
      <c r="F12" s="83"/>
      <c r="H12" s="83"/>
    </row>
    <row r="13" spans="1:11" s="43" customFormat="1" x14ac:dyDescent="0.2">
      <c r="A13" s="162" t="s">
        <v>617</v>
      </c>
      <c r="B13" s="71">
        <v>319</v>
      </c>
      <c r="C13" s="40">
        <f>B13/34633</f>
        <v>9.2108682470476138E-3</v>
      </c>
      <c r="D13" s="71">
        <v>182</v>
      </c>
      <c r="E13" s="41">
        <f>D13/34898</f>
        <v>5.215198578715113E-3</v>
      </c>
      <c r="F13" s="77">
        <v>1377</v>
      </c>
      <c r="G13" s="42">
        <f>F13/181900</f>
        <v>7.5700934579439249E-3</v>
      </c>
      <c r="H13" s="71">
        <v>752</v>
      </c>
      <c r="I13" s="41">
        <f>H13/140902</f>
        <v>5.3370427673134517E-3</v>
      </c>
      <c r="J13" s="37">
        <f>IF(D13=0, "-", IF((B13-D13)/D13&lt;10, (B13-D13)/D13, "&gt;999%"))</f>
        <v>0.75274725274725274</v>
      </c>
      <c r="K13" s="38">
        <f>IF(H13=0, "-", IF((F13-H13)/H13&lt;10, (F13-H13)/H13, "&gt;999%"))</f>
        <v>0.8311170212765957</v>
      </c>
    </row>
    <row r="14" spans="1:11" x14ac:dyDescent="0.2">
      <c r="B14" s="83"/>
      <c r="D14" s="83"/>
      <c r="F14" s="83"/>
      <c r="H14" s="83"/>
    </row>
    <row r="15" spans="1:11" ht="15.75" x14ac:dyDescent="0.25">
      <c r="A15" s="164" t="s">
        <v>114</v>
      </c>
      <c r="B15" s="196" t="s">
        <v>1</v>
      </c>
      <c r="C15" s="200"/>
      <c r="D15" s="200"/>
      <c r="E15" s="197"/>
      <c r="F15" s="196" t="s">
        <v>14</v>
      </c>
      <c r="G15" s="200"/>
      <c r="H15" s="200"/>
      <c r="I15" s="197"/>
      <c r="J15" s="196" t="s">
        <v>15</v>
      </c>
      <c r="K15" s="197"/>
    </row>
    <row r="16" spans="1:11" x14ac:dyDescent="0.2">
      <c r="A16" s="22"/>
      <c r="B16" s="196">
        <f>VALUE(RIGHT($B$2, 4))</f>
        <v>2021</v>
      </c>
      <c r="C16" s="197"/>
      <c r="D16" s="196">
        <f>B16-1</f>
        <v>2020</v>
      </c>
      <c r="E16" s="204"/>
      <c r="F16" s="196">
        <f>B16</f>
        <v>2021</v>
      </c>
      <c r="G16" s="204"/>
      <c r="H16" s="196">
        <f>D16</f>
        <v>2020</v>
      </c>
      <c r="I16" s="204"/>
      <c r="J16" s="140" t="s">
        <v>4</v>
      </c>
      <c r="K16" s="141" t="s">
        <v>2</v>
      </c>
    </row>
    <row r="17" spans="1:11" x14ac:dyDescent="0.2">
      <c r="A17" s="163" t="s">
        <v>138</v>
      </c>
      <c r="B17" s="61" t="s">
        <v>12</v>
      </c>
      <c r="C17" s="62" t="s">
        <v>13</v>
      </c>
      <c r="D17" s="61" t="s">
        <v>12</v>
      </c>
      <c r="E17" s="63" t="s">
        <v>13</v>
      </c>
      <c r="F17" s="62" t="s">
        <v>12</v>
      </c>
      <c r="G17" s="62" t="s">
        <v>13</v>
      </c>
      <c r="H17" s="61" t="s">
        <v>12</v>
      </c>
      <c r="I17" s="63" t="s">
        <v>13</v>
      </c>
      <c r="J17" s="61"/>
      <c r="K17" s="63"/>
    </row>
    <row r="18" spans="1:11" x14ac:dyDescent="0.2">
      <c r="A18" s="7" t="s">
        <v>202</v>
      </c>
      <c r="B18" s="65">
        <v>12</v>
      </c>
      <c r="C18" s="34">
        <f>IF(B33=0, "-", B18/B33)</f>
        <v>8.2930200414651004E-3</v>
      </c>
      <c r="D18" s="65">
        <v>17</v>
      </c>
      <c r="E18" s="9">
        <f>IF(D33=0, "-", D18/D33)</f>
        <v>1.7034068136272545E-2</v>
      </c>
      <c r="F18" s="81">
        <v>85</v>
      </c>
      <c r="G18" s="34">
        <f>IF(F33=0, "-", F18/F33)</f>
        <v>1.0751328105236529E-2</v>
      </c>
      <c r="H18" s="65">
        <v>24</v>
      </c>
      <c r="I18" s="9">
        <f>IF(H33=0, "-", H18/H33)</f>
        <v>4.07401120353081E-3</v>
      </c>
      <c r="J18" s="8">
        <f t="shared" ref="J18:J31" si="0">IF(D18=0, "-", IF((B18-D18)/D18&lt;10, (B18-D18)/D18, "&gt;999%"))</f>
        <v>-0.29411764705882354</v>
      </c>
      <c r="K18" s="9">
        <f t="shared" ref="K18:K31" si="1">IF(H18=0, "-", IF((F18-H18)/H18&lt;10, (F18-H18)/H18, "&gt;999%"))</f>
        <v>2.5416666666666665</v>
      </c>
    </row>
    <row r="19" spans="1:11" x14ac:dyDescent="0.2">
      <c r="A19" s="7" t="s">
        <v>203</v>
      </c>
      <c r="B19" s="65">
        <v>0</v>
      </c>
      <c r="C19" s="34">
        <f>IF(B33=0, "-", B19/B33)</f>
        <v>0</v>
      </c>
      <c r="D19" s="65">
        <v>14</v>
      </c>
      <c r="E19" s="9">
        <f>IF(D33=0, "-", D19/D33)</f>
        <v>1.4028056112224449E-2</v>
      </c>
      <c r="F19" s="81">
        <v>1</v>
      </c>
      <c r="G19" s="34">
        <f>IF(F33=0, "-", F19/F33)</f>
        <v>1.2648621300278268E-4</v>
      </c>
      <c r="H19" s="65">
        <v>48</v>
      </c>
      <c r="I19" s="9">
        <f>IF(H33=0, "-", H19/H33)</f>
        <v>8.1480224070616201E-3</v>
      </c>
      <c r="J19" s="8">
        <f t="shared" si="0"/>
        <v>-1</v>
      </c>
      <c r="K19" s="9">
        <f t="shared" si="1"/>
        <v>-0.97916666666666663</v>
      </c>
    </row>
    <row r="20" spans="1:11" x14ac:dyDescent="0.2">
      <c r="A20" s="7" t="s">
        <v>204</v>
      </c>
      <c r="B20" s="65">
        <v>2</v>
      </c>
      <c r="C20" s="34">
        <f>IF(B33=0, "-", B20/B33)</f>
        <v>1.38217000691085E-3</v>
      </c>
      <c r="D20" s="65">
        <v>44</v>
      </c>
      <c r="E20" s="9">
        <f>IF(D33=0, "-", D20/D33)</f>
        <v>4.4088176352705413E-2</v>
      </c>
      <c r="F20" s="81">
        <v>120</v>
      </c>
      <c r="G20" s="34">
        <f>IF(F33=0, "-", F20/F33)</f>
        <v>1.5178345560333924E-2</v>
      </c>
      <c r="H20" s="65">
        <v>404</v>
      </c>
      <c r="I20" s="9">
        <f>IF(H33=0, "-", H20/H33)</f>
        <v>6.8579188592768625E-2</v>
      </c>
      <c r="J20" s="8">
        <f t="shared" si="0"/>
        <v>-0.95454545454545459</v>
      </c>
      <c r="K20" s="9">
        <f t="shared" si="1"/>
        <v>-0.70297029702970293</v>
      </c>
    </row>
    <row r="21" spans="1:11" x14ac:dyDescent="0.2">
      <c r="A21" s="7" t="s">
        <v>205</v>
      </c>
      <c r="B21" s="65">
        <v>0</v>
      </c>
      <c r="C21" s="34">
        <f>IF(B33=0, "-", B21/B33)</f>
        <v>0</v>
      </c>
      <c r="D21" s="65">
        <v>0</v>
      </c>
      <c r="E21" s="9">
        <f>IF(D33=0, "-", D21/D33)</f>
        <v>0</v>
      </c>
      <c r="F21" s="81">
        <v>0</v>
      </c>
      <c r="G21" s="34">
        <f>IF(F33=0, "-", F21/F33)</f>
        <v>0</v>
      </c>
      <c r="H21" s="65">
        <v>10</v>
      </c>
      <c r="I21" s="9">
        <f>IF(H33=0, "-", H21/H33)</f>
        <v>1.6975046681378374E-3</v>
      </c>
      <c r="J21" s="8" t="str">
        <f t="shared" si="0"/>
        <v>-</v>
      </c>
      <c r="K21" s="9">
        <f t="shared" si="1"/>
        <v>-1</v>
      </c>
    </row>
    <row r="22" spans="1:11" x14ac:dyDescent="0.2">
      <c r="A22" s="7" t="s">
        <v>206</v>
      </c>
      <c r="B22" s="65">
        <v>186</v>
      </c>
      <c r="C22" s="34">
        <f>IF(B33=0, "-", B22/B33)</f>
        <v>0.12854181064270906</v>
      </c>
      <c r="D22" s="65">
        <v>154</v>
      </c>
      <c r="E22" s="9">
        <f>IF(D33=0, "-", D22/D33)</f>
        <v>0.15430861723446893</v>
      </c>
      <c r="F22" s="81">
        <v>874</v>
      </c>
      <c r="G22" s="34">
        <f>IF(F33=0, "-", F22/F33)</f>
        <v>0.11054895016443207</v>
      </c>
      <c r="H22" s="65">
        <v>844</v>
      </c>
      <c r="I22" s="9">
        <f>IF(H33=0, "-", H22/H33)</f>
        <v>0.14326939399083347</v>
      </c>
      <c r="J22" s="8">
        <f t="shared" si="0"/>
        <v>0.20779220779220781</v>
      </c>
      <c r="K22" s="9">
        <f t="shared" si="1"/>
        <v>3.5545023696682464E-2</v>
      </c>
    </row>
    <row r="23" spans="1:11" x14ac:dyDescent="0.2">
      <c r="A23" s="7" t="s">
        <v>207</v>
      </c>
      <c r="B23" s="65">
        <v>271</v>
      </c>
      <c r="C23" s="34">
        <f>IF(B33=0, "-", B23/B33)</f>
        <v>0.18728403593642018</v>
      </c>
      <c r="D23" s="65">
        <v>67</v>
      </c>
      <c r="E23" s="9">
        <f>IF(D33=0, "-", D23/D33)</f>
        <v>6.7134268537074146E-2</v>
      </c>
      <c r="F23" s="81">
        <v>951</v>
      </c>
      <c r="G23" s="34">
        <f>IF(F33=0, "-", F23/F33)</f>
        <v>0.12028838856564635</v>
      </c>
      <c r="H23" s="65">
        <v>445</v>
      </c>
      <c r="I23" s="9">
        <f>IF(H33=0, "-", H23/H33)</f>
        <v>7.553895773213376E-2</v>
      </c>
      <c r="J23" s="8">
        <f t="shared" si="0"/>
        <v>3.044776119402985</v>
      </c>
      <c r="K23" s="9">
        <f t="shared" si="1"/>
        <v>1.1370786516853932</v>
      </c>
    </row>
    <row r="24" spans="1:11" x14ac:dyDescent="0.2">
      <c r="A24" s="7" t="s">
        <v>208</v>
      </c>
      <c r="B24" s="65">
        <v>415</v>
      </c>
      <c r="C24" s="34">
        <f>IF(B33=0, "-", B24/B33)</f>
        <v>0.28680027643400136</v>
      </c>
      <c r="D24" s="65">
        <v>221</v>
      </c>
      <c r="E24" s="9">
        <f>IF(D33=0, "-", D24/D33)</f>
        <v>0.22144288577154309</v>
      </c>
      <c r="F24" s="81">
        <v>2341</v>
      </c>
      <c r="G24" s="34">
        <f>IF(F33=0, "-", F24/F33)</f>
        <v>0.2961042246395143</v>
      </c>
      <c r="H24" s="65">
        <v>1000</v>
      </c>
      <c r="I24" s="9">
        <f>IF(H33=0, "-", H24/H33)</f>
        <v>0.16975046681378375</v>
      </c>
      <c r="J24" s="8">
        <f t="shared" si="0"/>
        <v>0.87782805429864252</v>
      </c>
      <c r="K24" s="9">
        <f t="shared" si="1"/>
        <v>1.341</v>
      </c>
    </row>
    <row r="25" spans="1:11" x14ac:dyDescent="0.2">
      <c r="A25" s="7" t="s">
        <v>209</v>
      </c>
      <c r="B25" s="65">
        <v>0</v>
      </c>
      <c r="C25" s="34">
        <f>IF(B33=0, "-", B25/B33)</f>
        <v>0</v>
      </c>
      <c r="D25" s="65">
        <v>0</v>
      </c>
      <c r="E25" s="9">
        <f>IF(D33=0, "-", D25/D33)</f>
        <v>0</v>
      </c>
      <c r="F25" s="81">
        <v>0</v>
      </c>
      <c r="G25" s="34">
        <f>IF(F33=0, "-", F25/F33)</f>
        <v>0</v>
      </c>
      <c r="H25" s="65">
        <v>4</v>
      </c>
      <c r="I25" s="9">
        <f>IF(H33=0, "-", H25/H33)</f>
        <v>6.7900186725513493E-4</v>
      </c>
      <c r="J25" s="8" t="str">
        <f t="shared" si="0"/>
        <v>-</v>
      </c>
      <c r="K25" s="9">
        <f t="shared" si="1"/>
        <v>-1</v>
      </c>
    </row>
    <row r="26" spans="1:11" x14ac:dyDescent="0.2">
      <c r="A26" s="7" t="s">
        <v>210</v>
      </c>
      <c r="B26" s="65">
        <v>55</v>
      </c>
      <c r="C26" s="34">
        <f>IF(B33=0, "-", B26/B33)</f>
        <v>3.8009675190048373E-2</v>
      </c>
      <c r="D26" s="65">
        <v>31</v>
      </c>
      <c r="E26" s="9">
        <f>IF(D33=0, "-", D26/D33)</f>
        <v>3.1062124248496994E-2</v>
      </c>
      <c r="F26" s="81">
        <v>159</v>
      </c>
      <c r="G26" s="34">
        <f>IF(F33=0, "-", F26/F33)</f>
        <v>2.011130786744245E-2</v>
      </c>
      <c r="H26" s="65">
        <v>133</v>
      </c>
      <c r="I26" s="9">
        <f>IF(H33=0, "-", H26/H33)</f>
        <v>2.2576812086233237E-2</v>
      </c>
      <c r="J26" s="8">
        <f t="shared" si="0"/>
        <v>0.77419354838709675</v>
      </c>
      <c r="K26" s="9">
        <f t="shared" si="1"/>
        <v>0.19548872180451127</v>
      </c>
    </row>
    <row r="27" spans="1:11" x14ac:dyDescent="0.2">
      <c r="A27" s="7" t="s">
        <v>211</v>
      </c>
      <c r="B27" s="65">
        <v>68</v>
      </c>
      <c r="C27" s="34">
        <f>IF(B33=0, "-", B27/B33)</f>
        <v>4.6993780234968904E-2</v>
      </c>
      <c r="D27" s="65">
        <v>123</v>
      </c>
      <c r="E27" s="9">
        <f>IF(D33=0, "-", D27/D33)</f>
        <v>0.12324649298597194</v>
      </c>
      <c r="F27" s="81">
        <v>630</v>
      </c>
      <c r="G27" s="34">
        <f>IF(F33=0, "-", F27/F33)</f>
        <v>7.9686314191753094E-2</v>
      </c>
      <c r="H27" s="65">
        <v>490</v>
      </c>
      <c r="I27" s="9">
        <f>IF(H33=0, "-", H27/H33)</f>
        <v>8.3177728738754036E-2</v>
      </c>
      <c r="J27" s="8">
        <f t="shared" si="0"/>
        <v>-0.44715447154471544</v>
      </c>
      <c r="K27" s="9">
        <f t="shared" si="1"/>
        <v>0.2857142857142857</v>
      </c>
    </row>
    <row r="28" spans="1:11" x14ac:dyDescent="0.2">
      <c r="A28" s="7" t="s">
        <v>212</v>
      </c>
      <c r="B28" s="65">
        <v>94</v>
      </c>
      <c r="C28" s="34">
        <f>IF(B33=0, "-", B28/B33)</f>
        <v>6.4961990324809954E-2</v>
      </c>
      <c r="D28" s="65">
        <v>158</v>
      </c>
      <c r="E28" s="9">
        <f>IF(D33=0, "-", D28/D33)</f>
        <v>0.15831663326653306</v>
      </c>
      <c r="F28" s="81">
        <v>714</v>
      </c>
      <c r="G28" s="34">
        <f>IF(F33=0, "-", F28/F33)</f>
        <v>9.0311156083986849E-2</v>
      </c>
      <c r="H28" s="65">
        <v>667</v>
      </c>
      <c r="I28" s="9">
        <f>IF(H33=0, "-", H28/H33)</f>
        <v>0.11322356136479375</v>
      </c>
      <c r="J28" s="8">
        <f t="shared" si="0"/>
        <v>-0.4050632911392405</v>
      </c>
      <c r="K28" s="9">
        <f t="shared" si="1"/>
        <v>7.0464767616191901E-2</v>
      </c>
    </row>
    <row r="29" spans="1:11" x14ac:dyDescent="0.2">
      <c r="A29" s="7" t="s">
        <v>213</v>
      </c>
      <c r="B29" s="65">
        <v>0</v>
      </c>
      <c r="C29" s="34">
        <f>IF(B33=0, "-", B29/B33)</f>
        <v>0</v>
      </c>
      <c r="D29" s="65">
        <v>2</v>
      </c>
      <c r="E29" s="9">
        <f>IF(D33=0, "-", D29/D33)</f>
        <v>2.004008016032064E-3</v>
      </c>
      <c r="F29" s="81">
        <v>0</v>
      </c>
      <c r="G29" s="34">
        <f>IF(F33=0, "-", F29/F33)</f>
        <v>0</v>
      </c>
      <c r="H29" s="65">
        <v>8</v>
      </c>
      <c r="I29" s="9">
        <f>IF(H33=0, "-", H29/H33)</f>
        <v>1.3580037345102699E-3</v>
      </c>
      <c r="J29" s="8">
        <f t="shared" si="0"/>
        <v>-1</v>
      </c>
      <c r="K29" s="9">
        <f t="shared" si="1"/>
        <v>-1</v>
      </c>
    </row>
    <row r="30" spans="1:11" x14ac:dyDescent="0.2">
      <c r="A30" s="7" t="s">
        <v>214</v>
      </c>
      <c r="B30" s="65">
        <v>118</v>
      </c>
      <c r="C30" s="34">
        <f>IF(B33=0, "-", B30/B33)</f>
        <v>8.1548030407740155E-2</v>
      </c>
      <c r="D30" s="65">
        <v>12</v>
      </c>
      <c r="E30" s="9">
        <f>IF(D33=0, "-", D30/D33)</f>
        <v>1.2024048096192385E-2</v>
      </c>
      <c r="F30" s="81">
        <v>1127</v>
      </c>
      <c r="G30" s="34">
        <f>IF(F33=0, "-", F30/F33)</f>
        <v>0.14254996205413609</v>
      </c>
      <c r="H30" s="65">
        <v>1236</v>
      </c>
      <c r="I30" s="9">
        <f>IF(H33=0, "-", H30/H33)</f>
        <v>0.20981157698183669</v>
      </c>
      <c r="J30" s="8">
        <f t="shared" si="0"/>
        <v>8.8333333333333339</v>
      </c>
      <c r="K30" s="9">
        <f t="shared" si="1"/>
        <v>-8.8187702265372162E-2</v>
      </c>
    </row>
    <row r="31" spans="1:11" x14ac:dyDescent="0.2">
      <c r="A31" s="7" t="s">
        <v>215</v>
      </c>
      <c r="B31" s="65">
        <v>226</v>
      </c>
      <c r="C31" s="34">
        <f>IF(B33=0, "-", B31/B33)</f>
        <v>0.15618521078092606</v>
      </c>
      <c r="D31" s="65">
        <v>155</v>
      </c>
      <c r="E31" s="9">
        <f>IF(D33=0, "-", D31/D33)</f>
        <v>0.15531062124248496</v>
      </c>
      <c r="F31" s="81">
        <v>904</v>
      </c>
      <c r="G31" s="34">
        <f>IF(F33=0, "-", F31/F33)</f>
        <v>0.11434353655451555</v>
      </c>
      <c r="H31" s="65">
        <v>578</v>
      </c>
      <c r="I31" s="9">
        <f>IF(H33=0, "-", H31/H33)</f>
        <v>9.8115769818367005E-2</v>
      </c>
      <c r="J31" s="8">
        <f t="shared" si="0"/>
        <v>0.45806451612903226</v>
      </c>
      <c r="K31" s="9">
        <f t="shared" si="1"/>
        <v>0.56401384083044981</v>
      </c>
    </row>
    <row r="32" spans="1:11" x14ac:dyDescent="0.2">
      <c r="A32" s="2"/>
      <c r="B32" s="68"/>
      <c r="C32" s="33"/>
      <c r="D32" s="68"/>
      <c r="E32" s="6"/>
      <c r="F32" s="82"/>
      <c r="G32" s="33"/>
      <c r="H32" s="68"/>
      <c r="I32" s="6"/>
      <c r="J32" s="5"/>
      <c r="K32" s="6"/>
    </row>
    <row r="33" spans="1:11" s="43" customFormat="1" x14ac:dyDescent="0.2">
      <c r="A33" s="162" t="s">
        <v>616</v>
      </c>
      <c r="B33" s="71">
        <f>SUM(B18:B32)</f>
        <v>1447</v>
      </c>
      <c r="C33" s="40">
        <f>B33/34633</f>
        <v>4.1780960355730083E-2</v>
      </c>
      <c r="D33" s="71">
        <f>SUM(D18:D32)</f>
        <v>998</v>
      </c>
      <c r="E33" s="41">
        <f>D33/34898</f>
        <v>2.8597627371196057E-2</v>
      </c>
      <c r="F33" s="77">
        <f>SUM(F18:F32)</f>
        <v>7906</v>
      </c>
      <c r="G33" s="42">
        <f>F33/181900</f>
        <v>4.3463441451346896E-2</v>
      </c>
      <c r="H33" s="71">
        <f>SUM(H18:H32)</f>
        <v>5891</v>
      </c>
      <c r="I33" s="41">
        <f>H33/140902</f>
        <v>4.1809200721068543E-2</v>
      </c>
      <c r="J33" s="37">
        <f>IF(D33=0, "-", IF((B33-D33)/D33&lt;10, (B33-D33)/D33, "&gt;999%"))</f>
        <v>0.4498997995991984</v>
      </c>
      <c r="K33" s="38">
        <f>IF(H33=0, "-", IF((F33-H33)/H33&lt;10, (F33-H33)/H33, "&gt;999%"))</f>
        <v>0.34204719062977423</v>
      </c>
    </row>
    <row r="34" spans="1:11" x14ac:dyDescent="0.2">
      <c r="B34" s="83"/>
      <c r="D34" s="83"/>
      <c r="F34" s="83"/>
      <c r="H34" s="83"/>
    </row>
    <row r="35" spans="1:11" x14ac:dyDescent="0.2">
      <c r="A35" s="163" t="s">
        <v>139</v>
      </c>
      <c r="B35" s="61" t="s">
        <v>12</v>
      </c>
      <c r="C35" s="62" t="s">
        <v>13</v>
      </c>
      <c r="D35" s="61" t="s">
        <v>12</v>
      </c>
      <c r="E35" s="63" t="s">
        <v>13</v>
      </c>
      <c r="F35" s="62" t="s">
        <v>12</v>
      </c>
      <c r="G35" s="62" t="s">
        <v>13</v>
      </c>
      <c r="H35" s="61" t="s">
        <v>12</v>
      </c>
      <c r="I35" s="63" t="s">
        <v>13</v>
      </c>
      <c r="J35" s="61"/>
      <c r="K35" s="63"/>
    </row>
    <row r="36" spans="1:11" x14ac:dyDescent="0.2">
      <c r="A36" s="7" t="s">
        <v>216</v>
      </c>
      <c r="B36" s="65">
        <v>31</v>
      </c>
      <c r="C36" s="34">
        <f>IF(B41=0, "-", B36/B41)</f>
        <v>0.21985815602836881</v>
      </c>
      <c r="D36" s="65">
        <v>30</v>
      </c>
      <c r="E36" s="9">
        <f>IF(D41=0, "-", D36/D41)</f>
        <v>0.24193548387096775</v>
      </c>
      <c r="F36" s="81">
        <v>225</v>
      </c>
      <c r="G36" s="34">
        <f>IF(F41=0, "-", F36/F41)</f>
        <v>0.38330494037478707</v>
      </c>
      <c r="H36" s="65">
        <v>116</v>
      </c>
      <c r="I36" s="9">
        <f>IF(H41=0, "-", H36/H41)</f>
        <v>0.29292929292929293</v>
      </c>
      <c r="J36" s="8">
        <f>IF(D36=0, "-", IF((B36-D36)/D36&lt;10, (B36-D36)/D36, "&gt;999%"))</f>
        <v>3.3333333333333333E-2</v>
      </c>
      <c r="K36" s="9">
        <f>IF(H36=0, "-", IF((F36-H36)/H36&lt;10, (F36-H36)/H36, "&gt;999%"))</f>
        <v>0.93965517241379315</v>
      </c>
    </row>
    <row r="37" spans="1:11" x14ac:dyDescent="0.2">
      <c r="A37" s="7" t="s">
        <v>217</v>
      </c>
      <c r="B37" s="65">
        <v>12</v>
      </c>
      <c r="C37" s="34">
        <f>IF(B41=0, "-", B37/B41)</f>
        <v>8.5106382978723402E-2</v>
      </c>
      <c r="D37" s="65">
        <v>1</v>
      </c>
      <c r="E37" s="9">
        <f>IF(D41=0, "-", D37/D41)</f>
        <v>8.0645161290322578E-3</v>
      </c>
      <c r="F37" s="81">
        <v>22</v>
      </c>
      <c r="G37" s="34">
        <f>IF(F41=0, "-", F37/F41)</f>
        <v>3.7478705281090291E-2</v>
      </c>
      <c r="H37" s="65">
        <v>10</v>
      </c>
      <c r="I37" s="9">
        <f>IF(H41=0, "-", H37/H41)</f>
        <v>2.5252525252525252E-2</v>
      </c>
      <c r="J37" s="8" t="str">
        <f>IF(D37=0, "-", IF((B37-D37)/D37&lt;10, (B37-D37)/D37, "&gt;999%"))</f>
        <v>&gt;999%</v>
      </c>
      <c r="K37" s="9">
        <f>IF(H37=0, "-", IF((F37-H37)/H37&lt;10, (F37-H37)/H37, "&gt;999%"))</f>
        <v>1.2</v>
      </c>
    </row>
    <row r="38" spans="1:11" x14ac:dyDescent="0.2">
      <c r="A38" s="7" t="s">
        <v>218</v>
      </c>
      <c r="B38" s="65">
        <v>98</v>
      </c>
      <c r="C38" s="34">
        <f>IF(B41=0, "-", B38/B41)</f>
        <v>0.69503546099290781</v>
      </c>
      <c r="D38" s="65">
        <v>93</v>
      </c>
      <c r="E38" s="9">
        <f>IF(D41=0, "-", D38/D41)</f>
        <v>0.75</v>
      </c>
      <c r="F38" s="81">
        <v>340</v>
      </c>
      <c r="G38" s="34">
        <f>IF(F41=0, "-", F38/F41)</f>
        <v>0.57921635434412266</v>
      </c>
      <c r="H38" s="65">
        <v>269</v>
      </c>
      <c r="I38" s="9">
        <f>IF(H41=0, "-", H38/H41)</f>
        <v>0.67929292929292928</v>
      </c>
      <c r="J38" s="8">
        <f>IF(D38=0, "-", IF((B38-D38)/D38&lt;10, (B38-D38)/D38, "&gt;999%"))</f>
        <v>5.3763440860215055E-2</v>
      </c>
      <c r="K38" s="9">
        <f>IF(H38=0, "-", IF((F38-H38)/H38&lt;10, (F38-H38)/H38, "&gt;999%"))</f>
        <v>0.26394052044609667</v>
      </c>
    </row>
    <row r="39" spans="1:11" x14ac:dyDescent="0.2">
      <c r="A39" s="7" t="s">
        <v>219</v>
      </c>
      <c r="B39" s="65">
        <v>0</v>
      </c>
      <c r="C39" s="34">
        <f>IF(B41=0, "-", B39/B41)</f>
        <v>0</v>
      </c>
      <c r="D39" s="65">
        <v>0</v>
      </c>
      <c r="E39" s="9">
        <f>IF(D41=0, "-", D39/D41)</f>
        <v>0</v>
      </c>
      <c r="F39" s="81">
        <v>0</v>
      </c>
      <c r="G39" s="34">
        <f>IF(F41=0, "-", F39/F41)</f>
        <v>0</v>
      </c>
      <c r="H39" s="65">
        <v>1</v>
      </c>
      <c r="I39" s="9">
        <f>IF(H41=0, "-", H39/H41)</f>
        <v>2.5252525252525255E-3</v>
      </c>
      <c r="J39" s="8" t="str">
        <f>IF(D39=0, "-", IF((B39-D39)/D39&lt;10, (B39-D39)/D39, "&gt;999%"))</f>
        <v>-</v>
      </c>
      <c r="K39" s="9">
        <f>IF(H39=0, "-", IF((F39-H39)/H39&lt;10, (F39-H39)/H39, "&gt;999%"))</f>
        <v>-1</v>
      </c>
    </row>
    <row r="40" spans="1:11" x14ac:dyDescent="0.2">
      <c r="A40" s="2"/>
      <c r="B40" s="68"/>
      <c r="C40" s="33"/>
      <c r="D40" s="68"/>
      <c r="E40" s="6"/>
      <c r="F40" s="82"/>
      <c r="G40" s="33"/>
      <c r="H40" s="68"/>
      <c r="I40" s="6"/>
      <c r="J40" s="5"/>
      <c r="K40" s="6"/>
    </row>
    <row r="41" spans="1:11" s="43" customFormat="1" x14ac:dyDescent="0.2">
      <c r="A41" s="162" t="s">
        <v>615</v>
      </c>
      <c r="B41" s="71">
        <f>SUM(B36:B40)</f>
        <v>141</v>
      </c>
      <c r="C41" s="40">
        <f>B41/34633</f>
        <v>4.0712615135853085E-3</v>
      </c>
      <c r="D41" s="71">
        <f>SUM(D36:D40)</f>
        <v>124</v>
      </c>
      <c r="E41" s="41">
        <f>D41/34898</f>
        <v>3.5532122184652416E-3</v>
      </c>
      <c r="F41" s="77">
        <f>SUM(F36:F40)</f>
        <v>587</v>
      </c>
      <c r="G41" s="42">
        <f>F41/181900</f>
        <v>3.2270478284771851E-3</v>
      </c>
      <c r="H41" s="71">
        <f>SUM(H36:H40)</f>
        <v>396</v>
      </c>
      <c r="I41" s="41">
        <f>H41/140902</f>
        <v>2.8104640104469774E-3</v>
      </c>
      <c r="J41" s="37">
        <f>IF(D41=0, "-", IF((B41-D41)/D41&lt;10, (B41-D41)/D41, "&gt;999%"))</f>
        <v>0.13709677419354838</v>
      </c>
      <c r="K41" s="38">
        <f>IF(H41=0, "-", IF((F41-H41)/H41&lt;10, (F41-H41)/H41, "&gt;999%"))</f>
        <v>0.48232323232323232</v>
      </c>
    </row>
    <row r="42" spans="1:11" x14ac:dyDescent="0.2">
      <c r="B42" s="83"/>
      <c r="D42" s="83"/>
      <c r="F42" s="83"/>
      <c r="H42" s="83"/>
    </row>
    <row r="43" spans="1:11" s="43" customFormat="1" x14ac:dyDescent="0.2">
      <c r="A43" s="162" t="s">
        <v>614</v>
      </c>
      <c r="B43" s="71">
        <v>1588</v>
      </c>
      <c r="C43" s="40">
        <f>B43/34633</f>
        <v>4.5852221869315396E-2</v>
      </c>
      <c r="D43" s="71">
        <v>1122</v>
      </c>
      <c r="E43" s="41">
        <f>D43/34898</f>
        <v>3.2150839589661299E-2</v>
      </c>
      <c r="F43" s="77">
        <v>8493</v>
      </c>
      <c r="G43" s="42">
        <f>F43/181900</f>
        <v>4.6690489279824082E-2</v>
      </c>
      <c r="H43" s="71">
        <v>6287</v>
      </c>
      <c r="I43" s="41">
        <f>H43/140902</f>
        <v>4.4619664731515518E-2</v>
      </c>
      <c r="J43" s="37">
        <f>IF(D43=0, "-", IF((B43-D43)/D43&lt;10, (B43-D43)/D43, "&gt;999%"))</f>
        <v>0.41532976827094475</v>
      </c>
      <c r="K43" s="38">
        <f>IF(H43=0, "-", IF((F43-H43)/H43&lt;10, (F43-H43)/H43, "&gt;999%"))</f>
        <v>0.35088277397804996</v>
      </c>
    </row>
    <row r="44" spans="1:11" x14ac:dyDescent="0.2">
      <c r="B44" s="83"/>
      <c r="D44" s="83"/>
      <c r="F44" s="83"/>
      <c r="H44" s="83"/>
    </row>
    <row r="45" spans="1:11" ht="15.75" x14ac:dyDescent="0.25">
      <c r="A45" s="164" t="s">
        <v>115</v>
      </c>
      <c r="B45" s="196" t="s">
        <v>1</v>
      </c>
      <c r="C45" s="200"/>
      <c r="D45" s="200"/>
      <c r="E45" s="197"/>
      <c r="F45" s="196" t="s">
        <v>14</v>
      </c>
      <c r="G45" s="200"/>
      <c r="H45" s="200"/>
      <c r="I45" s="197"/>
      <c r="J45" s="196" t="s">
        <v>15</v>
      </c>
      <c r="K45" s="197"/>
    </row>
    <row r="46" spans="1:11" x14ac:dyDescent="0.2">
      <c r="A46" s="22"/>
      <c r="B46" s="196">
        <f>VALUE(RIGHT($B$2, 4))</f>
        <v>2021</v>
      </c>
      <c r="C46" s="197"/>
      <c r="D46" s="196">
        <f>B46-1</f>
        <v>2020</v>
      </c>
      <c r="E46" s="204"/>
      <c r="F46" s="196">
        <f>B46</f>
        <v>2021</v>
      </c>
      <c r="G46" s="204"/>
      <c r="H46" s="196">
        <f>D46</f>
        <v>2020</v>
      </c>
      <c r="I46" s="204"/>
      <c r="J46" s="140" t="s">
        <v>4</v>
      </c>
      <c r="K46" s="141" t="s">
        <v>2</v>
      </c>
    </row>
    <row r="47" spans="1:11" x14ac:dyDescent="0.2">
      <c r="A47" s="163" t="s">
        <v>140</v>
      </c>
      <c r="B47" s="61" t="s">
        <v>12</v>
      </c>
      <c r="C47" s="62" t="s">
        <v>13</v>
      </c>
      <c r="D47" s="61" t="s">
        <v>12</v>
      </c>
      <c r="E47" s="63" t="s">
        <v>13</v>
      </c>
      <c r="F47" s="62" t="s">
        <v>12</v>
      </c>
      <c r="G47" s="62" t="s">
        <v>13</v>
      </c>
      <c r="H47" s="61" t="s">
        <v>12</v>
      </c>
      <c r="I47" s="63" t="s">
        <v>13</v>
      </c>
      <c r="J47" s="61"/>
      <c r="K47" s="63"/>
    </row>
    <row r="48" spans="1:11" x14ac:dyDescent="0.2">
      <c r="A48" s="7" t="s">
        <v>220</v>
      </c>
      <c r="B48" s="65">
        <v>4</v>
      </c>
      <c r="C48" s="34">
        <f>IF(B68=0, "-", B48/B68)</f>
        <v>1.1289867344058708E-3</v>
      </c>
      <c r="D48" s="65">
        <v>1</v>
      </c>
      <c r="E48" s="9">
        <f>IF(D68=0, "-", D48/D68)</f>
        <v>2.13857998289136E-4</v>
      </c>
      <c r="F48" s="81">
        <v>20</v>
      </c>
      <c r="G48" s="34">
        <f>IF(F68=0, "-", F48/F68)</f>
        <v>1.0551305724083356E-3</v>
      </c>
      <c r="H48" s="65">
        <v>10</v>
      </c>
      <c r="I48" s="9">
        <f>IF(H68=0, "-", H48/H68)</f>
        <v>5.0306871918704094E-4</v>
      </c>
      <c r="J48" s="8">
        <f t="shared" ref="J48:J66" si="2">IF(D48=0, "-", IF((B48-D48)/D48&lt;10, (B48-D48)/D48, "&gt;999%"))</f>
        <v>3</v>
      </c>
      <c r="K48" s="9">
        <f t="shared" ref="K48:K66" si="3">IF(H48=0, "-", IF((F48-H48)/H48&lt;10, (F48-H48)/H48, "&gt;999%"))</f>
        <v>1</v>
      </c>
    </row>
    <row r="49" spans="1:11" x14ac:dyDescent="0.2">
      <c r="A49" s="7" t="s">
        <v>221</v>
      </c>
      <c r="B49" s="65">
        <v>19</v>
      </c>
      <c r="C49" s="34">
        <f>IF(B68=0, "-", B49/B68)</f>
        <v>5.3626869884278857E-3</v>
      </c>
      <c r="D49" s="65">
        <v>51</v>
      </c>
      <c r="E49" s="9">
        <f>IF(D68=0, "-", D49/D68)</f>
        <v>1.0906757912745937E-2</v>
      </c>
      <c r="F49" s="81">
        <v>142</v>
      </c>
      <c r="G49" s="34">
        <f>IF(F68=0, "-", F49/F68)</f>
        <v>7.4914270640991818E-3</v>
      </c>
      <c r="H49" s="65">
        <v>207</v>
      </c>
      <c r="I49" s="9">
        <f>IF(H68=0, "-", H49/H68)</f>
        <v>1.0413522487171747E-2</v>
      </c>
      <c r="J49" s="8">
        <f t="shared" si="2"/>
        <v>-0.62745098039215685</v>
      </c>
      <c r="K49" s="9">
        <f t="shared" si="3"/>
        <v>-0.3140096618357488</v>
      </c>
    </row>
    <row r="50" spans="1:11" x14ac:dyDescent="0.2">
      <c r="A50" s="7" t="s">
        <v>222</v>
      </c>
      <c r="B50" s="65">
        <v>0</v>
      </c>
      <c r="C50" s="34">
        <f>IF(B68=0, "-", B50/B68)</f>
        <v>0</v>
      </c>
      <c r="D50" s="65">
        <v>22</v>
      </c>
      <c r="E50" s="9">
        <f>IF(D68=0, "-", D50/D68)</f>
        <v>4.704875962360992E-3</v>
      </c>
      <c r="F50" s="81">
        <v>0</v>
      </c>
      <c r="G50" s="34">
        <f>IF(F68=0, "-", F50/F68)</f>
        <v>0</v>
      </c>
      <c r="H50" s="65">
        <v>237</v>
      </c>
      <c r="I50" s="9">
        <f>IF(H68=0, "-", H50/H68)</f>
        <v>1.192272864473287E-2</v>
      </c>
      <c r="J50" s="8">
        <f t="shared" si="2"/>
        <v>-1</v>
      </c>
      <c r="K50" s="9">
        <f t="shared" si="3"/>
        <v>-1</v>
      </c>
    </row>
    <row r="51" spans="1:11" x14ac:dyDescent="0.2">
      <c r="A51" s="7" t="s">
        <v>223</v>
      </c>
      <c r="B51" s="65">
        <v>35</v>
      </c>
      <c r="C51" s="34">
        <f>IF(B68=0, "-", B51/B68)</f>
        <v>9.8786339260513688E-3</v>
      </c>
      <c r="D51" s="65">
        <v>277</v>
      </c>
      <c r="E51" s="9">
        <f>IF(D68=0, "-", D51/D68)</f>
        <v>5.9238665526090674E-2</v>
      </c>
      <c r="F51" s="81">
        <v>670</v>
      </c>
      <c r="G51" s="34">
        <f>IF(F68=0, "-", F51/F68)</f>
        <v>3.5346874175679242E-2</v>
      </c>
      <c r="H51" s="65">
        <v>1312</v>
      </c>
      <c r="I51" s="9">
        <f>IF(H68=0, "-", H51/H68)</f>
        <v>6.6002615957339777E-2</v>
      </c>
      <c r="J51" s="8">
        <f t="shared" si="2"/>
        <v>-0.87364620938628157</v>
      </c>
      <c r="K51" s="9">
        <f t="shared" si="3"/>
        <v>-0.48932926829268292</v>
      </c>
    </row>
    <row r="52" spans="1:11" x14ac:dyDescent="0.2">
      <c r="A52" s="7" t="s">
        <v>224</v>
      </c>
      <c r="B52" s="65">
        <v>0</v>
      </c>
      <c r="C52" s="34">
        <f>IF(B68=0, "-", B52/B68)</f>
        <v>0</v>
      </c>
      <c r="D52" s="65">
        <v>48</v>
      </c>
      <c r="E52" s="9">
        <f>IF(D68=0, "-", D52/D68)</f>
        <v>1.0265183917878529E-2</v>
      </c>
      <c r="F52" s="81">
        <v>3</v>
      </c>
      <c r="G52" s="34">
        <f>IF(F68=0, "-", F52/F68)</f>
        <v>1.5826958586125033E-4</v>
      </c>
      <c r="H52" s="65">
        <v>242</v>
      </c>
      <c r="I52" s="9">
        <f>IF(H68=0, "-", H52/H68)</f>
        <v>1.2174263004326391E-2</v>
      </c>
      <c r="J52" s="8">
        <f t="shared" si="2"/>
        <v>-1</v>
      </c>
      <c r="K52" s="9">
        <f t="shared" si="3"/>
        <v>-0.98760330578512401</v>
      </c>
    </row>
    <row r="53" spans="1:11" x14ac:dyDescent="0.2">
      <c r="A53" s="7" t="s">
        <v>225</v>
      </c>
      <c r="B53" s="65">
        <v>809</v>
      </c>
      <c r="C53" s="34">
        <f>IF(B68=0, "-", B53/B68)</f>
        <v>0.22833756703358735</v>
      </c>
      <c r="D53" s="65">
        <v>970</v>
      </c>
      <c r="E53" s="9">
        <f>IF(D68=0, "-", D53/D68)</f>
        <v>0.20744225834046193</v>
      </c>
      <c r="F53" s="81">
        <v>4459</v>
      </c>
      <c r="G53" s="34">
        <f>IF(F68=0, "-", F53/F68)</f>
        <v>0.23524136111843841</v>
      </c>
      <c r="H53" s="65">
        <v>3786</v>
      </c>
      <c r="I53" s="9">
        <f>IF(H68=0, "-", H53/H68)</f>
        <v>0.1904618170842137</v>
      </c>
      <c r="J53" s="8">
        <f t="shared" si="2"/>
        <v>-0.16597938144329896</v>
      </c>
      <c r="K53" s="9">
        <f t="shared" si="3"/>
        <v>0.17776016904384576</v>
      </c>
    </row>
    <row r="54" spans="1:11" x14ac:dyDescent="0.2">
      <c r="A54" s="7" t="s">
        <v>226</v>
      </c>
      <c r="B54" s="65">
        <v>10</v>
      </c>
      <c r="C54" s="34">
        <f>IF(B68=0, "-", B54/B68)</f>
        <v>2.8224668360146768E-3</v>
      </c>
      <c r="D54" s="65">
        <v>8</v>
      </c>
      <c r="E54" s="9">
        <f>IF(D68=0, "-", D54/D68)</f>
        <v>1.710863986313088E-3</v>
      </c>
      <c r="F54" s="81">
        <v>54</v>
      </c>
      <c r="G54" s="34">
        <f>IF(F68=0, "-", F54/F68)</f>
        <v>2.8488525455025058E-3</v>
      </c>
      <c r="H54" s="65">
        <v>81</v>
      </c>
      <c r="I54" s="9">
        <f>IF(H68=0, "-", H54/H68)</f>
        <v>4.0748566254150314E-3</v>
      </c>
      <c r="J54" s="8">
        <f t="shared" si="2"/>
        <v>0.25</v>
      </c>
      <c r="K54" s="9">
        <f t="shared" si="3"/>
        <v>-0.33333333333333331</v>
      </c>
    </row>
    <row r="55" spans="1:11" x14ac:dyDescent="0.2">
      <c r="A55" s="7" t="s">
        <v>227</v>
      </c>
      <c r="B55" s="65">
        <v>854</v>
      </c>
      <c r="C55" s="34">
        <f>IF(B68=0, "-", B55/B68)</f>
        <v>0.24103866779565339</v>
      </c>
      <c r="D55" s="65">
        <v>801</v>
      </c>
      <c r="E55" s="9">
        <f>IF(D68=0, "-", D55/D68)</f>
        <v>0.17130025662959794</v>
      </c>
      <c r="F55" s="81">
        <v>3564</v>
      </c>
      <c r="G55" s="34">
        <f>IF(F68=0, "-", F55/F68)</f>
        <v>0.18802426800316538</v>
      </c>
      <c r="H55" s="65">
        <v>3355</v>
      </c>
      <c r="I55" s="9">
        <f>IF(H68=0, "-", H55/H68)</f>
        <v>0.16877955528725225</v>
      </c>
      <c r="J55" s="8">
        <f t="shared" si="2"/>
        <v>6.6167290886392005E-2</v>
      </c>
      <c r="K55" s="9">
        <f t="shared" si="3"/>
        <v>6.2295081967213117E-2</v>
      </c>
    </row>
    <row r="56" spans="1:11" x14ac:dyDescent="0.2">
      <c r="A56" s="7" t="s">
        <v>228</v>
      </c>
      <c r="B56" s="65">
        <v>607</v>
      </c>
      <c r="C56" s="34">
        <f>IF(B68=0, "-", B56/B68)</f>
        <v>0.17132373694609088</v>
      </c>
      <c r="D56" s="65">
        <v>559</v>
      </c>
      <c r="E56" s="9">
        <f>IF(D68=0, "-", D56/D68)</f>
        <v>0.11954662104362704</v>
      </c>
      <c r="F56" s="81">
        <v>2976</v>
      </c>
      <c r="G56" s="34">
        <f>IF(F68=0, "-", F56/F68)</f>
        <v>0.15700342917436033</v>
      </c>
      <c r="H56" s="65">
        <v>2275</v>
      </c>
      <c r="I56" s="9">
        <f>IF(H68=0, "-", H56/H68)</f>
        <v>0.11444813361505182</v>
      </c>
      <c r="J56" s="8">
        <f t="shared" si="2"/>
        <v>8.5867620751341675E-2</v>
      </c>
      <c r="K56" s="9">
        <f t="shared" si="3"/>
        <v>0.30813186813186816</v>
      </c>
    </row>
    <row r="57" spans="1:11" x14ac:dyDescent="0.2">
      <c r="A57" s="7" t="s">
        <v>229</v>
      </c>
      <c r="B57" s="65">
        <v>0</v>
      </c>
      <c r="C57" s="34">
        <f>IF(B68=0, "-", B57/B68)</f>
        <v>0</v>
      </c>
      <c r="D57" s="65">
        <v>13</v>
      </c>
      <c r="E57" s="9">
        <f>IF(D68=0, "-", D57/D68)</f>
        <v>2.7801539777587681E-3</v>
      </c>
      <c r="F57" s="81">
        <v>2</v>
      </c>
      <c r="G57" s="34">
        <f>IF(F68=0, "-", F57/F68)</f>
        <v>1.0551305724083355E-4</v>
      </c>
      <c r="H57" s="65">
        <v>42</v>
      </c>
      <c r="I57" s="9">
        <f>IF(H68=0, "-", H57/H68)</f>
        <v>2.1128886205855719E-3</v>
      </c>
      <c r="J57" s="8">
        <f t="shared" si="2"/>
        <v>-1</v>
      </c>
      <c r="K57" s="9">
        <f t="shared" si="3"/>
        <v>-0.95238095238095233</v>
      </c>
    </row>
    <row r="58" spans="1:11" x14ac:dyDescent="0.2">
      <c r="A58" s="7" t="s">
        <v>230</v>
      </c>
      <c r="B58" s="65">
        <v>7</v>
      </c>
      <c r="C58" s="34">
        <f>IF(B68=0, "-", B58/B68)</f>
        <v>1.9757267852102737E-3</v>
      </c>
      <c r="D58" s="65">
        <v>3</v>
      </c>
      <c r="E58" s="9">
        <f>IF(D68=0, "-", D58/D68)</f>
        <v>6.4157399486740806E-4</v>
      </c>
      <c r="F58" s="81">
        <v>25</v>
      </c>
      <c r="G58" s="34">
        <f>IF(F68=0, "-", F58/F68)</f>
        <v>1.3189132155104195E-3</v>
      </c>
      <c r="H58" s="65">
        <v>20</v>
      </c>
      <c r="I58" s="9">
        <f>IF(H68=0, "-", H58/H68)</f>
        <v>1.0061374383740819E-3</v>
      </c>
      <c r="J58" s="8">
        <f t="shared" si="2"/>
        <v>1.3333333333333333</v>
      </c>
      <c r="K58" s="9">
        <f t="shared" si="3"/>
        <v>0.25</v>
      </c>
    </row>
    <row r="59" spans="1:11" x14ac:dyDescent="0.2">
      <c r="A59" s="7" t="s">
        <v>231</v>
      </c>
      <c r="B59" s="65">
        <v>0</v>
      </c>
      <c r="C59" s="34">
        <f>IF(B68=0, "-", B59/B68)</f>
        <v>0</v>
      </c>
      <c r="D59" s="65">
        <v>1</v>
      </c>
      <c r="E59" s="9">
        <f>IF(D68=0, "-", D59/D68)</f>
        <v>2.13857998289136E-4</v>
      </c>
      <c r="F59" s="81">
        <v>0</v>
      </c>
      <c r="G59" s="34">
        <f>IF(F68=0, "-", F59/F68)</f>
        <v>0</v>
      </c>
      <c r="H59" s="65">
        <v>42</v>
      </c>
      <c r="I59" s="9">
        <f>IF(H68=0, "-", H59/H68)</f>
        <v>2.1128886205855719E-3</v>
      </c>
      <c r="J59" s="8">
        <f t="shared" si="2"/>
        <v>-1</v>
      </c>
      <c r="K59" s="9">
        <f t="shared" si="3"/>
        <v>-1</v>
      </c>
    </row>
    <row r="60" spans="1:11" x14ac:dyDescent="0.2">
      <c r="A60" s="7" t="s">
        <v>232</v>
      </c>
      <c r="B60" s="65">
        <v>44</v>
      </c>
      <c r="C60" s="34">
        <f>IF(B68=0, "-", B60/B68)</f>
        <v>1.2418854078464579E-2</v>
      </c>
      <c r="D60" s="65">
        <v>16</v>
      </c>
      <c r="E60" s="9">
        <f>IF(D68=0, "-", D60/D68)</f>
        <v>3.4217279726261761E-3</v>
      </c>
      <c r="F60" s="81">
        <v>284</v>
      </c>
      <c r="G60" s="34">
        <f>IF(F68=0, "-", F60/F68)</f>
        <v>1.4982854128198364E-2</v>
      </c>
      <c r="H60" s="65">
        <v>16</v>
      </c>
      <c r="I60" s="9">
        <f>IF(H68=0, "-", H60/H68)</f>
        <v>8.0490995069926554E-4</v>
      </c>
      <c r="J60" s="8">
        <f t="shared" si="2"/>
        <v>1.75</v>
      </c>
      <c r="K60" s="9" t="str">
        <f t="shared" si="3"/>
        <v>&gt;999%</v>
      </c>
    </row>
    <row r="61" spans="1:11" x14ac:dyDescent="0.2">
      <c r="A61" s="7" t="s">
        <v>233</v>
      </c>
      <c r="B61" s="65">
        <v>164</v>
      </c>
      <c r="C61" s="34">
        <f>IF(B68=0, "-", B61/B68)</f>
        <v>4.6288456110640697E-2</v>
      </c>
      <c r="D61" s="65">
        <v>131</v>
      </c>
      <c r="E61" s="9">
        <f>IF(D68=0, "-", D61/D68)</f>
        <v>2.8015397775876819E-2</v>
      </c>
      <c r="F61" s="81">
        <v>777</v>
      </c>
      <c r="G61" s="34">
        <f>IF(F68=0, "-", F61/F68)</f>
        <v>4.0991822738063836E-2</v>
      </c>
      <c r="H61" s="65">
        <v>605</v>
      </c>
      <c r="I61" s="9">
        <f>IF(H68=0, "-", H61/H68)</f>
        <v>3.0435657510815978E-2</v>
      </c>
      <c r="J61" s="8">
        <f t="shared" si="2"/>
        <v>0.25190839694656486</v>
      </c>
      <c r="K61" s="9">
        <f t="shared" si="3"/>
        <v>0.28429752066115704</v>
      </c>
    </row>
    <row r="62" spans="1:11" x14ac:dyDescent="0.2">
      <c r="A62" s="7" t="s">
        <v>234</v>
      </c>
      <c r="B62" s="65">
        <v>51</v>
      </c>
      <c r="C62" s="34">
        <f>IF(B68=0, "-", B62/B68)</f>
        <v>1.4394580863674851E-2</v>
      </c>
      <c r="D62" s="65">
        <v>20</v>
      </c>
      <c r="E62" s="9">
        <f>IF(D68=0, "-", D62/D68)</f>
        <v>4.2771599657827203E-3</v>
      </c>
      <c r="F62" s="81">
        <v>369</v>
      </c>
      <c r="G62" s="34">
        <f>IF(F68=0, "-", F62/F68)</f>
        <v>1.9467159060933791E-2</v>
      </c>
      <c r="H62" s="65">
        <v>204</v>
      </c>
      <c r="I62" s="9">
        <f>IF(H68=0, "-", H62/H68)</f>
        <v>1.0262601871415635E-2</v>
      </c>
      <c r="J62" s="8">
        <f t="shared" si="2"/>
        <v>1.55</v>
      </c>
      <c r="K62" s="9">
        <f t="shared" si="3"/>
        <v>0.80882352941176472</v>
      </c>
    </row>
    <row r="63" spans="1:11" x14ac:dyDescent="0.2">
      <c r="A63" s="7" t="s">
        <v>235</v>
      </c>
      <c r="B63" s="65">
        <v>845</v>
      </c>
      <c r="C63" s="34">
        <f>IF(B68=0, "-", B63/B68)</f>
        <v>0.23849844764324019</v>
      </c>
      <c r="D63" s="65">
        <v>1188</v>
      </c>
      <c r="E63" s="9">
        <f>IF(D68=0, "-", D63/D68)</f>
        <v>0.2540633019674936</v>
      </c>
      <c r="F63" s="81">
        <v>5288</v>
      </c>
      <c r="G63" s="34">
        <f>IF(F68=0, "-", F63/F68)</f>
        <v>0.27897652334476392</v>
      </c>
      <c r="H63" s="65">
        <v>5146</v>
      </c>
      <c r="I63" s="9">
        <f>IF(H68=0, "-", H63/H68)</f>
        <v>0.25887916289365126</v>
      </c>
      <c r="J63" s="8">
        <f t="shared" si="2"/>
        <v>-0.28872053872053871</v>
      </c>
      <c r="K63" s="9">
        <f t="shared" si="3"/>
        <v>2.7594247959580258E-2</v>
      </c>
    </row>
    <row r="64" spans="1:11" x14ac:dyDescent="0.2">
      <c r="A64" s="7" t="s">
        <v>236</v>
      </c>
      <c r="B64" s="65">
        <v>4</v>
      </c>
      <c r="C64" s="34">
        <f>IF(B68=0, "-", B64/B68)</f>
        <v>1.1289867344058708E-3</v>
      </c>
      <c r="D64" s="65">
        <v>6</v>
      </c>
      <c r="E64" s="9">
        <f>IF(D68=0, "-", D64/D68)</f>
        <v>1.2831479897348161E-3</v>
      </c>
      <c r="F64" s="81">
        <v>9</v>
      </c>
      <c r="G64" s="34">
        <f>IF(F68=0, "-", F64/F68)</f>
        <v>4.7480875758375101E-4</v>
      </c>
      <c r="H64" s="65">
        <v>23</v>
      </c>
      <c r="I64" s="9">
        <f>IF(H68=0, "-", H64/H68)</f>
        <v>1.1570580541301941E-3</v>
      </c>
      <c r="J64" s="8">
        <f t="shared" si="2"/>
        <v>-0.33333333333333331</v>
      </c>
      <c r="K64" s="9">
        <f t="shared" si="3"/>
        <v>-0.60869565217391308</v>
      </c>
    </row>
    <row r="65" spans="1:11" x14ac:dyDescent="0.2">
      <c r="A65" s="7" t="s">
        <v>237</v>
      </c>
      <c r="B65" s="65">
        <v>9</v>
      </c>
      <c r="C65" s="34">
        <f>IF(B68=0, "-", B65/B68)</f>
        <v>2.5402201524132089E-3</v>
      </c>
      <c r="D65" s="65">
        <v>4</v>
      </c>
      <c r="E65" s="9">
        <f>IF(D68=0, "-", D65/D68)</f>
        <v>8.5543199315654401E-4</v>
      </c>
      <c r="F65" s="81">
        <v>44</v>
      </c>
      <c r="G65" s="34">
        <f>IF(F68=0, "-", F65/F68)</f>
        <v>2.321287259298338E-3</v>
      </c>
      <c r="H65" s="65">
        <v>50</v>
      </c>
      <c r="I65" s="9">
        <f>IF(H68=0, "-", H65/H68)</f>
        <v>2.5153435959352046E-3</v>
      </c>
      <c r="J65" s="8">
        <f t="shared" si="2"/>
        <v>1.25</v>
      </c>
      <c r="K65" s="9">
        <f t="shared" si="3"/>
        <v>-0.12</v>
      </c>
    </row>
    <row r="66" spans="1:11" x14ac:dyDescent="0.2">
      <c r="A66" s="7" t="s">
        <v>238</v>
      </c>
      <c r="B66" s="65">
        <v>81</v>
      </c>
      <c r="C66" s="34">
        <f>IF(B68=0, "-", B66/B68)</f>
        <v>2.2861981371718881E-2</v>
      </c>
      <c r="D66" s="65">
        <v>557</v>
      </c>
      <c r="E66" s="9">
        <f>IF(D68=0, "-", D66/D68)</f>
        <v>0.11911890504704876</v>
      </c>
      <c r="F66" s="81">
        <v>269</v>
      </c>
      <c r="G66" s="34">
        <f>IF(F68=0, "-", F66/F68)</f>
        <v>1.4191506198892112E-2</v>
      </c>
      <c r="H66" s="65">
        <v>2225</v>
      </c>
      <c r="I66" s="9">
        <f>IF(H68=0, "-", H66/H68)</f>
        <v>0.11193279001911662</v>
      </c>
      <c r="J66" s="8">
        <f t="shared" si="2"/>
        <v>-0.85457809694793541</v>
      </c>
      <c r="K66" s="9">
        <f t="shared" si="3"/>
        <v>-0.87910112359550563</v>
      </c>
    </row>
    <row r="67" spans="1:11" x14ac:dyDescent="0.2">
      <c r="A67" s="2"/>
      <c r="B67" s="68"/>
      <c r="C67" s="33"/>
      <c r="D67" s="68"/>
      <c r="E67" s="6"/>
      <c r="F67" s="82"/>
      <c r="G67" s="33"/>
      <c r="H67" s="68"/>
      <c r="I67" s="6"/>
      <c r="J67" s="5"/>
      <c r="K67" s="6"/>
    </row>
    <row r="68" spans="1:11" s="43" customFormat="1" x14ac:dyDescent="0.2">
      <c r="A68" s="162" t="s">
        <v>613</v>
      </c>
      <c r="B68" s="71">
        <f>SUM(B48:B67)</f>
        <v>3543</v>
      </c>
      <c r="C68" s="40">
        <f>B68/34633</f>
        <v>0.10230127335200531</v>
      </c>
      <c r="D68" s="71">
        <f>SUM(D48:D67)</f>
        <v>4676</v>
      </c>
      <c r="E68" s="41">
        <f>D68/34898</f>
        <v>0.13399048656083443</v>
      </c>
      <c r="F68" s="77">
        <f>SUM(F48:F67)</f>
        <v>18955</v>
      </c>
      <c r="G68" s="42">
        <f>F68/181900</f>
        <v>0.10420560747663551</v>
      </c>
      <c r="H68" s="71">
        <f>SUM(H48:H67)</f>
        <v>19878</v>
      </c>
      <c r="I68" s="41">
        <f>H68/140902</f>
        <v>0.14107677676683084</v>
      </c>
      <c r="J68" s="37">
        <f>IF(D68=0, "-", IF((B68-D68)/D68&lt;10, (B68-D68)/D68, "&gt;999%"))</f>
        <v>-0.24230111206159111</v>
      </c>
      <c r="K68" s="38">
        <f>IF(H68=0, "-", IF((F68-H68)/H68&lt;10, (F68-H68)/H68, "&gt;999%"))</f>
        <v>-4.6433242780963876E-2</v>
      </c>
    </row>
    <row r="69" spans="1:11" x14ac:dyDescent="0.2">
      <c r="B69" s="83"/>
      <c r="D69" s="83"/>
      <c r="F69" s="83"/>
      <c r="H69" s="83"/>
    </row>
    <row r="70" spans="1:11" x14ac:dyDescent="0.2">
      <c r="A70" s="163" t="s">
        <v>141</v>
      </c>
      <c r="B70" s="61" t="s">
        <v>12</v>
      </c>
      <c r="C70" s="62" t="s">
        <v>13</v>
      </c>
      <c r="D70" s="61" t="s">
        <v>12</v>
      </c>
      <c r="E70" s="63" t="s">
        <v>13</v>
      </c>
      <c r="F70" s="62" t="s">
        <v>12</v>
      </c>
      <c r="G70" s="62" t="s">
        <v>13</v>
      </c>
      <c r="H70" s="61" t="s">
        <v>12</v>
      </c>
      <c r="I70" s="63" t="s">
        <v>13</v>
      </c>
      <c r="J70" s="61"/>
      <c r="K70" s="63"/>
    </row>
    <row r="71" spans="1:11" x14ac:dyDescent="0.2">
      <c r="A71" s="7" t="s">
        <v>239</v>
      </c>
      <c r="B71" s="65">
        <v>0</v>
      </c>
      <c r="C71" s="34">
        <f>IF(B82=0, "-", B71/B82)</f>
        <v>0</v>
      </c>
      <c r="D71" s="65">
        <v>159</v>
      </c>
      <c r="E71" s="9">
        <f>IF(D82=0, "-", D71/D82)</f>
        <v>0.21486486486486486</v>
      </c>
      <c r="F71" s="81">
        <v>69</v>
      </c>
      <c r="G71" s="34">
        <f>IF(F82=0, "-", F71/F82)</f>
        <v>3.5806953814218993E-2</v>
      </c>
      <c r="H71" s="65">
        <v>481</v>
      </c>
      <c r="I71" s="9">
        <f>IF(H82=0, "-", H71/H82)</f>
        <v>0.18400918133129304</v>
      </c>
      <c r="J71" s="8">
        <f t="shared" ref="J71:J80" si="4">IF(D71=0, "-", IF((B71-D71)/D71&lt;10, (B71-D71)/D71, "&gt;999%"))</f>
        <v>-1</v>
      </c>
      <c r="K71" s="9">
        <f t="shared" ref="K71:K80" si="5">IF(H71=0, "-", IF((F71-H71)/H71&lt;10, (F71-H71)/H71, "&gt;999%"))</f>
        <v>-0.8565488565488566</v>
      </c>
    </row>
    <row r="72" spans="1:11" x14ac:dyDescent="0.2">
      <c r="A72" s="7" t="s">
        <v>240</v>
      </c>
      <c r="B72" s="65">
        <v>99</v>
      </c>
      <c r="C72" s="34">
        <f>IF(B82=0, "-", B72/B82)</f>
        <v>0.2239819004524887</v>
      </c>
      <c r="D72" s="65">
        <v>148</v>
      </c>
      <c r="E72" s="9">
        <f>IF(D82=0, "-", D72/D82)</f>
        <v>0.2</v>
      </c>
      <c r="F72" s="81">
        <v>542</v>
      </c>
      <c r="G72" s="34">
        <f>IF(F82=0, "-", F72/F82)</f>
        <v>0.28126621691748832</v>
      </c>
      <c r="H72" s="65">
        <v>516</v>
      </c>
      <c r="I72" s="9">
        <f>IF(H82=0, "-", H72/H82)</f>
        <v>0.19739862280030604</v>
      </c>
      <c r="J72" s="8">
        <f t="shared" si="4"/>
        <v>-0.33108108108108109</v>
      </c>
      <c r="K72" s="9">
        <f t="shared" si="5"/>
        <v>5.0387596899224806E-2</v>
      </c>
    </row>
    <row r="73" spans="1:11" x14ac:dyDescent="0.2">
      <c r="A73" s="7" t="s">
        <v>241</v>
      </c>
      <c r="B73" s="65">
        <v>0</v>
      </c>
      <c r="C73" s="34">
        <f>IF(B82=0, "-", B73/B82)</f>
        <v>0</v>
      </c>
      <c r="D73" s="65">
        <v>0</v>
      </c>
      <c r="E73" s="9">
        <f>IF(D82=0, "-", D73/D82)</f>
        <v>0</v>
      </c>
      <c r="F73" s="81">
        <v>0</v>
      </c>
      <c r="G73" s="34">
        <f>IF(F82=0, "-", F73/F82)</f>
        <v>0</v>
      </c>
      <c r="H73" s="65">
        <v>6</v>
      </c>
      <c r="I73" s="9">
        <f>IF(H82=0, "-", H73/H82)</f>
        <v>2.2953328232593728E-3</v>
      </c>
      <c r="J73" s="8" t="str">
        <f t="shared" si="4"/>
        <v>-</v>
      </c>
      <c r="K73" s="9">
        <f t="shared" si="5"/>
        <v>-1</v>
      </c>
    </row>
    <row r="74" spans="1:11" x14ac:dyDescent="0.2">
      <c r="A74" s="7" t="s">
        <v>242</v>
      </c>
      <c r="B74" s="65">
        <v>94</v>
      </c>
      <c r="C74" s="34">
        <f>IF(B82=0, "-", B74/B82)</f>
        <v>0.21266968325791855</v>
      </c>
      <c r="D74" s="65">
        <v>87</v>
      </c>
      <c r="E74" s="9">
        <f>IF(D82=0, "-", D74/D82)</f>
        <v>0.11756756756756757</v>
      </c>
      <c r="F74" s="81">
        <v>404</v>
      </c>
      <c r="G74" s="34">
        <f>IF(F82=0, "-", F74/F82)</f>
        <v>0.20965230928905035</v>
      </c>
      <c r="H74" s="65">
        <v>214</v>
      </c>
      <c r="I74" s="9">
        <f>IF(H82=0, "-", H74/H82)</f>
        <v>8.1866870696250954E-2</v>
      </c>
      <c r="J74" s="8">
        <f t="shared" si="4"/>
        <v>8.0459770114942528E-2</v>
      </c>
      <c r="K74" s="9">
        <f t="shared" si="5"/>
        <v>0.88785046728971961</v>
      </c>
    </row>
    <row r="75" spans="1:11" x14ac:dyDescent="0.2">
      <c r="A75" s="7" t="s">
        <v>243</v>
      </c>
      <c r="B75" s="65">
        <v>5</v>
      </c>
      <c r="C75" s="34">
        <f>IF(B82=0, "-", B75/B82)</f>
        <v>1.1312217194570135E-2</v>
      </c>
      <c r="D75" s="65">
        <v>4</v>
      </c>
      <c r="E75" s="9">
        <f>IF(D82=0, "-", D75/D82)</f>
        <v>5.4054054054054057E-3</v>
      </c>
      <c r="F75" s="81">
        <v>14</v>
      </c>
      <c r="G75" s="34">
        <f>IF(F82=0, "-", F75/F82)</f>
        <v>7.2651790347690714E-3</v>
      </c>
      <c r="H75" s="65">
        <v>16</v>
      </c>
      <c r="I75" s="9">
        <f>IF(H82=0, "-", H75/H82)</f>
        <v>6.1208875286916601E-3</v>
      </c>
      <c r="J75" s="8">
        <f t="shared" si="4"/>
        <v>0.25</v>
      </c>
      <c r="K75" s="9">
        <f t="shared" si="5"/>
        <v>-0.125</v>
      </c>
    </row>
    <row r="76" spans="1:11" x14ac:dyDescent="0.2">
      <c r="A76" s="7" t="s">
        <v>244</v>
      </c>
      <c r="B76" s="65">
        <v>3</v>
      </c>
      <c r="C76" s="34">
        <f>IF(B82=0, "-", B76/B82)</f>
        <v>6.7873303167420816E-3</v>
      </c>
      <c r="D76" s="65">
        <v>5</v>
      </c>
      <c r="E76" s="9">
        <f>IF(D82=0, "-", D76/D82)</f>
        <v>6.7567567567567571E-3</v>
      </c>
      <c r="F76" s="81">
        <v>28</v>
      </c>
      <c r="G76" s="34">
        <f>IF(F82=0, "-", F76/F82)</f>
        <v>1.4530358069538143E-2</v>
      </c>
      <c r="H76" s="65">
        <v>30</v>
      </c>
      <c r="I76" s="9">
        <f>IF(H82=0, "-", H76/H82)</f>
        <v>1.1476664116296864E-2</v>
      </c>
      <c r="J76" s="8">
        <f t="shared" si="4"/>
        <v>-0.4</v>
      </c>
      <c r="K76" s="9">
        <f t="shared" si="5"/>
        <v>-6.6666666666666666E-2</v>
      </c>
    </row>
    <row r="77" spans="1:11" x14ac:dyDescent="0.2">
      <c r="A77" s="7" t="s">
        <v>245</v>
      </c>
      <c r="B77" s="65">
        <v>192</v>
      </c>
      <c r="C77" s="34">
        <f>IF(B82=0, "-", B77/B82)</f>
        <v>0.43438914027149322</v>
      </c>
      <c r="D77" s="65">
        <v>278</v>
      </c>
      <c r="E77" s="9">
        <f>IF(D82=0, "-", D77/D82)</f>
        <v>0.37567567567567567</v>
      </c>
      <c r="F77" s="81">
        <v>702</v>
      </c>
      <c r="G77" s="34">
        <f>IF(F82=0, "-", F77/F82)</f>
        <v>0.36429683445770628</v>
      </c>
      <c r="H77" s="65">
        <v>1183</v>
      </c>
      <c r="I77" s="9">
        <f>IF(H82=0, "-", H77/H82)</f>
        <v>0.45256312165263962</v>
      </c>
      <c r="J77" s="8">
        <f t="shared" si="4"/>
        <v>-0.30935251798561153</v>
      </c>
      <c r="K77" s="9">
        <f t="shared" si="5"/>
        <v>-0.40659340659340659</v>
      </c>
    </row>
    <row r="78" spans="1:11" x14ac:dyDescent="0.2">
      <c r="A78" s="7" t="s">
        <v>246</v>
      </c>
      <c r="B78" s="65">
        <v>33</v>
      </c>
      <c r="C78" s="34">
        <f>IF(B82=0, "-", B78/B82)</f>
        <v>7.4660633484162894E-2</v>
      </c>
      <c r="D78" s="65">
        <v>29</v>
      </c>
      <c r="E78" s="9">
        <f>IF(D82=0, "-", D78/D82)</f>
        <v>3.9189189189189191E-2</v>
      </c>
      <c r="F78" s="81">
        <v>76</v>
      </c>
      <c r="G78" s="34">
        <f>IF(F82=0, "-", F78/F82)</f>
        <v>3.943954333160353E-2</v>
      </c>
      <c r="H78" s="65">
        <v>75</v>
      </c>
      <c r="I78" s="9">
        <f>IF(H82=0, "-", H78/H82)</f>
        <v>2.8691660290742157E-2</v>
      </c>
      <c r="J78" s="8">
        <f t="shared" si="4"/>
        <v>0.13793103448275862</v>
      </c>
      <c r="K78" s="9">
        <f t="shared" si="5"/>
        <v>1.3333333333333334E-2</v>
      </c>
    </row>
    <row r="79" spans="1:11" x14ac:dyDescent="0.2">
      <c r="A79" s="7" t="s">
        <v>247</v>
      </c>
      <c r="B79" s="65">
        <v>11</v>
      </c>
      <c r="C79" s="34">
        <f>IF(B82=0, "-", B79/B82)</f>
        <v>2.4886877828054297E-2</v>
      </c>
      <c r="D79" s="65">
        <v>22</v>
      </c>
      <c r="E79" s="9">
        <f>IF(D82=0, "-", D79/D82)</f>
        <v>2.9729729729729731E-2</v>
      </c>
      <c r="F79" s="81">
        <v>62</v>
      </c>
      <c r="G79" s="34">
        <f>IF(F82=0, "-", F79/F82)</f>
        <v>3.2174364296834457E-2</v>
      </c>
      <c r="H79" s="65">
        <v>63</v>
      </c>
      <c r="I79" s="9">
        <f>IF(H82=0, "-", H79/H82)</f>
        <v>2.4100994644223411E-2</v>
      </c>
      <c r="J79" s="8">
        <f t="shared" si="4"/>
        <v>-0.5</v>
      </c>
      <c r="K79" s="9">
        <f t="shared" si="5"/>
        <v>-1.5873015873015872E-2</v>
      </c>
    </row>
    <row r="80" spans="1:11" x14ac:dyDescent="0.2">
      <c r="A80" s="7" t="s">
        <v>248</v>
      </c>
      <c r="B80" s="65">
        <v>5</v>
      </c>
      <c r="C80" s="34">
        <f>IF(B82=0, "-", B80/B82)</f>
        <v>1.1312217194570135E-2</v>
      </c>
      <c r="D80" s="65">
        <v>8</v>
      </c>
      <c r="E80" s="9">
        <f>IF(D82=0, "-", D80/D82)</f>
        <v>1.0810810810810811E-2</v>
      </c>
      <c r="F80" s="81">
        <v>30</v>
      </c>
      <c r="G80" s="34">
        <f>IF(F82=0, "-", F80/F82)</f>
        <v>1.5568240788790867E-2</v>
      </c>
      <c r="H80" s="65">
        <v>30</v>
      </c>
      <c r="I80" s="9">
        <f>IF(H82=0, "-", H80/H82)</f>
        <v>1.1476664116296864E-2</v>
      </c>
      <c r="J80" s="8">
        <f t="shared" si="4"/>
        <v>-0.375</v>
      </c>
      <c r="K80" s="9">
        <f t="shared" si="5"/>
        <v>0</v>
      </c>
    </row>
    <row r="81" spans="1:11" x14ac:dyDescent="0.2">
      <c r="A81" s="2"/>
      <c r="B81" s="68"/>
      <c r="C81" s="33"/>
      <c r="D81" s="68"/>
      <c r="E81" s="6"/>
      <c r="F81" s="82"/>
      <c r="G81" s="33"/>
      <c r="H81" s="68"/>
      <c r="I81" s="6"/>
      <c r="J81" s="5"/>
      <c r="K81" s="6"/>
    </row>
    <row r="82" spans="1:11" s="43" customFormat="1" x14ac:dyDescent="0.2">
      <c r="A82" s="162" t="s">
        <v>612</v>
      </c>
      <c r="B82" s="71">
        <f>SUM(B71:B81)</f>
        <v>442</v>
      </c>
      <c r="C82" s="40">
        <f>B82/34633</f>
        <v>1.2762394248260331E-2</v>
      </c>
      <c r="D82" s="71">
        <f>SUM(D71:D81)</f>
        <v>740</v>
      </c>
      <c r="E82" s="41">
        <f>D82/34898</f>
        <v>2.1204653561808701E-2</v>
      </c>
      <c r="F82" s="77">
        <f>SUM(F71:F81)</f>
        <v>1927</v>
      </c>
      <c r="G82" s="42">
        <f>F82/181900</f>
        <v>1.0593732820230897E-2</v>
      </c>
      <c r="H82" s="71">
        <f>SUM(H71:H81)</f>
        <v>2614</v>
      </c>
      <c r="I82" s="41">
        <f>H82/140902</f>
        <v>1.8551901321485854E-2</v>
      </c>
      <c r="J82" s="37">
        <f>IF(D82=0, "-", IF((B82-D82)/D82&lt;10, (B82-D82)/D82, "&gt;999%"))</f>
        <v>-0.4027027027027027</v>
      </c>
      <c r="K82" s="38">
        <f>IF(H82=0, "-", IF((F82-H82)/H82&lt;10, (F82-H82)/H82, "&gt;999%"))</f>
        <v>-0.26281560826319816</v>
      </c>
    </row>
    <row r="83" spans="1:11" x14ac:dyDescent="0.2">
      <c r="B83" s="83"/>
      <c r="D83" s="83"/>
      <c r="F83" s="83"/>
      <c r="H83" s="83"/>
    </row>
    <row r="84" spans="1:11" s="43" customFormat="1" x14ac:dyDescent="0.2">
      <c r="A84" s="162" t="s">
        <v>611</v>
      </c>
      <c r="B84" s="71">
        <v>3985</v>
      </c>
      <c r="C84" s="40">
        <f>B84/34633</f>
        <v>0.11506366760026564</v>
      </c>
      <c r="D84" s="71">
        <v>5416</v>
      </c>
      <c r="E84" s="41">
        <f>D84/34898</f>
        <v>0.15519514012264313</v>
      </c>
      <c r="F84" s="77">
        <v>20882</v>
      </c>
      <c r="G84" s="42">
        <f>F84/181900</f>
        <v>0.11479934029686641</v>
      </c>
      <c r="H84" s="71">
        <v>22492</v>
      </c>
      <c r="I84" s="41">
        <f>H84/140902</f>
        <v>0.15962867808831671</v>
      </c>
      <c r="J84" s="37">
        <f>IF(D84=0, "-", IF((B84-D84)/D84&lt;10, (B84-D84)/D84, "&gt;999%"))</f>
        <v>-0.2642171344165436</v>
      </c>
      <c r="K84" s="38">
        <f>IF(H84=0, "-", IF((F84-H84)/H84&lt;10, (F84-H84)/H84, "&gt;999%"))</f>
        <v>-7.1581006580117373E-2</v>
      </c>
    </row>
    <row r="85" spans="1:11" x14ac:dyDescent="0.2">
      <c r="B85" s="83"/>
      <c r="D85" s="83"/>
      <c r="F85" s="83"/>
      <c r="H85" s="83"/>
    </row>
    <row r="86" spans="1:11" ht="15.75" x14ac:dyDescent="0.25">
      <c r="A86" s="164" t="s">
        <v>116</v>
      </c>
      <c r="B86" s="196" t="s">
        <v>1</v>
      </c>
      <c r="C86" s="200"/>
      <c r="D86" s="200"/>
      <c r="E86" s="197"/>
      <c r="F86" s="196" t="s">
        <v>14</v>
      </c>
      <c r="G86" s="200"/>
      <c r="H86" s="200"/>
      <c r="I86" s="197"/>
      <c r="J86" s="196" t="s">
        <v>15</v>
      </c>
      <c r="K86" s="197"/>
    </row>
    <row r="87" spans="1:11" x14ac:dyDescent="0.2">
      <c r="A87" s="22"/>
      <c r="B87" s="196">
        <f>VALUE(RIGHT($B$2, 4))</f>
        <v>2021</v>
      </c>
      <c r="C87" s="197"/>
      <c r="D87" s="196">
        <f>B87-1</f>
        <v>2020</v>
      </c>
      <c r="E87" s="204"/>
      <c r="F87" s="196">
        <f>B87</f>
        <v>2021</v>
      </c>
      <c r="G87" s="204"/>
      <c r="H87" s="196">
        <f>D87</f>
        <v>2020</v>
      </c>
      <c r="I87" s="204"/>
      <c r="J87" s="140" t="s">
        <v>4</v>
      </c>
      <c r="K87" s="141" t="s">
        <v>2</v>
      </c>
    </row>
    <row r="88" spans="1:11" x14ac:dyDescent="0.2">
      <c r="A88" s="163" t="s">
        <v>142</v>
      </c>
      <c r="B88" s="61" t="s">
        <v>12</v>
      </c>
      <c r="C88" s="62" t="s">
        <v>13</v>
      </c>
      <c r="D88" s="61" t="s">
        <v>12</v>
      </c>
      <c r="E88" s="63" t="s">
        <v>13</v>
      </c>
      <c r="F88" s="62" t="s">
        <v>12</v>
      </c>
      <c r="G88" s="62" t="s">
        <v>13</v>
      </c>
      <c r="H88" s="61" t="s">
        <v>12</v>
      </c>
      <c r="I88" s="63" t="s">
        <v>13</v>
      </c>
      <c r="J88" s="61"/>
      <c r="K88" s="63"/>
    </row>
    <row r="89" spans="1:11" x14ac:dyDescent="0.2">
      <c r="A89" s="7" t="s">
        <v>249</v>
      </c>
      <c r="B89" s="65">
        <v>0</v>
      </c>
      <c r="C89" s="34">
        <f>IF(B101=0, "-", B89/B101)</f>
        <v>0</v>
      </c>
      <c r="D89" s="65">
        <v>1</v>
      </c>
      <c r="E89" s="9">
        <f>IF(D101=0, "-", D89/D101)</f>
        <v>1.8484288354898336E-3</v>
      </c>
      <c r="F89" s="81">
        <v>1</v>
      </c>
      <c r="G89" s="34">
        <f>IF(F101=0, "-", F89/F101)</f>
        <v>3.4223134839151266E-4</v>
      </c>
      <c r="H89" s="65">
        <v>35</v>
      </c>
      <c r="I89" s="9">
        <f>IF(H101=0, "-", H89/H101)</f>
        <v>1.1093502377179081E-2</v>
      </c>
      <c r="J89" s="8">
        <f t="shared" ref="J89:J99" si="6">IF(D89=0, "-", IF((B89-D89)/D89&lt;10, (B89-D89)/D89, "&gt;999%"))</f>
        <v>-1</v>
      </c>
      <c r="K89" s="9">
        <f t="shared" ref="K89:K99" si="7">IF(H89=0, "-", IF((F89-H89)/H89&lt;10, (F89-H89)/H89, "&gt;999%"))</f>
        <v>-0.97142857142857142</v>
      </c>
    </row>
    <row r="90" spans="1:11" x14ac:dyDescent="0.2">
      <c r="A90" s="7" t="s">
        <v>250</v>
      </c>
      <c r="B90" s="65">
        <v>4</v>
      </c>
      <c r="C90" s="34">
        <f>IF(B101=0, "-", B90/B101)</f>
        <v>8.0645161290322578E-3</v>
      </c>
      <c r="D90" s="65">
        <v>4</v>
      </c>
      <c r="E90" s="9">
        <f>IF(D101=0, "-", D90/D101)</f>
        <v>7.3937153419593345E-3</v>
      </c>
      <c r="F90" s="81">
        <v>13</v>
      </c>
      <c r="G90" s="34">
        <f>IF(F101=0, "-", F90/F101)</f>
        <v>4.4490075290896649E-3</v>
      </c>
      <c r="H90" s="65">
        <v>18</v>
      </c>
      <c r="I90" s="9">
        <f>IF(H101=0, "-", H90/H101)</f>
        <v>5.7052297939778132E-3</v>
      </c>
      <c r="J90" s="8">
        <f t="shared" si="6"/>
        <v>0</v>
      </c>
      <c r="K90" s="9">
        <f t="shared" si="7"/>
        <v>-0.27777777777777779</v>
      </c>
    </row>
    <row r="91" spans="1:11" x14ac:dyDescent="0.2">
      <c r="A91" s="7" t="s">
        <v>251</v>
      </c>
      <c r="B91" s="65">
        <v>37</v>
      </c>
      <c r="C91" s="34">
        <f>IF(B101=0, "-", B91/B101)</f>
        <v>7.459677419354839E-2</v>
      </c>
      <c r="D91" s="65">
        <v>13</v>
      </c>
      <c r="E91" s="9">
        <f>IF(D101=0, "-", D91/D101)</f>
        <v>2.4029574861367836E-2</v>
      </c>
      <c r="F91" s="81">
        <v>42</v>
      </c>
      <c r="G91" s="34">
        <f>IF(F101=0, "-", F91/F101)</f>
        <v>1.4373716632443531E-2</v>
      </c>
      <c r="H91" s="65">
        <v>67</v>
      </c>
      <c r="I91" s="9">
        <f>IF(H101=0, "-", H91/H101)</f>
        <v>2.1236133122028527E-2</v>
      </c>
      <c r="J91" s="8">
        <f t="shared" si="6"/>
        <v>1.8461538461538463</v>
      </c>
      <c r="K91" s="9">
        <f t="shared" si="7"/>
        <v>-0.37313432835820898</v>
      </c>
    </row>
    <row r="92" spans="1:11" x14ac:dyDescent="0.2">
      <c r="A92" s="7" t="s">
        <v>252</v>
      </c>
      <c r="B92" s="65">
        <v>0</v>
      </c>
      <c r="C92" s="34">
        <f>IF(B101=0, "-", B92/B101)</f>
        <v>0</v>
      </c>
      <c r="D92" s="65">
        <v>3</v>
      </c>
      <c r="E92" s="9">
        <f>IF(D101=0, "-", D92/D101)</f>
        <v>5.5452865064695009E-3</v>
      </c>
      <c r="F92" s="81">
        <v>0</v>
      </c>
      <c r="G92" s="34">
        <f>IF(F101=0, "-", F92/F101)</f>
        <v>0</v>
      </c>
      <c r="H92" s="65">
        <v>75</v>
      </c>
      <c r="I92" s="9">
        <f>IF(H101=0, "-", H92/H101)</f>
        <v>2.3771790808240888E-2</v>
      </c>
      <c r="J92" s="8">
        <f t="shared" si="6"/>
        <v>-1</v>
      </c>
      <c r="K92" s="9">
        <f t="shared" si="7"/>
        <v>-1</v>
      </c>
    </row>
    <row r="93" spans="1:11" x14ac:dyDescent="0.2">
      <c r="A93" s="7" t="s">
        <v>253</v>
      </c>
      <c r="B93" s="65">
        <v>42</v>
      </c>
      <c r="C93" s="34">
        <f>IF(B101=0, "-", B93/B101)</f>
        <v>8.4677419354838704E-2</v>
      </c>
      <c r="D93" s="65">
        <v>46</v>
      </c>
      <c r="E93" s="9">
        <f>IF(D101=0, "-", D93/D101)</f>
        <v>8.5027726432532341E-2</v>
      </c>
      <c r="F93" s="81">
        <v>235</v>
      </c>
      <c r="G93" s="34">
        <f>IF(F101=0, "-", F93/F101)</f>
        <v>8.0424366872005479E-2</v>
      </c>
      <c r="H93" s="65">
        <v>240</v>
      </c>
      <c r="I93" s="9">
        <f>IF(H101=0, "-", H93/H101)</f>
        <v>7.6069730586370843E-2</v>
      </c>
      <c r="J93" s="8">
        <f t="shared" si="6"/>
        <v>-8.6956521739130432E-2</v>
      </c>
      <c r="K93" s="9">
        <f t="shared" si="7"/>
        <v>-2.0833333333333332E-2</v>
      </c>
    </row>
    <row r="94" spans="1:11" x14ac:dyDescent="0.2">
      <c r="A94" s="7" t="s">
        <v>254</v>
      </c>
      <c r="B94" s="65">
        <v>5</v>
      </c>
      <c r="C94" s="34">
        <f>IF(B101=0, "-", B94/B101)</f>
        <v>1.0080645161290322E-2</v>
      </c>
      <c r="D94" s="65">
        <v>12</v>
      </c>
      <c r="E94" s="9">
        <f>IF(D101=0, "-", D94/D101)</f>
        <v>2.2181146025878003E-2</v>
      </c>
      <c r="F94" s="81">
        <v>33</v>
      </c>
      <c r="G94" s="34">
        <f>IF(F101=0, "-", F94/F101)</f>
        <v>1.1293634496919919E-2</v>
      </c>
      <c r="H94" s="65">
        <v>39</v>
      </c>
      <c r="I94" s="9">
        <f>IF(H101=0, "-", H94/H101)</f>
        <v>1.2361331220285262E-2</v>
      </c>
      <c r="J94" s="8">
        <f t="shared" si="6"/>
        <v>-0.58333333333333337</v>
      </c>
      <c r="K94" s="9">
        <f t="shared" si="7"/>
        <v>-0.15384615384615385</v>
      </c>
    </row>
    <row r="95" spans="1:11" x14ac:dyDescent="0.2">
      <c r="A95" s="7" t="s">
        <v>255</v>
      </c>
      <c r="B95" s="65">
        <v>32</v>
      </c>
      <c r="C95" s="34">
        <f>IF(B101=0, "-", B95/B101)</f>
        <v>6.4516129032258063E-2</v>
      </c>
      <c r="D95" s="65">
        <v>42</v>
      </c>
      <c r="E95" s="9">
        <f>IF(D101=0, "-", D95/D101)</f>
        <v>7.763401109057301E-2</v>
      </c>
      <c r="F95" s="81">
        <v>304</v>
      </c>
      <c r="G95" s="34">
        <f>IF(F101=0, "-", F95/F101)</f>
        <v>0.10403832991101986</v>
      </c>
      <c r="H95" s="65">
        <v>259</v>
      </c>
      <c r="I95" s="9">
        <f>IF(H101=0, "-", H95/H101)</f>
        <v>8.2091917591125205E-2</v>
      </c>
      <c r="J95" s="8">
        <f t="shared" si="6"/>
        <v>-0.23809523809523808</v>
      </c>
      <c r="K95" s="9">
        <f t="shared" si="7"/>
        <v>0.17374517374517376</v>
      </c>
    </row>
    <row r="96" spans="1:11" x14ac:dyDescent="0.2">
      <c r="A96" s="7" t="s">
        <v>256</v>
      </c>
      <c r="B96" s="65">
        <v>0</v>
      </c>
      <c r="C96" s="34">
        <f>IF(B101=0, "-", B96/B101)</f>
        <v>0</v>
      </c>
      <c r="D96" s="65">
        <v>4</v>
      </c>
      <c r="E96" s="9">
        <f>IF(D101=0, "-", D96/D101)</f>
        <v>7.3937153419593345E-3</v>
      </c>
      <c r="F96" s="81">
        <v>2</v>
      </c>
      <c r="G96" s="34">
        <f>IF(F101=0, "-", F96/F101)</f>
        <v>6.8446269678302531E-4</v>
      </c>
      <c r="H96" s="65">
        <v>64</v>
      </c>
      <c r="I96" s="9">
        <f>IF(H101=0, "-", H96/H101)</f>
        <v>2.0285261489698891E-2</v>
      </c>
      <c r="J96" s="8">
        <f t="shared" si="6"/>
        <v>-1</v>
      </c>
      <c r="K96" s="9">
        <f t="shared" si="7"/>
        <v>-0.96875</v>
      </c>
    </row>
    <row r="97" spans="1:11" x14ac:dyDescent="0.2">
      <c r="A97" s="7" t="s">
        <v>257</v>
      </c>
      <c r="B97" s="65">
        <v>0</v>
      </c>
      <c r="C97" s="34">
        <f>IF(B101=0, "-", B97/B101)</f>
        <v>0</v>
      </c>
      <c r="D97" s="65">
        <v>50</v>
      </c>
      <c r="E97" s="9">
        <f>IF(D101=0, "-", D97/D101)</f>
        <v>9.2421441774491686E-2</v>
      </c>
      <c r="F97" s="81">
        <v>86</v>
      </c>
      <c r="G97" s="34">
        <f>IF(F101=0, "-", F97/F101)</f>
        <v>2.943189596167009E-2</v>
      </c>
      <c r="H97" s="65">
        <v>149</v>
      </c>
      <c r="I97" s="9">
        <f>IF(H101=0, "-", H97/H101)</f>
        <v>4.7226624405705228E-2</v>
      </c>
      <c r="J97" s="8">
        <f t="shared" si="6"/>
        <v>-1</v>
      </c>
      <c r="K97" s="9">
        <f t="shared" si="7"/>
        <v>-0.42281879194630873</v>
      </c>
    </row>
    <row r="98" spans="1:11" x14ac:dyDescent="0.2">
      <c r="A98" s="7" t="s">
        <v>258</v>
      </c>
      <c r="B98" s="65">
        <v>346</v>
      </c>
      <c r="C98" s="34">
        <f>IF(B101=0, "-", B98/B101)</f>
        <v>0.69758064516129037</v>
      </c>
      <c r="D98" s="65">
        <v>352</v>
      </c>
      <c r="E98" s="9">
        <f>IF(D101=0, "-", D98/D101)</f>
        <v>0.65064695009242146</v>
      </c>
      <c r="F98" s="81">
        <v>2138</v>
      </c>
      <c r="G98" s="34">
        <f>IF(F101=0, "-", F98/F101)</f>
        <v>0.73169062286105402</v>
      </c>
      <c r="H98" s="65">
        <v>2133</v>
      </c>
      <c r="I98" s="9">
        <f>IF(H101=0, "-", H98/H101)</f>
        <v>0.67606973058637088</v>
      </c>
      <c r="J98" s="8">
        <f t="shared" si="6"/>
        <v>-1.7045454545454544E-2</v>
      </c>
      <c r="K98" s="9">
        <f t="shared" si="7"/>
        <v>2.3441162681669013E-3</v>
      </c>
    </row>
    <row r="99" spans="1:11" x14ac:dyDescent="0.2">
      <c r="A99" s="7" t="s">
        <v>259</v>
      </c>
      <c r="B99" s="65">
        <v>30</v>
      </c>
      <c r="C99" s="34">
        <f>IF(B101=0, "-", B99/B101)</f>
        <v>6.0483870967741937E-2</v>
      </c>
      <c r="D99" s="65">
        <v>14</v>
      </c>
      <c r="E99" s="9">
        <f>IF(D101=0, "-", D99/D101)</f>
        <v>2.5878003696857672E-2</v>
      </c>
      <c r="F99" s="81">
        <v>68</v>
      </c>
      <c r="G99" s="34">
        <f>IF(F101=0, "-", F99/F101)</f>
        <v>2.3271731690622861E-2</v>
      </c>
      <c r="H99" s="65">
        <v>76</v>
      </c>
      <c r="I99" s="9">
        <f>IF(H101=0, "-", H99/H101)</f>
        <v>2.4088748019017434E-2</v>
      </c>
      <c r="J99" s="8">
        <f t="shared" si="6"/>
        <v>1.1428571428571428</v>
      </c>
      <c r="K99" s="9">
        <f t="shared" si="7"/>
        <v>-0.10526315789473684</v>
      </c>
    </row>
    <row r="100" spans="1:11" x14ac:dyDescent="0.2">
      <c r="A100" s="2"/>
      <c r="B100" s="68"/>
      <c r="C100" s="33"/>
      <c r="D100" s="68"/>
      <c r="E100" s="6"/>
      <c r="F100" s="82"/>
      <c r="G100" s="33"/>
      <c r="H100" s="68"/>
      <c r="I100" s="6"/>
      <c r="J100" s="5"/>
      <c r="K100" s="6"/>
    </row>
    <row r="101" spans="1:11" s="43" customFormat="1" x14ac:dyDescent="0.2">
      <c r="A101" s="162" t="s">
        <v>610</v>
      </c>
      <c r="B101" s="71">
        <f>SUM(B89:B100)</f>
        <v>496</v>
      </c>
      <c r="C101" s="40">
        <f>B101/34633</f>
        <v>1.4321600785378108E-2</v>
      </c>
      <c r="D101" s="71">
        <f>SUM(D89:D100)</f>
        <v>541</v>
      </c>
      <c r="E101" s="41">
        <f>D101/34898</f>
        <v>1.55023210499169E-2</v>
      </c>
      <c r="F101" s="77">
        <f>SUM(F89:F100)</f>
        <v>2922</v>
      </c>
      <c r="G101" s="42">
        <f>F101/181900</f>
        <v>1.6063771302913688E-2</v>
      </c>
      <c r="H101" s="71">
        <f>SUM(H89:H100)</f>
        <v>3155</v>
      </c>
      <c r="I101" s="41">
        <f>H101/140902</f>
        <v>2.2391449376162154E-2</v>
      </c>
      <c r="J101" s="37">
        <f>IF(D101=0, "-", IF((B101-D101)/D101&lt;10, (B101-D101)/D101, "&gt;999%"))</f>
        <v>-8.3179297597042512E-2</v>
      </c>
      <c r="K101" s="38">
        <f>IF(H101=0, "-", IF((F101-H101)/H101&lt;10, (F101-H101)/H101, "&gt;999%"))</f>
        <v>-7.3851030110935023E-2</v>
      </c>
    </row>
    <row r="102" spans="1:11" x14ac:dyDescent="0.2">
      <c r="B102" s="83"/>
      <c r="D102" s="83"/>
      <c r="F102" s="83"/>
      <c r="H102" s="83"/>
    </row>
    <row r="103" spans="1:11" x14ac:dyDescent="0.2">
      <c r="A103" s="163" t="s">
        <v>143</v>
      </c>
      <c r="B103" s="61" t="s">
        <v>12</v>
      </c>
      <c r="C103" s="62" t="s">
        <v>13</v>
      </c>
      <c r="D103" s="61" t="s">
        <v>12</v>
      </c>
      <c r="E103" s="63" t="s">
        <v>13</v>
      </c>
      <c r="F103" s="62" t="s">
        <v>12</v>
      </c>
      <c r="G103" s="62" t="s">
        <v>13</v>
      </c>
      <c r="H103" s="61" t="s">
        <v>12</v>
      </c>
      <c r="I103" s="63" t="s">
        <v>13</v>
      </c>
      <c r="J103" s="61"/>
      <c r="K103" s="63"/>
    </row>
    <row r="104" spans="1:11" x14ac:dyDescent="0.2">
      <c r="A104" s="7" t="s">
        <v>260</v>
      </c>
      <c r="B104" s="65">
        <v>7</v>
      </c>
      <c r="C104" s="34">
        <f>IF(B120=0, "-", B104/B120)</f>
        <v>1.2152777777777778E-2</v>
      </c>
      <c r="D104" s="65">
        <v>1</v>
      </c>
      <c r="E104" s="9">
        <f>IF(D120=0, "-", D104/D120)</f>
        <v>1.5360983102918587E-3</v>
      </c>
      <c r="F104" s="81">
        <v>43</v>
      </c>
      <c r="G104" s="34">
        <f>IF(F120=0, "-", F104/F120)</f>
        <v>1.582045621780721E-2</v>
      </c>
      <c r="H104" s="65">
        <v>16</v>
      </c>
      <c r="I104" s="9">
        <f>IF(H120=0, "-", H104/H120)</f>
        <v>7.2727272727272727E-3</v>
      </c>
      <c r="J104" s="8">
        <f t="shared" ref="J104:J118" si="8">IF(D104=0, "-", IF((B104-D104)/D104&lt;10, (B104-D104)/D104, "&gt;999%"))</f>
        <v>6</v>
      </c>
      <c r="K104" s="9">
        <f t="shared" ref="K104:K118" si="9">IF(H104=0, "-", IF((F104-H104)/H104&lt;10, (F104-H104)/H104, "&gt;999%"))</f>
        <v>1.6875</v>
      </c>
    </row>
    <row r="105" spans="1:11" x14ac:dyDescent="0.2">
      <c r="A105" s="7" t="s">
        <v>261</v>
      </c>
      <c r="B105" s="65">
        <v>41</v>
      </c>
      <c r="C105" s="34">
        <f>IF(B120=0, "-", B105/B120)</f>
        <v>7.1180555555555552E-2</v>
      </c>
      <c r="D105" s="65">
        <v>49</v>
      </c>
      <c r="E105" s="9">
        <f>IF(D120=0, "-", D105/D120)</f>
        <v>7.5268817204301078E-2</v>
      </c>
      <c r="F105" s="81">
        <v>237</v>
      </c>
      <c r="G105" s="34">
        <f>IF(F120=0, "-", F105/F120)</f>
        <v>8.7196467991169979E-2</v>
      </c>
      <c r="H105" s="65">
        <v>175</v>
      </c>
      <c r="I105" s="9">
        <f>IF(H120=0, "-", H105/H120)</f>
        <v>7.9545454545454544E-2</v>
      </c>
      <c r="J105" s="8">
        <f t="shared" si="8"/>
        <v>-0.16326530612244897</v>
      </c>
      <c r="K105" s="9">
        <f t="shared" si="9"/>
        <v>0.35428571428571426</v>
      </c>
    </row>
    <row r="106" spans="1:11" x14ac:dyDescent="0.2">
      <c r="A106" s="7" t="s">
        <v>262</v>
      </c>
      <c r="B106" s="65">
        <v>28</v>
      </c>
      <c r="C106" s="34">
        <f>IF(B120=0, "-", B106/B120)</f>
        <v>4.8611111111111112E-2</v>
      </c>
      <c r="D106" s="65">
        <v>32</v>
      </c>
      <c r="E106" s="9">
        <f>IF(D120=0, "-", D106/D120)</f>
        <v>4.9155145929339478E-2</v>
      </c>
      <c r="F106" s="81">
        <v>187</v>
      </c>
      <c r="G106" s="34">
        <f>IF(F120=0, "-", F106/F120)</f>
        <v>6.8800588668138332E-2</v>
      </c>
      <c r="H106" s="65">
        <v>167</v>
      </c>
      <c r="I106" s="9">
        <f>IF(H120=0, "-", H106/H120)</f>
        <v>7.5909090909090912E-2</v>
      </c>
      <c r="J106" s="8">
        <f t="shared" si="8"/>
        <v>-0.125</v>
      </c>
      <c r="K106" s="9">
        <f t="shared" si="9"/>
        <v>0.11976047904191617</v>
      </c>
    </row>
    <row r="107" spans="1:11" x14ac:dyDescent="0.2">
      <c r="A107" s="7" t="s">
        <v>263</v>
      </c>
      <c r="B107" s="65">
        <v>193</v>
      </c>
      <c r="C107" s="34">
        <f>IF(B120=0, "-", B107/B120)</f>
        <v>0.33506944444444442</v>
      </c>
      <c r="D107" s="65">
        <v>212</v>
      </c>
      <c r="E107" s="9">
        <f>IF(D120=0, "-", D107/D120)</f>
        <v>0.32565284178187404</v>
      </c>
      <c r="F107" s="81">
        <v>765</v>
      </c>
      <c r="G107" s="34">
        <f>IF(F120=0, "-", F107/F120)</f>
        <v>0.2814569536423841</v>
      </c>
      <c r="H107" s="65">
        <v>650</v>
      </c>
      <c r="I107" s="9">
        <f>IF(H120=0, "-", H107/H120)</f>
        <v>0.29545454545454547</v>
      </c>
      <c r="J107" s="8">
        <f t="shared" si="8"/>
        <v>-8.9622641509433956E-2</v>
      </c>
      <c r="K107" s="9">
        <f t="shared" si="9"/>
        <v>0.17692307692307693</v>
      </c>
    </row>
    <row r="108" spans="1:11" x14ac:dyDescent="0.2">
      <c r="A108" s="7" t="s">
        <v>264</v>
      </c>
      <c r="B108" s="65">
        <v>0</v>
      </c>
      <c r="C108" s="34">
        <f>IF(B120=0, "-", B108/B120)</f>
        <v>0</v>
      </c>
      <c r="D108" s="65">
        <v>2</v>
      </c>
      <c r="E108" s="9">
        <f>IF(D120=0, "-", D108/D120)</f>
        <v>3.0721966205837174E-3</v>
      </c>
      <c r="F108" s="81">
        <v>0</v>
      </c>
      <c r="G108" s="34">
        <f>IF(F120=0, "-", F108/F120)</f>
        <v>0</v>
      </c>
      <c r="H108" s="65">
        <v>17</v>
      </c>
      <c r="I108" s="9">
        <f>IF(H120=0, "-", H108/H120)</f>
        <v>7.7272727272727276E-3</v>
      </c>
      <c r="J108" s="8">
        <f t="shared" si="8"/>
        <v>-1</v>
      </c>
      <c r="K108" s="9">
        <f t="shared" si="9"/>
        <v>-1</v>
      </c>
    </row>
    <row r="109" spans="1:11" x14ac:dyDescent="0.2">
      <c r="A109" s="7" t="s">
        <v>265</v>
      </c>
      <c r="B109" s="65">
        <v>9</v>
      </c>
      <c r="C109" s="34">
        <f>IF(B120=0, "-", B109/B120)</f>
        <v>1.5625E-2</v>
      </c>
      <c r="D109" s="65">
        <v>12</v>
      </c>
      <c r="E109" s="9">
        <f>IF(D120=0, "-", D109/D120)</f>
        <v>1.8433179723502304E-2</v>
      </c>
      <c r="F109" s="81">
        <v>36</v>
      </c>
      <c r="G109" s="34">
        <f>IF(F120=0, "-", F109/F120)</f>
        <v>1.3245033112582781E-2</v>
      </c>
      <c r="H109" s="65">
        <v>33</v>
      </c>
      <c r="I109" s="9">
        <f>IF(H120=0, "-", H109/H120)</f>
        <v>1.4999999999999999E-2</v>
      </c>
      <c r="J109" s="8">
        <f t="shared" si="8"/>
        <v>-0.25</v>
      </c>
      <c r="K109" s="9">
        <f t="shared" si="9"/>
        <v>9.0909090909090912E-2</v>
      </c>
    </row>
    <row r="110" spans="1:11" x14ac:dyDescent="0.2">
      <c r="A110" s="7" t="s">
        <v>266</v>
      </c>
      <c r="B110" s="65">
        <v>0</v>
      </c>
      <c r="C110" s="34">
        <f>IF(B120=0, "-", B110/B120)</f>
        <v>0</v>
      </c>
      <c r="D110" s="65">
        <v>0</v>
      </c>
      <c r="E110" s="9">
        <f>IF(D120=0, "-", D110/D120)</f>
        <v>0</v>
      </c>
      <c r="F110" s="81">
        <v>0</v>
      </c>
      <c r="G110" s="34">
        <f>IF(F120=0, "-", F110/F120)</f>
        <v>0</v>
      </c>
      <c r="H110" s="65">
        <v>14</v>
      </c>
      <c r="I110" s="9">
        <f>IF(H120=0, "-", H110/H120)</f>
        <v>6.3636363636363638E-3</v>
      </c>
      <c r="J110" s="8" t="str">
        <f t="shared" si="8"/>
        <v>-</v>
      </c>
      <c r="K110" s="9">
        <f t="shared" si="9"/>
        <v>-1</v>
      </c>
    </row>
    <row r="111" spans="1:11" x14ac:dyDescent="0.2">
      <c r="A111" s="7" t="s">
        <v>267</v>
      </c>
      <c r="B111" s="65">
        <v>13</v>
      </c>
      <c r="C111" s="34">
        <f>IF(B120=0, "-", B111/B120)</f>
        <v>2.2569444444444444E-2</v>
      </c>
      <c r="D111" s="65">
        <v>12</v>
      </c>
      <c r="E111" s="9">
        <f>IF(D120=0, "-", D111/D120)</f>
        <v>1.8433179723502304E-2</v>
      </c>
      <c r="F111" s="81">
        <v>28</v>
      </c>
      <c r="G111" s="34">
        <f>IF(F120=0, "-", F111/F120)</f>
        <v>1.0301692420897719E-2</v>
      </c>
      <c r="H111" s="65">
        <v>46</v>
      </c>
      <c r="I111" s="9">
        <f>IF(H120=0, "-", H111/H120)</f>
        <v>2.0909090909090908E-2</v>
      </c>
      <c r="J111" s="8">
        <f t="shared" si="8"/>
        <v>8.3333333333333329E-2</v>
      </c>
      <c r="K111" s="9">
        <f t="shared" si="9"/>
        <v>-0.39130434782608697</v>
      </c>
    </row>
    <row r="112" spans="1:11" x14ac:dyDescent="0.2">
      <c r="A112" s="7" t="s">
        <v>268</v>
      </c>
      <c r="B112" s="65">
        <v>28</v>
      </c>
      <c r="C112" s="34">
        <f>IF(B120=0, "-", B112/B120)</f>
        <v>4.8611111111111112E-2</v>
      </c>
      <c r="D112" s="65">
        <v>23</v>
      </c>
      <c r="E112" s="9">
        <f>IF(D120=0, "-", D112/D120)</f>
        <v>3.5330261136712747E-2</v>
      </c>
      <c r="F112" s="81">
        <v>164</v>
      </c>
      <c r="G112" s="34">
        <f>IF(F120=0, "-", F112/F120)</f>
        <v>6.033848417954378E-2</v>
      </c>
      <c r="H112" s="65">
        <v>113</v>
      </c>
      <c r="I112" s="9">
        <f>IF(H120=0, "-", H112/H120)</f>
        <v>5.1363636363636361E-2</v>
      </c>
      <c r="J112" s="8">
        <f t="shared" si="8"/>
        <v>0.21739130434782608</v>
      </c>
      <c r="K112" s="9">
        <f t="shared" si="9"/>
        <v>0.45132743362831856</v>
      </c>
    </row>
    <row r="113" spans="1:11" x14ac:dyDescent="0.2">
      <c r="A113" s="7" t="s">
        <v>269</v>
      </c>
      <c r="B113" s="65">
        <v>58</v>
      </c>
      <c r="C113" s="34">
        <f>IF(B120=0, "-", B113/B120)</f>
        <v>0.10069444444444445</v>
      </c>
      <c r="D113" s="65">
        <v>37</v>
      </c>
      <c r="E113" s="9">
        <f>IF(D120=0, "-", D113/D120)</f>
        <v>5.683563748079877E-2</v>
      </c>
      <c r="F113" s="81">
        <v>309</v>
      </c>
      <c r="G113" s="34">
        <f>IF(F120=0, "-", F113/F120)</f>
        <v>0.11368653421633554</v>
      </c>
      <c r="H113" s="65">
        <v>126</v>
      </c>
      <c r="I113" s="9">
        <f>IF(H120=0, "-", H113/H120)</f>
        <v>5.7272727272727274E-2</v>
      </c>
      <c r="J113" s="8">
        <f t="shared" si="8"/>
        <v>0.56756756756756754</v>
      </c>
      <c r="K113" s="9">
        <f t="shared" si="9"/>
        <v>1.4523809523809523</v>
      </c>
    </row>
    <row r="114" spans="1:11" x14ac:dyDescent="0.2">
      <c r="A114" s="7" t="s">
        <v>270</v>
      </c>
      <c r="B114" s="65">
        <v>160</v>
      </c>
      <c r="C114" s="34">
        <f>IF(B120=0, "-", B114/B120)</f>
        <v>0.27777777777777779</v>
      </c>
      <c r="D114" s="65">
        <v>136</v>
      </c>
      <c r="E114" s="9">
        <f>IF(D120=0, "-", D114/D120)</f>
        <v>0.20890937019969277</v>
      </c>
      <c r="F114" s="81">
        <v>778</v>
      </c>
      <c r="G114" s="34">
        <f>IF(F120=0, "-", F114/F120)</f>
        <v>0.28623988226637231</v>
      </c>
      <c r="H114" s="65">
        <v>435</v>
      </c>
      <c r="I114" s="9">
        <f>IF(H120=0, "-", H114/H120)</f>
        <v>0.19772727272727272</v>
      </c>
      <c r="J114" s="8">
        <f t="shared" si="8"/>
        <v>0.17647058823529413</v>
      </c>
      <c r="K114" s="9">
        <f t="shared" si="9"/>
        <v>0.78850574712643673</v>
      </c>
    </row>
    <row r="115" spans="1:11" x14ac:dyDescent="0.2">
      <c r="A115" s="7" t="s">
        <v>271</v>
      </c>
      <c r="B115" s="65">
        <v>34</v>
      </c>
      <c r="C115" s="34">
        <f>IF(B120=0, "-", B115/B120)</f>
        <v>5.9027777777777776E-2</v>
      </c>
      <c r="D115" s="65">
        <v>111</v>
      </c>
      <c r="E115" s="9">
        <f>IF(D120=0, "-", D115/D120)</f>
        <v>0.17050691244239632</v>
      </c>
      <c r="F115" s="81">
        <v>138</v>
      </c>
      <c r="G115" s="34">
        <f>IF(F120=0, "-", F115/F120)</f>
        <v>5.0772626931567331E-2</v>
      </c>
      <c r="H115" s="65">
        <v>326</v>
      </c>
      <c r="I115" s="9">
        <f>IF(H120=0, "-", H115/H120)</f>
        <v>0.14818181818181819</v>
      </c>
      <c r="J115" s="8">
        <f t="shared" si="8"/>
        <v>-0.69369369369369371</v>
      </c>
      <c r="K115" s="9">
        <f t="shared" si="9"/>
        <v>-0.57668711656441718</v>
      </c>
    </row>
    <row r="116" spans="1:11" x14ac:dyDescent="0.2">
      <c r="A116" s="7" t="s">
        <v>272</v>
      </c>
      <c r="B116" s="65">
        <v>0</v>
      </c>
      <c r="C116" s="34">
        <f>IF(B120=0, "-", B116/B120)</f>
        <v>0</v>
      </c>
      <c r="D116" s="65">
        <v>0</v>
      </c>
      <c r="E116" s="9">
        <f>IF(D120=0, "-", D116/D120)</f>
        <v>0</v>
      </c>
      <c r="F116" s="81">
        <v>0</v>
      </c>
      <c r="G116" s="34">
        <f>IF(F120=0, "-", F116/F120)</f>
        <v>0</v>
      </c>
      <c r="H116" s="65">
        <v>7</v>
      </c>
      <c r="I116" s="9">
        <f>IF(H120=0, "-", H116/H120)</f>
        <v>3.1818181818181819E-3</v>
      </c>
      <c r="J116" s="8" t="str">
        <f t="shared" si="8"/>
        <v>-</v>
      </c>
      <c r="K116" s="9">
        <f t="shared" si="9"/>
        <v>-1</v>
      </c>
    </row>
    <row r="117" spans="1:11" x14ac:dyDescent="0.2">
      <c r="A117" s="7" t="s">
        <v>273</v>
      </c>
      <c r="B117" s="65">
        <v>5</v>
      </c>
      <c r="C117" s="34">
        <f>IF(B120=0, "-", B117/B120)</f>
        <v>8.6805555555555559E-3</v>
      </c>
      <c r="D117" s="65">
        <v>12</v>
      </c>
      <c r="E117" s="9">
        <f>IF(D120=0, "-", D117/D120)</f>
        <v>1.8433179723502304E-2</v>
      </c>
      <c r="F117" s="81">
        <v>28</v>
      </c>
      <c r="G117" s="34">
        <f>IF(F120=0, "-", F117/F120)</f>
        <v>1.0301692420897719E-2</v>
      </c>
      <c r="H117" s="65">
        <v>40</v>
      </c>
      <c r="I117" s="9">
        <f>IF(H120=0, "-", H117/H120)</f>
        <v>1.8181818181818181E-2</v>
      </c>
      <c r="J117" s="8">
        <f t="shared" si="8"/>
        <v>-0.58333333333333337</v>
      </c>
      <c r="K117" s="9">
        <f t="shared" si="9"/>
        <v>-0.3</v>
      </c>
    </row>
    <row r="118" spans="1:11" x14ac:dyDescent="0.2">
      <c r="A118" s="7" t="s">
        <v>274</v>
      </c>
      <c r="B118" s="65">
        <v>0</v>
      </c>
      <c r="C118" s="34">
        <f>IF(B120=0, "-", B118/B120)</f>
        <v>0</v>
      </c>
      <c r="D118" s="65">
        <v>12</v>
      </c>
      <c r="E118" s="9">
        <f>IF(D120=0, "-", D118/D120)</f>
        <v>1.8433179723502304E-2</v>
      </c>
      <c r="F118" s="81">
        <v>5</v>
      </c>
      <c r="G118" s="34">
        <f>IF(F120=0, "-", F118/F120)</f>
        <v>1.8395879323031641E-3</v>
      </c>
      <c r="H118" s="65">
        <v>35</v>
      </c>
      <c r="I118" s="9">
        <f>IF(H120=0, "-", H118/H120)</f>
        <v>1.5909090909090907E-2</v>
      </c>
      <c r="J118" s="8">
        <f t="shared" si="8"/>
        <v>-1</v>
      </c>
      <c r="K118" s="9">
        <f t="shared" si="9"/>
        <v>-0.8571428571428571</v>
      </c>
    </row>
    <row r="119" spans="1:11" x14ac:dyDescent="0.2">
      <c r="A119" s="2"/>
      <c r="B119" s="68"/>
      <c r="C119" s="33"/>
      <c r="D119" s="68"/>
      <c r="E119" s="6"/>
      <c r="F119" s="82"/>
      <c r="G119" s="33"/>
      <c r="H119" s="68"/>
      <c r="I119" s="6"/>
      <c r="J119" s="5"/>
      <c r="K119" s="6"/>
    </row>
    <row r="120" spans="1:11" s="43" customFormat="1" x14ac:dyDescent="0.2">
      <c r="A120" s="162" t="s">
        <v>609</v>
      </c>
      <c r="B120" s="71">
        <f>SUM(B104:B119)</f>
        <v>576</v>
      </c>
      <c r="C120" s="40">
        <f>B120/34633</f>
        <v>1.6631536395922963E-2</v>
      </c>
      <c r="D120" s="71">
        <f>SUM(D104:D119)</f>
        <v>651</v>
      </c>
      <c r="E120" s="41">
        <f>D120/34898</f>
        <v>1.8654364146942517E-2</v>
      </c>
      <c r="F120" s="77">
        <f>SUM(F104:F119)</f>
        <v>2718</v>
      </c>
      <c r="G120" s="42">
        <f>F120/181900</f>
        <v>1.4942275975810885E-2</v>
      </c>
      <c r="H120" s="71">
        <f>SUM(H104:H119)</f>
        <v>2200</v>
      </c>
      <c r="I120" s="41">
        <f>H120/140902</f>
        <v>1.5613688946927651E-2</v>
      </c>
      <c r="J120" s="37">
        <f>IF(D120=0, "-", IF((B120-D120)/D120&lt;10, (B120-D120)/D120, "&gt;999%"))</f>
        <v>-0.1152073732718894</v>
      </c>
      <c r="K120" s="38">
        <f>IF(H120=0, "-", IF((F120-H120)/H120&lt;10, (F120-H120)/H120, "&gt;999%"))</f>
        <v>0.23545454545454544</v>
      </c>
    </row>
    <row r="121" spans="1:11" x14ac:dyDescent="0.2">
      <c r="B121" s="83"/>
      <c r="D121" s="83"/>
      <c r="F121" s="83"/>
      <c r="H121" s="83"/>
    </row>
    <row r="122" spans="1:11" s="43" customFormat="1" x14ac:dyDescent="0.2">
      <c r="A122" s="162" t="s">
        <v>608</v>
      </c>
      <c r="B122" s="71">
        <v>1072</v>
      </c>
      <c r="C122" s="40">
        <f>B122/34633</f>
        <v>3.095313718130107E-2</v>
      </c>
      <c r="D122" s="71">
        <v>1192</v>
      </c>
      <c r="E122" s="41">
        <f>D122/34898</f>
        <v>3.4156685196859417E-2</v>
      </c>
      <c r="F122" s="77">
        <v>5640</v>
      </c>
      <c r="G122" s="42">
        <f>F122/181900</f>
        <v>3.1006047278724573E-2</v>
      </c>
      <c r="H122" s="71">
        <v>5355</v>
      </c>
      <c r="I122" s="41">
        <f>H122/140902</f>
        <v>3.8005138323089806E-2</v>
      </c>
      <c r="J122" s="37">
        <f>IF(D122=0, "-", IF((B122-D122)/D122&lt;10, (B122-D122)/D122, "&gt;999%"))</f>
        <v>-0.10067114093959731</v>
      </c>
      <c r="K122" s="38">
        <f>IF(H122=0, "-", IF((F122-H122)/H122&lt;10, (F122-H122)/H122, "&gt;999%"))</f>
        <v>5.3221288515406161E-2</v>
      </c>
    </row>
    <row r="123" spans="1:11" x14ac:dyDescent="0.2">
      <c r="B123" s="83"/>
      <c r="D123" s="83"/>
      <c r="F123" s="83"/>
      <c r="H123" s="83"/>
    </row>
    <row r="124" spans="1:11" ht="15.75" x14ac:dyDescent="0.25">
      <c r="A124" s="164" t="s">
        <v>117</v>
      </c>
      <c r="B124" s="196" t="s">
        <v>1</v>
      </c>
      <c r="C124" s="200"/>
      <c r="D124" s="200"/>
      <c r="E124" s="197"/>
      <c r="F124" s="196" t="s">
        <v>14</v>
      </c>
      <c r="G124" s="200"/>
      <c r="H124" s="200"/>
      <c r="I124" s="197"/>
      <c r="J124" s="196" t="s">
        <v>15</v>
      </c>
      <c r="K124" s="197"/>
    </row>
    <row r="125" spans="1:11" x14ac:dyDescent="0.2">
      <c r="A125" s="22"/>
      <c r="B125" s="196">
        <f>VALUE(RIGHT($B$2, 4))</f>
        <v>2021</v>
      </c>
      <c r="C125" s="197"/>
      <c r="D125" s="196">
        <f>B125-1</f>
        <v>2020</v>
      </c>
      <c r="E125" s="204"/>
      <c r="F125" s="196">
        <f>B125</f>
        <v>2021</v>
      </c>
      <c r="G125" s="204"/>
      <c r="H125" s="196">
        <f>D125</f>
        <v>2020</v>
      </c>
      <c r="I125" s="204"/>
      <c r="J125" s="140" t="s">
        <v>4</v>
      </c>
      <c r="K125" s="141" t="s">
        <v>2</v>
      </c>
    </row>
    <row r="126" spans="1:11" x14ac:dyDescent="0.2">
      <c r="A126" s="163" t="s">
        <v>144</v>
      </c>
      <c r="B126" s="61" t="s">
        <v>12</v>
      </c>
      <c r="C126" s="62" t="s">
        <v>13</v>
      </c>
      <c r="D126" s="61" t="s">
        <v>12</v>
      </c>
      <c r="E126" s="63" t="s">
        <v>13</v>
      </c>
      <c r="F126" s="62" t="s">
        <v>12</v>
      </c>
      <c r="G126" s="62" t="s">
        <v>13</v>
      </c>
      <c r="H126" s="61" t="s">
        <v>12</v>
      </c>
      <c r="I126" s="63" t="s">
        <v>13</v>
      </c>
      <c r="J126" s="61"/>
      <c r="K126" s="63"/>
    </row>
    <row r="127" spans="1:11" x14ac:dyDescent="0.2">
      <c r="A127" s="7" t="s">
        <v>275</v>
      </c>
      <c r="B127" s="65">
        <v>0</v>
      </c>
      <c r="C127" s="34">
        <f>IF(B131=0, "-", B127/B131)</f>
        <v>0</v>
      </c>
      <c r="D127" s="65">
        <v>4</v>
      </c>
      <c r="E127" s="9">
        <f>IF(D131=0, "-", D127/D131)</f>
        <v>4.3478260869565216E-2</v>
      </c>
      <c r="F127" s="81">
        <v>0</v>
      </c>
      <c r="G127" s="34">
        <f>IF(F131=0, "-", F127/F131)</f>
        <v>0</v>
      </c>
      <c r="H127" s="65">
        <v>102</v>
      </c>
      <c r="I127" s="9">
        <f>IF(H131=0, "-", H127/H131)</f>
        <v>0.23943661971830985</v>
      </c>
      <c r="J127" s="8">
        <f>IF(D127=0, "-", IF((B127-D127)/D127&lt;10, (B127-D127)/D127, "&gt;999%"))</f>
        <v>-1</v>
      </c>
      <c r="K127" s="9">
        <f>IF(H127=0, "-", IF((F127-H127)/H127&lt;10, (F127-H127)/H127, "&gt;999%"))</f>
        <v>-1</v>
      </c>
    </row>
    <row r="128" spans="1:11" x14ac:dyDescent="0.2">
      <c r="A128" s="7" t="s">
        <v>276</v>
      </c>
      <c r="B128" s="65">
        <v>63</v>
      </c>
      <c r="C128" s="34">
        <f>IF(B131=0, "-", B128/B131)</f>
        <v>0.69230769230769229</v>
      </c>
      <c r="D128" s="65">
        <v>79</v>
      </c>
      <c r="E128" s="9">
        <f>IF(D131=0, "-", D128/D131)</f>
        <v>0.85869565217391308</v>
      </c>
      <c r="F128" s="81">
        <v>329</v>
      </c>
      <c r="G128" s="34">
        <f>IF(F131=0, "-", F128/F131)</f>
        <v>0.65931863727454909</v>
      </c>
      <c r="H128" s="65">
        <v>287</v>
      </c>
      <c r="I128" s="9">
        <f>IF(H131=0, "-", H128/H131)</f>
        <v>0.67370892018779338</v>
      </c>
      <c r="J128" s="8">
        <f>IF(D128=0, "-", IF((B128-D128)/D128&lt;10, (B128-D128)/D128, "&gt;999%"))</f>
        <v>-0.20253164556962025</v>
      </c>
      <c r="K128" s="9">
        <f>IF(H128=0, "-", IF((F128-H128)/H128&lt;10, (F128-H128)/H128, "&gt;999%"))</f>
        <v>0.14634146341463414</v>
      </c>
    </row>
    <row r="129" spans="1:11" x14ac:dyDescent="0.2">
      <c r="A129" s="7" t="s">
        <v>277</v>
      </c>
      <c r="B129" s="65">
        <v>28</v>
      </c>
      <c r="C129" s="34">
        <f>IF(B131=0, "-", B129/B131)</f>
        <v>0.30769230769230771</v>
      </c>
      <c r="D129" s="65">
        <v>9</v>
      </c>
      <c r="E129" s="9">
        <f>IF(D131=0, "-", D129/D131)</f>
        <v>9.7826086956521743E-2</v>
      </c>
      <c r="F129" s="81">
        <v>170</v>
      </c>
      <c r="G129" s="34">
        <f>IF(F131=0, "-", F129/F131)</f>
        <v>0.34068136272545091</v>
      </c>
      <c r="H129" s="65">
        <v>37</v>
      </c>
      <c r="I129" s="9">
        <f>IF(H131=0, "-", H129/H131)</f>
        <v>8.6854460093896718E-2</v>
      </c>
      <c r="J129" s="8">
        <f>IF(D129=0, "-", IF((B129-D129)/D129&lt;10, (B129-D129)/D129, "&gt;999%"))</f>
        <v>2.1111111111111112</v>
      </c>
      <c r="K129" s="9">
        <f>IF(H129=0, "-", IF((F129-H129)/H129&lt;10, (F129-H129)/H129, "&gt;999%"))</f>
        <v>3.5945945945945947</v>
      </c>
    </row>
    <row r="130" spans="1:11" x14ac:dyDescent="0.2">
      <c r="A130" s="2"/>
      <c r="B130" s="68"/>
      <c r="C130" s="33"/>
      <c r="D130" s="68"/>
      <c r="E130" s="6"/>
      <c r="F130" s="82"/>
      <c r="G130" s="33"/>
      <c r="H130" s="68"/>
      <c r="I130" s="6"/>
      <c r="J130" s="5"/>
      <c r="K130" s="6"/>
    </row>
    <row r="131" spans="1:11" s="43" customFormat="1" x14ac:dyDescent="0.2">
      <c r="A131" s="162" t="s">
        <v>607</v>
      </c>
      <c r="B131" s="71">
        <f>SUM(B127:B130)</f>
        <v>91</v>
      </c>
      <c r="C131" s="40">
        <f>B131/34633</f>
        <v>2.6275517569947738E-3</v>
      </c>
      <c r="D131" s="71">
        <f>SUM(D127:D130)</f>
        <v>92</v>
      </c>
      <c r="E131" s="41">
        <f>D131/34898</f>
        <v>2.6362542266032437E-3</v>
      </c>
      <c r="F131" s="77">
        <f>SUM(F127:F130)</f>
        <v>499</v>
      </c>
      <c r="G131" s="42">
        <f>F131/181900</f>
        <v>2.7432655305112698E-3</v>
      </c>
      <c r="H131" s="71">
        <f>SUM(H127:H130)</f>
        <v>426</v>
      </c>
      <c r="I131" s="41">
        <f>H131/140902</f>
        <v>3.0233779506323544E-3</v>
      </c>
      <c r="J131" s="37">
        <f>IF(D131=0, "-", IF((B131-D131)/D131&lt;10, (B131-D131)/D131, "&gt;999%"))</f>
        <v>-1.0869565217391304E-2</v>
      </c>
      <c r="K131" s="38">
        <f>IF(H131=0, "-", IF((F131-H131)/H131&lt;10, (F131-H131)/H131, "&gt;999%"))</f>
        <v>0.17136150234741784</v>
      </c>
    </row>
    <row r="132" spans="1:11" x14ac:dyDescent="0.2">
      <c r="B132" s="83"/>
      <c r="D132" s="83"/>
      <c r="F132" s="83"/>
      <c r="H132" s="83"/>
    </row>
    <row r="133" spans="1:11" x14ac:dyDescent="0.2">
      <c r="A133" s="163" t="s">
        <v>145</v>
      </c>
      <c r="B133" s="61" t="s">
        <v>12</v>
      </c>
      <c r="C133" s="62" t="s">
        <v>13</v>
      </c>
      <c r="D133" s="61" t="s">
        <v>12</v>
      </c>
      <c r="E133" s="63" t="s">
        <v>13</v>
      </c>
      <c r="F133" s="62" t="s">
        <v>12</v>
      </c>
      <c r="G133" s="62" t="s">
        <v>13</v>
      </c>
      <c r="H133" s="61" t="s">
        <v>12</v>
      </c>
      <c r="I133" s="63" t="s">
        <v>13</v>
      </c>
      <c r="J133" s="61"/>
      <c r="K133" s="63"/>
    </row>
    <row r="134" spans="1:11" x14ac:dyDescent="0.2">
      <c r="A134" s="7" t="s">
        <v>278</v>
      </c>
      <c r="B134" s="65">
        <v>16</v>
      </c>
      <c r="C134" s="34">
        <f>IF(B146=0, "-", B134/B146)</f>
        <v>0.16161616161616163</v>
      </c>
      <c r="D134" s="65">
        <v>14</v>
      </c>
      <c r="E134" s="9">
        <f>IF(D146=0, "-", D134/D146)</f>
        <v>0.14141414141414141</v>
      </c>
      <c r="F134" s="81">
        <v>87</v>
      </c>
      <c r="G134" s="34">
        <f>IF(F146=0, "-", F134/F146)</f>
        <v>0.14572864321608039</v>
      </c>
      <c r="H134" s="65">
        <v>41</v>
      </c>
      <c r="I134" s="9">
        <f>IF(H146=0, "-", H134/H146)</f>
        <v>0.13531353135313531</v>
      </c>
      <c r="J134" s="8">
        <f t="shared" ref="J134:J144" si="10">IF(D134=0, "-", IF((B134-D134)/D134&lt;10, (B134-D134)/D134, "&gt;999%"))</f>
        <v>0.14285714285714285</v>
      </c>
      <c r="K134" s="9">
        <f t="shared" ref="K134:K144" si="11">IF(H134=0, "-", IF((F134-H134)/H134&lt;10, (F134-H134)/H134, "&gt;999%"))</f>
        <v>1.1219512195121952</v>
      </c>
    </row>
    <row r="135" spans="1:11" x14ac:dyDescent="0.2">
      <c r="A135" s="7" t="s">
        <v>279</v>
      </c>
      <c r="B135" s="65">
        <v>6</v>
      </c>
      <c r="C135" s="34">
        <f>IF(B146=0, "-", B135/B146)</f>
        <v>6.0606060606060608E-2</v>
      </c>
      <c r="D135" s="65">
        <v>11</v>
      </c>
      <c r="E135" s="9">
        <f>IF(D146=0, "-", D135/D146)</f>
        <v>0.1111111111111111</v>
      </c>
      <c r="F135" s="81">
        <v>32</v>
      </c>
      <c r="G135" s="34">
        <f>IF(F146=0, "-", F135/F146)</f>
        <v>5.3601340033500838E-2</v>
      </c>
      <c r="H135" s="65">
        <v>25</v>
      </c>
      <c r="I135" s="9">
        <f>IF(H146=0, "-", H135/H146)</f>
        <v>8.2508250825082508E-2</v>
      </c>
      <c r="J135" s="8">
        <f t="shared" si="10"/>
        <v>-0.45454545454545453</v>
      </c>
      <c r="K135" s="9">
        <f t="shared" si="11"/>
        <v>0.28000000000000003</v>
      </c>
    </row>
    <row r="136" spans="1:11" x14ac:dyDescent="0.2">
      <c r="A136" s="7" t="s">
        <v>280</v>
      </c>
      <c r="B136" s="65">
        <v>21</v>
      </c>
      <c r="C136" s="34">
        <f>IF(B146=0, "-", B136/B146)</f>
        <v>0.21212121212121213</v>
      </c>
      <c r="D136" s="65">
        <v>20</v>
      </c>
      <c r="E136" s="9">
        <f>IF(D146=0, "-", D136/D146)</f>
        <v>0.20202020202020202</v>
      </c>
      <c r="F136" s="81">
        <v>79</v>
      </c>
      <c r="G136" s="34">
        <f>IF(F146=0, "-", F136/F146)</f>
        <v>0.13232830820770519</v>
      </c>
      <c r="H136" s="65">
        <v>50</v>
      </c>
      <c r="I136" s="9">
        <f>IF(H146=0, "-", H136/H146)</f>
        <v>0.16501650165016502</v>
      </c>
      <c r="J136" s="8">
        <f t="shared" si="10"/>
        <v>0.05</v>
      </c>
      <c r="K136" s="9">
        <f t="shared" si="11"/>
        <v>0.57999999999999996</v>
      </c>
    </row>
    <row r="137" spans="1:11" x14ac:dyDescent="0.2">
      <c r="A137" s="7" t="s">
        <v>281</v>
      </c>
      <c r="B137" s="65">
        <v>3</v>
      </c>
      <c r="C137" s="34">
        <f>IF(B146=0, "-", B137/B146)</f>
        <v>3.0303030303030304E-2</v>
      </c>
      <c r="D137" s="65">
        <v>2</v>
      </c>
      <c r="E137" s="9">
        <f>IF(D146=0, "-", D137/D146)</f>
        <v>2.0202020202020204E-2</v>
      </c>
      <c r="F137" s="81">
        <v>14</v>
      </c>
      <c r="G137" s="34">
        <f>IF(F146=0, "-", F137/F146)</f>
        <v>2.3450586264656615E-2</v>
      </c>
      <c r="H137" s="65">
        <v>10</v>
      </c>
      <c r="I137" s="9">
        <f>IF(H146=0, "-", H137/H146)</f>
        <v>3.3003300330033E-2</v>
      </c>
      <c r="J137" s="8">
        <f t="shared" si="10"/>
        <v>0.5</v>
      </c>
      <c r="K137" s="9">
        <f t="shared" si="11"/>
        <v>0.4</v>
      </c>
    </row>
    <row r="138" spans="1:11" x14ac:dyDescent="0.2">
      <c r="A138" s="7" t="s">
        <v>282</v>
      </c>
      <c r="B138" s="65">
        <v>3</v>
      </c>
      <c r="C138" s="34">
        <f>IF(B146=0, "-", B138/B146)</f>
        <v>3.0303030303030304E-2</v>
      </c>
      <c r="D138" s="65">
        <v>3</v>
      </c>
      <c r="E138" s="9">
        <f>IF(D146=0, "-", D138/D146)</f>
        <v>3.0303030303030304E-2</v>
      </c>
      <c r="F138" s="81">
        <v>9</v>
      </c>
      <c r="G138" s="34">
        <f>IF(F146=0, "-", F138/F146)</f>
        <v>1.507537688442211E-2</v>
      </c>
      <c r="H138" s="65">
        <v>7</v>
      </c>
      <c r="I138" s="9">
        <f>IF(H146=0, "-", H138/H146)</f>
        <v>2.3102310231023101E-2</v>
      </c>
      <c r="J138" s="8">
        <f t="shared" si="10"/>
        <v>0</v>
      </c>
      <c r="K138" s="9">
        <f t="shared" si="11"/>
        <v>0.2857142857142857</v>
      </c>
    </row>
    <row r="139" spans="1:11" x14ac:dyDescent="0.2">
      <c r="A139" s="7" t="s">
        <v>283</v>
      </c>
      <c r="B139" s="65">
        <v>0</v>
      </c>
      <c r="C139" s="34">
        <f>IF(B146=0, "-", B139/B146)</f>
        <v>0</v>
      </c>
      <c r="D139" s="65">
        <v>0</v>
      </c>
      <c r="E139" s="9">
        <f>IF(D146=0, "-", D139/D146)</f>
        <v>0</v>
      </c>
      <c r="F139" s="81">
        <v>0</v>
      </c>
      <c r="G139" s="34">
        <f>IF(F146=0, "-", F139/F146)</f>
        <v>0</v>
      </c>
      <c r="H139" s="65">
        <v>6</v>
      </c>
      <c r="I139" s="9">
        <f>IF(H146=0, "-", H139/H146)</f>
        <v>1.9801980198019802E-2</v>
      </c>
      <c r="J139" s="8" t="str">
        <f t="shared" si="10"/>
        <v>-</v>
      </c>
      <c r="K139" s="9">
        <f t="shared" si="11"/>
        <v>-1</v>
      </c>
    </row>
    <row r="140" spans="1:11" x14ac:dyDescent="0.2">
      <c r="A140" s="7" t="s">
        <v>284</v>
      </c>
      <c r="B140" s="65">
        <v>10</v>
      </c>
      <c r="C140" s="34">
        <f>IF(B146=0, "-", B140/B146)</f>
        <v>0.10101010101010101</v>
      </c>
      <c r="D140" s="65">
        <v>5</v>
      </c>
      <c r="E140" s="9">
        <f>IF(D146=0, "-", D140/D146)</f>
        <v>5.0505050505050504E-2</v>
      </c>
      <c r="F140" s="81">
        <v>31</v>
      </c>
      <c r="G140" s="34">
        <f>IF(F146=0, "-", F140/F146)</f>
        <v>5.1926298157453935E-2</v>
      </c>
      <c r="H140" s="65">
        <v>23</v>
      </c>
      <c r="I140" s="9">
        <f>IF(H146=0, "-", H140/H146)</f>
        <v>7.590759075907591E-2</v>
      </c>
      <c r="J140" s="8">
        <f t="shared" si="10"/>
        <v>1</v>
      </c>
      <c r="K140" s="9">
        <f t="shared" si="11"/>
        <v>0.34782608695652173</v>
      </c>
    </row>
    <row r="141" spans="1:11" x14ac:dyDescent="0.2">
      <c r="A141" s="7" t="s">
        <v>285</v>
      </c>
      <c r="B141" s="65">
        <v>0</v>
      </c>
      <c r="C141" s="34">
        <f>IF(B146=0, "-", B141/B146)</f>
        <v>0</v>
      </c>
      <c r="D141" s="65">
        <v>1</v>
      </c>
      <c r="E141" s="9">
        <f>IF(D146=0, "-", D141/D146)</f>
        <v>1.0101010101010102E-2</v>
      </c>
      <c r="F141" s="81">
        <v>9</v>
      </c>
      <c r="G141" s="34">
        <f>IF(F146=0, "-", F141/F146)</f>
        <v>1.507537688442211E-2</v>
      </c>
      <c r="H141" s="65">
        <v>15</v>
      </c>
      <c r="I141" s="9">
        <f>IF(H146=0, "-", H141/H146)</f>
        <v>4.9504950495049507E-2</v>
      </c>
      <c r="J141" s="8">
        <f t="shared" si="10"/>
        <v>-1</v>
      </c>
      <c r="K141" s="9">
        <f t="shared" si="11"/>
        <v>-0.4</v>
      </c>
    </row>
    <row r="142" spans="1:11" x14ac:dyDescent="0.2">
      <c r="A142" s="7" t="s">
        <v>286</v>
      </c>
      <c r="B142" s="65">
        <v>23</v>
      </c>
      <c r="C142" s="34">
        <f>IF(B146=0, "-", B142/B146)</f>
        <v>0.23232323232323232</v>
      </c>
      <c r="D142" s="65">
        <v>39</v>
      </c>
      <c r="E142" s="9">
        <f>IF(D146=0, "-", D142/D146)</f>
        <v>0.39393939393939392</v>
      </c>
      <c r="F142" s="81">
        <v>199</v>
      </c>
      <c r="G142" s="34">
        <f>IF(F146=0, "-", F142/F146)</f>
        <v>0.33333333333333331</v>
      </c>
      <c r="H142" s="65">
        <v>106</v>
      </c>
      <c r="I142" s="9">
        <f>IF(H146=0, "-", H142/H146)</f>
        <v>0.34983498349834985</v>
      </c>
      <c r="J142" s="8">
        <f t="shared" si="10"/>
        <v>-0.41025641025641024</v>
      </c>
      <c r="K142" s="9">
        <f t="shared" si="11"/>
        <v>0.87735849056603776</v>
      </c>
    </row>
    <row r="143" spans="1:11" x14ac:dyDescent="0.2">
      <c r="A143" s="7" t="s">
        <v>287</v>
      </c>
      <c r="B143" s="65">
        <v>17</v>
      </c>
      <c r="C143" s="34">
        <f>IF(B146=0, "-", B143/B146)</f>
        <v>0.17171717171717171</v>
      </c>
      <c r="D143" s="65">
        <v>0</v>
      </c>
      <c r="E143" s="9">
        <f>IF(D146=0, "-", D143/D146)</f>
        <v>0</v>
      </c>
      <c r="F143" s="81">
        <v>137</v>
      </c>
      <c r="G143" s="34">
        <f>IF(F146=0, "-", F143/F146)</f>
        <v>0.22948073701842547</v>
      </c>
      <c r="H143" s="65">
        <v>0</v>
      </c>
      <c r="I143" s="9">
        <f>IF(H146=0, "-", H143/H146)</f>
        <v>0</v>
      </c>
      <c r="J143" s="8" t="str">
        <f t="shared" si="10"/>
        <v>-</v>
      </c>
      <c r="K143" s="9" t="str">
        <f t="shared" si="11"/>
        <v>-</v>
      </c>
    </row>
    <row r="144" spans="1:11" x14ac:dyDescent="0.2">
      <c r="A144" s="7" t="s">
        <v>288</v>
      </c>
      <c r="B144" s="65">
        <v>0</v>
      </c>
      <c r="C144" s="34">
        <f>IF(B146=0, "-", B144/B146)</f>
        <v>0</v>
      </c>
      <c r="D144" s="65">
        <v>4</v>
      </c>
      <c r="E144" s="9">
        <f>IF(D146=0, "-", D144/D146)</f>
        <v>4.0404040404040407E-2</v>
      </c>
      <c r="F144" s="81">
        <v>0</v>
      </c>
      <c r="G144" s="34">
        <f>IF(F146=0, "-", F144/F146)</f>
        <v>0</v>
      </c>
      <c r="H144" s="65">
        <v>20</v>
      </c>
      <c r="I144" s="9">
        <f>IF(H146=0, "-", H144/H146)</f>
        <v>6.6006600660066E-2</v>
      </c>
      <c r="J144" s="8">
        <f t="shared" si="10"/>
        <v>-1</v>
      </c>
      <c r="K144" s="9">
        <f t="shared" si="11"/>
        <v>-1</v>
      </c>
    </row>
    <row r="145" spans="1:11" x14ac:dyDescent="0.2">
      <c r="A145" s="2"/>
      <c r="B145" s="68"/>
      <c r="C145" s="33"/>
      <c r="D145" s="68"/>
      <c r="E145" s="6"/>
      <c r="F145" s="82"/>
      <c r="G145" s="33"/>
      <c r="H145" s="68"/>
      <c r="I145" s="6"/>
      <c r="J145" s="5"/>
      <c r="K145" s="6"/>
    </row>
    <row r="146" spans="1:11" s="43" customFormat="1" x14ac:dyDescent="0.2">
      <c r="A146" s="162" t="s">
        <v>606</v>
      </c>
      <c r="B146" s="71">
        <f>SUM(B134:B145)</f>
        <v>99</v>
      </c>
      <c r="C146" s="40">
        <f>B146/34633</f>
        <v>2.8585453180492593E-3</v>
      </c>
      <c r="D146" s="71">
        <f>SUM(D134:D145)</f>
        <v>99</v>
      </c>
      <c r="E146" s="41">
        <f>D146/34898</f>
        <v>2.8368387873230557E-3</v>
      </c>
      <c r="F146" s="77">
        <f>SUM(F134:F145)</f>
        <v>597</v>
      </c>
      <c r="G146" s="42">
        <f>F146/181900</f>
        <v>3.2820230896096758E-3</v>
      </c>
      <c r="H146" s="71">
        <f>SUM(H134:H145)</f>
        <v>303</v>
      </c>
      <c r="I146" s="41">
        <f>H146/140902</f>
        <v>2.1504307958723082E-3</v>
      </c>
      <c r="J146" s="37">
        <f>IF(D146=0, "-", IF((B146-D146)/D146&lt;10, (B146-D146)/D146, "&gt;999%"))</f>
        <v>0</v>
      </c>
      <c r="K146" s="38">
        <f>IF(H146=0, "-", IF((F146-H146)/H146&lt;10, (F146-H146)/H146, "&gt;999%"))</f>
        <v>0.97029702970297027</v>
      </c>
    </row>
    <row r="147" spans="1:11" x14ac:dyDescent="0.2">
      <c r="B147" s="83"/>
      <c r="D147" s="83"/>
      <c r="F147" s="83"/>
      <c r="H147" s="83"/>
    </row>
    <row r="148" spans="1:11" s="43" customFormat="1" x14ac:dyDescent="0.2">
      <c r="A148" s="162" t="s">
        <v>605</v>
      </c>
      <c r="B148" s="71">
        <v>190</v>
      </c>
      <c r="C148" s="40">
        <f>B148/34633</f>
        <v>5.4860970750440332E-3</v>
      </c>
      <c r="D148" s="71">
        <v>191</v>
      </c>
      <c r="E148" s="41">
        <f>D148/34898</f>
        <v>5.4730930139262994E-3</v>
      </c>
      <c r="F148" s="77">
        <v>1096</v>
      </c>
      <c r="G148" s="42">
        <f>F148/181900</f>
        <v>6.0252886201209452E-3</v>
      </c>
      <c r="H148" s="71">
        <v>729</v>
      </c>
      <c r="I148" s="41">
        <f>H148/140902</f>
        <v>5.173808746504663E-3</v>
      </c>
      <c r="J148" s="37">
        <f>IF(D148=0, "-", IF((B148-D148)/D148&lt;10, (B148-D148)/D148, "&gt;999%"))</f>
        <v>-5.235602094240838E-3</v>
      </c>
      <c r="K148" s="38">
        <f>IF(H148=0, "-", IF((F148-H148)/H148&lt;10, (F148-H148)/H148, "&gt;999%"))</f>
        <v>0.50342935528120714</v>
      </c>
    </row>
    <row r="149" spans="1:11" x14ac:dyDescent="0.2">
      <c r="B149" s="83"/>
      <c r="D149" s="83"/>
      <c r="F149" s="83"/>
      <c r="H149" s="83"/>
    </row>
    <row r="150" spans="1:11" ht="15.75" x14ac:dyDescent="0.25">
      <c r="A150" s="164" t="s">
        <v>118</v>
      </c>
      <c r="B150" s="196" t="s">
        <v>1</v>
      </c>
      <c r="C150" s="200"/>
      <c r="D150" s="200"/>
      <c r="E150" s="197"/>
      <c r="F150" s="196" t="s">
        <v>14</v>
      </c>
      <c r="G150" s="200"/>
      <c r="H150" s="200"/>
      <c r="I150" s="197"/>
      <c r="J150" s="196" t="s">
        <v>15</v>
      </c>
      <c r="K150" s="197"/>
    </row>
    <row r="151" spans="1:11" x14ac:dyDescent="0.2">
      <c r="A151" s="22"/>
      <c r="B151" s="196">
        <f>VALUE(RIGHT($B$2, 4))</f>
        <v>2021</v>
      </c>
      <c r="C151" s="197"/>
      <c r="D151" s="196">
        <f>B151-1</f>
        <v>2020</v>
      </c>
      <c r="E151" s="204"/>
      <c r="F151" s="196">
        <f>B151</f>
        <v>2021</v>
      </c>
      <c r="G151" s="204"/>
      <c r="H151" s="196">
        <f>D151</f>
        <v>2020</v>
      </c>
      <c r="I151" s="204"/>
      <c r="J151" s="140" t="s">
        <v>4</v>
      </c>
      <c r="K151" s="141" t="s">
        <v>2</v>
      </c>
    </row>
    <row r="152" spans="1:11" x14ac:dyDescent="0.2">
      <c r="A152" s="163" t="s">
        <v>146</v>
      </c>
      <c r="B152" s="61" t="s">
        <v>12</v>
      </c>
      <c r="C152" s="62" t="s">
        <v>13</v>
      </c>
      <c r="D152" s="61" t="s">
        <v>12</v>
      </c>
      <c r="E152" s="63" t="s">
        <v>13</v>
      </c>
      <c r="F152" s="62" t="s">
        <v>12</v>
      </c>
      <c r="G152" s="62" t="s">
        <v>13</v>
      </c>
      <c r="H152" s="61" t="s">
        <v>12</v>
      </c>
      <c r="I152" s="63" t="s">
        <v>13</v>
      </c>
      <c r="J152" s="61"/>
      <c r="K152" s="63"/>
    </row>
    <row r="153" spans="1:11" x14ac:dyDescent="0.2">
      <c r="A153" s="7" t="s">
        <v>289</v>
      </c>
      <c r="B153" s="65">
        <v>7</v>
      </c>
      <c r="C153" s="34">
        <f>IF(B155=0, "-", B153/B155)</f>
        <v>1</v>
      </c>
      <c r="D153" s="65">
        <v>22</v>
      </c>
      <c r="E153" s="9">
        <f>IF(D155=0, "-", D153/D155)</f>
        <v>1</v>
      </c>
      <c r="F153" s="81">
        <v>43</v>
      </c>
      <c r="G153" s="34">
        <f>IF(F155=0, "-", F153/F155)</f>
        <v>1</v>
      </c>
      <c r="H153" s="65">
        <v>71</v>
      </c>
      <c r="I153" s="9">
        <f>IF(H155=0, "-", H153/H155)</f>
        <v>1</v>
      </c>
      <c r="J153" s="8">
        <f>IF(D153=0, "-", IF((B153-D153)/D153&lt;10, (B153-D153)/D153, "&gt;999%"))</f>
        <v>-0.68181818181818177</v>
      </c>
      <c r="K153" s="9">
        <f>IF(H153=0, "-", IF((F153-H153)/H153&lt;10, (F153-H153)/H153, "&gt;999%"))</f>
        <v>-0.39436619718309857</v>
      </c>
    </row>
    <row r="154" spans="1:11" x14ac:dyDescent="0.2">
      <c r="A154" s="2"/>
      <c r="B154" s="68"/>
      <c r="C154" s="33"/>
      <c r="D154" s="68"/>
      <c r="E154" s="6"/>
      <c r="F154" s="82"/>
      <c r="G154" s="33"/>
      <c r="H154" s="68"/>
      <c r="I154" s="6"/>
      <c r="J154" s="5"/>
      <c r="K154" s="6"/>
    </row>
    <row r="155" spans="1:11" s="43" customFormat="1" x14ac:dyDescent="0.2">
      <c r="A155" s="162" t="s">
        <v>604</v>
      </c>
      <c r="B155" s="71">
        <f>SUM(B153:B154)</f>
        <v>7</v>
      </c>
      <c r="C155" s="40">
        <f>B155/34633</f>
        <v>2.021193659226749E-4</v>
      </c>
      <c r="D155" s="71">
        <f>SUM(D153:D154)</f>
        <v>22</v>
      </c>
      <c r="E155" s="41">
        <f>D155/34898</f>
        <v>6.3040861940512349E-4</v>
      </c>
      <c r="F155" s="77">
        <f>SUM(F153:F154)</f>
        <v>43</v>
      </c>
      <c r="G155" s="42">
        <f>F155/181900</f>
        <v>2.3639362286970864E-4</v>
      </c>
      <c r="H155" s="71">
        <f>SUM(H153:H154)</f>
        <v>71</v>
      </c>
      <c r="I155" s="41">
        <f>H155/140902</f>
        <v>5.0389632510539236E-4</v>
      </c>
      <c r="J155" s="37">
        <f>IF(D155=0, "-", IF((B155-D155)/D155&lt;10, (B155-D155)/D155, "&gt;999%"))</f>
        <v>-0.68181818181818177</v>
      </c>
      <c r="K155" s="38">
        <f>IF(H155=0, "-", IF((F155-H155)/H155&lt;10, (F155-H155)/H155, "&gt;999%"))</f>
        <v>-0.39436619718309857</v>
      </c>
    </row>
    <row r="156" spans="1:11" x14ac:dyDescent="0.2">
      <c r="B156" s="83"/>
      <c r="D156" s="83"/>
      <c r="F156" s="83"/>
      <c r="H156" s="83"/>
    </row>
    <row r="157" spans="1:11" x14ac:dyDescent="0.2">
      <c r="A157" s="163" t="s">
        <v>147</v>
      </c>
      <c r="B157" s="61" t="s">
        <v>12</v>
      </c>
      <c r="C157" s="62" t="s">
        <v>13</v>
      </c>
      <c r="D157" s="61" t="s">
        <v>12</v>
      </c>
      <c r="E157" s="63" t="s">
        <v>13</v>
      </c>
      <c r="F157" s="62" t="s">
        <v>12</v>
      </c>
      <c r="G157" s="62" t="s">
        <v>13</v>
      </c>
      <c r="H157" s="61" t="s">
        <v>12</v>
      </c>
      <c r="I157" s="63" t="s">
        <v>13</v>
      </c>
      <c r="J157" s="61"/>
      <c r="K157" s="63"/>
    </row>
    <row r="158" spans="1:11" x14ac:dyDescent="0.2">
      <c r="A158" s="7" t="s">
        <v>290</v>
      </c>
      <c r="B158" s="65">
        <v>1</v>
      </c>
      <c r="C158" s="34">
        <f>IF(B171=0, "-", B158/B171)</f>
        <v>2.7777777777777776E-2</v>
      </c>
      <c r="D158" s="65">
        <v>0</v>
      </c>
      <c r="E158" s="9">
        <f>IF(D171=0, "-", D158/D171)</f>
        <v>0</v>
      </c>
      <c r="F158" s="81">
        <v>8</v>
      </c>
      <c r="G158" s="34">
        <f>IF(F171=0, "-", F158/F171)</f>
        <v>6.2992125984251968E-2</v>
      </c>
      <c r="H158" s="65">
        <v>4</v>
      </c>
      <c r="I158" s="9">
        <f>IF(H171=0, "-", H158/H171)</f>
        <v>4.5977011494252873E-2</v>
      </c>
      <c r="J158" s="8" t="str">
        <f t="shared" ref="J158:J169" si="12">IF(D158=0, "-", IF((B158-D158)/D158&lt;10, (B158-D158)/D158, "&gt;999%"))</f>
        <v>-</v>
      </c>
      <c r="K158" s="9">
        <f t="shared" ref="K158:K169" si="13">IF(H158=0, "-", IF((F158-H158)/H158&lt;10, (F158-H158)/H158, "&gt;999%"))</f>
        <v>1</v>
      </c>
    </row>
    <row r="159" spans="1:11" x14ac:dyDescent="0.2">
      <c r="A159" s="7" t="s">
        <v>291</v>
      </c>
      <c r="B159" s="65">
        <v>1</v>
      </c>
      <c r="C159" s="34">
        <f>IF(B171=0, "-", B159/B171)</f>
        <v>2.7777777777777776E-2</v>
      </c>
      <c r="D159" s="65">
        <v>0</v>
      </c>
      <c r="E159" s="9">
        <f>IF(D171=0, "-", D159/D171)</f>
        <v>0</v>
      </c>
      <c r="F159" s="81">
        <v>5</v>
      </c>
      <c r="G159" s="34">
        <f>IF(F171=0, "-", F159/F171)</f>
        <v>3.937007874015748E-2</v>
      </c>
      <c r="H159" s="65">
        <v>1</v>
      </c>
      <c r="I159" s="9">
        <f>IF(H171=0, "-", H159/H171)</f>
        <v>1.1494252873563218E-2</v>
      </c>
      <c r="J159" s="8" t="str">
        <f t="shared" si="12"/>
        <v>-</v>
      </c>
      <c r="K159" s="9">
        <f t="shared" si="13"/>
        <v>4</v>
      </c>
    </row>
    <row r="160" spans="1:11" x14ac:dyDescent="0.2">
      <c r="A160" s="7" t="s">
        <v>292</v>
      </c>
      <c r="B160" s="65">
        <v>15</v>
      </c>
      <c r="C160" s="34">
        <f>IF(B171=0, "-", B160/B171)</f>
        <v>0.41666666666666669</v>
      </c>
      <c r="D160" s="65">
        <v>0</v>
      </c>
      <c r="E160" s="9">
        <f>IF(D171=0, "-", D160/D171)</f>
        <v>0</v>
      </c>
      <c r="F160" s="81">
        <v>15</v>
      </c>
      <c r="G160" s="34">
        <f>IF(F171=0, "-", F160/F171)</f>
        <v>0.11811023622047244</v>
      </c>
      <c r="H160" s="65">
        <v>2</v>
      </c>
      <c r="I160" s="9">
        <f>IF(H171=0, "-", H160/H171)</f>
        <v>2.2988505747126436E-2</v>
      </c>
      <c r="J160" s="8" t="str">
        <f t="shared" si="12"/>
        <v>-</v>
      </c>
      <c r="K160" s="9">
        <f t="shared" si="13"/>
        <v>6.5</v>
      </c>
    </row>
    <row r="161" spans="1:11" x14ac:dyDescent="0.2">
      <c r="A161" s="7" t="s">
        <v>293</v>
      </c>
      <c r="B161" s="65">
        <v>3</v>
      </c>
      <c r="C161" s="34">
        <f>IF(B171=0, "-", B161/B171)</f>
        <v>8.3333333333333329E-2</v>
      </c>
      <c r="D161" s="65">
        <v>6</v>
      </c>
      <c r="E161" s="9">
        <f>IF(D171=0, "-", D161/D171)</f>
        <v>0.23076923076923078</v>
      </c>
      <c r="F161" s="81">
        <v>22</v>
      </c>
      <c r="G161" s="34">
        <f>IF(F171=0, "-", F161/F171)</f>
        <v>0.17322834645669291</v>
      </c>
      <c r="H161" s="65">
        <v>17</v>
      </c>
      <c r="I161" s="9">
        <f>IF(H171=0, "-", H161/H171)</f>
        <v>0.19540229885057472</v>
      </c>
      <c r="J161" s="8">
        <f t="shared" si="12"/>
        <v>-0.5</v>
      </c>
      <c r="K161" s="9">
        <f t="shared" si="13"/>
        <v>0.29411764705882354</v>
      </c>
    </row>
    <row r="162" spans="1:11" x14ac:dyDescent="0.2">
      <c r="A162" s="7" t="s">
        <v>294</v>
      </c>
      <c r="B162" s="65">
        <v>2</v>
      </c>
      <c r="C162" s="34">
        <f>IF(B171=0, "-", B162/B171)</f>
        <v>5.5555555555555552E-2</v>
      </c>
      <c r="D162" s="65">
        <v>8</v>
      </c>
      <c r="E162" s="9">
        <f>IF(D171=0, "-", D162/D171)</f>
        <v>0.30769230769230771</v>
      </c>
      <c r="F162" s="81">
        <v>8</v>
      </c>
      <c r="G162" s="34">
        <f>IF(F171=0, "-", F162/F171)</f>
        <v>6.2992125984251968E-2</v>
      </c>
      <c r="H162" s="65">
        <v>22</v>
      </c>
      <c r="I162" s="9">
        <f>IF(H171=0, "-", H162/H171)</f>
        <v>0.25287356321839083</v>
      </c>
      <c r="J162" s="8">
        <f t="shared" si="12"/>
        <v>-0.75</v>
      </c>
      <c r="K162" s="9">
        <f t="shared" si="13"/>
        <v>-0.63636363636363635</v>
      </c>
    </row>
    <row r="163" spans="1:11" x14ac:dyDescent="0.2">
      <c r="A163" s="7" t="s">
        <v>295</v>
      </c>
      <c r="B163" s="65">
        <v>0</v>
      </c>
      <c r="C163" s="34">
        <f>IF(B171=0, "-", B163/B171)</f>
        <v>0</v>
      </c>
      <c r="D163" s="65">
        <v>2</v>
      </c>
      <c r="E163" s="9">
        <f>IF(D171=0, "-", D163/D171)</f>
        <v>7.6923076923076927E-2</v>
      </c>
      <c r="F163" s="81">
        <v>1</v>
      </c>
      <c r="G163" s="34">
        <f>IF(F171=0, "-", F163/F171)</f>
        <v>7.874015748031496E-3</v>
      </c>
      <c r="H163" s="65">
        <v>5</v>
      </c>
      <c r="I163" s="9">
        <f>IF(H171=0, "-", H163/H171)</f>
        <v>5.7471264367816091E-2</v>
      </c>
      <c r="J163" s="8">
        <f t="shared" si="12"/>
        <v>-1</v>
      </c>
      <c r="K163" s="9">
        <f t="shared" si="13"/>
        <v>-0.8</v>
      </c>
    </row>
    <row r="164" spans="1:11" x14ac:dyDescent="0.2">
      <c r="A164" s="7" t="s">
        <v>296</v>
      </c>
      <c r="B164" s="65">
        <v>2</v>
      </c>
      <c r="C164" s="34">
        <f>IF(B171=0, "-", B164/B171)</f>
        <v>5.5555555555555552E-2</v>
      </c>
      <c r="D164" s="65">
        <v>1</v>
      </c>
      <c r="E164" s="9">
        <f>IF(D171=0, "-", D164/D171)</f>
        <v>3.8461538461538464E-2</v>
      </c>
      <c r="F164" s="81">
        <v>8</v>
      </c>
      <c r="G164" s="34">
        <f>IF(F171=0, "-", F164/F171)</f>
        <v>6.2992125984251968E-2</v>
      </c>
      <c r="H164" s="65">
        <v>5</v>
      </c>
      <c r="I164" s="9">
        <f>IF(H171=0, "-", H164/H171)</f>
        <v>5.7471264367816091E-2</v>
      </c>
      <c r="J164" s="8">
        <f t="shared" si="12"/>
        <v>1</v>
      </c>
      <c r="K164" s="9">
        <f t="shared" si="13"/>
        <v>0.6</v>
      </c>
    </row>
    <row r="165" spans="1:11" x14ac:dyDescent="0.2">
      <c r="A165" s="7" t="s">
        <v>297</v>
      </c>
      <c r="B165" s="65">
        <v>1</v>
      </c>
      <c r="C165" s="34">
        <f>IF(B171=0, "-", B165/B171)</f>
        <v>2.7777777777777776E-2</v>
      </c>
      <c r="D165" s="65">
        <v>0</v>
      </c>
      <c r="E165" s="9">
        <f>IF(D171=0, "-", D165/D171)</f>
        <v>0</v>
      </c>
      <c r="F165" s="81">
        <v>3</v>
      </c>
      <c r="G165" s="34">
        <f>IF(F171=0, "-", F165/F171)</f>
        <v>2.3622047244094488E-2</v>
      </c>
      <c r="H165" s="65">
        <v>0</v>
      </c>
      <c r="I165" s="9">
        <f>IF(H171=0, "-", H165/H171)</f>
        <v>0</v>
      </c>
      <c r="J165" s="8" t="str">
        <f t="shared" si="12"/>
        <v>-</v>
      </c>
      <c r="K165" s="9" t="str">
        <f t="shared" si="13"/>
        <v>-</v>
      </c>
    </row>
    <row r="166" spans="1:11" x14ac:dyDescent="0.2">
      <c r="A166" s="7" t="s">
        <v>298</v>
      </c>
      <c r="B166" s="65">
        <v>1</v>
      </c>
      <c r="C166" s="34">
        <f>IF(B171=0, "-", B166/B171)</f>
        <v>2.7777777777777776E-2</v>
      </c>
      <c r="D166" s="65">
        <v>3</v>
      </c>
      <c r="E166" s="9">
        <f>IF(D171=0, "-", D166/D171)</f>
        <v>0.11538461538461539</v>
      </c>
      <c r="F166" s="81">
        <v>3</v>
      </c>
      <c r="G166" s="34">
        <f>IF(F171=0, "-", F166/F171)</f>
        <v>2.3622047244094488E-2</v>
      </c>
      <c r="H166" s="65">
        <v>9</v>
      </c>
      <c r="I166" s="9">
        <f>IF(H171=0, "-", H166/H171)</f>
        <v>0.10344827586206896</v>
      </c>
      <c r="J166" s="8">
        <f t="shared" si="12"/>
        <v>-0.66666666666666663</v>
      </c>
      <c r="K166" s="9">
        <f t="shared" si="13"/>
        <v>-0.66666666666666663</v>
      </c>
    </row>
    <row r="167" spans="1:11" x14ac:dyDescent="0.2">
      <c r="A167" s="7" t="s">
        <v>299</v>
      </c>
      <c r="B167" s="65">
        <v>8</v>
      </c>
      <c r="C167" s="34">
        <f>IF(B171=0, "-", B167/B171)</f>
        <v>0.22222222222222221</v>
      </c>
      <c r="D167" s="65">
        <v>6</v>
      </c>
      <c r="E167" s="9">
        <f>IF(D171=0, "-", D167/D171)</f>
        <v>0.23076923076923078</v>
      </c>
      <c r="F167" s="81">
        <v>47</v>
      </c>
      <c r="G167" s="34">
        <f>IF(F171=0, "-", F167/F171)</f>
        <v>0.37007874015748032</v>
      </c>
      <c r="H167" s="65">
        <v>20</v>
      </c>
      <c r="I167" s="9">
        <f>IF(H171=0, "-", H167/H171)</f>
        <v>0.22988505747126436</v>
      </c>
      <c r="J167" s="8">
        <f t="shared" si="12"/>
        <v>0.33333333333333331</v>
      </c>
      <c r="K167" s="9">
        <f t="shared" si="13"/>
        <v>1.35</v>
      </c>
    </row>
    <row r="168" spans="1:11" x14ac:dyDescent="0.2">
      <c r="A168" s="7" t="s">
        <v>300</v>
      </c>
      <c r="B168" s="65">
        <v>2</v>
      </c>
      <c r="C168" s="34">
        <f>IF(B171=0, "-", B168/B171)</f>
        <v>5.5555555555555552E-2</v>
      </c>
      <c r="D168" s="65">
        <v>0</v>
      </c>
      <c r="E168" s="9">
        <f>IF(D171=0, "-", D168/D171)</f>
        <v>0</v>
      </c>
      <c r="F168" s="81">
        <v>6</v>
      </c>
      <c r="G168" s="34">
        <f>IF(F171=0, "-", F168/F171)</f>
        <v>4.7244094488188976E-2</v>
      </c>
      <c r="H168" s="65">
        <v>2</v>
      </c>
      <c r="I168" s="9">
        <f>IF(H171=0, "-", H168/H171)</f>
        <v>2.2988505747126436E-2</v>
      </c>
      <c r="J168" s="8" t="str">
        <f t="shared" si="12"/>
        <v>-</v>
      </c>
      <c r="K168" s="9">
        <f t="shared" si="13"/>
        <v>2</v>
      </c>
    </row>
    <row r="169" spans="1:11" x14ac:dyDescent="0.2">
      <c r="A169" s="7" t="s">
        <v>301</v>
      </c>
      <c r="B169" s="65">
        <v>0</v>
      </c>
      <c r="C169" s="34">
        <f>IF(B171=0, "-", B169/B171)</f>
        <v>0</v>
      </c>
      <c r="D169" s="65">
        <v>0</v>
      </c>
      <c r="E169" s="9">
        <f>IF(D171=0, "-", D169/D171)</f>
        <v>0</v>
      </c>
      <c r="F169" s="81">
        <v>1</v>
      </c>
      <c r="G169" s="34">
        <f>IF(F171=0, "-", F169/F171)</f>
        <v>7.874015748031496E-3</v>
      </c>
      <c r="H169" s="65">
        <v>0</v>
      </c>
      <c r="I169" s="9">
        <f>IF(H171=0, "-", H169/H171)</f>
        <v>0</v>
      </c>
      <c r="J169" s="8" t="str">
        <f t="shared" si="12"/>
        <v>-</v>
      </c>
      <c r="K169" s="9" t="str">
        <f t="shared" si="13"/>
        <v>-</v>
      </c>
    </row>
    <row r="170" spans="1:11" x14ac:dyDescent="0.2">
      <c r="A170" s="2"/>
      <c r="B170" s="68"/>
      <c r="C170" s="33"/>
      <c r="D170" s="68"/>
      <c r="E170" s="6"/>
      <c r="F170" s="82"/>
      <c r="G170" s="33"/>
      <c r="H170" s="68"/>
      <c r="I170" s="6"/>
      <c r="J170" s="5"/>
      <c r="K170" s="6"/>
    </row>
    <row r="171" spans="1:11" s="43" customFormat="1" x14ac:dyDescent="0.2">
      <c r="A171" s="162" t="s">
        <v>603</v>
      </c>
      <c r="B171" s="71">
        <f>SUM(B158:B170)</f>
        <v>36</v>
      </c>
      <c r="C171" s="40">
        <f>B171/34633</f>
        <v>1.0394710247451852E-3</v>
      </c>
      <c r="D171" s="71">
        <f>SUM(D158:D170)</f>
        <v>26</v>
      </c>
      <c r="E171" s="41">
        <f>D171/34898</f>
        <v>7.4502836838787328E-4</v>
      </c>
      <c r="F171" s="77">
        <f>SUM(F158:F170)</f>
        <v>127</v>
      </c>
      <c r="G171" s="42">
        <f>F171/181900</f>
        <v>6.9818581638262777E-4</v>
      </c>
      <c r="H171" s="71">
        <f>SUM(H158:H170)</f>
        <v>87</v>
      </c>
      <c r="I171" s="41">
        <f>H171/140902</f>
        <v>6.1745042653759351E-4</v>
      </c>
      <c r="J171" s="37">
        <f>IF(D171=0, "-", IF((B171-D171)/D171&lt;10, (B171-D171)/D171, "&gt;999%"))</f>
        <v>0.38461538461538464</v>
      </c>
      <c r="K171" s="38">
        <f>IF(H171=0, "-", IF((F171-H171)/H171&lt;10, (F171-H171)/H171, "&gt;999%"))</f>
        <v>0.45977011494252873</v>
      </c>
    </row>
    <row r="172" spans="1:11" x14ac:dyDescent="0.2">
      <c r="B172" s="83"/>
      <c r="D172" s="83"/>
      <c r="F172" s="83"/>
      <c r="H172" s="83"/>
    </row>
    <row r="173" spans="1:11" s="43" customFormat="1" x14ac:dyDescent="0.2">
      <c r="A173" s="162" t="s">
        <v>602</v>
      </c>
      <c r="B173" s="71">
        <v>43</v>
      </c>
      <c r="C173" s="40">
        <f>B173/34633</f>
        <v>1.2415903906678601E-3</v>
      </c>
      <c r="D173" s="71">
        <v>48</v>
      </c>
      <c r="E173" s="41">
        <f>D173/34898</f>
        <v>1.3754369877929968E-3</v>
      </c>
      <c r="F173" s="77">
        <v>170</v>
      </c>
      <c r="G173" s="42">
        <f>F173/181900</f>
        <v>9.3457943925233649E-4</v>
      </c>
      <c r="H173" s="71">
        <v>158</v>
      </c>
      <c r="I173" s="41">
        <f>H173/140902</f>
        <v>1.121346751642986E-3</v>
      </c>
      <c r="J173" s="37">
        <f>IF(D173=0, "-", IF((B173-D173)/D173&lt;10, (B173-D173)/D173, "&gt;999%"))</f>
        <v>-0.10416666666666667</v>
      </c>
      <c r="K173" s="38">
        <f>IF(H173=0, "-", IF((F173-H173)/H173&lt;10, (F173-H173)/H173, "&gt;999%"))</f>
        <v>7.5949367088607597E-2</v>
      </c>
    </row>
    <row r="174" spans="1:11" x14ac:dyDescent="0.2">
      <c r="B174" s="83"/>
      <c r="D174" s="83"/>
      <c r="F174" s="83"/>
      <c r="H174" s="83"/>
    </row>
    <row r="175" spans="1:11" ht="15.75" x14ac:dyDescent="0.25">
      <c r="A175" s="164" t="s">
        <v>119</v>
      </c>
      <c r="B175" s="196" t="s">
        <v>1</v>
      </c>
      <c r="C175" s="200"/>
      <c r="D175" s="200"/>
      <c r="E175" s="197"/>
      <c r="F175" s="196" t="s">
        <v>14</v>
      </c>
      <c r="G175" s="200"/>
      <c r="H175" s="200"/>
      <c r="I175" s="197"/>
      <c r="J175" s="196" t="s">
        <v>15</v>
      </c>
      <c r="K175" s="197"/>
    </row>
    <row r="176" spans="1:11" x14ac:dyDescent="0.2">
      <c r="A176" s="22"/>
      <c r="B176" s="196">
        <f>VALUE(RIGHT($B$2, 4))</f>
        <v>2021</v>
      </c>
      <c r="C176" s="197"/>
      <c r="D176" s="196">
        <f>B176-1</f>
        <v>2020</v>
      </c>
      <c r="E176" s="204"/>
      <c r="F176" s="196">
        <f>B176</f>
        <v>2021</v>
      </c>
      <c r="G176" s="204"/>
      <c r="H176" s="196">
        <f>D176</f>
        <v>2020</v>
      </c>
      <c r="I176" s="204"/>
      <c r="J176" s="140" t="s">
        <v>4</v>
      </c>
      <c r="K176" s="141" t="s">
        <v>2</v>
      </c>
    </row>
    <row r="177" spans="1:11" x14ac:dyDescent="0.2">
      <c r="A177" s="163" t="s">
        <v>148</v>
      </c>
      <c r="B177" s="61" t="s">
        <v>12</v>
      </c>
      <c r="C177" s="62" t="s">
        <v>13</v>
      </c>
      <c r="D177" s="61" t="s">
        <v>12</v>
      </c>
      <c r="E177" s="63" t="s">
        <v>13</v>
      </c>
      <c r="F177" s="62" t="s">
        <v>12</v>
      </c>
      <c r="G177" s="62" t="s">
        <v>13</v>
      </c>
      <c r="H177" s="61" t="s">
        <v>12</v>
      </c>
      <c r="I177" s="63" t="s">
        <v>13</v>
      </c>
      <c r="J177" s="61"/>
      <c r="K177" s="63"/>
    </row>
    <row r="178" spans="1:11" x14ac:dyDescent="0.2">
      <c r="A178" s="7" t="s">
        <v>302</v>
      </c>
      <c r="B178" s="65">
        <v>39</v>
      </c>
      <c r="C178" s="34">
        <f>IF(B187=0, "-", B178/B187)</f>
        <v>0.13310580204778158</v>
      </c>
      <c r="D178" s="65">
        <v>51</v>
      </c>
      <c r="E178" s="9">
        <f>IF(D187=0, "-", D178/D187)</f>
        <v>0.1650485436893204</v>
      </c>
      <c r="F178" s="81">
        <v>268</v>
      </c>
      <c r="G178" s="34">
        <f>IF(F187=0, "-", F178/F187)</f>
        <v>0.12593984962406016</v>
      </c>
      <c r="H178" s="65">
        <v>234</v>
      </c>
      <c r="I178" s="9">
        <f>IF(H187=0, "-", H178/H187)</f>
        <v>0.16714285714285715</v>
      </c>
      <c r="J178" s="8">
        <f t="shared" ref="J178:J185" si="14">IF(D178=0, "-", IF((B178-D178)/D178&lt;10, (B178-D178)/D178, "&gt;999%"))</f>
        <v>-0.23529411764705882</v>
      </c>
      <c r="K178" s="9">
        <f t="shared" ref="K178:K185" si="15">IF(H178=0, "-", IF((F178-H178)/H178&lt;10, (F178-H178)/H178, "&gt;999%"))</f>
        <v>0.14529914529914531</v>
      </c>
    </row>
    <row r="179" spans="1:11" x14ac:dyDescent="0.2">
      <c r="A179" s="7" t="s">
        <v>303</v>
      </c>
      <c r="B179" s="65">
        <v>19</v>
      </c>
      <c r="C179" s="34">
        <f>IF(B187=0, "-", B179/B187)</f>
        <v>6.4846416382252553E-2</v>
      </c>
      <c r="D179" s="65">
        <v>20</v>
      </c>
      <c r="E179" s="9">
        <f>IF(D187=0, "-", D179/D187)</f>
        <v>6.4724919093851127E-2</v>
      </c>
      <c r="F179" s="81">
        <v>153</v>
      </c>
      <c r="G179" s="34">
        <f>IF(F187=0, "-", F179/F187)</f>
        <v>7.1898496240601503E-2</v>
      </c>
      <c r="H179" s="65">
        <v>108</v>
      </c>
      <c r="I179" s="9">
        <f>IF(H187=0, "-", H179/H187)</f>
        <v>7.7142857142857138E-2</v>
      </c>
      <c r="J179" s="8">
        <f t="shared" si="14"/>
        <v>-0.05</v>
      </c>
      <c r="K179" s="9">
        <f t="shared" si="15"/>
        <v>0.41666666666666669</v>
      </c>
    </row>
    <row r="180" spans="1:11" x14ac:dyDescent="0.2">
      <c r="A180" s="7" t="s">
        <v>304</v>
      </c>
      <c r="B180" s="65">
        <v>126</v>
      </c>
      <c r="C180" s="34">
        <f>IF(B187=0, "-", B180/B187)</f>
        <v>0.43003412969283278</v>
      </c>
      <c r="D180" s="65">
        <v>175</v>
      </c>
      <c r="E180" s="9">
        <f>IF(D187=0, "-", D180/D187)</f>
        <v>0.56634304207119746</v>
      </c>
      <c r="F180" s="81">
        <v>1129</v>
      </c>
      <c r="G180" s="34">
        <f>IF(F187=0, "-", F180/F187)</f>
        <v>0.53054511278195493</v>
      </c>
      <c r="H180" s="65">
        <v>735</v>
      </c>
      <c r="I180" s="9">
        <f>IF(H187=0, "-", H180/H187)</f>
        <v>0.52500000000000002</v>
      </c>
      <c r="J180" s="8">
        <f t="shared" si="14"/>
        <v>-0.28000000000000003</v>
      </c>
      <c r="K180" s="9">
        <f t="shared" si="15"/>
        <v>0.53605442176870743</v>
      </c>
    </row>
    <row r="181" spans="1:11" x14ac:dyDescent="0.2">
      <c r="A181" s="7" t="s">
        <v>305</v>
      </c>
      <c r="B181" s="65">
        <v>50</v>
      </c>
      <c r="C181" s="34">
        <f>IF(B187=0, "-", B181/B187)</f>
        <v>0.17064846416382254</v>
      </c>
      <c r="D181" s="65">
        <v>35</v>
      </c>
      <c r="E181" s="9">
        <f>IF(D187=0, "-", D181/D187)</f>
        <v>0.11326860841423948</v>
      </c>
      <c r="F181" s="81">
        <v>221</v>
      </c>
      <c r="G181" s="34">
        <f>IF(F187=0, "-", F181/F187)</f>
        <v>0.10385338345864661</v>
      </c>
      <c r="H181" s="65">
        <v>158</v>
      </c>
      <c r="I181" s="9">
        <f>IF(H187=0, "-", H181/H187)</f>
        <v>0.11285714285714285</v>
      </c>
      <c r="J181" s="8">
        <f t="shared" si="14"/>
        <v>0.42857142857142855</v>
      </c>
      <c r="K181" s="9">
        <f t="shared" si="15"/>
        <v>0.39873417721518989</v>
      </c>
    </row>
    <row r="182" spans="1:11" x14ac:dyDescent="0.2">
      <c r="A182" s="7" t="s">
        <v>306</v>
      </c>
      <c r="B182" s="65">
        <v>0</v>
      </c>
      <c r="C182" s="34">
        <f>IF(B187=0, "-", B182/B187)</f>
        <v>0</v>
      </c>
      <c r="D182" s="65">
        <v>8</v>
      </c>
      <c r="E182" s="9">
        <f>IF(D187=0, "-", D182/D187)</f>
        <v>2.5889967637540454E-2</v>
      </c>
      <c r="F182" s="81">
        <v>1</v>
      </c>
      <c r="G182" s="34">
        <f>IF(F187=0, "-", F182/F187)</f>
        <v>4.6992481203007516E-4</v>
      </c>
      <c r="H182" s="65">
        <v>27</v>
      </c>
      <c r="I182" s="9">
        <f>IF(H187=0, "-", H182/H187)</f>
        <v>1.9285714285714285E-2</v>
      </c>
      <c r="J182" s="8">
        <f t="shared" si="14"/>
        <v>-1</v>
      </c>
      <c r="K182" s="9">
        <f t="shared" si="15"/>
        <v>-0.96296296296296291</v>
      </c>
    </row>
    <row r="183" spans="1:11" x14ac:dyDescent="0.2">
      <c r="A183" s="7" t="s">
        <v>307</v>
      </c>
      <c r="B183" s="65">
        <v>0</v>
      </c>
      <c r="C183" s="34">
        <f>IF(B187=0, "-", B183/B187)</f>
        <v>0</v>
      </c>
      <c r="D183" s="65">
        <v>16</v>
      </c>
      <c r="E183" s="9">
        <f>IF(D187=0, "-", D183/D187)</f>
        <v>5.1779935275080909E-2</v>
      </c>
      <c r="F183" s="81">
        <v>23</v>
      </c>
      <c r="G183" s="34">
        <f>IF(F187=0, "-", F183/F187)</f>
        <v>1.0808270676691729E-2</v>
      </c>
      <c r="H183" s="65">
        <v>44</v>
      </c>
      <c r="I183" s="9">
        <f>IF(H187=0, "-", H183/H187)</f>
        <v>3.1428571428571431E-2</v>
      </c>
      <c r="J183" s="8">
        <f t="shared" si="14"/>
        <v>-1</v>
      </c>
      <c r="K183" s="9">
        <f t="shared" si="15"/>
        <v>-0.47727272727272729</v>
      </c>
    </row>
    <row r="184" spans="1:11" x14ac:dyDescent="0.2">
      <c r="A184" s="7" t="s">
        <v>308</v>
      </c>
      <c r="B184" s="65">
        <v>7</v>
      </c>
      <c r="C184" s="34">
        <f>IF(B187=0, "-", B184/B187)</f>
        <v>2.3890784982935155E-2</v>
      </c>
      <c r="D184" s="65">
        <v>0</v>
      </c>
      <c r="E184" s="9">
        <f>IF(D187=0, "-", D184/D187)</f>
        <v>0</v>
      </c>
      <c r="F184" s="81">
        <v>27</v>
      </c>
      <c r="G184" s="34">
        <f>IF(F187=0, "-", F184/F187)</f>
        <v>1.2687969924812029E-2</v>
      </c>
      <c r="H184" s="65">
        <v>1</v>
      </c>
      <c r="I184" s="9">
        <f>IF(H187=0, "-", H184/H187)</f>
        <v>7.1428571428571429E-4</v>
      </c>
      <c r="J184" s="8" t="str">
        <f t="shared" si="14"/>
        <v>-</v>
      </c>
      <c r="K184" s="9" t="str">
        <f t="shared" si="15"/>
        <v>&gt;999%</v>
      </c>
    </row>
    <row r="185" spans="1:11" x14ac:dyDescent="0.2">
      <c r="A185" s="7" t="s">
        <v>309</v>
      </c>
      <c r="B185" s="65">
        <v>52</v>
      </c>
      <c r="C185" s="34">
        <f>IF(B187=0, "-", B185/B187)</f>
        <v>0.17747440273037543</v>
      </c>
      <c r="D185" s="65">
        <v>4</v>
      </c>
      <c r="E185" s="9">
        <f>IF(D187=0, "-", D185/D187)</f>
        <v>1.2944983818770227E-2</v>
      </c>
      <c r="F185" s="81">
        <v>306</v>
      </c>
      <c r="G185" s="34">
        <f>IF(F187=0, "-", F185/F187)</f>
        <v>0.14379699248120301</v>
      </c>
      <c r="H185" s="65">
        <v>93</v>
      </c>
      <c r="I185" s="9">
        <f>IF(H187=0, "-", H185/H187)</f>
        <v>6.6428571428571434E-2</v>
      </c>
      <c r="J185" s="8" t="str">
        <f t="shared" si="14"/>
        <v>&gt;999%</v>
      </c>
      <c r="K185" s="9">
        <f t="shared" si="15"/>
        <v>2.2903225806451615</v>
      </c>
    </row>
    <row r="186" spans="1:11" x14ac:dyDescent="0.2">
      <c r="A186" s="2"/>
      <c r="B186" s="68"/>
      <c r="C186" s="33"/>
      <c r="D186" s="68"/>
      <c r="E186" s="6"/>
      <c r="F186" s="82"/>
      <c r="G186" s="33"/>
      <c r="H186" s="68"/>
      <c r="I186" s="6"/>
      <c r="J186" s="5"/>
      <c r="K186" s="6"/>
    </row>
    <row r="187" spans="1:11" s="43" customFormat="1" x14ac:dyDescent="0.2">
      <c r="A187" s="162" t="s">
        <v>601</v>
      </c>
      <c r="B187" s="71">
        <f>SUM(B178:B186)</f>
        <v>293</v>
      </c>
      <c r="C187" s="40">
        <f>B187/34633</f>
        <v>8.4601391736205348E-3</v>
      </c>
      <c r="D187" s="71">
        <f>SUM(D178:D186)</f>
        <v>309</v>
      </c>
      <c r="E187" s="41">
        <f>D187/34898</f>
        <v>8.8543756089174159E-3</v>
      </c>
      <c r="F187" s="77">
        <f>SUM(F178:F186)</f>
        <v>2128</v>
      </c>
      <c r="G187" s="42">
        <f>F187/181900</f>
        <v>1.1698735568993953E-2</v>
      </c>
      <c r="H187" s="71">
        <f>SUM(H178:H186)</f>
        <v>1400</v>
      </c>
      <c r="I187" s="41">
        <f>H187/140902</f>
        <v>9.9359838753175968E-3</v>
      </c>
      <c r="J187" s="37">
        <f>IF(D187=0, "-", IF((B187-D187)/D187&lt;10, (B187-D187)/D187, "&gt;999%"))</f>
        <v>-5.1779935275080909E-2</v>
      </c>
      <c r="K187" s="38">
        <f>IF(H187=0, "-", IF((F187-H187)/H187&lt;10, (F187-H187)/H187, "&gt;999%"))</f>
        <v>0.52</v>
      </c>
    </row>
    <row r="188" spans="1:11" x14ac:dyDescent="0.2">
      <c r="B188" s="83"/>
      <c r="D188" s="83"/>
      <c r="F188" s="83"/>
      <c r="H188" s="83"/>
    </row>
    <row r="189" spans="1:11" x14ac:dyDescent="0.2">
      <c r="A189" s="163" t="s">
        <v>149</v>
      </c>
      <c r="B189" s="61" t="s">
        <v>12</v>
      </c>
      <c r="C189" s="62" t="s">
        <v>13</v>
      </c>
      <c r="D189" s="61" t="s">
        <v>12</v>
      </c>
      <c r="E189" s="63" t="s">
        <v>13</v>
      </c>
      <c r="F189" s="62" t="s">
        <v>12</v>
      </c>
      <c r="G189" s="62" t="s">
        <v>13</v>
      </c>
      <c r="H189" s="61" t="s">
        <v>12</v>
      </c>
      <c r="I189" s="63" t="s">
        <v>13</v>
      </c>
      <c r="J189" s="61"/>
      <c r="K189" s="63"/>
    </row>
    <row r="190" spans="1:11" x14ac:dyDescent="0.2">
      <c r="A190" s="7" t="s">
        <v>310</v>
      </c>
      <c r="B190" s="65">
        <v>2</v>
      </c>
      <c r="C190" s="34">
        <f>IF(B196=0, "-", B190/B196)</f>
        <v>0.1111111111111111</v>
      </c>
      <c r="D190" s="65">
        <v>2</v>
      </c>
      <c r="E190" s="9">
        <f>IF(D196=0, "-", D190/D196)</f>
        <v>0.05</v>
      </c>
      <c r="F190" s="81">
        <v>8</v>
      </c>
      <c r="G190" s="34">
        <f>IF(F196=0, "-", F190/F196)</f>
        <v>4.8192771084337352E-2</v>
      </c>
      <c r="H190" s="65">
        <v>3</v>
      </c>
      <c r="I190" s="9">
        <f>IF(H196=0, "-", H190/H196)</f>
        <v>1.9108280254777069E-2</v>
      </c>
      <c r="J190" s="8">
        <f>IF(D190=0, "-", IF((B190-D190)/D190&lt;10, (B190-D190)/D190, "&gt;999%"))</f>
        <v>0</v>
      </c>
      <c r="K190" s="9">
        <f>IF(H190=0, "-", IF((F190-H190)/H190&lt;10, (F190-H190)/H190, "&gt;999%"))</f>
        <v>1.6666666666666667</v>
      </c>
    </row>
    <row r="191" spans="1:11" x14ac:dyDescent="0.2">
      <c r="A191" s="7" t="s">
        <v>311</v>
      </c>
      <c r="B191" s="65">
        <v>6</v>
      </c>
      <c r="C191" s="34">
        <f>IF(B196=0, "-", B191/B196)</f>
        <v>0.33333333333333331</v>
      </c>
      <c r="D191" s="65">
        <v>5</v>
      </c>
      <c r="E191" s="9">
        <f>IF(D196=0, "-", D191/D196)</f>
        <v>0.125</v>
      </c>
      <c r="F191" s="81">
        <v>29</v>
      </c>
      <c r="G191" s="34">
        <f>IF(F196=0, "-", F191/F196)</f>
        <v>0.1746987951807229</v>
      </c>
      <c r="H191" s="65">
        <v>26</v>
      </c>
      <c r="I191" s="9">
        <f>IF(H196=0, "-", H191/H196)</f>
        <v>0.16560509554140126</v>
      </c>
      <c r="J191" s="8">
        <f>IF(D191=0, "-", IF((B191-D191)/D191&lt;10, (B191-D191)/D191, "&gt;999%"))</f>
        <v>0.2</v>
      </c>
      <c r="K191" s="9">
        <f>IF(H191=0, "-", IF((F191-H191)/H191&lt;10, (F191-H191)/H191, "&gt;999%"))</f>
        <v>0.11538461538461539</v>
      </c>
    </row>
    <row r="192" spans="1:11" x14ac:dyDescent="0.2">
      <c r="A192" s="7" t="s">
        <v>312</v>
      </c>
      <c r="B192" s="65">
        <v>9</v>
      </c>
      <c r="C192" s="34">
        <f>IF(B196=0, "-", B192/B196)</f>
        <v>0.5</v>
      </c>
      <c r="D192" s="65">
        <v>24</v>
      </c>
      <c r="E192" s="9">
        <f>IF(D196=0, "-", D192/D196)</f>
        <v>0.6</v>
      </c>
      <c r="F192" s="81">
        <v>69</v>
      </c>
      <c r="G192" s="34">
        <f>IF(F196=0, "-", F192/F196)</f>
        <v>0.41566265060240964</v>
      </c>
      <c r="H192" s="65">
        <v>83</v>
      </c>
      <c r="I192" s="9">
        <f>IF(H196=0, "-", H192/H196)</f>
        <v>0.5286624203821656</v>
      </c>
      <c r="J192" s="8">
        <f>IF(D192=0, "-", IF((B192-D192)/D192&lt;10, (B192-D192)/D192, "&gt;999%"))</f>
        <v>-0.625</v>
      </c>
      <c r="K192" s="9">
        <f>IF(H192=0, "-", IF((F192-H192)/H192&lt;10, (F192-H192)/H192, "&gt;999%"))</f>
        <v>-0.16867469879518071</v>
      </c>
    </row>
    <row r="193" spans="1:11" x14ac:dyDescent="0.2">
      <c r="A193" s="7" t="s">
        <v>313</v>
      </c>
      <c r="B193" s="65">
        <v>0</v>
      </c>
      <c r="C193" s="34">
        <f>IF(B196=0, "-", B193/B196)</f>
        <v>0</v>
      </c>
      <c r="D193" s="65">
        <v>9</v>
      </c>
      <c r="E193" s="9">
        <f>IF(D196=0, "-", D193/D196)</f>
        <v>0.22500000000000001</v>
      </c>
      <c r="F193" s="81">
        <v>18</v>
      </c>
      <c r="G193" s="34">
        <f>IF(F196=0, "-", F193/F196)</f>
        <v>0.10843373493975904</v>
      </c>
      <c r="H193" s="65">
        <v>45</v>
      </c>
      <c r="I193" s="9">
        <f>IF(H196=0, "-", H193/H196)</f>
        <v>0.28662420382165604</v>
      </c>
      <c r="J193" s="8">
        <f>IF(D193=0, "-", IF((B193-D193)/D193&lt;10, (B193-D193)/D193, "&gt;999%"))</f>
        <v>-1</v>
      </c>
      <c r="K193" s="9">
        <f>IF(H193=0, "-", IF((F193-H193)/H193&lt;10, (F193-H193)/H193, "&gt;999%"))</f>
        <v>-0.6</v>
      </c>
    </row>
    <row r="194" spans="1:11" x14ac:dyDescent="0.2">
      <c r="A194" s="7" t="s">
        <v>314</v>
      </c>
      <c r="B194" s="65">
        <v>1</v>
      </c>
      <c r="C194" s="34">
        <f>IF(B196=0, "-", B194/B196)</f>
        <v>5.5555555555555552E-2</v>
      </c>
      <c r="D194" s="65">
        <v>0</v>
      </c>
      <c r="E194" s="9">
        <f>IF(D196=0, "-", D194/D196)</f>
        <v>0</v>
      </c>
      <c r="F194" s="81">
        <v>42</v>
      </c>
      <c r="G194" s="34">
        <f>IF(F196=0, "-", F194/F196)</f>
        <v>0.25301204819277107</v>
      </c>
      <c r="H194" s="65">
        <v>0</v>
      </c>
      <c r="I194" s="9">
        <f>IF(H196=0, "-", H194/H196)</f>
        <v>0</v>
      </c>
      <c r="J194" s="8" t="str">
        <f>IF(D194=0, "-", IF((B194-D194)/D194&lt;10, (B194-D194)/D194, "&gt;999%"))</f>
        <v>-</v>
      </c>
      <c r="K194" s="9" t="str">
        <f>IF(H194=0, "-", IF((F194-H194)/H194&lt;10, (F194-H194)/H194, "&gt;999%"))</f>
        <v>-</v>
      </c>
    </row>
    <row r="195" spans="1:11" x14ac:dyDescent="0.2">
      <c r="A195" s="2"/>
      <c r="B195" s="68"/>
      <c r="C195" s="33"/>
      <c r="D195" s="68"/>
      <c r="E195" s="6"/>
      <c r="F195" s="82"/>
      <c r="G195" s="33"/>
      <c r="H195" s="68"/>
      <c r="I195" s="6"/>
      <c r="J195" s="5"/>
      <c r="K195" s="6"/>
    </row>
    <row r="196" spans="1:11" s="43" customFormat="1" x14ac:dyDescent="0.2">
      <c r="A196" s="162" t="s">
        <v>600</v>
      </c>
      <c r="B196" s="71">
        <f>SUM(B190:B195)</f>
        <v>18</v>
      </c>
      <c r="C196" s="40">
        <f>B196/34633</f>
        <v>5.1973551237259261E-4</v>
      </c>
      <c r="D196" s="71">
        <f>SUM(D190:D195)</f>
        <v>40</v>
      </c>
      <c r="E196" s="41">
        <f>D196/34898</f>
        <v>1.1461974898274972E-3</v>
      </c>
      <c r="F196" s="77">
        <f>SUM(F190:F195)</f>
        <v>166</v>
      </c>
      <c r="G196" s="42">
        <f>F196/181900</f>
        <v>9.1258933479934027E-4</v>
      </c>
      <c r="H196" s="71">
        <f>SUM(H190:H195)</f>
        <v>157</v>
      </c>
      <c r="I196" s="41">
        <f>H196/140902</f>
        <v>1.1142496203034734E-3</v>
      </c>
      <c r="J196" s="37">
        <f>IF(D196=0, "-", IF((B196-D196)/D196&lt;10, (B196-D196)/D196, "&gt;999%"))</f>
        <v>-0.55000000000000004</v>
      </c>
      <c r="K196" s="38">
        <f>IF(H196=0, "-", IF((F196-H196)/H196&lt;10, (F196-H196)/H196, "&gt;999%"))</f>
        <v>5.7324840764331211E-2</v>
      </c>
    </row>
    <row r="197" spans="1:11" x14ac:dyDescent="0.2">
      <c r="B197" s="83"/>
      <c r="D197" s="83"/>
      <c r="F197" s="83"/>
      <c r="H197" s="83"/>
    </row>
    <row r="198" spans="1:11" s="43" customFormat="1" x14ac:dyDescent="0.2">
      <c r="A198" s="162" t="s">
        <v>599</v>
      </c>
      <c r="B198" s="71">
        <v>311</v>
      </c>
      <c r="C198" s="40">
        <f>B198/34633</f>
        <v>8.9798746859931274E-3</v>
      </c>
      <c r="D198" s="71">
        <v>349</v>
      </c>
      <c r="E198" s="41">
        <f>D198/34898</f>
        <v>1.0000573098744914E-2</v>
      </c>
      <c r="F198" s="77">
        <v>2294</v>
      </c>
      <c r="G198" s="42">
        <f>F198/181900</f>
        <v>1.2611324903793294E-2</v>
      </c>
      <c r="H198" s="71">
        <v>1557</v>
      </c>
      <c r="I198" s="41">
        <f>H198/140902</f>
        <v>1.105023349562107E-2</v>
      </c>
      <c r="J198" s="37">
        <f>IF(D198=0, "-", IF((B198-D198)/D198&lt;10, (B198-D198)/D198, "&gt;999%"))</f>
        <v>-0.10888252148997135</v>
      </c>
      <c r="K198" s="38">
        <f>IF(H198=0, "-", IF((F198-H198)/H198&lt;10, (F198-H198)/H198, "&gt;999%"))</f>
        <v>0.4733461785484907</v>
      </c>
    </row>
    <row r="199" spans="1:11" x14ac:dyDescent="0.2">
      <c r="B199" s="83"/>
      <c r="D199" s="83"/>
      <c r="F199" s="83"/>
      <c r="H199" s="83"/>
    </row>
    <row r="200" spans="1:11" ht="15.75" x14ac:dyDescent="0.25">
      <c r="A200" s="164" t="s">
        <v>120</v>
      </c>
      <c r="B200" s="196" t="s">
        <v>1</v>
      </c>
      <c r="C200" s="200"/>
      <c r="D200" s="200"/>
      <c r="E200" s="197"/>
      <c r="F200" s="196" t="s">
        <v>14</v>
      </c>
      <c r="G200" s="200"/>
      <c r="H200" s="200"/>
      <c r="I200" s="197"/>
      <c r="J200" s="196" t="s">
        <v>15</v>
      </c>
      <c r="K200" s="197"/>
    </row>
    <row r="201" spans="1:11" x14ac:dyDescent="0.2">
      <c r="A201" s="22"/>
      <c r="B201" s="196">
        <f>VALUE(RIGHT($B$2, 4))</f>
        <v>2021</v>
      </c>
      <c r="C201" s="197"/>
      <c r="D201" s="196">
        <f>B201-1</f>
        <v>2020</v>
      </c>
      <c r="E201" s="204"/>
      <c r="F201" s="196">
        <f>B201</f>
        <v>2021</v>
      </c>
      <c r="G201" s="204"/>
      <c r="H201" s="196">
        <f>D201</f>
        <v>2020</v>
      </c>
      <c r="I201" s="204"/>
      <c r="J201" s="140" t="s">
        <v>4</v>
      </c>
      <c r="K201" s="141" t="s">
        <v>2</v>
      </c>
    </row>
    <row r="202" spans="1:11" x14ac:dyDescent="0.2">
      <c r="A202" s="163" t="s">
        <v>150</v>
      </c>
      <c r="B202" s="61" t="s">
        <v>12</v>
      </c>
      <c r="C202" s="62" t="s">
        <v>13</v>
      </c>
      <c r="D202" s="61" t="s">
        <v>12</v>
      </c>
      <c r="E202" s="63" t="s">
        <v>13</v>
      </c>
      <c r="F202" s="62" t="s">
        <v>12</v>
      </c>
      <c r="G202" s="62" t="s">
        <v>13</v>
      </c>
      <c r="H202" s="61" t="s">
        <v>12</v>
      </c>
      <c r="I202" s="63" t="s">
        <v>13</v>
      </c>
      <c r="J202" s="61"/>
      <c r="K202" s="63"/>
    </row>
    <row r="203" spans="1:11" x14ac:dyDescent="0.2">
      <c r="A203" s="7" t="s">
        <v>315</v>
      </c>
      <c r="B203" s="65">
        <v>0</v>
      </c>
      <c r="C203" s="34">
        <f>IF(B214=0, "-", B203/B214)</f>
        <v>0</v>
      </c>
      <c r="D203" s="65">
        <v>3</v>
      </c>
      <c r="E203" s="9">
        <f>IF(D214=0, "-", D203/D214)</f>
        <v>1.2711864406779662E-2</v>
      </c>
      <c r="F203" s="81">
        <v>0</v>
      </c>
      <c r="G203" s="34">
        <f>IF(F214=0, "-", F203/F214)</f>
        <v>0</v>
      </c>
      <c r="H203" s="65">
        <v>18</v>
      </c>
      <c r="I203" s="9">
        <f>IF(H214=0, "-", H203/H214)</f>
        <v>1.8672199170124481E-2</v>
      </c>
      <c r="J203" s="8">
        <f t="shared" ref="J203:J212" si="16">IF(D203=0, "-", IF((B203-D203)/D203&lt;10, (B203-D203)/D203, "&gt;999%"))</f>
        <v>-1</v>
      </c>
      <c r="K203" s="9">
        <f t="shared" ref="K203:K212" si="17">IF(H203=0, "-", IF((F203-H203)/H203&lt;10, (F203-H203)/H203, "&gt;999%"))</f>
        <v>-1</v>
      </c>
    </row>
    <row r="204" spans="1:11" x14ac:dyDescent="0.2">
      <c r="A204" s="7" t="s">
        <v>316</v>
      </c>
      <c r="B204" s="65">
        <v>0</v>
      </c>
      <c r="C204" s="34">
        <f>IF(B214=0, "-", B204/B214)</f>
        <v>0</v>
      </c>
      <c r="D204" s="65">
        <v>16</v>
      </c>
      <c r="E204" s="9">
        <f>IF(D214=0, "-", D204/D214)</f>
        <v>6.7796610169491525E-2</v>
      </c>
      <c r="F204" s="81">
        <v>1</v>
      </c>
      <c r="G204" s="34">
        <f>IF(F214=0, "-", F204/F214)</f>
        <v>9.813542688910696E-4</v>
      </c>
      <c r="H204" s="65">
        <v>36</v>
      </c>
      <c r="I204" s="9">
        <f>IF(H214=0, "-", H204/H214)</f>
        <v>3.7344398340248962E-2</v>
      </c>
      <c r="J204" s="8">
        <f t="shared" si="16"/>
        <v>-1</v>
      </c>
      <c r="K204" s="9">
        <f t="shared" si="17"/>
        <v>-0.97222222222222221</v>
      </c>
    </row>
    <row r="205" spans="1:11" x14ac:dyDescent="0.2">
      <c r="A205" s="7" t="s">
        <v>317</v>
      </c>
      <c r="B205" s="65">
        <v>24</v>
      </c>
      <c r="C205" s="34">
        <f>IF(B214=0, "-", B205/B214)</f>
        <v>0.12307692307692308</v>
      </c>
      <c r="D205" s="65">
        <v>14</v>
      </c>
      <c r="E205" s="9">
        <f>IF(D214=0, "-", D205/D214)</f>
        <v>5.9322033898305086E-2</v>
      </c>
      <c r="F205" s="81">
        <v>139</v>
      </c>
      <c r="G205" s="34">
        <f>IF(F214=0, "-", F205/F214)</f>
        <v>0.13640824337585869</v>
      </c>
      <c r="H205" s="65">
        <v>137</v>
      </c>
      <c r="I205" s="9">
        <f>IF(H214=0, "-", H205/H214)</f>
        <v>0.1421161825726141</v>
      </c>
      <c r="J205" s="8">
        <f t="shared" si="16"/>
        <v>0.7142857142857143</v>
      </c>
      <c r="K205" s="9">
        <f t="shared" si="17"/>
        <v>1.4598540145985401E-2</v>
      </c>
    </row>
    <row r="206" spans="1:11" x14ac:dyDescent="0.2">
      <c r="A206" s="7" t="s">
        <v>318</v>
      </c>
      <c r="B206" s="65">
        <v>117</v>
      </c>
      <c r="C206" s="34">
        <f>IF(B214=0, "-", B206/B214)</f>
        <v>0.6</v>
      </c>
      <c r="D206" s="65">
        <v>129</v>
      </c>
      <c r="E206" s="9">
        <f>IF(D214=0, "-", D206/D214)</f>
        <v>0.54661016949152541</v>
      </c>
      <c r="F206" s="81">
        <v>472</v>
      </c>
      <c r="G206" s="34">
        <f>IF(F214=0, "-", F206/F214)</f>
        <v>0.46319921491658489</v>
      </c>
      <c r="H206" s="65">
        <v>435</v>
      </c>
      <c r="I206" s="9">
        <f>IF(H214=0, "-", H206/H214)</f>
        <v>0.45124481327800831</v>
      </c>
      <c r="J206" s="8">
        <f t="shared" si="16"/>
        <v>-9.3023255813953487E-2</v>
      </c>
      <c r="K206" s="9">
        <f t="shared" si="17"/>
        <v>8.5057471264367815E-2</v>
      </c>
    </row>
    <row r="207" spans="1:11" x14ac:dyDescent="0.2">
      <c r="A207" s="7" t="s">
        <v>319</v>
      </c>
      <c r="B207" s="65">
        <v>0</v>
      </c>
      <c r="C207" s="34">
        <f>IF(B214=0, "-", B207/B214)</f>
        <v>0</v>
      </c>
      <c r="D207" s="65">
        <v>22</v>
      </c>
      <c r="E207" s="9">
        <f>IF(D214=0, "-", D207/D214)</f>
        <v>9.3220338983050849E-2</v>
      </c>
      <c r="F207" s="81">
        <v>35</v>
      </c>
      <c r="G207" s="34">
        <f>IF(F214=0, "-", F207/F214)</f>
        <v>3.4347399411187439E-2</v>
      </c>
      <c r="H207" s="65">
        <v>86</v>
      </c>
      <c r="I207" s="9">
        <f>IF(H214=0, "-", H207/H214)</f>
        <v>8.9211618257261413E-2</v>
      </c>
      <c r="J207" s="8">
        <f t="shared" si="16"/>
        <v>-1</v>
      </c>
      <c r="K207" s="9">
        <f t="shared" si="17"/>
        <v>-0.59302325581395354</v>
      </c>
    </row>
    <row r="208" spans="1:11" x14ac:dyDescent="0.2">
      <c r="A208" s="7" t="s">
        <v>320</v>
      </c>
      <c r="B208" s="65">
        <v>32</v>
      </c>
      <c r="C208" s="34">
        <f>IF(B214=0, "-", B208/B214)</f>
        <v>0.1641025641025641</v>
      </c>
      <c r="D208" s="65">
        <v>9</v>
      </c>
      <c r="E208" s="9">
        <f>IF(D214=0, "-", D208/D214)</f>
        <v>3.8135593220338986E-2</v>
      </c>
      <c r="F208" s="81">
        <v>136</v>
      </c>
      <c r="G208" s="34">
        <f>IF(F214=0, "-", F208/F214)</f>
        <v>0.13346418056918546</v>
      </c>
      <c r="H208" s="65">
        <v>58</v>
      </c>
      <c r="I208" s="9">
        <f>IF(H214=0, "-", H208/H214)</f>
        <v>6.0165975103734441E-2</v>
      </c>
      <c r="J208" s="8">
        <f t="shared" si="16"/>
        <v>2.5555555555555554</v>
      </c>
      <c r="K208" s="9">
        <f t="shared" si="17"/>
        <v>1.3448275862068966</v>
      </c>
    </row>
    <row r="209" spans="1:11" x14ac:dyDescent="0.2">
      <c r="A209" s="7" t="s">
        <v>321</v>
      </c>
      <c r="B209" s="65">
        <v>15</v>
      </c>
      <c r="C209" s="34">
        <f>IF(B214=0, "-", B209/B214)</f>
        <v>7.6923076923076927E-2</v>
      </c>
      <c r="D209" s="65">
        <v>8</v>
      </c>
      <c r="E209" s="9">
        <f>IF(D214=0, "-", D209/D214)</f>
        <v>3.3898305084745763E-2</v>
      </c>
      <c r="F209" s="81">
        <v>44</v>
      </c>
      <c r="G209" s="34">
        <f>IF(F214=0, "-", F209/F214)</f>
        <v>4.3179587831207067E-2</v>
      </c>
      <c r="H209" s="65">
        <v>41</v>
      </c>
      <c r="I209" s="9">
        <f>IF(H214=0, "-", H209/H214)</f>
        <v>4.2531120331950209E-2</v>
      </c>
      <c r="J209" s="8">
        <f t="shared" si="16"/>
        <v>0.875</v>
      </c>
      <c r="K209" s="9">
        <f t="shared" si="17"/>
        <v>7.3170731707317069E-2</v>
      </c>
    </row>
    <row r="210" spans="1:11" x14ac:dyDescent="0.2">
      <c r="A210" s="7" t="s">
        <v>322</v>
      </c>
      <c r="B210" s="65">
        <v>3</v>
      </c>
      <c r="C210" s="34">
        <f>IF(B214=0, "-", B210/B214)</f>
        <v>1.5384615384615385E-2</v>
      </c>
      <c r="D210" s="65">
        <v>6</v>
      </c>
      <c r="E210" s="9">
        <f>IF(D214=0, "-", D210/D214)</f>
        <v>2.5423728813559324E-2</v>
      </c>
      <c r="F210" s="81">
        <v>26</v>
      </c>
      <c r="G210" s="34">
        <f>IF(F214=0, "-", F210/F214)</f>
        <v>2.5515210991167811E-2</v>
      </c>
      <c r="H210" s="65">
        <v>15</v>
      </c>
      <c r="I210" s="9">
        <f>IF(H214=0, "-", H210/H214)</f>
        <v>1.5560165975103735E-2</v>
      </c>
      <c r="J210" s="8">
        <f t="shared" si="16"/>
        <v>-0.5</v>
      </c>
      <c r="K210" s="9">
        <f t="shared" si="17"/>
        <v>0.73333333333333328</v>
      </c>
    </row>
    <row r="211" spans="1:11" x14ac:dyDescent="0.2">
      <c r="A211" s="7" t="s">
        <v>323</v>
      </c>
      <c r="B211" s="65">
        <v>2</v>
      </c>
      <c r="C211" s="34">
        <f>IF(B214=0, "-", B211/B214)</f>
        <v>1.0256410256410256E-2</v>
      </c>
      <c r="D211" s="65">
        <v>15</v>
      </c>
      <c r="E211" s="9">
        <f>IF(D214=0, "-", D211/D214)</f>
        <v>6.3559322033898302E-2</v>
      </c>
      <c r="F211" s="81">
        <v>92</v>
      </c>
      <c r="G211" s="34">
        <f>IF(F214=0, "-", F211/F214)</f>
        <v>9.0284592737978411E-2</v>
      </c>
      <c r="H211" s="65">
        <v>73</v>
      </c>
      <c r="I211" s="9">
        <f>IF(H214=0, "-", H211/H214)</f>
        <v>7.5726141078838169E-2</v>
      </c>
      <c r="J211" s="8">
        <f t="shared" si="16"/>
        <v>-0.8666666666666667</v>
      </c>
      <c r="K211" s="9">
        <f t="shared" si="17"/>
        <v>0.26027397260273971</v>
      </c>
    </row>
    <row r="212" spans="1:11" x14ac:dyDescent="0.2">
      <c r="A212" s="7" t="s">
        <v>324</v>
      </c>
      <c r="B212" s="65">
        <v>2</v>
      </c>
      <c r="C212" s="34">
        <f>IF(B214=0, "-", B212/B214)</f>
        <v>1.0256410256410256E-2</v>
      </c>
      <c r="D212" s="65">
        <v>14</v>
      </c>
      <c r="E212" s="9">
        <f>IF(D214=0, "-", D212/D214)</f>
        <v>5.9322033898305086E-2</v>
      </c>
      <c r="F212" s="81">
        <v>74</v>
      </c>
      <c r="G212" s="34">
        <f>IF(F214=0, "-", F212/F214)</f>
        <v>7.2620215897939155E-2</v>
      </c>
      <c r="H212" s="65">
        <v>65</v>
      </c>
      <c r="I212" s="9">
        <f>IF(H214=0, "-", H212/H214)</f>
        <v>6.7427385892116179E-2</v>
      </c>
      <c r="J212" s="8">
        <f t="shared" si="16"/>
        <v>-0.8571428571428571</v>
      </c>
      <c r="K212" s="9">
        <f t="shared" si="17"/>
        <v>0.13846153846153847</v>
      </c>
    </row>
    <row r="213" spans="1:11" x14ac:dyDescent="0.2">
      <c r="A213" s="2"/>
      <c r="B213" s="68"/>
      <c r="C213" s="33"/>
      <c r="D213" s="68"/>
      <c r="E213" s="6"/>
      <c r="F213" s="82"/>
      <c r="G213" s="33"/>
      <c r="H213" s="68"/>
      <c r="I213" s="6"/>
      <c r="J213" s="5"/>
      <c r="K213" s="6"/>
    </row>
    <row r="214" spans="1:11" s="43" customFormat="1" x14ac:dyDescent="0.2">
      <c r="A214" s="162" t="s">
        <v>598</v>
      </c>
      <c r="B214" s="71">
        <f>SUM(B203:B213)</f>
        <v>195</v>
      </c>
      <c r="C214" s="40">
        <f>B214/34633</f>
        <v>5.6304680507030863E-3</v>
      </c>
      <c r="D214" s="71">
        <f>SUM(D203:D213)</f>
        <v>236</v>
      </c>
      <c r="E214" s="41">
        <f>D214/34898</f>
        <v>6.7625651899822338E-3</v>
      </c>
      <c r="F214" s="77">
        <f>SUM(F203:F213)</f>
        <v>1019</v>
      </c>
      <c r="G214" s="42">
        <f>F214/181900</f>
        <v>5.6019791094007697E-3</v>
      </c>
      <c r="H214" s="71">
        <f>SUM(H203:H213)</f>
        <v>964</v>
      </c>
      <c r="I214" s="41">
        <f>H214/140902</f>
        <v>6.8416346112901167E-3</v>
      </c>
      <c r="J214" s="37">
        <f>IF(D214=0, "-", IF((B214-D214)/D214&lt;10, (B214-D214)/D214, "&gt;999%"))</f>
        <v>-0.17372881355932204</v>
      </c>
      <c r="K214" s="38">
        <f>IF(H214=0, "-", IF((F214-H214)/H214&lt;10, (F214-H214)/H214, "&gt;999%"))</f>
        <v>5.7053941908713691E-2</v>
      </c>
    </row>
    <row r="215" spans="1:11" x14ac:dyDescent="0.2">
      <c r="B215" s="83"/>
      <c r="D215" s="83"/>
      <c r="F215" s="83"/>
      <c r="H215" s="83"/>
    </row>
    <row r="216" spans="1:11" x14ac:dyDescent="0.2">
      <c r="A216" s="163" t="s">
        <v>151</v>
      </c>
      <c r="B216" s="61" t="s">
        <v>12</v>
      </c>
      <c r="C216" s="62" t="s">
        <v>13</v>
      </c>
      <c r="D216" s="61" t="s">
        <v>12</v>
      </c>
      <c r="E216" s="63" t="s">
        <v>13</v>
      </c>
      <c r="F216" s="62" t="s">
        <v>12</v>
      </c>
      <c r="G216" s="62" t="s">
        <v>13</v>
      </c>
      <c r="H216" s="61" t="s">
        <v>12</v>
      </c>
      <c r="I216" s="63" t="s">
        <v>13</v>
      </c>
      <c r="J216" s="61"/>
      <c r="K216" s="63"/>
    </row>
    <row r="217" spans="1:11" x14ac:dyDescent="0.2">
      <c r="A217" s="7" t="s">
        <v>325</v>
      </c>
      <c r="B217" s="65">
        <v>0</v>
      </c>
      <c r="C217" s="34">
        <f>IF(B239=0, "-", B217/B239)</f>
        <v>0</v>
      </c>
      <c r="D217" s="65">
        <v>2</v>
      </c>
      <c r="E217" s="9">
        <f>IF(D239=0, "-", D217/D239)</f>
        <v>1.2195121951219513E-2</v>
      </c>
      <c r="F217" s="81">
        <v>0</v>
      </c>
      <c r="G217" s="34">
        <f>IF(F239=0, "-", F217/F239)</f>
        <v>0</v>
      </c>
      <c r="H217" s="65">
        <v>3</v>
      </c>
      <c r="I217" s="9">
        <f>IF(H239=0, "-", H217/H239)</f>
        <v>4.9342105263157892E-3</v>
      </c>
      <c r="J217" s="8">
        <f t="shared" ref="J217:J237" si="18">IF(D217=0, "-", IF((B217-D217)/D217&lt;10, (B217-D217)/D217, "&gt;999%"))</f>
        <v>-1</v>
      </c>
      <c r="K217" s="9">
        <f t="shared" ref="K217:K237" si="19">IF(H217=0, "-", IF((F217-H217)/H217&lt;10, (F217-H217)/H217, "&gt;999%"))</f>
        <v>-1</v>
      </c>
    </row>
    <row r="218" spans="1:11" x14ac:dyDescent="0.2">
      <c r="A218" s="7" t="s">
        <v>326</v>
      </c>
      <c r="B218" s="65">
        <v>0</v>
      </c>
      <c r="C218" s="34">
        <f>IF(B239=0, "-", B218/B239)</f>
        <v>0</v>
      </c>
      <c r="D218" s="65">
        <v>0</v>
      </c>
      <c r="E218" s="9">
        <f>IF(D239=0, "-", D218/D239)</f>
        <v>0</v>
      </c>
      <c r="F218" s="81">
        <v>1</v>
      </c>
      <c r="G218" s="34">
        <f>IF(F239=0, "-", F218/F239)</f>
        <v>1.3140604467805519E-3</v>
      </c>
      <c r="H218" s="65">
        <v>1</v>
      </c>
      <c r="I218" s="9">
        <f>IF(H239=0, "-", H218/H239)</f>
        <v>1.6447368421052631E-3</v>
      </c>
      <c r="J218" s="8" t="str">
        <f t="shared" si="18"/>
        <v>-</v>
      </c>
      <c r="K218" s="9">
        <f t="shared" si="19"/>
        <v>0</v>
      </c>
    </row>
    <row r="219" spans="1:11" x14ac:dyDescent="0.2">
      <c r="A219" s="7" t="s">
        <v>327</v>
      </c>
      <c r="B219" s="65">
        <v>15</v>
      </c>
      <c r="C219" s="34">
        <f>IF(B239=0, "-", B219/B239)</f>
        <v>0.10204081632653061</v>
      </c>
      <c r="D219" s="65">
        <v>6</v>
      </c>
      <c r="E219" s="9">
        <f>IF(D239=0, "-", D219/D239)</f>
        <v>3.6585365853658534E-2</v>
      </c>
      <c r="F219" s="81">
        <v>76</v>
      </c>
      <c r="G219" s="34">
        <f>IF(F239=0, "-", F219/F239)</f>
        <v>9.9868593955321938E-2</v>
      </c>
      <c r="H219" s="65">
        <v>37</v>
      </c>
      <c r="I219" s="9">
        <f>IF(H239=0, "-", H219/H239)</f>
        <v>6.0855263157894739E-2</v>
      </c>
      <c r="J219" s="8">
        <f t="shared" si="18"/>
        <v>1.5</v>
      </c>
      <c r="K219" s="9">
        <f t="shared" si="19"/>
        <v>1.0540540540540539</v>
      </c>
    </row>
    <row r="220" spans="1:11" x14ac:dyDescent="0.2">
      <c r="A220" s="7" t="s">
        <v>328</v>
      </c>
      <c r="B220" s="65">
        <v>4</v>
      </c>
      <c r="C220" s="34">
        <f>IF(B239=0, "-", B220/B239)</f>
        <v>2.7210884353741496E-2</v>
      </c>
      <c r="D220" s="65">
        <v>5</v>
      </c>
      <c r="E220" s="9">
        <f>IF(D239=0, "-", D220/D239)</f>
        <v>3.048780487804878E-2</v>
      </c>
      <c r="F220" s="81">
        <v>11</v>
      </c>
      <c r="G220" s="34">
        <f>IF(F239=0, "-", F220/F239)</f>
        <v>1.4454664914586071E-2</v>
      </c>
      <c r="H220" s="65">
        <v>16</v>
      </c>
      <c r="I220" s="9">
        <f>IF(H239=0, "-", H220/H239)</f>
        <v>2.6315789473684209E-2</v>
      </c>
      <c r="J220" s="8">
        <f t="shared" si="18"/>
        <v>-0.2</v>
      </c>
      <c r="K220" s="9">
        <f t="shared" si="19"/>
        <v>-0.3125</v>
      </c>
    </row>
    <row r="221" spans="1:11" x14ac:dyDescent="0.2">
      <c r="A221" s="7" t="s">
        <v>329</v>
      </c>
      <c r="B221" s="65">
        <v>58</v>
      </c>
      <c r="C221" s="34">
        <f>IF(B239=0, "-", B221/B239)</f>
        <v>0.39455782312925169</v>
      </c>
      <c r="D221" s="65">
        <v>19</v>
      </c>
      <c r="E221" s="9">
        <f>IF(D239=0, "-", D221/D239)</f>
        <v>0.11585365853658537</v>
      </c>
      <c r="F221" s="81">
        <v>216</v>
      </c>
      <c r="G221" s="34">
        <f>IF(F239=0, "-", F221/F239)</f>
        <v>0.28383705650459923</v>
      </c>
      <c r="H221" s="65">
        <v>63</v>
      </c>
      <c r="I221" s="9">
        <f>IF(H239=0, "-", H221/H239)</f>
        <v>0.10361842105263158</v>
      </c>
      <c r="J221" s="8">
        <f t="shared" si="18"/>
        <v>2.0526315789473686</v>
      </c>
      <c r="K221" s="9">
        <f t="shared" si="19"/>
        <v>2.4285714285714284</v>
      </c>
    </row>
    <row r="222" spans="1:11" x14ac:dyDescent="0.2">
      <c r="A222" s="7" t="s">
        <v>330</v>
      </c>
      <c r="B222" s="65">
        <v>2</v>
      </c>
      <c r="C222" s="34">
        <f>IF(B239=0, "-", B222/B239)</f>
        <v>1.3605442176870748E-2</v>
      </c>
      <c r="D222" s="65">
        <v>11</v>
      </c>
      <c r="E222" s="9">
        <f>IF(D239=0, "-", D222/D239)</f>
        <v>6.7073170731707321E-2</v>
      </c>
      <c r="F222" s="81">
        <v>12</v>
      </c>
      <c r="G222" s="34">
        <f>IF(F239=0, "-", F222/F239)</f>
        <v>1.5768725361366621E-2</v>
      </c>
      <c r="H222" s="65">
        <v>48</v>
      </c>
      <c r="I222" s="9">
        <f>IF(H239=0, "-", H222/H239)</f>
        <v>7.8947368421052627E-2</v>
      </c>
      <c r="J222" s="8">
        <f t="shared" si="18"/>
        <v>-0.81818181818181823</v>
      </c>
      <c r="K222" s="9">
        <f t="shared" si="19"/>
        <v>-0.75</v>
      </c>
    </row>
    <row r="223" spans="1:11" x14ac:dyDescent="0.2">
      <c r="A223" s="7" t="s">
        <v>37</v>
      </c>
      <c r="B223" s="65">
        <v>0</v>
      </c>
      <c r="C223" s="34">
        <f>IF(B239=0, "-", B223/B239)</f>
        <v>0</v>
      </c>
      <c r="D223" s="65">
        <v>1</v>
      </c>
      <c r="E223" s="9">
        <f>IF(D239=0, "-", D223/D239)</f>
        <v>6.0975609756097563E-3</v>
      </c>
      <c r="F223" s="81">
        <v>0</v>
      </c>
      <c r="G223" s="34">
        <f>IF(F239=0, "-", F223/F239)</f>
        <v>0</v>
      </c>
      <c r="H223" s="65">
        <v>1</v>
      </c>
      <c r="I223" s="9">
        <f>IF(H239=0, "-", H223/H239)</f>
        <v>1.6447368421052631E-3</v>
      </c>
      <c r="J223" s="8">
        <f t="shared" si="18"/>
        <v>-1</v>
      </c>
      <c r="K223" s="9">
        <f t="shared" si="19"/>
        <v>-1</v>
      </c>
    </row>
    <row r="224" spans="1:11" x14ac:dyDescent="0.2">
      <c r="A224" s="7" t="s">
        <v>331</v>
      </c>
      <c r="B224" s="65">
        <v>0</v>
      </c>
      <c r="C224" s="34">
        <f>IF(B239=0, "-", B224/B239)</f>
        <v>0</v>
      </c>
      <c r="D224" s="65">
        <v>0</v>
      </c>
      <c r="E224" s="9">
        <f>IF(D239=0, "-", D224/D239)</f>
        <v>0</v>
      </c>
      <c r="F224" s="81">
        <v>0</v>
      </c>
      <c r="G224" s="34">
        <f>IF(F239=0, "-", F224/F239)</f>
        <v>0</v>
      </c>
      <c r="H224" s="65">
        <v>2</v>
      </c>
      <c r="I224" s="9">
        <f>IF(H239=0, "-", H224/H239)</f>
        <v>3.2894736842105261E-3</v>
      </c>
      <c r="J224" s="8" t="str">
        <f t="shared" si="18"/>
        <v>-</v>
      </c>
      <c r="K224" s="9">
        <f t="shared" si="19"/>
        <v>-1</v>
      </c>
    </row>
    <row r="225" spans="1:11" x14ac:dyDescent="0.2">
      <c r="A225" s="7" t="s">
        <v>332</v>
      </c>
      <c r="B225" s="65">
        <v>4</v>
      </c>
      <c r="C225" s="34">
        <f>IF(B239=0, "-", B225/B239)</f>
        <v>2.7210884353741496E-2</v>
      </c>
      <c r="D225" s="65">
        <v>7</v>
      </c>
      <c r="E225" s="9">
        <f>IF(D239=0, "-", D225/D239)</f>
        <v>4.2682926829268296E-2</v>
      </c>
      <c r="F225" s="81">
        <v>14</v>
      </c>
      <c r="G225" s="34">
        <f>IF(F239=0, "-", F225/F239)</f>
        <v>1.8396846254927726E-2</v>
      </c>
      <c r="H225" s="65">
        <v>11</v>
      </c>
      <c r="I225" s="9">
        <f>IF(H239=0, "-", H225/H239)</f>
        <v>1.8092105263157895E-2</v>
      </c>
      <c r="J225" s="8">
        <f t="shared" si="18"/>
        <v>-0.42857142857142855</v>
      </c>
      <c r="K225" s="9">
        <f t="shared" si="19"/>
        <v>0.27272727272727271</v>
      </c>
    </row>
    <row r="226" spans="1:11" x14ac:dyDescent="0.2">
      <c r="A226" s="7" t="s">
        <v>333</v>
      </c>
      <c r="B226" s="65">
        <v>0</v>
      </c>
      <c r="C226" s="34">
        <f>IF(B239=0, "-", B226/B239)</f>
        <v>0</v>
      </c>
      <c r="D226" s="65">
        <v>1</v>
      </c>
      <c r="E226" s="9">
        <f>IF(D239=0, "-", D226/D239)</f>
        <v>6.0975609756097563E-3</v>
      </c>
      <c r="F226" s="81">
        <v>8</v>
      </c>
      <c r="G226" s="34">
        <f>IF(F239=0, "-", F226/F239)</f>
        <v>1.0512483574244415E-2</v>
      </c>
      <c r="H226" s="65">
        <v>4</v>
      </c>
      <c r="I226" s="9">
        <f>IF(H239=0, "-", H226/H239)</f>
        <v>6.5789473684210523E-3</v>
      </c>
      <c r="J226" s="8">
        <f t="shared" si="18"/>
        <v>-1</v>
      </c>
      <c r="K226" s="9">
        <f t="shared" si="19"/>
        <v>1</v>
      </c>
    </row>
    <row r="227" spans="1:11" x14ac:dyDescent="0.2">
      <c r="A227" s="7" t="s">
        <v>334</v>
      </c>
      <c r="B227" s="65">
        <v>4</v>
      </c>
      <c r="C227" s="34">
        <f>IF(B239=0, "-", B227/B239)</f>
        <v>2.7210884353741496E-2</v>
      </c>
      <c r="D227" s="65">
        <v>10</v>
      </c>
      <c r="E227" s="9">
        <f>IF(D239=0, "-", D227/D239)</f>
        <v>6.097560975609756E-2</v>
      </c>
      <c r="F227" s="81">
        <v>29</v>
      </c>
      <c r="G227" s="34">
        <f>IF(F239=0, "-", F227/F239)</f>
        <v>3.8107752956636008E-2</v>
      </c>
      <c r="H227" s="65">
        <v>46</v>
      </c>
      <c r="I227" s="9">
        <f>IF(H239=0, "-", H227/H239)</f>
        <v>7.5657894736842105E-2</v>
      </c>
      <c r="J227" s="8">
        <f t="shared" si="18"/>
        <v>-0.6</v>
      </c>
      <c r="K227" s="9">
        <f t="shared" si="19"/>
        <v>-0.36956521739130432</v>
      </c>
    </row>
    <row r="228" spans="1:11" x14ac:dyDescent="0.2">
      <c r="A228" s="7" t="s">
        <v>335</v>
      </c>
      <c r="B228" s="65">
        <v>0</v>
      </c>
      <c r="C228" s="34">
        <f>IF(B239=0, "-", B228/B239)</f>
        <v>0</v>
      </c>
      <c r="D228" s="65">
        <v>0</v>
      </c>
      <c r="E228" s="9">
        <f>IF(D239=0, "-", D228/D239)</f>
        <v>0</v>
      </c>
      <c r="F228" s="81">
        <v>1</v>
      </c>
      <c r="G228" s="34">
        <f>IF(F239=0, "-", F228/F239)</f>
        <v>1.3140604467805519E-3</v>
      </c>
      <c r="H228" s="65">
        <v>4</v>
      </c>
      <c r="I228" s="9">
        <f>IF(H239=0, "-", H228/H239)</f>
        <v>6.5789473684210523E-3</v>
      </c>
      <c r="J228" s="8" t="str">
        <f t="shared" si="18"/>
        <v>-</v>
      </c>
      <c r="K228" s="9">
        <f t="shared" si="19"/>
        <v>-0.75</v>
      </c>
    </row>
    <row r="229" spans="1:11" x14ac:dyDescent="0.2">
      <c r="A229" s="7" t="s">
        <v>336</v>
      </c>
      <c r="B229" s="65">
        <v>0</v>
      </c>
      <c r="C229" s="34">
        <f>IF(B239=0, "-", B229/B239)</f>
        <v>0</v>
      </c>
      <c r="D229" s="65">
        <v>1</v>
      </c>
      <c r="E229" s="9">
        <f>IF(D239=0, "-", D229/D239)</f>
        <v>6.0975609756097563E-3</v>
      </c>
      <c r="F229" s="81">
        <v>1</v>
      </c>
      <c r="G229" s="34">
        <f>IF(F239=0, "-", F229/F239)</f>
        <v>1.3140604467805519E-3</v>
      </c>
      <c r="H229" s="65">
        <v>1</v>
      </c>
      <c r="I229" s="9">
        <f>IF(H239=0, "-", H229/H239)</f>
        <v>1.6447368421052631E-3</v>
      </c>
      <c r="J229" s="8">
        <f t="shared" si="18"/>
        <v>-1</v>
      </c>
      <c r="K229" s="9">
        <f t="shared" si="19"/>
        <v>0</v>
      </c>
    </row>
    <row r="230" spans="1:11" x14ac:dyDescent="0.2">
      <c r="A230" s="7" t="s">
        <v>337</v>
      </c>
      <c r="B230" s="65">
        <v>1</v>
      </c>
      <c r="C230" s="34">
        <f>IF(B239=0, "-", B230/B239)</f>
        <v>6.8027210884353739E-3</v>
      </c>
      <c r="D230" s="65">
        <v>4</v>
      </c>
      <c r="E230" s="9">
        <f>IF(D239=0, "-", D230/D239)</f>
        <v>2.4390243902439025E-2</v>
      </c>
      <c r="F230" s="81">
        <v>4</v>
      </c>
      <c r="G230" s="34">
        <f>IF(F239=0, "-", F230/F239)</f>
        <v>5.2562417871222077E-3</v>
      </c>
      <c r="H230" s="65">
        <v>8</v>
      </c>
      <c r="I230" s="9">
        <f>IF(H239=0, "-", H230/H239)</f>
        <v>1.3157894736842105E-2</v>
      </c>
      <c r="J230" s="8">
        <f t="shared" si="18"/>
        <v>-0.75</v>
      </c>
      <c r="K230" s="9">
        <f t="shared" si="19"/>
        <v>-0.5</v>
      </c>
    </row>
    <row r="231" spans="1:11" x14ac:dyDescent="0.2">
      <c r="A231" s="7" t="s">
        <v>338</v>
      </c>
      <c r="B231" s="65">
        <v>38</v>
      </c>
      <c r="C231" s="34">
        <f>IF(B239=0, "-", B231/B239)</f>
        <v>0.25850340136054423</v>
      </c>
      <c r="D231" s="65">
        <v>65</v>
      </c>
      <c r="E231" s="9">
        <f>IF(D239=0, "-", D231/D239)</f>
        <v>0.39634146341463417</v>
      </c>
      <c r="F231" s="81">
        <v>243</v>
      </c>
      <c r="G231" s="34">
        <f>IF(F239=0, "-", F231/F239)</f>
        <v>0.31931668856767409</v>
      </c>
      <c r="H231" s="65">
        <v>231</v>
      </c>
      <c r="I231" s="9">
        <f>IF(H239=0, "-", H231/H239)</f>
        <v>0.37993421052631576</v>
      </c>
      <c r="J231" s="8">
        <f t="shared" si="18"/>
        <v>-0.41538461538461541</v>
      </c>
      <c r="K231" s="9">
        <f t="shared" si="19"/>
        <v>5.1948051948051951E-2</v>
      </c>
    </row>
    <row r="232" spans="1:11" x14ac:dyDescent="0.2">
      <c r="A232" s="7" t="s">
        <v>339</v>
      </c>
      <c r="B232" s="65">
        <v>10</v>
      </c>
      <c r="C232" s="34">
        <f>IF(B239=0, "-", B232/B239)</f>
        <v>6.8027210884353748E-2</v>
      </c>
      <c r="D232" s="65">
        <v>15</v>
      </c>
      <c r="E232" s="9">
        <f>IF(D239=0, "-", D232/D239)</f>
        <v>9.1463414634146339E-2</v>
      </c>
      <c r="F232" s="81">
        <v>64</v>
      </c>
      <c r="G232" s="34">
        <f>IF(F239=0, "-", F232/F239)</f>
        <v>8.4099868593955324E-2</v>
      </c>
      <c r="H232" s="65">
        <v>47</v>
      </c>
      <c r="I232" s="9">
        <f>IF(H239=0, "-", H232/H239)</f>
        <v>7.7302631578947373E-2</v>
      </c>
      <c r="J232" s="8">
        <f t="shared" si="18"/>
        <v>-0.33333333333333331</v>
      </c>
      <c r="K232" s="9">
        <f t="shared" si="19"/>
        <v>0.36170212765957449</v>
      </c>
    </row>
    <row r="233" spans="1:11" x14ac:dyDescent="0.2">
      <c r="A233" s="7" t="s">
        <v>340</v>
      </c>
      <c r="B233" s="65">
        <v>0</v>
      </c>
      <c r="C233" s="34">
        <f>IF(B239=0, "-", B233/B239)</f>
        <v>0</v>
      </c>
      <c r="D233" s="65">
        <v>0</v>
      </c>
      <c r="E233" s="9">
        <f>IF(D239=0, "-", D233/D239)</f>
        <v>0</v>
      </c>
      <c r="F233" s="81">
        <v>0</v>
      </c>
      <c r="G233" s="34">
        <f>IF(F239=0, "-", F233/F239)</f>
        <v>0</v>
      </c>
      <c r="H233" s="65">
        <v>3</v>
      </c>
      <c r="I233" s="9">
        <f>IF(H239=0, "-", H233/H239)</f>
        <v>4.9342105263157892E-3</v>
      </c>
      <c r="J233" s="8" t="str">
        <f t="shared" si="18"/>
        <v>-</v>
      </c>
      <c r="K233" s="9">
        <f t="shared" si="19"/>
        <v>-1</v>
      </c>
    </row>
    <row r="234" spans="1:11" x14ac:dyDescent="0.2">
      <c r="A234" s="7" t="s">
        <v>341</v>
      </c>
      <c r="B234" s="65">
        <v>0</v>
      </c>
      <c r="C234" s="34">
        <f>IF(B239=0, "-", B234/B239)</f>
        <v>0</v>
      </c>
      <c r="D234" s="65">
        <v>0</v>
      </c>
      <c r="E234" s="9">
        <f>IF(D239=0, "-", D234/D239)</f>
        <v>0</v>
      </c>
      <c r="F234" s="81">
        <v>0</v>
      </c>
      <c r="G234" s="34">
        <f>IF(F239=0, "-", F234/F239)</f>
        <v>0</v>
      </c>
      <c r="H234" s="65">
        <v>2</v>
      </c>
      <c r="I234" s="9">
        <f>IF(H239=0, "-", H234/H239)</f>
        <v>3.2894736842105261E-3</v>
      </c>
      <c r="J234" s="8" t="str">
        <f t="shared" si="18"/>
        <v>-</v>
      </c>
      <c r="K234" s="9">
        <f t="shared" si="19"/>
        <v>-1</v>
      </c>
    </row>
    <row r="235" spans="1:11" x14ac:dyDescent="0.2">
      <c r="A235" s="7" t="s">
        <v>342</v>
      </c>
      <c r="B235" s="65">
        <v>2</v>
      </c>
      <c r="C235" s="34">
        <f>IF(B239=0, "-", B235/B239)</f>
        <v>1.3605442176870748E-2</v>
      </c>
      <c r="D235" s="65">
        <v>4</v>
      </c>
      <c r="E235" s="9">
        <f>IF(D239=0, "-", D235/D239)</f>
        <v>2.4390243902439025E-2</v>
      </c>
      <c r="F235" s="81">
        <v>22</v>
      </c>
      <c r="G235" s="34">
        <f>IF(F239=0, "-", F235/F239)</f>
        <v>2.8909329829172142E-2</v>
      </c>
      <c r="H235" s="65">
        <v>14</v>
      </c>
      <c r="I235" s="9">
        <f>IF(H239=0, "-", H235/H239)</f>
        <v>2.3026315789473683E-2</v>
      </c>
      <c r="J235" s="8">
        <f t="shared" si="18"/>
        <v>-0.5</v>
      </c>
      <c r="K235" s="9">
        <f t="shared" si="19"/>
        <v>0.5714285714285714</v>
      </c>
    </row>
    <row r="236" spans="1:11" x14ac:dyDescent="0.2">
      <c r="A236" s="7" t="s">
        <v>343</v>
      </c>
      <c r="B236" s="65">
        <v>7</v>
      </c>
      <c r="C236" s="34">
        <f>IF(B239=0, "-", B236/B239)</f>
        <v>4.7619047619047616E-2</v>
      </c>
      <c r="D236" s="65">
        <v>8</v>
      </c>
      <c r="E236" s="9">
        <f>IF(D239=0, "-", D236/D239)</f>
        <v>4.878048780487805E-2</v>
      </c>
      <c r="F236" s="81">
        <v>33</v>
      </c>
      <c r="G236" s="34">
        <f>IF(F239=0, "-", F236/F239)</f>
        <v>4.3363994743758211E-2</v>
      </c>
      <c r="H236" s="65">
        <v>35</v>
      </c>
      <c r="I236" s="9">
        <f>IF(H239=0, "-", H236/H239)</f>
        <v>5.7565789473684209E-2</v>
      </c>
      <c r="J236" s="8">
        <f t="shared" si="18"/>
        <v>-0.125</v>
      </c>
      <c r="K236" s="9">
        <f t="shared" si="19"/>
        <v>-5.7142857142857141E-2</v>
      </c>
    </row>
    <row r="237" spans="1:11" x14ac:dyDescent="0.2">
      <c r="A237" s="7" t="s">
        <v>344</v>
      </c>
      <c r="B237" s="65">
        <v>2</v>
      </c>
      <c r="C237" s="34">
        <f>IF(B239=0, "-", B237/B239)</f>
        <v>1.3605442176870748E-2</v>
      </c>
      <c r="D237" s="65">
        <v>5</v>
      </c>
      <c r="E237" s="9">
        <f>IF(D239=0, "-", D237/D239)</f>
        <v>3.048780487804878E-2</v>
      </c>
      <c r="F237" s="81">
        <v>26</v>
      </c>
      <c r="G237" s="34">
        <f>IF(F239=0, "-", F237/F239)</f>
        <v>3.4165571616294348E-2</v>
      </c>
      <c r="H237" s="65">
        <v>31</v>
      </c>
      <c r="I237" s="9">
        <f>IF(H239=0, "-", H237/H239)</f>
        <v>5.0986842105263157E-2</v>
      </c>
      <c r="J237" s="8">
        <f t="shared" si="18"/>
        <v>-0.6</v>
      </c>
      <c r="K237" s="9">
        <f t="shared" si="19"/>
        <v>-0.16129032258064516</v>
      </c>
    </row>
    <row r="238" spans="1:11" x14ac:dyDescent="0.2">
      <c r="A238" s="2"/>
      <c r="B238" s="68"/>
      <c r="C238" s="33"/>
      <c r="D238" s="68"/>
      <c r="E238" s="6"/>
      <c r="F238" s="82"/>
      <c r="G238" s="33"/>
      <c r="H238" s="68"/>
      <c r="I238" s="6"/>
      <c r="J238" s="5"/>
      <c r="K238" s="6"/>
    </row>
    <row r="239" spans="1:11" s="43" customFormat="1" x14ac:dyDescent="0.2">
      <c r="A239" s="162" t="s">
        <v>597</v>
      </c>
      <c r="B239" s="71">
        <f>SUM(B217:B238)</f>
        <v>147</v>
      </c>
      <c r="C239" s="40">
        <f>B239/34633</f>
        <v>4.2445066843761732E-3</v>
      </c>
      <c r="D239" s="71">
        <f>SUM(D217:D238)</f>
        <v>164</v>
      </c>
      <c r="E239" s="41">
        <f>D239/34898</f>
        <v>4.6994097082927386E-3</v>
      </c>
      <c r="F239" s="77">
        <f>SUM(F217:F238)</f>
        <v>761</v>
      </c>
      <c r="G239" s="42">
        <f>F239/181900</f>
        <v>4.183617372182518E-3</v>
      </c>
      <c r="H239" s="71">
        <f>SUM(H217:H238)</f>
        <v>608</v>
      </c>
      <c r="I239" s="41">
        <f>H239/140902</f>
        <v>4.315055854423642E-3</v>
      </c>
      <c r="J239" s="37">
        <f>IF(D239=0, "-", IF((B239-D239)/D239&lt;10, (B239-D239)/D239, "&gt;999%"))</f>
        <v>-0.10365853658536585</v>
      </c>
      <c r="K239" s="38">
        <f>IF(H239=0, "-", IF((F239-H239)/H239&lt;10, (F239-H239)/H239, "&gt;999%"))</f>
        <v>0.25164473684210525</v>
      </c>
    </row>
    <row r="240" spans="1:11" x14ac:dyDescent="0.2">
      <c r="B240" s="83"/>
      <c r="D240" s="83"/>
      <c r="F240" s="83"/>
      <c r="H240" s="83"/>
    </row>
    <row r="241" spans="1:11" x14ac:dyDescent="0.2">
      <c r="A241" s="163" t="s">
        <v>152</v>
      </c>
      <c r="B241" s="61" t="s">
        <v>12</v>
      </c>
      <c r="C241" s="62" t="s">
        <v>13</v>
      </c>
      <c r="D241" s="61" t="s">
        <v>12</v>
      </c>
      <c r="E241" s="63" t="s">
        <v>13</v>
      </c>
      <c r="F241" s="62" t="s">
        <v>12</v>
      </c>
      <c r="G241" s="62" t="s">
        <v>13</v>
      </c>
      <c r="H241" s="61" t="s">
        <v>12</v>
      </c>
      <c r="I241" s="63" t="s">
        <v>13</v>
      </c>
      <c r="J241" s="61"/>
      <c r="K241" s="63"/>
    </row>
    <row r="242" spans="1:11" x14ac:dyDescent="0.2">
      <c r="A242" s="7" t="s">
        <v>345</v>
      </c>
      <c r="B242" s="65">
        <v>1</v>
      </c>
      <c r="C242" s="34">
        <f>IF(B257=0, "-", B242/B257)</f>
        <v>2.5000000000000001E-2</v>
      </c>
      <c r="D242" s="65">
        <v>5</v>
      </c>
      <c r="E242" s="9">
        <f>IF(D257=0, "-", D242/D257)</f>
        <v>0.10869565217391304</v>
      </c>
      <c r="F242" s="81">
        <v>17</v>
      </c>
      <c r="G242" s="34">
        <f>IF(F257=0, "-", F242/F257)</f>
        <v>7.5892857142857137E-2</v>
      </c>
      <c r="H242" s="65">
        <v>26</v>
      </c>
      <c r="I242" s="9">
        <f>IF(H257=0, "-", H242/H257)</f>
        <v>0.10833333333333334</v>
      </c>
      <c r="J242" s="8">
        <f t="shared" ref="J242:J255" si="20">IF(D242=0, "-", IF((B242-D242)/D242&lt;10, (B242-D242)/D242, "&gt;999%"))</f>
        <v>-0.8</v>
      </c>
      <c r="K242" s="9">
        <f t="shared" ref="K242:K255" si="21">IF(H242=0, "-", IF((F242-H242)/H242&lt;10, (F242-H242)/H242, "&gt;999%"))</f>
        <v>-0.34615384615384615</v>
      </c>
    </row>
    <row r="243" spans="1:11" x14ac:dyDescent="0.2">
      <c r="A243" s="7" t="s">
        <v>346</v>
      </c>
      <c r="B243" s="65">
        <v>2</v>
      </c>
      <c r="C243" s="34">
        <f>IF(B257=0, "-", B243/B257)</f>
        <v>0.05</v>
      </c>
      <c r="D243" s="65">
        <v>2</v>
      </c>
      <c r="E243" s="9">
        <f>IF(D257=0, "-", D243/D257)</f>
        <v>4.3478260869565216E-2</v>
      </c>
      <c r="F243" s="81">
        <v>10</v>
      </c>
      <c r="G243" s="34">
        <f>IF(F257=0, "-", F243/F257)</f>
        <v>4.4642857142857144E-2</v>
      </c>
      <c r="H243" s="65">
        <v>2</v>
      </c>
      <c r="I243" s="9">
        <f>IF(H257=0, "-", H243/H257)</f>
        <v>8.3333333333333332E-3</v>
      </c>
      <c r="J243" s="8">
        <f t="shared" si="20"/>
        <v>0</v>
      </c>
      <c r="K243" s="9">
        <f t="shared" si="21"/>
        <v>4</v>
      </c>
    </row>
    <row r="244" spans="1:11" x14ac:dyDescent="0.2">
      <c r="A244" s="7" t="s">
        <v>347</v>
      </c>
      <c r="B244" s="65">
        <v>4</v>
      </c>
      <c r="C244" s="34">
        <f>IF(B257=0, "-", B244/B257)</f>
        <v>0.1</v>
      </c>
      <c r="D244" s="65">
        <v>5</v>
      </c>
      <c r="E244" s="9">
        <f>IF(D257=0, "-", D244/D257)</f>
        <v>0.10869565217391304</v>
      </c>
      <c r="F244" s="81">
        <v>20</v>
      </c>
      <c r="G244" s="34">
        <f>IF(F257=0, "-", F244/F257)</f>
        <v>8.9285714285714288E-2</v>
      </c>
      <c r="H244" s="65">
        <v>11</v>
      </c>
      <c r="I244" s="9">
        <f>IF(H257=0, "-", H244/H257)</f>
        <v>4.583333333333333E-2</v>
      </c>
      <c r="J244" s="8">
        <f t="shared" si="20"/>
        <v>-0.2</v>
      </c>
      <c r="K244" s="9">
        <f t="shared" si="21"/>
        <v>0.81818181818181823</v>
      </c>
    </row>
    <row r="245" spans="1:11" x14ac:dyDescent="0.2">
      <c r="A245" s="7" t="s">
        <v>348</v>
      </c>
      <c r="B245" s="65">
        <v>2</v>
      </c>
      <c r="C245" s="34">
        <f>IF(B257=0, "-", B245/B257)</f>
        <v>0.05</v>
      </c>
      <c r="D245" s="65">
        <v>3</v>
      </c>
      <c r="E245" s="9">
        <f>IF(D257=0, "-", D245/D257)</f>
        <v>6.5217391304347824E-2</v>
      </c>
      <c r="F245" s="81">
        <v>11</v>
      </c>
      <c r="G245" s="34">
        <f>IF(F257=0, "-", F245/F257)</f>
        <v>4.9107142857142856E-2</v>
      </c>
      <c r="H245" s="65">
        <v>18</v>
      </c>
      <c r="I245" s="9">
        <f>IF(H257=0, "-", H245/H257)</f>
        <v>7.4999999999999997E-2</v>
      </c>
      <c r="J245" s="8">
        <f t="shared" si="20"/>
        <v>-0.33333333333333331</v>
      </c>
      <c r="K245" s="9">
        <f t="shared" si="21"/>
        <v>-0.3888888888888889</v>
      </c>
    </row>
    <row r="246" spans="1:11" x14ac:dyDescent="0.2">
      <c r="A246" s="7" t="s">
        <v>349</v>
      </c>
      <c r="B246" s="65">
        <v>0</v>
      </c>
      <c r="C246" s="34">
        <f>IF(B257=0, "-", B246/B257)</f>
        <v>0</v>
      </c>
      <c r="D246" s="65">
        <v>0</v>
      </c>
      <c r="E246" s="9">
        <f>IF(D257=0, "-", D246/D257)</f>
        <v>0</v>
      </c>
      <c r="F246" s="81">
        <v>0</v>
      </c>
      <c r="G246" s="34">
        <f>IF(F257=0, "-", F246/F257)</f>
        <v>0</v>
      </c>
      <c r="H246" s="65">
        <v>3</v>
      </c>
      <c r="I246" s="9">
        <f>IF(H257=0, "-", H246/H257)</f>
        <v>1.2500000000000001E-2</v>
      </c>
      <c r="J246" s="8" t="str">
        <f t="shared" si="20"/>
        <v>-</v>
      </c>
      <c r="K246" s="9">
        <f t="shared" si="21"/>
        <v>-1</v>
      </c>
    </row>
    <row r="247" spans="1:11" x14ac:dyDescent="0.2">
      <c r="A247" s="7" t="s">
        <v>350</v>
      </c>
      <c r="B247" s="65">
        <v>3</v>
      </c>
      <c r="C247" s="34">
        <f>IF(B257=0, "-", B247/B257)</f>
        <v>7.4999999999999997E-2</v>
      </c>
      <c r="D247" s="65">
        <v>4</v>
      </c>
      <c r="E247" s="9">
        <f>IF(D257=0, "-", D247/D257)</f>
        <v>8.6956521739130432E-2</v>
      </c>
      <c r="F247" s="81">
        <v>29</v>
      </c>
      <c r="G247" s="34">
        <f>IF(F257=0, "-", F247/F257)</f>
        <v>0.12946428571428573</v>
      </c>
      <c r="H247" s="65">
        <v>39</v>
      </c>
      <c r="I247" s="9">
        <f>IF(H257=0, "-", H247/H257)</f>
        <v>0.16250000000000001</v>
      </c>
      <c r="J247" s="8">
        <f t="shared" si="20"/>
        <v>-0.25</v>
      </c>
      <c r="K247" s="9">
        <f t="shared" si="21"/>
        <v>-0.25641025641025639</v>
      </c>
    </row>
    <row r="248" spans="1:11" x14ac:dyDescent="0.2">
      <c r="A248" s="7" t="s">
        <v>351</v>
      </c>
      <c r="B248" s="65">
        <v>3</v>
      </c>
      <c r="C248" s="34">
        <f>IF(B257=0, "-", B248/B257)</f>
        <v>7.4999999999999997E-2</v>
      </c>
      <c r="D248" s="65">
        <v>2</v>
      </c>
      <c r="E248" s="9">
        <f>IF(D257=0, "-", D248/D257)</f>
        <v>4.3478260869565216E-2</v>
      </c>
      <c r="F248" s="81">
        <v>11</v>
      </c>
      <c r="G248" s="34">
        <f>IF(F257=0, "-", F248/F257)</f>
        <v>4.9107142857142856E-2</v>
      </c>
      <c r="H248" s="65">
        <v>9</v>
      </c>
      <c r="I248" s="9">
        <f>IF(H257=0, "-", H248/H257)</f>
        <v>3.7499999999999999E-2</v>
      </c>
      <c r="J248" s="8">
        <f t="shared" si="20"/>
        <v>0.5</v>
      </c>
      <c r="K248" s="9">
        <f t="shared" si="21"/>
        <v>0.22222222222222221</v>
      </c>
    </row>
    <row r="249" spans="1:11" x14ac:dyDescent="0.2">
      <c r="A249" s="7" t="s">
        <v>352</v>
      </c>
      <c r="B249" s="65">
        <v>0</v>
      </c>
      <c r="C249" s="34">
        <f>IF(B257=0, "-", B249/B257)</f>
        <v>0</v>
      </c>
      <c r="D249" s="65">
        <v>3</v>
      </c>
      <c r="E249" s="9">
        <f>IF(D257=0, "-", D249/D257)</f>
        <v>6.5217391304347824E-2</v>
      </c>
      <c r="F249" s="81">
        <v>1</v>
      </c>
      <c r="G249" s="34">
        <f>IF(F257=0, "-", F249/F257)</f>
        <v>4.464285714285714E-3</v>
      </c>
      <c r="H249" s="65">
        <v>12</v>
      </c>
      <c r="I249" s="9">
        <f>IF(H257=0, "-", H249/H257)</f>
        <v>0.05</v>
      </c>
      <c r="J249" s="8">
        <f t="shared" si="20"/>
        <v>-1</v>
      </c>
      <c r="K249" s="9">
        <f t="shared" si="21"/>
        <v>-0.91666666666666663</v>
      </c>
    </row>
    <row r="250" spans="1:11" x14ac:dyDescent="0.2">
      <c r="A250" s="7" t="s">
        <v>353</v>
      </c>
      <c r="B250" s="65">
        <v>1</v>
      </c>
      <c r="C250" s="34">
        <f>IF(B257=0, "-", B250/B257)</f>
        <v>2.5000000000000001E-2</v>
      </c>
      <c r="D250" s="65">
        <v>3</v>
      </c>
      <c r="E250" s="9">
        <f>IF(D257=0, "-", D250/D257)</f>
        <v>6.5217391304347824E-2</v>
      </c>
      <c r="F250" s="81">
        <v>17</v>
      </c>
      <c r="G250" s="34">
        <f>IF(F257=0, "-", F250/F257)</f>
        <v>7.5892857142857137E-2</v>
      </c>
      <c r="H250" s="65">
        <v>14</v>
      </c>
      <c r="I250" s="9">
        <f>IF(H257=0, "-", H250/H257)</f>
        <v>5.8333333333333334E-2</v>
      </c>
      <c r="J250" s="8">
        <f t="shared" si="20"/>
        <v>-0.66666666666666663</v>
      </c>
      <c r="K250" s="9">
        <f t="shared" si="21"/>
        <v>0.21428571428571427</v>
      </c>
    </row>
    <row r="251" spans="1:11" x14ac:dyDescent="0.2">
      <c r="A251" s="7" t="s">
        <v>354</v>
      </c>
      <c r="B251" s="65">
        <v>2</v>
      </c>
      <c r="C251" s="34">
        <f>IF(B257=0, "-", B251/B257)</f>
        <v>0.05</v>
      </c>
      <c r="D251" s="65">
        <v>1</v>
      </c>
      <c r="E251" s="9">
        <f>IF(D257=0, "-", D251/D257)</f>
        <v>2.1739130434782608E-2</v>
      </c>
      <c r="F251" s="81">
        <v>9</v>
      </c>
      <c r="G251" s="34">
        <f>IF(F257=0, "-", F251/F257)</f>
        <v>4.0178571428571432E-2</v>
      </c>
      <c r="H251" s="65">
        <v>3</v>
      </c>
      <c r="I251" s="9">
        <f>IF(H257=0, "-", H251/H257)</f>
        <v>1.2500000000000001E-2</v>
      </c>
      <c r="J251" s="8">
        <f t="shared" si="20"/>
        <v>1</v>
      </c>
      <c r="K251" s="9">
        <f t="shared" si="21"/>
        <v>2</v>
      </c>
    </row>
    <row r="252" spans="1:11" x14ac:dyDescent="0.2">
      <c r="A252" s="7" t="s">
        <v>355</v>
      </c>
      <c r="B252" s="65">
        <v>0</v>
      </c>
      <c r="C252" s="34">
        <f>IF(B257=0, "-", B252/B257)</f>
        <v>0</v>
      </c>
      <c r="D252" s="65">
        <v>2</v>
      </c>
      <c r="E252" s="9">
        <f>IF(D257=0, "-", D252/D257)</f>
        <v>4.3478260869565216E-2</v>
      </c>
      <c r="F252" s="81">
        <v>0</v>
      </c>
      <c r="G252" s="34">
        <f>IF(F257=0, "-", F252/F257)</f>
        <v>0</v>
      </c>
      <c r="H252" s="65">
        <v>5</v>
      </c>
      <c r="I252" s="9">
        <f>IF(H257=0, "-", H252/H257)</f>
        <v>2.0833333333333332E-2</v>
      </c>
      <c r="J252" s="8">
        <f t="shared" si="20"/>
        <v>-1</v>
      </c>
      <c r="K252" s="9">
        <f t="shared" si="21"/>
        <v>-1</v>
      </c>
    </row>
    <row r="253" spans="1:11" x14ac:dyDescent="0.2">
      <c r="A253" s="7" t="s">
        <v>356</v>
      </c>
      <c r="B253" s="65">
        <v>2</v>
      </c>
      <c r="C253" s="34">
        <f>IF(B257=0, "-", B253/B257)</f>
        <v>0.05</v>
      </c>
      <c r="D253" s="65">
        <v>0</v>
      </c>
      <c r="E253" s="9">
        <f>IF(D257=0, "-", D253/D257)</f>
        <v>0</v>
      </c>
      <c r="F253" s="81">
        <v>7</v>
      </c>
      <c r="G253" s="34">
        <f>IF(F257=0, "-", F253/F257)</f>
        <v>3.125E-2</v>
      </c>
      <c r="H253" s="65">
        <v>6</v>
      </c>
      <c r="I253" s="9">
        <f>IF(H257=0, "-", H253/H257)</f>
        <v>2.5000000000000001E-2</v>
      </c>
      <c r="J253" s="8" t="str">
        <f t="shared" si="20"/>
        <v>-</v>
      </c>
      <c r="K253" s="9">
        <f t="shared" si="21"/>
        <v>0.16666666666666666</v>
      </c>
    </row>
    <row r="254" spans="1:11" x14ac:dyDescent="0.2">
      <c r="A254" s="7" t="s">
        <v>357</v>
      </c>
      <c r="B254" s="65">
        <v>20</v>
      </c>
      <c r="C254" s="34">
        <f>IF(B257=0, "-", B254/B257)</f>
        <v>0.5</v>
      </c>
      <c r="D254" s="65">
        <v>15</v>
      </c>
      <c r="E254" s="9">
        <f>IF(D257=0, "-", D254/D257)</f>
        <v>0.32608695652173914</v>
      </c>
      <c r="F254" s="81">
        <v>89</v>
      </c>
      <c r="G254" s="34">
        <f>IF(F257=0, "-", F254/F257)</f>
        <v>0.39732142857142855</v>
      </c>
      <c r="H254" s="65">
        <v>89</v>
      </c>
      <c r="I254" s="9">
        <f>IF(H257=0, "-", H254/H257)</f>
        <v>0.37083333333333335</v>
      </c>
      <c r="J254" s="8">
        <f t="shared" si="20"/>
        <v>0.33333333333333331</v>
      </c>
      <c r="K254" s="9">
        <f t="shared" si="21"/>
        <v>0</v>
      </c>
    </row>
    <row r="255" spans="1:11" x14ac:dyDescent="0.2">
      <c r="A255" s="7" t="s">
        <v>358</v>
      </c>
      <c r="B255" s="65">
        <v>0</v>
      </c>
      <c r="C255" s="34">
        <f>IF(B257=0, "-", B255/B257)</f>
        <v>0</v>
      </c>
      <c r="D255" s="65">
        <v>1</v>
      </c>
      <c r="E255" s="9">
        <f>IF(D257=0, "-", D255/D257)</f>
        <v>2.1739130434782608E-2</v>
      </c>
      <c r="F255" s="81">
        <v>3</v>
      </c>
      <c r="G255" s="34">
        <f>IF(F257=0, "-", F255/F257)</f>
        <v>1.3392857142857142E-2</v>
      </c>
      <c r="H255" s="65">
        <v>3</v>
      </c>
      <c r="I255" s="9">
        <f>IF(H257=0, "-", H255/H257)</f>
        <v>1.2500000000000001E-2</v>
      </c>
      <c r="J255" s="8">
        <f t="shared" si="20"/>
        <v>-1</v>
      </c>
      <c r="K255" s="9">
        <f t="shared" si="21"/>
        <v>0</v>
      </c>
    </row>
    <row r="256" spans="1:11" x14ac:dyDescent="0.2">
      <c r="A256" s="2"/>
      <c r="B256" s="68"/>
      <c r="C256" s="33"/>
      <c r="D256" s="68"/>
      <c r="E256" s="6"/>
      <c r="F256" s="82"/>
      <c r="G256" s="33"/>
      <c r="H256" s="68"/>
      <c r="I256" s="6"/>
      <c r="J256" s="5"/>
      <c r="K256" s="6"/>
    </row>
    <row r="257" spans="1:11" s="43" customFormat="1" x14ac:dyDescent="0.2">
      <c r="A257" s="162" t="s">
        <v>596</v>
      </c>
      <c r="B257" s="71">
        <f>SUM(B242:B256)</f>
        <v>40</v>
      </c>
      <c r="C257" s="40">
        <f>B257/34633</f>
        <v>1.154967805272428E-3</v>
      </c>
      <c r="D257" s="71">
        <f>SUM(D242:D256)</f>
        <v>46</v>
      </c>
      <c r="E257" s="41">
        <f>D257/34898</f>
        <v>1.3181271133016219E-3</v>
      </c>
      <c r="F257" s="77">
        <f>SUM(F242:F256)</f>
        <v>224</v>
      </c>
      <c r="G257" s="42">
        <f>F257/181900</f>
        <v>1.2314458493677845E-3</v>
      </c>
      <c r="H257" s="71">
        <f>SUM(H242:H256)</f>
        <v>240</v>
      </c>
      <c r="I257" s="41">
        <f>H257/140902</f>
        <v>1.7033115214830166E-3</v>
      </c>
      <c r="J257" s="37">
        <f>IF(D257=0, "-", IF((B257-D257)/D257&lt;10, (B257-D257)/D257, "&gt;999%"))</f>
        <v>-0.13043478260869565</v>
      </c>
      <c r="K257" s="38">
        <f>IF(H257=0, "-", IF((F257-H257)/H257&lt;10, (F257-H257)/H257, "&gt;999%"))</f>
        <v>-6.6666666666666666E-2</v>
      </c>
    </row>
    <row r="258" spans="1:11" x14ac:dyDescent="0.2">
      <c r="B258" s="83"/>
      <c r="D258" s="83"/>
      <c r="F258" s="83"/>
      <c r="H258" s="83"/>
    </row>
    <row r="259" spans="1:11" s="43" customFormat="1" x14ac:dyDescent="0.2">
      <c r="A259" s="162" t="s">
        <v>595</v>
      </c>
      <c r="B259" s="71">
        <v>382</v>
      </c>
      <c r="C259" s="40">
        <f>B259/34633</f>
        <v>1.1029942540351688E-2</v>
      </c>
      <c r="D259" s="71">
        <v>446</v>
      </c>
      <c r="E259" s="41">
        <f>D259/34898</f>
        <v>1.2780102011576595E-2</v>
      </c>
      <c r="F259" s="77">
        <v>2004</v>
      </c>
      <c r="G259" s="42">
        <f>F259/181900</f>
        <v>1.1017042330951072E-2</v>
      </c>
      <c r="H259" s="71">
        <v>1812</v>
      </c>
      <c r="I259" s="41">
        <f>H259/140902</f>
        <v>1.2860001987196775E-2</v>
      </c>
      <c r="J259" s="37">
        <f>IF(D259=0, "-", IF((B259-D259)/D259&lt;10, (B259-D259)/D259, "&gt;999%"))</f>
        <v>-0.14349775784753363</v>
      </c>
      <c r="K259" s="38">
        <f>IF(H259=0, "-", IF((F259-H259)/H259&lt;10, (F259-H259)/H259, "&gt;999%"))</f>
        <v>0.10596026490066225</v>
      </c>
    </row>
    <row r="260" spans="1:11" x14ac:dyDescent="0.2">
      <c r="B260" s="83"/>
      <c r="D260" s="83"/>
      <c r="F260" s="83"/>
      <c r="H260" s="83"/>
    </row>
    <row r="261" spans="1:11" x14ac:dyDescent="0.2">
      <c r="A261" s="27" t="s">
        <v>593</v>
      </c>
      <c r="B261" s="71">
        <f>B265-B263</f>
        <v>6391</v>
      </c>
      <c r="C261" s="40">
        <f>B261/34633</f>
        <v>0.18453498108740218</v>
      </c>
      <c r="D261" s="71">
        <f>D265-D263</f>
        <v>7056</v>
      </c>
      <c r="E261" s="41">
        <f>D261/34898</f>
        <v>0.20218923720557053</v>
      </c>
      <c r="F261" s="77">
        <f>F265-F263</f>
        <v>34849</v>
      </c>
      <c r="G261" s="42">
        <f>F261/181900</f>
        <v>0.19158328752061574</v>
      </c>
      <c r="H261" s="71">
        <f>H265-H263</f>
        <v>32537</v>
      </c>
      <c r="I261" s="41">
        <f>H261/140902</f>
        <v>0.23091936239372046</v>
      </c>
      <c r="J261" s="37">
        <f>IF(D261=0, "-", IF((B261-D261)/D261&lt;10, (B261-D261)/D261, "&gt;999%"))</f>
        <v>-9.4246031746031744E-2</v>
      </c>
      <c r="K261" s="38">
        <f>IF(H261=0, "-", IF((F261-H261)/H261&lt;10, (F261-H261)/H261, "&gt;999%"))</f>
        <v>7.1057565233426559E-2</v>
      </c>
    </row>
    <row r="262" spans="1:11" x14ac:dyDescent="0.2">
      <c r="A262" s="27"/>
      <c r="B262" s="71"/>
      <c r="C262" s="40"/>
      <c r="D262" s="71"/>
      <c r="E262" s="41"/>
      <c r="F262" s="77"/>
      <c r="G262" s="42"/>
      <c r="H262" s="71"/>
      <c r="I262" s="41"/>
      <c r="J262" s="37"/>
      <c r="K262" s="38"/>
    </row>
    <row r="263" spans="1:11" x14ac:dyDescent="0.2">
      <c r="A263" s="27" t="s">
        <v>594</v>
      </c>
      <c r="B263" s="71">
        <v>1499</v>
      </c>
      <c r="C263" s="40">
        <f>B263/34633</f>
        <v>4.3282418502584241E-2</v>
      </c>
      <c r="D263" s="71">
        <v>1890</v>
      </c>
      <c r="E263" s="41">
        <f>D263/34898</f>
        <v>5.4157831394349244E-2</v>
      </c>
      <c r="F263" s="77">
        <v>7107</v>
      </c>
      <c r="G263" s="42">
        <f>F263/181900</f>
        <v>3.907091808686091E-2</v>
      </c>
      <c r="H263" s="71">
        <v>6605</v>
      </c>
      <c r="I263" s="41">
        <f>H263/140902</f>
        <v>4.6876552497480517E-2</v>
      </c>
      <c r="J263" s="37">
        <f>IF(D263=0, "-", IF((B263-D263)/D263&lt;10, (B263-D263)/D263, "&gt;999%"))</f>
        <v>-0.20687830687830688</v>
      </c>
      <c r="K263" s="38">
        <f>IF(H263=0, "-", IF((F263-H263)/H263&lt;10, (F263-H263)/H263, "&gt;999%"))</f>
        <v>7.6003028009084025E-2</v>
      </c>
    </row>
    <row r="264" spans="1:11" x14ac:dyDescent="0.2">
      <c r="A264" s="27"/>
      <c r="B264" s="71"/>
      <c r="C264" s="40"/>
      <c r="D264" s="71"/>
      <c r="E264" s="41"/>
      <c r="F264" s="77"/>
      <c r="G264" s="42"/>
      <c r="H264" s="71"/>
      <c r="I264" s="41"/>
      <c r="J264" s="37"/>
      <c r="K264" s="38"/>
    </row>
    <row r="265" spans="1:11" x14ac:dyDescent="0.2">
      <c r="A265" s="27" t="s">
        <v>592</v>
      </c>
      <c r="B265" s="71">
        <v>7890</v>
      </c>
      <c r="C265" s="40">
        <f>B265/34633</f>
        <v>0.22781739958998642</v>
      </c>
      <c r="D265" s="71">
        <v>8946</v>
      </c>
      <c r="E265" s="41">
        <f>D265/34898</f>
        <v>0.25634706859991979</v>
      </c>
      <c r="F265" s="77">
        <v>41956</v>
      </c>
      <c r="G265" s="42">
        <f>F265/181900</f>
        <v>0.23065420560747663</v>
      </c>
      <c r="H265" s="71">
        <v>39142</v>
      </c>
      <c r="I265" s="41">
        <f>H265/140902</f>
        <v>0.27779591489120098</v>
      </c>
      <c r="J265" s="37">
        <f>IF(D265=0, "-", IF((B265-D265)/D265&lt;10, (B265-D265)/D265, "&gt;999%"))</f>
        <v>-0.11804158283031523</v>
      </c>
      <c r="K265" s="38">
        <f>IF(H265=0, "-", IF((F265-H265)/H265&lt;10, (F265-H265)/H265, "&gt;999%"))</f>
        <v>7.1892085228143679E-2</v>
      </c>
    </row>
  </sheetData>
  <mergeCells count="58">
    <mergeCell ref="B1:K1"/>
    <mergeCell ref="B2:K2"/>
    <mergeCell ref="B200:E200"/>
    <mergeCell ref="F200:I200"/>
    <mergeCell ref="J200:K200"/>
    <mergeCell ref="B201:C201"/>
    <mergeCell ref="D201:E201"/>
    <mergeCell ref="F201:G201"/>
    <mergeCell ref="H201:I201"/>
    <mergeCell ref="B175:E175"/>
    <mergeCell ref="F175:I175"/>
    <mergeCell ref="J175:K175"/>
    <mergeCell ref="B176:C176"/>
    <mergeCell ref="D176:E176"/>
    <mergeCell ref="F176:G176"/>
    <mergeCell ref="H176:I176"/>
    <mergeCell ref="B150:E150"/>
    <mergeCell ref="F150:I150"/>
    <mergeCell ref="J150:K150"/>
    <mergeCell ref="B151:C151"/>
    <mergeCell ref="D151:E151"/>
    <mergeCell ref="F151:G151"/>
    <mergeCell ref="H151:I151"/>
    <mergeCell ref="B124:E124"/>
    <mergeCell ref="F124:I124"/>
    <mergeCell ref="J124:K124"/>
    <mergeCell ref="B125:C125"/>
    <mergeCell ref="D125:E125"/>
    <mergeCell ref="F125:G125"/>
    <mergeCell ref="H125:I125"/>
    <mergeCell ref="B86:E86"/>
    <mergeCell ref="F86:I86"/>
    <mergeCell ref="J86:K86"/>
    <mergeCell ref="B87:C87"/>
    <mergeCell ref="D87:E87"/>
    <mergeCell ref="F87:G87"/>
    <mergeCell ref="H87:I87"/>
    <mergeCell ref="B45:E45"/>
    <mergeCell ref="F45:I45"/>
    <mergeCell ref="J45:K45"/>
    <mergeCell ref="B46:C46"/>
    <mergeCell ref="D46:E46"/>
    <mergeCell ref="F46:G46"/>
    <mergeCell ref="H46:I46"/>
    <mergeCell ref="B15:E15"/>
    <mergeCell ref="F15:I15"/>
    <mergeCell ref="J15:K15"/>
    <mergeCell ref="B16:C16"/>
    <mergeCell ref="D16:E16"/>
    <mergeCell ref="F16:G16"/>
    <mergeCell ref="H16:I16"/>
    <mergeCell ref="B4:E4"/>
    <mergeCell ref="F4:I4"/>
    <mergeCell ref="J4:K4"/>
    <mergeCell ref="B5:C5"/>
    <mergeCell ref="D5:E5"/>
    <mergeCell ref="F5:G5"/>
    <mergeCell ref="H5:I5"/>
  </mergeCells>
  <phoneticPr fontId="3" type="noConversion"/>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rowBreaks count="5" manualBreakCount="5">
    <brk id="43" max="16383" man="1"/>
    <brk id="101" max="16383" man="1"/>
    <brk id="149" max="16383" man="1"/>
    <brk id="199" max="16383" man="1"/>
    <brk id="265" max="16383"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0"/>
  <dimension ref="A1:K51"/>
  <sheetViews>
    <sheetView tabSelected="1" workbookViewId="0">
      <selection activeCell="M1" sqref="M1"/>
    </sheetView>
  </sheetViews>
  <sheetFormatPr defaultRowHeight="12.75" x14ac:dyDescent="0.2"/>
  <cols>
    <col min="1" max="1" width="19.140625" bestFit="1" customWidth="1"/>
    <col min="2" max="11" width="8.42578125" customWidth="1"/>
  </cols>
  <sheetData>
    <row r="1" spans="1:11" s="52" customFormat="1" ht="20.25" x14ac:dyDescent="0.3">
      <c r="A1" s="4" t="s">
        <v>10</v>
      </c>
      <c r="B1" s="198" t="s">
        <v>645</v>
      </c>
      <c r="C1" s="198"/>
      <c r="D1" s="198"/>
      <c r="E1" s="199"/>
      <c r="F1" s="199"/>
      <c r="G1" s="199"/>
      <c r="H1" s="199"/>
      <c r="I1" s="199"/>
      <c r="J1" s="199"/>
      <c r="K1" s="199"/>
    </row>
    <row r="2" spans="1:11" s="52" customFormat="1" ht="20.25" x14ac:dyDescent="0.3">
      <c r="A2" s="4" t="s">
        <v>111</v>
      </c>
      <c r="B2" s="202" t="s">
        <v>101</v>
      </c>
      <c r="C2" s="198"/>
      <c r="D2" s="198"/>
      <c r="E2" s="203"/>
      <c r="F2" s="203"/>
      <c r="G2" s="203"/>
      <c r="H2" s="203"/>
      <c r="I2" s="203"/>
      <c r="J2" s="203"/>
      <c r="K2" s="203"/>
    </row>
    <row r="4" spans="1:11" ht="15.75" x14ac:dyDescent="0.25">
      <c r="A4" s="56"/>
      <c r="B4" s="196" t="s">
        <v>1</v>
      </c>
      <c r="C4" s="200"/>
      <c r="D4" s="200"/>
      <c r="E4" s="197"/>
      <c r="F4" s="196" t="s">
        <v>14</v>
      </c>
      <c r="G4" s="200"/>
      <c r="H4" s="200"/>
      <c r="I4" s="197"/>
      <c r="J4" s="196" t="s">
        <v>15</v>
      </c>
      <c r="K4" s="197"/>
    </row>
    <row r="5" spans="1:11" x14ac:dyDescent="0.2">
      <c r="A5" s="27"/>
      <c r="B5" s="196">
        <f>VALUE(RIGHT($B$2, 4))</f>
        <v>2021</v>
      </c>
      <c r="C5" s="197"/>
      <c r="D5" s="196">
        <f>B5-1</f>
        <v>2020</v>
      </c>
      <c r="E5" s="204"/>
      <c r="F5" s="196">
        <f>B5</f>
        <v>2021</v>
      </c>
      <c r="G5" s="204"/>
      <c r="H5" s="196">
        <f>D5</f>
        <v>2020</v>
      </c>
      <c r="I5" s="204"/>
      <c r="J5" s="140" t="s">
        <v>4</v>
      </c>
      <c r="K5" s="141" t="s">
        <v>2</v>
      </c>
    </row>
    <row r="6" spans="1:11" x14ac:dyDescent="0.2">
      <c r="A6" s="22"/>
      <c r="B6" s="61" t="s">
        <v>12</v>
      </c>
      <c r="C6" s="62" t="s">
        <v>13</v>
      </c>
      <c r="D6" s="61" t="s">
        <v>12</v>
      </c>
      <c r="E6" s="63" t="s">
        <v>13</v>
      </c>
      <c r="F6" s="84" t="s">
        <v>12</v>
      </c>
      <c r="G6" s="62" t="s">
        <v>13</v>
      </c>
      <c r="H6" s="85" t="s">
        <v>12</v>
      </c>
      <c r="I6" s="63" t="s">
        <v>13</v>
      </c>
      <c r="J6" s="61"/>
      <c r="K6" s="63"/>
    </row>
    <row r="7" spans="1:11" x14ac:dyDescent="0.2">
      <c r="A7" s="7" t="s">
        <v>31</v>
      </c>
      <c r="B7" s="65">
        <v>11</v>
      </c>
      <c r="C7" s="39">
        <f>IF(B51=0, "-", B7/B51)</f>
        <v>1.394169835234474E-3</v>
      </c>
      <c r="D7" s="65">
        <v>4</v>
      </c>
      <c r="E7" s="21">
        <f>IF(D51=0, "-", D7/D51)</f>
        <v>4.47127207690588E-4</v>
      </c>
      <c r="F7" s="81">
        <v>63</v>
      </c>
      <c r="G7" s="39">
        <f>IF(F51=0, "-", F7/F51)</f>
        <v>1.5015730765563925E-3</v>
      </c>
      <c r="H7" s="65">
        <v>29</v>
      </c>
      <c r="I7" s="21">
        <f>IF(H51=0, "-", H7/H51)</f>
        <v>7.4089213632415308E-4</v>
      </c>
      <c r="J7" s="20">
        <f t="shared" ref="J7:J49" si="0">IF(D7=0, "-", IF((B7-D7)/D7&lt;10, (B7-D7)/D7, "&gt;999%"))</f>
        <v>1.75</v>
      </c>
      <c r="K7" s="21">
        <f t="shared" ref="K7:K49" si="1">IF(H7=0, "-", IF((F7-H7)/H7&lt;10, (F7-H7)/H7, "&gt;999%"))</f>
        <v>1.1724137931034482</v>
      </c>
    </row>
    <row r="8" spans="1:11" x14ac:dyDescent="0.2">
      <c r="A8" s="7" t="s">
        <v>32</v>
      </c>
      <c r="B8" s="65">
        <v>0</v>
      </c>
      <c r="C8" s="39">
        <f>IF(B51=0, "-", B8/B51)</f>
        <v>0</v>
      </c>
      <c r="D8" s="65">
        <v>0</v>
      </c>
      <c r="E8" s="21">
        <f>IF(D51=0, "-", D8/D51)</f>
        <v>0</v>
      </c>
      <c r="F8" s="81">
        <v>1</v>
      </c>
      <c r="G8" s="39">
        <f>IF(F51=0, "-", F8/F51)</f>
        <v>2.3834493278672895E-5</v>
      </c>
      <c r="H8" s="65">
        <v>1</v>
      </c>
      <c r="I8" s="21">
        <f>IF(H51=0, "-", H8/H51)</f>
        <v>2.5548004700832866E-5</v>
      </c>
      <c r="J8" s="20" t="str">
        <f t="shared" si="0"/>
        <v>-</v>
      </c>
      <c r="K8" s="21">
        <f t="shared" si="1"/>
        <v>0</v>
      </c>
    </row>
    <row r="9" spans="1:11" x14ac:dyDescent="0.2">
      <c r="A9" s="7" t="s">
        <v>33</v>
      </c>
      <c r="B9" s="65">
        <v>1</v>
      </c>
      <c r="C9" s="39">
        <f>IF(B51=0, "-", B9/B51)</f>
        <v>1.2674271229404308E-4</v>
      </c>
      <c r="D9" s="65">
        <v>5</v>
      </c>
      <c r="E9" s="21">
        <f>IF(D51=0, "-", D9/D51)</f>
        <v>5.5890900961323492E-4</v>
      </c>
      <c r="F9" s="81">
        <v>17</v>
      </c>
      <c r="G9" s="39">
        <f>IF(F51=0, "-", F9/F51)</f>
        <v>4.051863857374392E-4</v>
      </c>
      <c r="H9" s="65">
        <v>26</v>
      </c>
      <c r="I9" s="21">
        <f>IF(H51=0, "-", H9/H51)</f>
        <v>6.6424812222165444E-4</v>
      </c>
      <c r="J9" s="20">
        <f t="shared" si="0"/>
        <v>-0.8</v>
      </c>
      <c r="K9" s="21">
        <f t="shared" si="1"/>
        <v>-0.34615384615384615</v>
      </c>
    </row>
    <row r="10" spans="1:11" x14ac:dyDescent="0.2">
      <c r="A10" s="7" t="s">
        <v>34</v>
      </c>
      <c r="B10" s="65">
        <v>144</v>
      </c>
      <c r="C10" s="39">
        <f>IF(B51=0, "-", B10/B51)</f>
        <v>1.8250950570342206E-2</v>
      </c>
      <c r="D10" s="65">
        <v>324</v>
      </c>
      <c r="E10" s="21">
        <f>IF(D51=0, "-", D10/D51)</f>
        <v>3.6217303822937627E-2</v>
      </c>
      <c r="F10" s="81">
        <v>943</v>
      </c>
      <c r="G10" s="39">
        <f>IF(F51=0, "-", F10/F51)</f>
        <v>2.2475927161788541E-2</v>
      </c>
      <c r="H10" s="65">
        <v>1100</v>
      </c>
      <c r="I10" s="21">
        <f>IF(H51=0, "-", H10/H51)</f>
        <v>2.8102805170916151E-2</v>
      </c>
      <c r="J10" s="20">
        <f t="shared" si="0"/>
        <v>-0.55555555555555558</v>
      </c>
      <c r="K10" s="21">
        <f t="shared" si="1"/>
        <v>-0.14272727272727273</v>
      </c>
    </row>
    <row r="11" spans="1:11" x14ac:dyDescent="0.2">
      <c r="A11" s="7" t="s">
        <v>35</v>
      </c>
      <c r="B11" s="65">
        <v>5</v>
      </c>
      <c r="C11" s="39">
        <f>IF(B51=0, "-", B11/B51)</f>
        <v>6.3371356147021542E-4</v>
      </c>
      <c r="D11" s="65">
        <v>5</v>
      </c>
      <c r="E11" s="21">
        <f>IF(D51=0, "-", D11/D51)</f>
        <v>5.5890900961323492E-4</v>
      </c>
      <c r="F11" s="81">
        <v>25</v>
      </c>
      <c r="G11" s="39">
        <f>IF(F51=0, "-", F11/F51)</f>
        <v>5.9586233196682237E-4</v>
      </c>
      <c r="H11" s="65">
        <v>12</v>
      </c>
      <c r="I11" s="21">
        <f>IF(H51=0, "-", H11/H51)</f>
        <v>3.0657605640999438E-4</v>
      </c>
      <c r="J11" s="20">
        <f t="shared" si="0"/>
        <v>0</v>
      </c>
      <c r="K11" s="21">
        <f t="shared" si="1"/>
        <v>1.0833333333333333</v>
      </c>
    </row>
    <row r="12" spans="1:11" x14ac:dyDescent="0.2">
      <c r="A12" s="7" t="s">
        <v>36</v>
      </c>
      <c r="B12" s="65">
        <v>518</v>
      </c>
      <c r="C12" s="39">
        <f>IF(B51=0, "-", B12/B51)</f>
        <v>6.5652724968314327E-2</v>
      </c>
      <c r="D12" s="65">
        <v>534</v>
      </c>
      <c r="E12" s="21">
        <f>IF(D51=0, "-", D12/D51)</f>
        <v>5.9691482226693494E-2</v>
      </c>
      <c r="F12" s="81">
        <v>2227</v>
      </c>
      <c r="G12" s="39">
        <f>IF(F51=0, "-", F12/F51)</f>
        <v>5.3079416531604535E-2</v>
      </c>
      <c r="H12" s="65">
        <v>1779</v>
      </c>
      <c r="I12" s="21">
        <f>IF(H51=0, "-", H12/H51)</f>
        <v>4.5449900362781667E-2</v>
      </c>
      <c r="J12" s="20">
        <f t="shared" si="0"/>
        <v>-2.9962546816479401E-2</v>
      </c>
      <c r="K12" s="21">
        <f t="shared" si="1"/>
        <v>0.25182686902754359</v>
      </c>
    </row>
    <row r="13" spans="1:11" x14ac:dyDescent="0.2">
      <c r="A13" s="7" t="s">
        <v>37</v>
      </c>
      <c r="B13" s="65">
        <v>0</v>
      </c>
      <c r="C13" s="39">
        <f>IF(B51=0, "-", B13/B51)</f>
        <v>0</v>
      </c>
      <c r="D13" s="65">
        <v>1</v>
      </c>
      <c r="E13" s="21">
        <f>IF(D51=0, "-", D13/D51)</f>
        <v>1.11781801922647E-4</v>
      </c>
      <c r="F13" s="81">
        <v>0</v>
      </c>
      <c r="G13" s="39">
        <f>IF(F51=0, "-", F13/F51)</f>
        <v>0</v>
      </c>
      <c r="H13" s="65">
        <v>1</v>
      </c>
      <c r="I13" s="21">
        <f>IF(H51=0, "-", H13/H51)</f>
        <v>2.5548004700832866E-5</v>
      </c>
      <c r="J13" s="20">
        <f t="shared" si="0"/>
        <v>-1</v>
      </c>
      <c r="K13" s="21">
        <f t="shared" si="1"/>
        <v>-1</v>
      </c>
    </row>
    <row r="14" spans="1:11" x14ac:dyDescent="0.2">
      <c r="A14" s="7" t="s">
        <v>39</v>
      </c>
      <c r="B14" s="65">
        <v>7</v>
      </c>
      <c r="C14" s="39">
        <f>IF(B51=0, "-", B14/B51)</f>
        <v>8.871989860583017E-4</v>
      </c>
      <c r="D14" s="65">
        <v>22</v>
      </c>
      <c r="E14" s="21">
        <f>IF(D51=0, "-", D14/D51)</f>
        <v>2.4591996422982337E-3</v>
      </c>
      <c r="F14" s="81">
        <v>43</v>
      </c>
      <c r="G14" s="39">
        <f>IF(F51=0, "-", F14/F51)</f>
        <v>1.0248832109829346E-3</v>
      </c>
      <c r="H14" s="65">
        <v>71</v>
      </c>
      <c r="I14" s="21">
        <f>IF(H51=0, "-", H14/H51)</f>
        <v>1.8139083337591333E-3</v>
      </c>
      <c r="J14" s="20">
        <f t="shared" si="0"/>
        <v>-0.68181818181818177</v>
      </c>
      <c r="K14" s="21">
        <f t="shared" si="1"/>
        <v>-0.39436619718309857</v>
      </c>
    </row>
    <row r="15" spans="1:11" x14ac:dyDescent="0.2">
      <c r="A15" s="7" t="s">
        <v>40</v>
      </c>
      <c r="B15" s="65">
        <v>12</v>
      </c>
      <c r="C15" s="39">
        <f>IF(B51=0, "-", B15/B51)</f>
        <v>1.520912547528517E-3</v>
      </c>
      <c r="D15" s="65">
        <v>1</v>
      </c>
      <c r="E15" s="21">
        <f>IF(D51=0, "-", D15/D51)</f>
        <v>1.11781801922647E-4</v>
      </c>
      <c r="F15" s="81">
        <v>22</v>
      </c>
      <c r="G15" s="39">
        <f>IF(F51=0, "-", F15/F51)</f>
        <v>5.2435885213080369E-4</v>
      </c>
      <c r="H15" s="65">
        <v>10</v>
      </c>
      <c r="I15" s="21">
        <f>IF(H51=0, "-", H15/H51)</f>
        <v>2.5548004700832864E-4</v>
      </c>
      <c r="J15" s="20" t="str">
        <f t="shared" si="0"/>
        <v>&gt;999%</v>
      </c>
      <c r="K15" s="21">
        <f t="shared" si="1"/>
        <v>1.2</v>
      </c>
    </row>
    <row r="16" spans="1:11" x14ac:dyDescent="0.2">
      <c r="A16" s="7" t="s">
        <v>43</v>
      </c>
      <c r="B16" s="65">
        <v>3</v>
      </c>
      <c r="C16" s="39">
        <f>IF(B51=0, "-", B16/B51)</f>
        <v>3.8022813688212925E-4</v>
      </c>
      <c r="D16" s="65">
        <v>4</v>
      </c>
      <c r="E16" s="21">
        <f>IF(D51=0, "-", D16/D51)</f>
        <v>4.47127207690588E-4</v>
      </c>
      <c r="F16" s="81">
        <v>29</v>
      </c>
      <c r="G16" s="39">
        <f>IF(F51=0, "-", F16/F51)</f>
        <v>6.9120030508151398E-4</v>
      </c>
      <c r="H16" s="65">
        <v>39</v>
      </c>
      <c r="I16" s="21">
        <f>IF(H51=0, "-", H16/H51)</f>
        <v>9.9637218333248172E-4</v>
      </c>
      <c r="J16" s="20">
        <f t="shared" si="0"/>
        <v>-0.25</v>
      </c>
      <c r="K16" s="21">
        <f t="shared" si="1"/>
        <v>-0.25641025641025639</v>
      </c>
    </row>
    <row r="17" spans="1:11" x14ac:dyDescent="0.2">
      <c r="A17" s="7" t="s">
        <v>44</v>
      </c>
      <c r="B17" s="65">
        <v>22</v>
      </c>
      <c r="C17" s="39">
        <f>IF(B51=0, "-", B17/B51)</f>
        <v>2.7883396704689481E-3</v>
      </c>
      <c r="D17" s="65">
        <v>41</v>
      </c>
      <c r="E17" s="21">
        <f>IF(D51=0, "-", D17/D51)</f>
        <v>4.5830538788285266E-3</v>
      </c>
      <c r="F17" s="81">
        <v>95</v>
      </c>
      <c r="G17" s="39">
        <f>IF(F51=0, "-", F17/F51)</f>
        <v>2.2642768614739251E-3</v>
      </c>
      <c r="H17" s="65">
        <v>115</v>
      </c>
      <c r="I17" s="21">
        <f>IF(H51=0, "-", H17/H51)</f>
        <v>2.9380205405957795E-3</v>
      </c>
      <c r="J17" s="20">
        <f t="shared" si="0"/>
        <v>-0.46341463414634149</v>
      </c>
      <c r="K17" s="21">
        <f t="shared" si="1"/>
        <v>-0.17391304347826086</v>
      </c>
    </row>
    <row r="18" spans="1:11" x14ac:dyDescent="0.2">
      <c r="A18" s="7" t="s">
        <v>46</v>
      </c>
      <c r="B18" s="65">
        <v>148</v>
      </c>
      <c r="C18" s="39">
        <f>IF(B51=0, "-", B18/B51)</f>
        <v>1.8757921419518379E-2</v>
      </c>
      <c r="D18" s="65">
        <v>198</v>
      </c>
      <c r="E18" s="21">
        <f>IF(D51=0, "-", D18/D51)</f>
        <v>2.2132796780684104E-2</v>
      </c>
      <c r="F18" s="81">
        <v>700</v>
      </c>
      <c r="G18" s="39">
        <f>IF(F51=0, "-", F18/F51)</f>
        <v>1.6684145295071028E-2</v>
      </c>
      <c r="H18" s="65">
        <v>701</v>
      </c>
      <c r="I18" s="21">
        <f>IF(H51=0, "-", H18/H51)</f>
        <v>1.7909151295283837E-2</v>
      </c>
      <c r="J18" s="20">
        <f t="shared" si="0"/>
        <v>-0.25252525252525254</v>
      </c>
      <c r="K18" s="21">
        <f t="shared" si="1"/>
        <v>-1.4265335235378032E-3</v>
      </c>
    </row>
    <row r="19" spans="1:11" x14ac:dyDescent="0.2">
      <c r="A19" s="7" t="s">
        <v>49</v>
      </c>
      <c r="B19" s="65">
        <v>12</v>
      </c>
      <c r="C19" s="39">
        <f>IF(B51=0, "-", B19/B51)</f>
        <v>1.520912547528517E-3</v>
      </c>
      <c r="D19" s="65">
        <v>14</v>
      </c>
      <c r="E19" s="21">
        <f>IF(D51=0, "-", D19/D51)</f>
        <v>1.5649452269170579E-3</v>
      </c>
      <c r="F19" s="81">
        <v>50</v>
      </c>
      <c r="G19" s="39">
        <f>IF(F51=0, "-", F19/F51)</f>
        <v>1.1917246639336447E-3</v>
      </c>
      <c r="H19" s="65">
        <v>43</v>
      </c>
      <c r="I19" s="21">
        <f>IF(H51=0, "-", H19/H51)</f>
        <v>1.0985642021358131E-3</v>
      </c>
      <c r="J19" s="20">
        <f t="shared" si="0"/>
        <v>-0.14285714285714285</v>
      </c>
      <c r="K19" s="21">
        <f t="shared" si="1"/>
        <v>0.16279069767441862</v>
      </c>
    </row>
    <row r="20" spans="1:11" x14ac:dyDescent="0.2">
      <c r="A20" s="7" t="s">
        <v>52</v>
      </c>
      <c r="B20" s="65">
        <v>0</v>
      </c>
      <c r="C20" s="39">
        <f>IF(B51=0, "-", B20/B51)</f>
        <v>0</v>
      </c>
      <c r="D20" s="65">
        <v>26</v>
      </c>
      <c r="E20" s="21">
        <f>IF(D51=0, "-", D20/D51)</f>
        <v>2.9063268499888218E-3</v>
      </c>
      <c r="F20" s="81">
        <v>0</v>
      </c>
      <c r="G20" s="39">
        <f>IF(F51=0, "-", F20/F51)</f>
        <v>0</v>
      </c>
      <c r="H20" s="65">
        <v>339</v>
      </c>
      <c r="I20" s="21">
        <f>IF(H51=0, "-", H20/H51)</f>
        <v>8.6607735935823413E-3</v>
      </c>
      <c r="J20" s="20">
        <f t="shared" si="0"/>
        <v>-1</v>
      </c>
      <c r="K20" s="21">
        <f t="shared" si="1"/>
        <v>-1</v>
      </c>
    </row>
    <row r="21" spans="1:11" x14ac:dyDescent="0.2">
      <c r="A21" s="7" t="s">
        <v>53</v>
      </c>
      <c r="B21" s="65">
        <v>80</v>
      </c>
      <c r="C21" s="39">
        <f>IF(B51=0, "-", B21/B51)</f>
        <v>1.0139416983523447E-2</v>
      </c>
      <c r="D21" s="65">
        <v>390</v>
      </c>
      <c r="E21" s="21">
        <f>IF(D51=0, "-", D21/D51)</f>
        <v>4.3594902749832326E-2</v>
      </c>
      <c r="F21" s="81">
        <v>1072</v>
      </c>
      <c r="G21" s="39">
        <f>IF(F51=0, "-", F21/F51)</f>
        <v>2.5550576794737344E-2</v>
      </c>
      <c r="H21" s="65">
        <v>2016</v>
      </c>
      <c r="I21" s="21">
        <f>IF(H51=0, "-", H21/H51)</f>
        <v>5.1504777476879059E-2</v>
      </c>
      <c r="J21" s="20">
        <f t="shared" si="0"/>
        <v>-0.79487179487179482</v>
      </c>
      <c r="K21" s="21">
        <f t="shared" si="1"/>
        <v>-0.46825396825396826</v>
      </c>
    </row>
    <row r="22" spans="1:11" x14ac:dyDescent="0.2">
      <c r="A22" s="7" t="s">
        <v>54</v>
      </c>
      <c r="B22" s="65">
        <v>875</v>
      </c>
      <c r="C22" s="39">
        <f>IF(B51=0, "-", B22/B51)</f>
        <v>0.1108998732572877</v>
      </c>
      <c r="D22" s="65">
        <v>1081</v>
      </c>
      <c r="E22" s="21">
        <f>IF(D51=0, "-", D22/D51)</f>
        <v>0.1208361278783814</v>
      </c>
      <c r="F22" s="81">
        <v>4746</v>
      </c>
      <c r="G22" s="39">
        <f>IF(F51=0, "-", F22/F51)</f>
        <v>0.11311850510058157</v>
      </c>
      <c r="H22" s="65">
        <v>4380</v>
      </c>
      <c r="I22" s="21">
        <f>IF(H51=0, "-", H22/H51)</f>
        <v>0.11190026058964794</v>
      </c>
      <c r="J22" s="20">
        <f t="shared" si="0"/>
        <v>-0.19056429232192415</v>
      </c>
      <c r="K22" s="21">
        <f t="shared" si="1"/>
        <v>8.3561643835616442E-2</v>
      </c>
    </row>
    <row r="23" spans="1:11" x14ac:dyDescent="0.2">
      <c r="A23" s="7" t="s">
        <v>56</v>
      </c>
      <c r="B23" s="65">
        <v>0</v>
      </c>
      <c r="C23" s="39">
        <f>IF(B51=0, "-", B23/B51)</f>
        <v>0</v>
      </c>
      <c r="D23" s="65">
        <v>0</v>
      </c>
      <c r="E23" s="21">
        <f>IF(D51=0, "-", D23/D51)</f>
        <v>0</v>
      </c>
      <c r="F23" s="81">
        <v>0</v>
      </c>
      <c r="G23" s="39">
        <f>IF(F51=0, "-", F23/F51)</f>
        <v>0</v>
      </c>
      <c r="H23" s="65">
        <v>16</v>
      </c>
      <c r="I23" s="21">
        <f>IF(H51=0, "-", H23/H51)</f>
        <v>4.0876807521332586E-4</v>
      </c>
      <c r="J23" s="20" t="str">
        <f t="shared" si="0"/>
        <v>-</v>
      </c>
      <c r="K23" s="21">
        <f t="shared" si="1"/>
        <v>-1</v>
      </c>
    </row>
    <row r="24" spans="1:11" x14ac:dyDescent="0.2">
      <c r="A24" s="7" t="s">
        <v>62</v>
      </c>
      <c r="B24" s="65">
        <v>20</v>
      </c>
      <c r="C24" s="39">
        <f>IF(B51=0, "-", B24/B51)</f>
        <v>2.5348542458808617E-3</v>
      </c>
      <c r="D24" s="65">
        <v>24</v>
      </c>
      <c r="E24" s="21">
        <f>IF(D51=0, "-", D24/D51)</f>
        <v>2.6827632461435278E-3</v>
      </c>
      <c r="F24" s="81">
        <v>52</v>
      </c>
      <c r="G24" s="39">
        <f>IF(F51=0, "-", F24/F51)</f>
        <v>1.2393936504909906E-3</v>
      </c>
      <c r="H24" s="65">
        <v>69</v>
      </c>
      <c r="I24" s="21">
        <f>IF(H51=0, "-", H24/H51)</f>
        <v>1.7628123243574676E-3</v>
      </c>
      <c r="J24" s="20">
        <f t="shared" si="0"/>
        <v>-0.16666666666666666</v>
      </c>
      <c r="K24" s="21">
        <f t="shared" si="1"/>
        <v>-0.24637681159420291</v>
      </c>
    </row>
    <row r="25" spans="1:11" x14ac:dyDescent="0.2">
      <c r="A25" s="7" t="s">
        <v>65</v>
      </c>
      <c r="B25" s="65">
        <v>1518</v>
      </c>
      <c r="C25" s="39">
        <f>IF(B51=0, "-", B25/B51)</f>
        <v>0.19239543726235742</v>
      </c>
      <c r="D25" s="65">
        <v>1330</v>
      </c>
      <c r="E25" s="21">
        <f>IF(D51=0, "-", D25/D51)</f>
        <v>0.14866979655712051</v>
      </c>
      <c r="F25" s="81">
        <v>7011</v>
      </c>
      <c r="G25" s="39">
        <f>IF(F51=0, "-", F25/F51)</f>
        <v>0.16710363237677567</v>
      </c>
      <c r="H25" s="65">
        <v>5873</v>
      </c>
      <c r="I25" s="21">
        <f>IF(H51=0, "-", H25/H51)</f>
        <v>0.15004343160799141</v>
      </c>
      <c r="J25" s="20">
        <f t="shared" si="0"/>
        <v>0.14135338345864662</v>
      </c>
      <c r="K25" s="21">
        <f t="shared" si="1"/>
        <v>0.19376809126511152</v>
      </c>
    </row>
    <row r="26" spans="1:11" x14ac:dyDescent="0.2">
      <c r="A26" s="7" t="s">
        <v>66</v>
      </c>
      <c r="B26" s="65">
        <v>3</v>
      </c>
      <c r="C26" s="39">
        <f>IF(B51=0, "-", B26/B51)</f>
        <v>3.8022813688212925E-4</v>
      </c>
      <c r="D26" s="65">
        <v>2</v>
      </c>
      <c r="E26" s="21">
        <f>IF(D51=0, "-", D26/D51)</f>
        <v>2.23563603845294E-4</v>
      </c>
      <c r="F26" s="81">
        <v>11</v>
      </c>
      <c r="G26" s="39">
        <f>IF(F51=0, "-", F26/F51)</f>
        <v>2.6217942606540184E-4</v>
      </c>
      <c r="H26" s="65">
        <v>9</v>
      </c>
      <c r="I26" s="21">
        <f>IF(H51=0, "-", H26/H51)</f>
        <v>2.299320423074958E-4</v>
      </c>
      <c r="J26" s="20">
        <f t="shared" si="0"/>
        <v>0.5</v>
      </c>
      <c r="K26" s="21">
        <f t="shared" si="1"/>
        <v>0.22222222222222221</v>
      </c>
    </row>
    <row r="27" spans="1:11" x14ac:dyDescent="0.2">
      <c r="A27" s="7" t="s">
        <v>68</v>
      </c>
      <c r="B27" s="65">
        <v>50</v>
      </c>
      <c r="C27" s="39">
        <f>IF(B51=0, "-", B27/B51)</f>
        <v>6.3371356147021544E-3</v>
      </c>
      <c r="D27" s="65">
        <v>35</v>
      </c>
      <c r="E27" s="21">
        <f>IF(D51=0, "-", D27/D51)</f>
        <v>3.9123630672926448E-3</v>
      </c>
      <c r="F27" s="81">
        <v>221</v>
      </c>
      <c r="G27" s="39">
        <f>IF(F51=0, "-", F27/F51)</f>
        <v>5.2674230145867097E-3</v>
      </c>
      <c r="H27" s="65">
        <v>158</v>
      </c>
      <c r="I27" s="21">
        <f>IF(H51=0, "-", H27/H51)</f>
        <v>4.0365847427315926E-3</v>
      </c>
      <c r="J27" s="20">
        <f t="shared" si="0"/>
        <v>0.42857142857142855</v>
      </c>
      <c r="K27" s="21">
        <f t="shared" si="1"/>
        <v>0.39873417721518989</v>
      </c>
    </row>
    <row r="28" spans="1:11" x14ac:dyDescent="0.2">
      <c r="A28" s="7" t="s">
        <v>69</v>
      </c>
      <c r="B28" s="65">
        <v>95</v>
      </c>
      <c r="C28" s="39">
        <f>IF(B51=0, "-", B28/B51)</f>
        <v>1.2040557667934094E-2</v>
      </c>
      <c r="D28" s="65">
        <v>77</v>
      </c>
      <c r="E28" s="21">
        <f>IF(D51=0, "-", D28/D51)</f>
        <v>8.6071987480438178E-3</v>
      </c>
      <c r="F28" s="81">
        <v>546</v>
      </c>
      <c r="G28" s="39">
        <f>IF(F51=0, "-", F28/F51)</f>
        <v>1.3013633330155401E-2</v>
      </c>
      <c r="H28" s="65">
        <v>330</v>
      </c>
      <c r="I28" s="21">
        <f>IF(H51=0, "-", H28/H51)</f>
        <v>8.4308415512748449E-3</v>
      </c>
      <c r="J28" s="20">
        <f t="shared" si="0"/>
        <v>0.23376623376623376</v>
      </c>
      <c r="K28" s="21">
        <f t="shared" si="1"/>
        <v>0.65454545454545454</v>
      </c>
    </row>
    <row r="29" spans="1:11" x14ac:dyDescent="0.2">
      <c r="A29" s="7" t="s">
        <v>70</v>
      </c>
      <c r="B29" s="65">
        <v>1</v>
      </c>
      <c r="C29" s="39">
        <f>IF(B51=0, "-", B29/B51)</f>
        <v>1.2674271229404308E-4</v>
      </c>
      <c r="D29" s="65">
        <v>5</v>
      </c>
      <c r="E29" s="21">
        <f>IF(D51=0, "-", D29/D51)</f>
        <v>5.5890900961323492E-4</v>
      </c>
      <c r="F29" s="81">
        <v>6</v>
      </c>
      <c r="G29" s="39">
        <f>IF(F51=0, "-", F29/F51)</f>
        <v>1.4300695967203736E-4</v>
      </c>
      <c r="H29" s="65">
        <v>13</v>
      </c>
      <c r="I29" s="21">
        <f>IF(H51=0, "-", H29/H51)</f>
        <v>3.3212406111082722E-4</v>
      </c>
      <c r="J29" s="20">
        <f t="shared" si="0"/>
        <v>-0.8</v>
      </c>
      <c r="K29" s="21">
        <f t="shared" si="1"/>
        <v>-0.53846153846153844</v>
      </c>
    </row>
    <row r="30" spans="1:11" x14ac:dyDescent="0.2">
      <c r="A30" s="7" t="s">
        <v>73</v>
      </c>
      <c r="B30" s="65">
        <v>11</v>
      </c>
      <c r="C30" s="39">
        <f>IF(B51=0, "-", B30/B51)</f>
        <v>1.394169835234474E-3</v>
      </c>
      <c r="D30" s="65">
        <v>8</v>
      </c>
      <c r="E30" s="21">
        <f>IF(D51=0, "-", D30/D51)</f>
        <v>8.94254415381176E-4</v>
      </c>
      <c r="F30" s="81">
        <v>35</v>
      </c>
      <c r="G30" s="39">
        <f>IF(F51=0, "-", F30/F51)</f>
        <v>8.3420726475355133E-4</v>
      </c>
      <c r="H30" s="65">
        <v>35</v>
      </c>
      <c r="I30" s="21">
        <f>IF(H51=0, "-", H30/H51)</f>
        <v>8.9418016452915024E-4</v>
      </c>
      <c r="J30" s="20">
        <f t="shared" si="0"/>
        <v>0.375</v>
      </c>
      <c r="K30" s="21">
        <f t="shared" si="1"/>
        <v>0</v>
      </c>
    </row>
    <row r="31" spans="1:11" x14ac:dyDescent="0.2">
      <c r="A31" s="7" t="s">
        <v>74</v>
      </c>
      <c r="B31" s="65">
        <v>952</v>
      </c>
      <c r="C31" s="39">
        <f>IF(B51=0, "-", B31/B51)</f>
        <v>0.12065906210392903</v>
      </c>
      <c r="D31" s="65">
        <v>681</v>
      </c>
      <c r="E31" s="21">
        <f>IF(D51=0, "-", D31/D51)</f>
        <v>7.6123407109322597E-2</v>
      </c>
      <c r="F31" s="81">
        <v>4298</v>
      </c>
      <c r="G31" s="39">
        <f>IF(F51=0, "-", F31/F51)</f>
        <v>0.1024406521117361</v>
      </c>
      <c r="H31" s="65">
        <v>3018</v>
      </c>
      <c r="I31" s="21">
        <f>IF(H51=0, "-", H31/H51)</f>
        <v>7.7103878187113589E-2</v>
      </c>
      <c r="J31" s="20">
        <f t="shared" si="0"/>
        <v>0.39794419970631423</v>
      </c>
      <c r="K31" s="21">
        <f t="shared" si="1"/>
        <v>0.42412193505632867</v>
      </c>
    </row>
    <row r="32" spans="1:11" x14ac:dyDescent="0.2">
      <c r="A32" s="7" t="s">
        <v>75</v>
      </c>
      <c r="B32" s="65">
        <v>1</v>
      </c>
      <c r="C32" s="39">
        <f>IF(B51=0, "-", B32/B51)</f>
        <v>1.2674271229404308E-4</v>
      </c>
      <c r="D32" s="65">
        <v>3</v>
      </c>
      <c r="E32" s="21">
        <f>IF(D51=0, "-", D32/D51)</f>
        <v>3.3534540576794097E-4</v>
      </c>
      <c r="F32" s="81">
        <v>17</v>
      </c>
      <c r="G32" s="39">
        <f>IF(F51=0, "-", F32/F51)</f>
        <v>4.051863857374392E-4</v>
      </c>
      <c r="H32" s="65">
        <v>14</v>
      </c>
      <c r="I32" s="21">
        <f>IF(H51=0, "-", H32/H51)</f>
        <v>3.5767206581166012E-4</v>
      </c>
      <c r="J32" s="20">
        <f t="shared" si="0"/>
        <v>-0.66666666666666663</v>
      </c>
      <c r="K32" s="21">
        <f t="shared" si="1"/>
        <v>0.21428571428571427</v>
      </c>
    </row>
    <row r="33" spans="1:11" x14ac:dyDescent="0.2">
      <c r="A33" s="7" t="s">
        <v>76</v>
      </c>
      <c r="B33" s="65">
        <v>501</v>
      </c>
      <c r="C33" s="39">
        <f>IF(B51=0, "-", B33/B51)</f>
        <v>6.3498098859315594E-2</v>
      </c>
      <c r="D33" s="65">
        <v>686</v>
      </c>
      <c r="E33" s="21">
        <f>IF(D51=0, "-", D33/D51)</f>
        <v>7.6682316118935834E-2</v>
      </c>
      <c r="F33" s="81">
        <v>2268</v>
      </c>
      <c r="G33" s="39">
        <f>IF(F51=0, "-", F33/F51)</f>
        <v>5.4056630756030129E-2</v>
      </c>
      <c r="H33" s="65">
        <v>2458</v>
      </c>
      <c r="I33" s="21">
        <f>IF(H51=0, "-", H33/H51)</f>
        <v>6.2796995554647184E-2</v>
      </c>
      <c r="J33" s="20">
        <f t="shared" si="0"/>
        <v>-0.26967930029154519</v>
      </c>
      <c r="K33" s="21">
        <f t="shared" si="1"/>
        <v>-7.7298616761594788E-2</v>
      </c>
    </row>
    <row r="34" spans="1:11" x14ac:dyDescent="0.2">
      <c r="A34" s="7" t="s">
        <v>78</v>
      </c>
      <c r="B34" s="65">
        <v>17</v>
      </c>
      <c r="C34" s="39">
        <f>IF(B51=0, "-", B34/B51)</f>
        <v>2.1546261089987325E-3</v>
      </c>
      <c r="D34" s="65">
        <v>31</v>
      </c>
      <c r="E34" s="21">
        <f>IF(D51=0, "-", D34/D51)</f>
        <v>3.4652358596020567E-3</v>
      </c>
      <c r="F34" s="81">
        <v>106</v>
      </c>
      <c r="G34" s="39">
        <f>IF(F51=0, "-", F34/F51)</f>
        <v>2.5264562875393268E-3</v>
      </c>
      <c r="H34" s="65">
        <v>112</v>
      </c>
      <c r="I34" s="21">
        <f>IF(H51=0, "-", H34/H51)</f>
        <v>2.8613765264932809E-3</v>
      </c>
      <c r="J34" s="20">
        <f t="shared" si="0"/>
        <v>-0.45161290322580644</v>
      </c>
      <c r="K34" s="21">
        <f t="shared" si="1"/>
        <v>-5.3571428571428568E-2</v>
      </c>
    </row>
    <row r="35" spans="1:11" x14ac:dyDescent="0.2">
      <c r="A35" s="7" t="s">
        <v>79</v>
      </c>
      <c r="B35" s="65">
        <v>415</v>
      </c>
      <c r="C35" s="39">
        <f>IF(B51=0, "-", B35/B51)</f>
        <v>5.2598225602027884E-2</v>
      </c>
      <c r="D35" s="65">
        <v>221</v>
      </c>
      <c r="E35" s="21">
        <f>IF(D51=0, "-", D35/D51)</f>
        <v>2.4703778224904986E-2</v>
      </c>
      <c r="F35" s="81">
        <v>2341</v>
      </c>
      <c r="G35" s="39">
        <f>IF(F51=0, "-", F35/F51)</f>
        <v>5.5796548765373245E-2</v>
      </c>
      <c r="H35" s="65">
        <v>1000</v>
      </c>
      <c r="I35" s="21">
        <f>IF(H51=0, "-", H35/H51)</f>
        <v>2.5548004700832867E-2</v>
      </c>
      <c r="J35" s="20">
        <f t="shared" si="0"/>
        <v>0.87782805429864252</v>
      </c>
      <c r="K35" s="21">
        <f t="shared" si="1"/>
        <v>1.341</v>
      </c>
    </row>
    <row r="36" spans="1:11" x14ac:dyDescent="0.2">
      <c r="A36" s="7" t="s">
        <v>80</v>
      </c>
      <c r="B36" s="65">
        <v>124</v>
      </c>
      <c r="C36" s="39">
        <f>IF(B51=0, "-", B36/B51)</f>
        <v>1.5716096324461342E-2</v>
      </c>
      <c r="D36" s="65">
        <v>123</v>
      </c>
      <c r="E36" s="21">
        <f>IF(D51=0, "-", D36/D51)</f>
        <v>1.3749161636485581E-2</v>
      </c>
      <c r="F36" s="81">
        <v>446</v>
      </c>
      <c r="G36" s="39">
        <f>IF(F51=0, "-", F36/F51)</f>
        <v>1.0630184002288112E-2</v>
      </c>
      <c r="H36" s="65">
        <v>373</v>
      </c>
      <c r="I36" s="21">
        <f>IF(H51=0, "-", H36/H51)</f>
        <v>9.529405753410658E-3</v>
      </c>
      <c r="J36" s="20">
        <f t="shared" si="0"/>
        <v>8.130081300813009E-3</v>
      </c>
      <c r="K36" s="21">
        <f t="shared" si="1"/>
        <v>0.19571045576407506</v>
      </c>
    </row>
    <row r="37" spans="1:11" x14ac:dyDescent="0.2">
      <c r="A37" s="7" t="s">
        <v>81</v>
      </c>
      <c r="B37" s="65">
        <v>8</v>
      </c>
      <c r="C37" s="39">
        <f>IF(B51=0, "-", B37/B51)</f>
        <v>1.0139416983523447E-3</v>
      </c>
      <c r="D37" s="65">
        <v>26</v>
      </c>
      <c r="E37" s="21">
        <f>IF(D51=0, "-", D37/D51)</f>
        <v>2.9063268499888218E-3</v>
      </c>
      <c r="F37" s="81">
        <v>167</v>
      </c>
      <c r="G37" s="39">
        <f>IF(F51=0, "-", F37/F51)</f>
        <v>3.9803603775383735E-3</v>
      </c>
      <c r="H37" s="65">
        <v>78</v>
      </c>
      <c r="I37" s="21">
        <f>IF(H51=0, "-", H37/H51)</f>
        <v>1.9927443666649634E-3</v>
      </c>
      <c r="J37" s="20">
        <f t="shared" si="0"/>
        <v>-0.69230769230769229</v>
      </c>
      <c r="K37" s="21">
        <f t="shared" si="1"/>
        <v>1.141025641025641</v>
      </c>
    </row>
    <row r="38" spans="1:11" x14ac:dyDescent="0.2">
      <c r="A38" s="7" t="s">
        <v>82</v>
      </c>
      <c r="B38" s="65">
        <v>0</v>
      </c>
      <c r="C38" s="39">
        <f>IF(B51=0, "-", B38/B51)</f>
        <v>0</v>
      </c>
      <c r="D38" s="65">
        <v>0</v>
      </c>
      <c r="E38" s="21">
        <f>IF(D51=0, "-", D38/D51)</f>
        <v>0</v>
      </c>
      <c r="F38" s="81">
        <v>0</v>
      </c>
      <c r="G38" s="39">
        <f>IF(F51=0, "-", F38/F51)</f>
        <v>0</v>
      </c>
      <c r="H38" s="65">
        <v>2</v>
      </c>
      <c r="I38" s="21">
        <f>IF(H51=0, "-", H38/H51)</f>
        <v>5.1096009401665732E-5</v>
      </c>
      <c r="J38" s="20" t="str">
        <f t="shared" si="0"/>
        <v>-</v>
      </c>
      <c r="K38" s="21">
        <f t="shared" si="1"/>
        <v>-1</v>
      </c>
    </row>
    <row r="39" spans="1:11" x14ac:dyDescent="0.2">
      <c r="A39" s="7" t="s">
        <v>83</v>
      </c>
      <c r="B39" s="65">
        <v>10</v>
      </c>
      <c r="C39" s="39">
        <f>IF(B51=0, "-", B39/B51)</f>
        <v>1.2674271229404308E-3</v>
      </c>
      <c r="D39" s="65">
        <v>14</v>
      </c>
      <c r="E39" s="21">
        <f>IF(D51=0, "-", D39/D51)</f>
        <v>1.5649452269170579E-3</v>
      </c>
      <c r="F39" s="81">
        <v>63</v>
      </c>
      <c r="G39" s="39">
        <f>IF(F51=0, "-", F39/F51)</f>
        <v>1.5015730765563925E-3</v>
      </c>
      <c r="H39" s="65">
        <v>51</v>
      </c>
      <c r="I39" s="21">
        <f>IF(H51=0, "-", H39/H51)</f>
        <v>1.302948239742476E-3</v>
      </c>
      <c r="J39" s="20">
        <f t="shared" si="0"/>
        <v>-0.2857142857142857</v>
      </c>
      <c r="K39" s="21">
        <f t="shared" si="1"/>
        <v>0.23529411764705882</v>
      </c>
    </row>
    <row r="40" spans="1:11" x14ac:dyDescent="0.2">
      <c r="A40" s="7" t="s">
        <v>84</v>
      </c>
      <c r="B40" s="65">
        <v>5</v>
      </c>
      <c r="C40" s="39">
        <f>IF(B51=0, "-", B40/B51)</f>
        <v>6.3371356147021542E-4</v>
      </c>
      <c r="D40" s="65">
        <v>25</v>
      </c>
      <c r="E40" s="21">
        <f>IF(D51=0, "-", D40/D51)</f>
        <v>2.794545048066175E-3</v>
      </c>
      <c r="F40" s="81">
        <v>35</v>
      </c>
      <c r="G40" s="39">
        <f>IF(F51=0, "-", F40/F51)</f>
        <v>8.3420726475355133E-4</v>
      </c>
      <c r="H40" s="65">
        <v>81</v>
      </c>
      <c r="I40" s="21">
        <f>IF(H51=0, "-", H40/H51)</f>
        <v>2.069388380767462E-3</v>
      </c>
      <c r="J40" s="20">
        <f t="shared" si="0"/>
        <v>-0.8</v>
      </c>
      <c r="K40" s="21">
        <f t="shared" si="1"/>
        <v>-0.5679012345679012</v>
      </c>
    </row>
    <row r="41" spans="1:11" x14ac:dyDescent="0.2">
      <c r="A41" s="7" t="s">
        <v>85</v>
      </c>
      <c r="B41" s="65">
        <v>48</v>
      </c>
      <c r="C41" s="39">
        <f>IF(B51=0, "-", B41/B51)</f>
        <v>6.0836501901140681E-3</v>
      </c>
      <c r="D41" s="65">
        <v>27</v>
      </c>
      <c r="E41" s="21">
        <f>IF(D51=0, "-", D41/D51)</f>
        <v>3.0181086519114686E-3</v>
      </c>
      <c r="F41" s="81">
        <v>287</v>
      </c>
      <c r="G41" s="39">
        <f>IF(F51=0, "-", F41/F51)</f>
        <v>6.8404995709791206E-3</v>
      </c>
      <c r="H41" s="65">
        <v>140</v>
      </c>
      <c r="I41" s="21">
        <f>IF(H51=0, "-", H41/H51)</f>
        <v>3.576720658116601E-3</v>
      </c>
      <c r="J41" s="20">
        <f t="shared" si="0"/>
        <v>0.77777777777777779</v>
      </c>
      <c r="K41" s="21">
        <f t="shared" si="1"/>
        <v>1.05</v>
      </c>
    </row>
    <row r="42" spans="1:11" x14ac:dyDescent="0.2">
      <c r="A42" s="7" t="s">
        <v>87</v>
      </c>
      <c r="B42" s="65">
        <v>7</v>
      </c>
      <c r="C42" s="39">
        <f>IF(B51=0, "-", B42/B51)</f>
        <v>8.871989860583017E-4</v>
      </c>
      <c r="D42" s="65">
        <v>3</v>
      </c>
      <c r="E42" s="21">
        <f>IF(D51=0, "-", D42/D51)</f>
        <v>3.3534540576794097E-4</v>
      </c>
      <c r="F42" s="81">
        <v>25</v>
      </c>
      <c r="G42" s="39">
        <f>IF(F51=0, "-", F42/F51)</f>
        <v>5.9586233196682237E-4</v>
      </c>
      <c r="H42" s="65">
        <v>25</v>
      </c>
      <c r="I42" s="21">
        <f>IF(H51=0, "-", H42/H51)</f>
        <v>6.387001175208216E-4</v>
      </c>
      <c r="J42" s="20">
        <f t="shared" si="0"/>
        <v>1.3333333333333333</v>
      </c>
      <c r="K42" s="21">
        <f t="shared" si="1"/>
        <v>0</v>
      </c>
    </row>
    <row r="43" spans="1:11" x14ac:dyDescent="0.2">
      <c r="A43" s="7" t="s">
        <v>88</v>
      </c>
      <c r="B43" s="65">
        <v>0</v>
      </c>
      <c r="C43" s="39">
        <f>IF(B51=0, "-", B43/B51)</f>
        <v>0</v>
      </c>
      <c r="D43" s="65">
        <v>1</v>
      </c>
      <c r="E43" s="21">
        <f>IF(D51=0, "-", D43/D51)</f>
        <v>1.11781801922647E-4</v>
      </c>
      <c r="F43" s="81">
        <v>4</v>
      </c>
      <c r="G43" s="39">
        <f>IF(F51=0, "-", F43/F51)</f>
        <v>9.5337973114691582E-5</v>
      </c>
      <c r="H43" s="65">
        <v>3</v>
      </c>
      <c r="I43" s="21">
        <f>IF(H51=0, "-", H43/H51)</f>
        <v>7.6644014102498595E-5</v>
      </c>
      <c r="J43" s="20">
        <f t="shared" si="0"/>
        <v>-1</v>
      </c>
      <c r="K43" s="21">
        <f t="shared" si="1"/>
        <v>0.33333333333333331</v>
      </c>
    </row>
    <row r="44" spans="1:11" x14ac:dyDescent="0.2">
      <c r="A44" s="7" t="s">
        <v>90</v>
      </c>
      <c r="B44" s="65">
        <v>159</v>
      </c>
      <c r="C44" s="39">
        <f>IF(B51=0, "-", B44/B51)</f>
        <v>2.0152091254752851E-2</v>
      </c>
      <c r="D44" s="65">
        <v>99</v>
      </c>
      <c r="E44" s="21">
        <f>IF(D51=0, "-", D44/D51)</f>
        <v>1.1066398390342052E-2</v>
      </c>
      <c r="F44" s="81">
        <v>917</v>
      </c>
      <c r="G44" s="39">
        <f>IF(F51=0, "-", F44/F51)</f>
        <v>2.1856230336543044E-2</v>
      </c>
      <c r="H44" s="65">
        <v>487</v>
      </c>
      <c r="I44" s="21">
        <f>IF(H51=0, "-", H44/H51)</f>
        <v>1.2441878289305605E-2</v>
      </c>
      <c r="J44" s="20">
        <f t="shared" si="0"/>
        <v>0.60606060606060608</v>
      </c>
      <c r="K44" s="21">
        <f t="shared" si="1"/>
        <v>0.88295687885010266</v>
      </c>
    </row>
    <row r="45" spans="1:11" x14ac:dyDescent="0.2">
      <c r="A45" s="7" t="s">
        <v>92</v>
      </c>
      <c r="B45" s="65">
        <v>217</v>
      </c>
      <c r="C45" s="39">
        <f>IF(B51=0, "-", B45/B51)</f>
        <v>2.7503168567807351E-2</v>
      </c>
      <c r="D45" s="65">
        <v>220</v>
      </c>
      <c r="E45" s="21">
        <f>IF(D51=0, "-", D45/D51)</f>
        <v>2.4591996422982338E-2</v>
      </c>
      <c r="F45" s="81">
        <v>1326</v>
      </c>
      <c r="G45" s="39">
        <f>IF(F51=0, "-", F45/F51)</f>
        <v>3.1604538087520256E-2</v>
      </c>
      <c r="H45" s="65">
        <v>1095</v>
      </c>
      <c r="I45" s="21">
        <f>IF(H51=0, "-", H45/H51)</f>
        <v>2.7975065147411986E-2</v>
      </c>
      <c r="J45" s="20">
        <f t="shared" si="0"/>
        <v>-1.3636363636363636E-2</v>
      </c>
      <c r="K45" s="21">
        <f t="shared" si="1"/>
        <v>0.21095890410958903</v>
      </c>
    </row>
    <row r="46" spans="1:11" x14ac:dyDescent="0.2">
      <c r="A46" s="7" t="s">
        <v>93</v>
      </c>
      <c r="B46" s="65">
        <v>162</v>
      </c>
      <c r="C46" s="39">
        <f>IF(B51=0, "-", B46/B51)</f>
        <v>2.0532319391634982E-2</v>
      </c>
      <c r="D46" s="65">
        <v>281</v>
      </c>
      <c r="E46" s="21">
        <f>IF(D51=0, "-", D46/D51)</f>
        <v>3.1410686340263803E-2</v>
      </c>
      <c r="F46" s="81">
        <v>1344</v>
      </c>
      <c r="G46" s="39">
        <f>IF(F51=0, "-", F46/F51)</f>
        <v>3.2033558966536368E-2</v>
      </c>
      <c r="H46" s="65">
        <v>1157</v>
      </c>
      <c r="I46" s="21">
        <f>IF(H51=0, "-", H46/H51)</f>
        <v>2.9559041438863624E-2</v>
      </c>
      <c r="J46" s="20">
        <f t="shared" si="0"/>
        <v>-0.42348754448398579</v>
      </c>
      <c r="K46" s="21">
        <f t="shared" si="1"/>
        <v>0.16162489196197061</v>
      </c>
    </row>
    <row r="47" spans="1:11" x14ac:dyDescent="0.2">
      <c r="A47" s="7" t="s">
        <v>94</v>
      </c>
      <c r="B47" s="65">
        <v>1326</v>
      </c>
      <c r="C47" s="39">
        <f>IF(B51=0, "-", B47/B51)</f>
        <v>0.16806083650190115</v>
      </c>
      <c r="D47" s="65">
        <v>1600</v>
      </c>
      <c r="E47" s="21">
        <f>IF(D51=0, "-", D47/D51)</f>
        <v>0.1788508830762352</v>
      </c>
      <c r="F47" s="81">
        <v>8725</v>
      </c>
      <c r="G47" s="39">
        <f>IF(F51=0, "-", F47/F51)</f>
        <v>0.20795595385642102</v>
      </c>
      <c r="H47" s="65">
        <v>8764</v>
      </c>
      <c r="I47" s="21">
        <f>IF(H51=0, "-", H47/H51)</f>
        <v>0.22390271319809923</v>
      </c>
      <c r="J47" s="20">
        <f t="shared" si="0"/>
        <v>-0.17125000000000001</v>
      </c>
      <c r="K47" s="21">
        <f t="shared" si="1"/>
        <v>-4.4500228206298493E-3</v>
      </c>
    </row>
    <row r="48" spans="1:11" x14ac:dyDescent="0.2">
      <c r="A48" s="7" t="s">
        <v>96</v>
      </c>
      <c r="B48" s="65">
        <v>397</v>
      </c>
      <c r="C48" s="39">
        <f>IF(B51=0, "-", B48/B51)</f>
        <v>5.0316856780735109E-2</v>
      </c>
      <c r="D48" s="65">
        <v>746</v>
      </c>
      <c r="E48" s="21">
        <f>IF(D51=0, "-", D48/D51)</f>
        <v>8.3389224234294651E-2</v>
      </c>
      <c r="F48" s="81">
        <v>1639</v>
      </c>
      <c r="G48" s="39">
        <f>IF(F51=0, "-", F48/F51)</f>
        <v>3.9064734483744874E-2</v>
      </c>
      <c r="H48" s="65">
        <v>3024</v>
      </c>
      <c r="I48" s="21">
        <f>IF(H51=0, "-", H48/H51)</f>
        <v>7.7257166215318585E-2</v>
      </c>
      <c r="J48" s="20">
        <f t="shared" si="0"/>
        <v>-0.46782841823056298</v>
      </c>
      <c r="K48" s="21">
        <f t="shared" si="1"/>
        <v>-0.45800264550264552</v>
      </c>
    </row>
    <row r="49" spans="1:11" x14ac:dyDescent="0.2">
      <c r="A49" s="7" t="s">
        <v>97</v>
      </c>
      <c r="B49" s="65">
        <v>5</v>
      </c>
      <c r="C49" s="39">
        <f>IF(B51=0, "-", B49/B51)</f>
        <v>6.3371356147021542E-4</v>
      </c>
      <c r="D49" s="65">
        <v>28</v>
      </c>
      <c r="E49" s="21">
        <f>IF(D51=0, "-", D49/D51)</f>
        <v>3.1298904538341159E-3</v>
      </c>
      <c r="F49" s="81">
        <v>33</v>
      </c>
      <c r="G49" s="39">
        <f>IF(F51=0, "-", F49/F51)</f>
        <v>7.8653827819620558E-4</v>
      </c>
      <c r="H49" s="65">
        <v>95</v>
      </c>
      <c r="I49" s="21">
        <f>IF(H51=0, "-", H49/H51)</f>
        <v>2.4270604465791222E-3</v>
      </c>
      <c r="J49" s="20">
        <f t="shared" si="0"/>
        <v>-0.8214285714285714</v>
      </c>
      <c r="K49" s="21">
        <f t="shared" si="1"/>
        <v>-0.65263157894736845</v>
      </c>
    </row>
    <row r="50" spans="1:11" x14ac:dyDescent="0.2">
      <c r="A50" s="2"/>
      <c r="B50" s="68"/>
      <c r="C50" s="33"/>
      <c r="D50" s="68"/>
      <c r="E50" s="6"/>
      <c r="F50" s="82"/>
      <c r="G50" s="33"/>
      <c r="H50" s="68"/>
      <c r="I50" s="6"/>
      <c r="J50" s="5"/>
      <c r="K50" s="6"/>
    </row>
    <row r="51" spans="1:11" s="43" customFormat="1" x14ac:dyDescent="0.2">
      <c r="A51" s="162" t="s">
        <v>592</v>
      </c>
      <c r="B51" s="71">
        <f>SUM(B7:B50)</f>
        <v>7890</v>
      </c>
      <c r="C51" s="40">
        <v>1</v>
      </c>
      <c r="D51" s="71">
        <f>SUM(D7:D50)</f>
        <v>8946</v>
      </c>
      <c r="E51" s="41">
        <v>1</v>
      </c>
      <c r="F51" s="77">
        <f>SUM(F7:F50)</f>
        <v>41956</v>
      </c>
      <c r="G51" s="42">
        <v>1</v>
      </c>
      <c r="H51" s="71">
        <f>SUM(H7:H50)</f>
        <v>39142</v>
      </c>
      <c r="I51" s="41">
        <v>1</v>
      </c>
      <c r="J51" s="37">
        <f>IF(D51=0, "-", (B51-D51)/D51)</f>
        <v>-0.11804158283031523</v>
      </c>
      <c r="K51" s="38">
        <f>IF(H51=0, "-", (F51-H51)/H51)</f>
        <v>7.1892085228143679E-2</v>
      </c>
    </row>
  </sheetData>
  <mergeCells count="9">
    <mergeCell ref="B1:K1"/>
    <mergeCell ref="B2:K2"/>
    <mergeCell ref="B4:E4"/>
    <mergeCell ref="F4:I4"/>
    <mergeCell ref="J4:K4"/>
    <mergeCell ref="B5:C5"/>
    <mergeCell ref="D5:E5"/>
    <mergeCell ref="F5:G5"/>
    <mergeCell ref="H5:I5"/>
  </mergeCells>
  <phoneticPr fontId="3" type="noConversion"/>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10</vt:i4>
      </vt:variant>
    </vt:vector>
  </HeadingPairs>
  <TitlesOfParts>
    <vt:vector size="26" baseType="lpstr">
      <vt:lpstr>Retail Sales By State</vt:lpstr>
      <vt:lpstr>Total Market Segmentation</vt:lpstr>
      <vt:lpstr>Retail Sales By Marque</vt:lpstr>
      <vt:lpstr>Retail Share By Marque</vt:lpstr>
      <vt:lpstr>Retail Sales By Buyer Type</vt:lpstr>
      <vt:lpstr>Retail Sales By Fuel Type</vt:lpstr>
      <vt:lpstr>Retail Sales By Country Of Orig</vt:lpstr>
      <vt:lpstr>Segment Model Passenger</vt:lpstr>
      <vt:lpstr>Marque Passenger</vt:lpstr>
      <vt:lpstr>Segment Model SUV</vt:lpstr>
      <vt:lpstr>Marque SUV</vt:lpstr>
      <vt:lpstr>Segment Model Light Commercial</vt:lpstr>
      <vt:lpstr>Marque Light Commercial</vt:lpstr>
      <vt:lpstr>Segment Model Heavy Commercial</vt:lpstr>
      <vt:lpstr>Marque Heavy Commercial</vt:lpstr>
      <vt:lpstr>Retail Sales By Marque &amp; Model</vt:lpstr>
      <vt:lpstr>'Retail Sales By State'!Print_Area</vt:lpstr>
      <vt:lpstr>'Marque Heavy Commercial'!Print_Titles</vt:lpstr>
      <vt:lpstr>'Marque Light Commercial'!Print_Titles</vt:lpstr>
      <vt:lpstr>'Marque Passenger'!Print_Titles</vt:lpstr>
      <vt:lpstr>'Marque SUV'!Print_Titles</vt:lpstr>
      <vt:lpstr>'Retail Sales By Marque &amp; Model'!Print_Titles</vt:lpstr>
      <vt:lpstr>'Segment Model Heavy Commercial'!Print_Titles</vt:lpstr>
      <vt:lpstr>'Segment Model Light Commercial'!Print_Titles</vt:lpstr>
      <vt:lpstr>'Segment Model Passenger'!Print_Titles</vt:lpstr>
      <vt:lpstr>'Segment Model SUV'!Print_Titles</vt:lpstr>
    </vt:vector>
  </TitlesOfParts>
  <Company>R. L. Polk Australia Pty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parack</dc:creator>
  <cp:lastModifiedBy>Packham, Linda</cp:lastModifiedBy>
  <cp:lastPrinted>2005-10-12T01:01:15Z</cp:lastPrinted>
  <dcterms:created xsi:type="dcterms:W3CDTF">2005-07-19T06:26:52Z</dcterms:created>
  <dcterms:modified xsi:type="dcterms:W3CDTF">2021-07-04T19:58:10Z</dcterms:modified>
</cp:coreProperties>
</file>