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C:\VFACTS\Output\2022\Jun22\Std Reports\"/>
    </mc:Choice>
  </mc:AlternateContent>
  <xr:revisionPtr revIDLastSave="0" documentId="13_ncr:1_{CC6B717D-5ECA-45DF-96F7-35A4A647A914}" xr6:coauthVersionLast="47" xr6:coauthVersionMax="47" xr10:uidLastSave="{00000000-0000-0000-0000-000000000000}"/>
  <bookViews>
    <workbookView xWindow="780" yWindow="780" windowWidth="23205" windowHeight="1420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 i="49" l="1"/>
  <c r="J8" i="49" s="1"/>
  <c r="G8" i="49"/>
  <c r="I8" i="49" s="1"/>
  <c r="H9" i="49"/>
  <c r="J9" i="49" s="1"/>
  <c r="G9" i="49"/>
  <c r="I9" i="49" s="1"/>
  <c r="H10" i="49"/>
  <c r="J10" i="49" s="1"/>
  <c r="G10" i="49"/>
  <c r="I10" i="49" s="1"/>
  <c r="H11" i="49"/>
  <c r="J11" i="49" s="1"/>
  <c r="G11" i="49"/>
  <c r="I11" i="49" s="1"/>
  <c r="I14" i="49"/>
  <c r="H14" i="49"/>
  <c r="J14" i="49" s="1"/>
  <c r="G14" i="49"/>
  <c r="I15" i="49"/>
  <c r="H15" i="49"/>
  <c r="J15" i="49" s="1"/>
  <c r="G15" i="49"/>
  <c r="H18" i="49"/>
  <c r="J18" i="49" s="1"/>
  <c r="G18" i="49"/>
  <c r="I18" i="49" s="1"/>
  <c r="H19" i="49"/>
  <c r="J19" i="49" s="1"/>
  <c r="G19" i="49"/>
  <c r="I19" i="49" s="1"/>
  <c r="H20" i="49"/>
  <c r="J20" i="49" s="1"/>
  <c r="G20" i="49"/>
  <c r="I20" i="49" s="1"/>
  <c r="H23" i="49"/>
  <c r="J23" i="49" s="1"/>
  <c r="G23" i="49"/>
  <c r="I23" i="49" s="1"/>
  <c r="I24" i="49"/>
  <c r="H24" i="49"/>
  <c r="J24" i="49" s="1"/>
  <c r="G24" i="49"/>
  <c r="I25" i="49"/>
  <c r="H25" i="49"/>
  <c r="J25" i="49" s="1"/>
  <c r="G25" i="49"/>
  <c r="H26" i="49"/>
  <c r="J26" i="49" s="1"/>
  <c r="G26" i="49"/>
  <c r="I26" i="49" s="1"/>
  <c r="H27" i="49"/>
  <c r="J27" i="49" s="1"/>
  <c r="G27" i="49"/>
  <c r="I27" i="49" s="1"/>
  <c r="H28" i="49"/>
  <c r="J28" i="49" s="1"/>
  <c r="G28" i="49"/>
  <c r="I28" i="49" s="1"/>
  <c r="H29" i="49"/>
  <c r="J29" i="49" s="1"/>
  <c r="G29" i="49"/>
  <c r="I29" i="49" s="1"/>
  <c r="H30" i="49"/>
  <c r="J30" i="49" s="1"/>
  <c r="G30" i="49"/>
  <c r="I30" i="49" s="1"/>
  <c r="H31" i="49"/>
  <c r="J31" i="49" s="1"/>
  <c r="G31" i="49"/>
  <c r="I31" i="49" s="1"/>
  <c r="H32" i="49"/>
  <c r="J32" i="49" s="1"/>
  <c r="G32" i="49"/>
  <c r="I32" i="49" s="1"/>
  <c r="H33" i="49"/>
  <c r="J33" i="49" s="1"/>
  <c r="G33" i="49"/>
  <c r="I33" i="49" s="1"/>
  <c r="H34" i="49"/>
  <c r="J34" i="49" s="1"/>
  <c r="G34" i="49"/>
  <c r="I34" i="49" s="1"/>
  <c r="H35" i="49"/>
  <c r="J35" i="49" s="1"/>
  <c r="G35" i="49"/>
  <c r="I35" i="49" s="1"/>
  <c r="H36" i="49"/>
  <c r="J36" i="49" s="1"/>
  <c r="G36" i="49"/>
  <c r="I36" i="49" s="1"/>
  <c r="H37" i="49"/>
  <c r="J37" i="49" s="1"/>
  <c r="G37" i="49"/>
  <c r="I37" i="49" s="1"/>
  <c r="H38" i="49"/>
  <c r="J38" i="49" s="1"/>
  <c r="G38" i="49"/>
  <c r="I38" i="49" s="1"/>
  <c r="H39" i="49"/>
  <c r="J39" i="49" s="1"/>
  <c r="G39" i="49"/>
  <c r="I39" i="49" s="1"/>
  <c r="H40" i="49"/>
  <c r="J40" i="49" s="1"/>
  <c r="G40" i="49"/>
  <c r="I40" i="49" s="1"/>
  <c r="I43" i="49"/>
  <c r="H43" i="49"/>
  <c r="J43" i="49" s="1"/>
  <c r="G43" i="49"/>
  <c r="H44" i="49"/>
  <c r="J44" i="49" s="1"/>
  <c r="G44" i="49"/>
  <c r="I44" i="49" s="1"/>
  <c r="H45" i="49"/>
  <c r="J45" i="49" s="1"/>
  <c r="G45" i="49"/>
  <c r="I45" i="49" s="1"/>
  <c r="H46" i="49"/>
  <c r="J46" i="49" s="1"/>
  <c r="G46" i="49"/>
  <c r="I46" i="49" s="1"/>
  <c r="H49" i="49"/>
  <c r="J49" i="49" s="1"/>
  <c r="G49" i="49"/>
  <c r="I49" i="49" s="1"/>
  <c r="H50" i="49"/>
  <c r="J50" i="49" s="1"/>
  <c r="G50" i="49"/>
  <c r="I50" i="49" s="1"/>
  <c r="H51" i="49"/>
  <c r="J51" i="49" s="1"/>
  <c r="G51" i="49"/>
  <c r="I51" i="49" s="1"/>
  <c r="H52" i="49"/>
  <c r="J52" i="49" s="1"/>
  <c r="G52" i="49"/>
  <c r="I52" i="49" s="1"/>
  <c r="H53" i="49"/>
  <c r="J53" i="49" s="1"/>
  <c r="G53" i="49"/>
  <c r="I53" i="49" s="1"/>
  <c r="J54" i="49"/>
  <c r="I54" i="49"/>
  <c r="H54" i="49"/>
  <c r="G54" i="49"/>
  <c r="H55" i="49"/>
  <c r="J55" i="49" s="1"/>
  <c r="G55" i="49"/>
  <c r="I55" i="49" s="1"/>
  <c r="H56" i="49"/>
  <c r="J56" i="49" s="1"/>
  <c r="G56" i="49"/>
  <c r="I56" i="49" s="1"/>
  <c r="H57" i="49"/>
  <c r="J57" i="49" s="1"/>
  <c r="G57" i="49"/>
  <c r="I57" i="49" s="1"/>
  <c r="H58" i="49"/>
  <c r="J58" i="49" s="1"/>
  <c r="G58" i="49"/>
  <c r="I58" i="49" s="1"/>
  <c r="H59" i="49"/>
  <c r="J59" i="49" s="1"/>
  <c r="G59" i="49"/>
  <c r="I59" i="49" s="1"/>
  <c r="H60" i="49"/>
  <c r="J60" i="49" s="1"/>
  <c r="G60" i="49"/>
  <c r="I60" i="49" s="1"/>
  <c r="J61" i="49"/>
  <c r="I61" i="49"/>
  <c r="H61" i="49"/>
  <c r="G61" i="49"/>
  <c r="J62" i="49"/>
  <c r="I62" i="49"/>
  <c r="H62" i="49"/>
  <c r="G62" i="49"/>
  <c r="H63" i="49"/>
  <c r="J63" i="49" s="1"/>
  <c r="G63" i="49"/>
  <c r="I63" i="49" s="1"/>
  <c r="H64" i="49"/>
  <c r="J64" i="49" s="1"/>
  <c r="G64" i="49"/>
  <c r="I64" i="49" s="1"/>
  <c r="H65" i="49"/>
  <c r="J65" i="49" s="1"/>
  <c r="G65" i="49"/>
  <c r="I65" i="49" s="1"/>
  <c r="H66" i="49"/>
  <c r="J66" i="49" s="1"/>
  <c r="G66" i="49"/>
  <c r="I66" i="49" s="1"/>
  <c r="H67" i="49"/>
  <c r="J67" i="49" s="1"/>
  <c r="G67" i="49"/>
  <c r="I67" i="49" s="1"/>
  <c r="H68" i="49"/>
  <c r="J68" i="49" s="1"/>
  <c r="G68" i="49"/>
  <c r="I68" i="49" s="1"/>
  <c r="H69" i="49"/>
  <c r="J69" i="49" s="1"/>
  <c r="G69" i="49"/>
  <c r="I69" i="49" s="1"/>
  <c r="H70" i="49"/>
  <c r="J70" i="49" s="1"/>
  <c r="G70" i="49"/>
  <c r="I70" i="49" s="1"/>
  <c r="H71" i="49"/>
  <c r="J71" i="49" s="1"/>
  <c r="G71" i="49"/>
  <c r="I71" i="49" s="1"/>
  <c r="J74" i="49"/>
  <c r="I74" i="49"/>
  <c r="H74" i="49"/>
  <c r="G74" i="49"/>
  <c r="H75" i="49"/>
  <c r="J75" i="49" s="1"/>
  <c r="G75" i="49"/>
  <c r="I75" i="49" s="1"/>
  <c r="J76" i="49"/>
  <c r="I76" i="49"/>
  <c r="H76" i="49"/>
  <c r="G76" i="49"/>
  <c r="H77" i="49"/>
  <c r="J77" i="49" s="1"/>
  <c r="G77" i="49"/>
  <c r="I77" i="49" s="1"/>
  <c r="H80" i="49"/>
  <c r="J80" i="49" s="1"/>
  <c r="G80" i="49"/>
  <c r="I80" i="49" s="1"/>
  <c r="H81" i="49"/>
  <c r="J81" i="49" s="1"/>
  <c r="G81" i="49"/>
  <c r="I81" i="49" s="1"/>
  <c r="H84" i="49"/>
  <c r="J84" i="49" s="1"/>
  <c r="G84" i="49"/>
  <c r="I84" i="49" s="1"/>
  <c r="I85" i="49"/>
  <c r="H85" i="49"/>
  <c r="J85" i="49" s="1"/>
  <c r="G85" i="49"/>
  <c r="J86" i="49"/>
  <c r="I86" i="49"/>
  <c r="H86" i="49"/>
  <c r="G86" i="49"/>
  <c r="H87" i="49"/>
  <c r="J87" i="49" s="1"/>
  <c r="G87" i="49"/>
  <c r="I87" i="49" s="1"/>
  <c r="H88" i="49"/>
  <c r="J88" i="49" s="1"/>
  <c r="G88" i="49"/>
  <c r="I88" i="49" s="1"/>
  <c r="H91" i="49"/>
  <c r="J91" i="49" s="1"/>
  <c r="G91" i="49"/>
  <c r="I91" i="49" s="1"/>
  <c r="H92" i="49"/>
  <c r="J92" i="49" s="1"/>
  <c r="G92" i="49"/>
  <c r="I92" i="49" s="1"/>
  <c r="H93" i="49"/>
  <c r="J93" i="49" s="1"/>
  <c r="G93" i="49"/>
  <c r="I93" i="49" s="1"/>
  <c r="H96" i="49"/>
  <c r="J96" i="49" s="1"/>
  <c r="G96" i="49"/>
  <c r="I96" i="49" s="1"/>
  <c r="H97" i="49"/>
  <c r="J97" i="49" s="1"/>
  <c r="G97" i="49"/>
  <c r="I97" i="49" s="1"/>
  <c r="J100" i="49"/>
  <c r="H100" i="49"/>
  <c r="G100" i="49"/>
  <c r="I100" i="49" s="1"/>
  <c r="H101" i="49"/>
  <c r="J101" i="49" s="1"/>
  <c r="G101" i="49"/>
  <c r="I101" i="49" s="1"/>
  <c r="H104" i="49"/>
  <c r="J104" i="49" s="1"/>
  <c r="G104" i="49"/>
  <c r="I104" i="49" s="1"/>
  <c r="H105" i="49"/>
  <c r="J105" i="49" s="1"/>
  <c r="G105" i="49"/>
  <c r="I105" i="49" s="1"/>
  <c r="H108" i="49"/>
  <c r="J108" i="49" s="1"/>
  <c r="G108" i="49"/>
  <c r="I108" i="49" s="1"/>
  <c r="H109" i="49"/>
  <c r="J109" i="49" s="1"/>
  <c r="G109" i="49"/>
  <c r="I109" i="49" s="1"/>
  <c r="I112" i="49"/>
  <c r="H112" i="49"/>
  <c r="J112" i="49" s="1"/>
  <c r="G112" i="49"/>
  <c r="H113" i="49"/>
  <c r="J113" i="49" s="1"/>
  <c r="G113" i="49"/>
  <c r="I113" i="49" s="1"/>
  <c r="H114" i="49"/>
  <c r="J114" i="49" s="1"/>
  <c r="G114" i="49"/>
  <c r="I114" i="49" s="1"/>
  <c r="H115" i="49"/>
  <c r="J115" i="49" s="1"/>
  <c r="G115" i="49"/>
  <c r="I115" i="49" s="1"/>
  <c r="H116" i="49"/>
  <c r="J116" i="49" s="1"/>
  <c r="G116" i="49"/>
  <c r="I116" i="49" s="1"/>
  <c r="I117" i="49"/>
  <c r="H117" i="49"/>
  <c r="J117" i="49" s="1"/>
  <c r="G117" i="49"/>
  <c r="H118" i="49"/>
  <c r="J118" i="49" s="1"/>
  <c r="G118" i="49"/>
  <c r="I118" i="49" s="1"/>
  <c r="H119" i="49"/>
  <c r="J119" i="49" s="1"/>
  <c r="G119" i="49"/>
  <c r="I119" i="49" s="1"/>
  <c r="H120" i="49"/>
  <c r="J120" i="49" s="1"/>
  <c r="G120" i="49"/>
  <c r="I120" i="49" s="1"/>
  <c r="H121" i="49"/>
  <c r="J121" i="49" s="1"/>
  <c r="G121" i="49"/>
  <c r="I121" i="49" s="1"/>
  <c r="H122" i="49"/>
  <c r="J122" i="49" s="1"/>
  <c r="G122" i="49"/>
  <c r="I122" i="49" s="1"/>
  <c r="H123" i="49"/>
  <c r="J123" i="49" s="1"/>
  <c r="G123" i="49"/>
  <c r="I123" i="49" s="1"/>
  <c r="H124" i="49"/>
  <c r="J124" i="49" s="1"/>
  <c r="G124" i="49"/>
  <c r="I124" i="49" s="1"/>
  <c r="H125" i="49"/>
  <c r="J125" i="49" s="1"/>
  <c r="G125" i="49"/>
  <c r="I125" i="49" s="1"/>
  <c r="H128" i="49"/>
  <c r="J128" i="49" s="1"/>
  <c r="G128" i="49"/>
  <c r="I128" i="49" s="1"/>
  <c r="H129" i="49"/>
  <c r="J129" i="49" s="1"/>
  <c r="G129" i="49"/>
  <c r="I129" i="49" s="1"/>
  <c r="H132" i="49"/>
  <c r="J132" i="49" s="1"/>
  <c r="G132" i="49"/>
  <c r="I132" i="49" s="1"/>
  <c r="H133" i="49"/>
  <c r="J133" i="49" s="1"/>
  <c r="G133" i="49"/>
  <c r="I133" i="49" s="1"/>
  <c r="H134" i="49"/>
  <c r="J134" i="49" s="1"/>
  <c r="G134" i="49"/>
  <c r="I134" i="49" s="1"/>
  <c r="H135" i="49"/>
  <c r="J135" i="49" s="1"/>
  <c r="G135" i="49"/>
  <c r="I135" i="49" s="1"/>
  <c r="H138" i="49"/>
  <c r="J138" i="49" s="1"/>
  <c r="G138" i="49"/>
  <c r="I138" i="49" s="1"/>
  <c r="H139" i="49"/>
  <c r="J139" i="49" s="1"/>
  <c r="G139" i="49"/>
  <c r="I139" i="49" s="1"/>
  <c r="J140" i="49"/>
  <c r="I140" i="49"/>
  <c r="H140" i="49"/>
  <c r="G140" i="49"/>
  <c r="H141" i="49"/>
  <c r="J141" i="49" s="1"/>
  <c r="G141" i="49"/>
  <c r="I141" i="49" s="1"/>
  <c r="H142" i="49"/>
  <c r="J142" i="49" s="1"/>
  <c r="G142" i="49"/>
  <c r="I142" i="49" s="1"/>
  <c r="H143" i="49"/>
  <c r="J143" i="49" s="1"/>
  <c r="G143" i="49"/>
  <c r="I143" i="49" s="1"/>
  <c r="H146" i="49"/>
  <c r="J146" i="49" s="1"/>
  <c r="G146" i="49"/>
  <c r="I146" i="49" s="1"/>
  <c r="H147" i="49"/>
  <c r="J147" i="49" s="1"/>
  <c r="G147" i="49"/>
  <c r="I147" i="49" s="1"/>
  <c r="H148" i="49"/>
  <c r="J148" i="49" s="1"/>
  <c r="G148" i="49"/>
  <c r="I148" i="49" s="1"/>
  <c r="H149" i="49"/>
  <c r="J149" i="49" s="1"/>
  <c r="G149" i="49"/>
  <c r="I149" i="49" s="1"/>
  <c r="H150" i="49"/>
  <c r="J150" i="49" s="1"/>
  <c r="G150" i="49"/>
  <c r="I150" i="49" s="1"/>
  <c r="H151" i="49"/>
  <c r="J151" i="49" s="1"/>
  <c r="G151" i="49"/>
  <c r="I151" i="49" s="1"/>
  <c r="J152" i="49"/>
  <c r="I152" i="49"/>
  <c r="H152" i="49"/>
  <c r="G152" i="49"/>
  <c r="H153" i="49"/>
  <c r="J153" i="49" s="1"/>
  <c r="G153" i="49"/>
  <c r="I153" i="49" s="1"/>
  <c r="H154" i="49"/>
  <c r="J154" i="49" s="1"/>
  <c r="G154" i="49"/>
  <c r="I154" i="49" s="1"/>
  <c r="H157" i="49"/>
  <c r="J157" i="49" s="1"/>
  <c r="G157" i="49"/>
  <c r="I157" i="49" s="1"/>
  <c r="H158" i="49"/>
  <c r="J158" i="49" s="1"/>
  <c r="G158" i="49"/>
  <c r="I158" i="49" s="1"/>
  <c r="H159" i="49"/>
  <c r="J159" i="49" s="1"/>
  <c r="G159" i="49"/>
  <c r="I159" i="49" s="1"/>
  <c r="H160" i="49"/>
  <c r="J160" i="49" s="1"/>
  <c r="G160" i="49"/>
  <c r="I160" i="49" s="1"/>
  <c r="H163" i="49"/>
  <c r="J163" i="49" s="1"/>
  <c r="G163" i="49"/>
  <c r="I163" i="49" s="1"/>
  <c r="I164" i="49"/>
  <c r="H164" i="49"/>
  <c r="J164" i="49" s="1"/>
  <c r="G164" i="49"/>
  <c r="H165" i="49"/>
  <c r="J165" i="49" s="1"/>
  <c r="G165" i="49"/>
  <c r="I165" i="49" s="1"/>
  <c r="H166" i="49"/>
  <c r="J166" i="49" s="1"/>
  <c r="G166" i="49"/>
  <c r="I166" i="49" s="1"/>
  <c r="H167" i="49"/>
  <c r="J167" i="49" s="1"/>
  <c r="G167" i="49"/>
  <c r="I167" i="49" s="1"/>
  <c r="H168" i="49"/>
  <c r="J168" i="49" s="1"/>
  <c r="G168" i="49"/>
  <c r="I168" i="49" s="1"/>
  <c r="H169" i="49"/>
  <c r="J169" i="49" s="1"/>
  <c r="G169" i="49"/>
  <c r="I169" i="49" s="1"/>
  <c r="H170" i="49"/>
  <c r="J170" i="49" s="1"/>
  <c r="G170" i="49"/>
  <c r="I170" i="49" s="1"/>
  <c r="I173" i="49"/>
  <c r="H173" i="49"/>
  <c r="J173" i="49" s="1"/>
  <c r="G173" i="49"/>
  <c r="J174" i="49"/>
  <c r="I174" i="49"/>
  <c r="H174" i="49"/>
  <c r="G174" i="49"/>
  <c r="H175" i="49"/>
  <c r="J175" i="49" s="1"/>
  <c r="G175" i="49"/>
  <c r="I175" i="49" s="1"/>
  <c r="H176" i="49"/>
  <c r="J176" i="49" s="1"/>
  <c r="G176" i="49"/>
  <c r="I176" i="49" s="1"/>
  <c r="H177" i="49"/>
  <c r="J177" i="49" s="1"/>
  <c r="G177" i="49"/>
  <c r="I177" i="49" s="1"/>
  <c r="H178" i="49"/>
  <c r="J178" i="49" s="1"/>
  <c r="G178" i="49"/>
  <c r="I178" i="49" s="1"/>
  <c r="J179" i="49"/>
  <c r="I179" i="49"/>
  <c r="H179" i="49"/>
  <c r="G179" i="49"/>
  <c r="H180" i="49"/>
  <c r="J180" i="49" s="1"/>
  <c r="G180" i="49"/>
  <c r="I180" i="49" s="1"/>
  <c r="I181" i="49"/>
  <c r="H181" i="49"/>
  <c r="J181" i="49" s="1"/>
  <c r="G181" i="49"/>
  <c r="H182" i="49"/>
  <c r="J182" i="49" s="1"/>
  <c r="G182" i="49"/>
  <c r="I182" i="49" s="1"/>
  <c r="H183" i="49"/>
  <c r="J183" i="49" s="1"/>
  <c r="G183" i="49"/>
  <c r="I183" i="49" s="1"/>
  <c r="H184" i="49"/>
  <c r="J184" i="49" s="1"/>
  <c r="G184" i="49"/>
  <c r="I184" i="49" s="1"/>
  <c r="J185" i="49"/>
  <c r="I185" i="49"/>
  <c r="H185" i="49"/>
  <c r="G185" i="49"/>
  <c r="J186" i="49"/>
  <c r="I186" i="49"/>
  <c r="H186" i="49"/>
  <c r="G186" i="49"/>
  <c r="H187" i="49"/>
  <c r="J187" i="49" s="1"/>
  <c r="G187" i="49"/>
  <c r="I187" i="49" s="1"/>
  <c r="I188" i="49"/>
  <c r="H188" i="49"/>
  <c r="J188" i="49" s="1"/>
  <c r="G188" i="49"/>
  <c r="H189" i="49"/>
  <c r="J189" i="49" s="1"/>
  <c r="G189" i="49"/>
  <c r="I189" i="49" s="1"/>
  <c r="H190" i="49"/>
  <c r="J190" i="49" s="1"/>
  <c r="G190" i="49"/>
  <c r="I190" i="49" s="1"/>
  <c r="I193" i="49"/>
  <c r="H193" i="49"/>
  <c r="J193" i="49" s="1"/>
  <c r="G193" i="49"/>
  <c r="H194" i="49"/>
  <c r="J194" i="49" s="1"/>
  <c r="G194" i="49"/>
  <c r="I194" i="49" s="1"/>
  <c r="I195" i="49"/>
  <c r="H195" i="49"/>
  <c r="J195" i="49" s="1"/>
  <c r="G195" i="49"/>
  <c r="I196" i="49"/>
  <c r="H196" i="49"/>
  <c r="J196" i="49" s="1"/>
  <c r="G196" i="49"/>
  <c r="H197" i="49"/>
  <c r="J197" i="49" s="1"/>
  <c r="G197" i="49"/>
  <c r="I197" i="49" s="1"/>
  <c r="H198" i="49"/>
  <c r="J198" i="49" s="1"/>
  <c r="G198" i="49"/>
  <c r="I198" i="49" s="1"/>
  <c r="H201" i="49"/>
  <c r="J201" i="49" s="1"/>
  <c r="G201" i="49"/>
  <c r="I201" i="49" s="1"/>
  <c r="H202" i="49"/>
  <c r="J202" i="49" s="1"/>
  <c r="G202" i="49"/>
  <c r="I202" i="49" s="1"/>
  <c r="H205" i="49"/>
  <c r="J205" i="49" s="1"/>
  <c r="G205" i="49"/>
  <c r="I205" i="49" s="1"/>
  <c r="H206" i="49"/>
  <c r="J206" i="49" s="1"/>
  <c r="G206" i="49"/>
  <c r="I206" i="49" s="1"/>
  <c r="H207" i="49"/>
  <c r="J207" i="49" s="1"/>
  <c r="G207" i="49"/>
  <c r="I207" i="49" s="1"/>
  <c r="H208" i="49"/>
  <c r="J208" i="49" s="1"/>
  <c r="G208" i="49"/>
  <c r="I208" i="49" s="1"/>
  <c r="H211" i="49"/>
  <c r="J211" i="49" s="1"/>
  <c r="G211" i="49"/>
  <c r="I211" i="49" s="1"/>
  <c r="H212" i="49"/>
  <c r="J212" i="49" s="1"/>
  <c r="G212" i="49"/>
  <c r="I212" i="49" s="1"/>
  <c r="I213" i="49"/>
  <c r="H213" i="49"/>
  <c r="J213" i="49" s="1"/>
  <c r="G213" i="49"/>
  <c r="H214" i="49"/>
  <c r="J214" i="49" s="1"/>
  <c r="G214" i="49"/>
  <c r="I214" i="49" s="1"/>
  <c r="J217" i="49"/>
  <c r="I217" i="49"/>
  <c r="H217" i="49"/>
  <c r="G217" i="49"/>
  <c r="J218" i="49"/>
  <c r="I218" i="49"/>
  <c r="H218" i="49"/>
  <c r="G218" i="49"/>
  <c r="H221" i="49"/>
  <c r="J221" i="49" s="1"/>
  <c r="G221" i="49"/>
  <c r="I221" i="49" s="1"/>
  <c r="H222" i="49"/>
  <c r="J222" i="49" s="1"/>
  <c r="G222" i="49"/>
  <c r="I222" i="49" s="1"/>
  <c r="H223" i="49"/>
  <c r="J223" i="49" s="1"/>
  <c r="G223" i="49"/>
  <c r="I223" i="49" s="1"/>
  <c r="H224" i="49"/>
  <c r="J224" i="49" s="1"/>
  <c r="G224" i="49"/>
  <c r="I224" i="49" s="1"/>
  <c r="H225" i="49"/>
  <c r="J225" i="49" s="1"/>
  <c r="G225" i="49"/>
  <c r="I225" i="49" s="1"/>
  <c r="H228" i="49"/>
  <c r="J228" i="49" s="1"/>
  <c r="G228" i="49"/>
  <c r="I228" i="49" s="1"/>
  <c r="H229" i="49"/>
  <c r="J229" i="49" s="1"/>
  <c r="G229" i="49"/>
  <c r="I229" i="49" s="1"/>
  <c r="H230" i="49"/>
  <c r="J230" i="49" s="1"/>
  <c r="G230" i="49"/>
  <c r="I230" i="49" s="1"/>
  <c r="H231" i="49"/>
  <c r="J231" i="49" s="1"/>
  <c r="G231" i="49"/>
  <c r="I231" i="49" s="1"/>
  <c r="H232" i="49"/>
  <c r="J232" i="49" s="1"/>
  <c r="G232" i="49"/>
  <c r="I232" i="49" s="1"/>
  <c r="H233" i="49"/>
  <c r="J233" i="49" s="1"/>
  <c r="G233" i="49"/>
  <c r="I233" i="49" s="1"/>
  <c r="I234" i="49"/>
  <c r="H234" i="49"/>
  <c r="J234" i="49" s="1"/>
  <c r="G234" i="49"/>
  <c r="H235" i="49"/>
  <c r="J235" i="49" s="1"/>
  <c r="G235" i="49"/>
  <c r="I235" i="49" s="1"/>
  <c r="H238" i="49"/>
  <c r="J238" i="49" s="1"/>
  <c r="G238" i="49"/>
  <c r="I238" i="49" s="1"/>
  <c r="H239" i="49"/>
  <c r="J239" i="49" s="1"/>
  <c r="G239" i="49"/>
  <c r="I239" i="49" s="1"/>
  <c r="H240" i="49"/>
  <c r="J240" i="49" s="1"/>
  <c r="G240" i="49"/>
  <c r="I240" i="49" s="1"/>
  <c r="H241" i="49"/>
  <c r="J241" i="49" s="1"/>
  <c r="G241" i="49"/>
  <c r="I241" i="49" s="1"/>
  <c r="H242" i="49"/>
  <c r="J242" i="49" s="1"/>
  <c r="G242" i="49"/>
  <c r="I242" i="49" s="1"/>
  <c r="H243" i="49"/>
  <c r="J243" i="49" s="1"/>
  <c r="G243" i="49"/>
  <c r="I243" i="49" s="1"/>
  <c r="H246" i="49"/>
  <c r="J246" i="49" s="1"/>
  <c r="G246" i="49"/>
  <c r="I246" i="49" s="1"/>
  <c r="H247" i="49"/>
  <c r="J247" i="49" s="1"/>
  <c r="G247" i="49"/>
  <c r="I247" i="49" s="1"/>
  <c r="H250" i="49"/>
  <c r="J250" i="49" s="1"/>
  <c r="G250" i="49"/>
  <c r="I250" i="49" s="1"/>
  <c r="H251" i="49"/>
  <c r="J251" i="49" s="1"/>
  <c r="G251" i="49"/>
  <c r="I251" i="49" s="1"/>
  <c r="J252" i="49"/>
  <c r="I252" i="49"/>
  <c r="H252" i="49"/>
  <c r="G252" i="49"/>
  <c r="H253" i="49"/>
  <c r="J253" i="49" s="1"/>
  <c r="G253" i="49"/>
  <c r="I253" i="49" s="1"/>
  <c r="H254" i="49"/>
  <c r="J254" i="49" s="1"/>
  <c r="G254" i="49"/>
  <c r="I254" i="49" s="1"/>
  <c r="H255" i="49"/>
  <c r="J255" i="49" s="1"/>
  <c r="G255" i="49"/>
  <c r="I255" i="49" s="1"/>
  <c r="H256" i="49"/>
  <c r="J256" i="49" s="1"/>
  <c r="G256" i="49"/>
  <c r="I256" i="49" s="1"/>
  <c r="H257" i="49"/>
  <c r="J257" i="49" s="1"/>
  <c r="G257" i="49"/>
  <c r="I257" i="49" s="1"/>
  <c r="H258" i="49"/>
  <c r="J258" i="49" s="1"/>
  <c r="G258" i="49"/>
  <c r="I258" i="49" s="1"/>
  <c r="H259" i="49"/>
  <c r="J259" i="49" s="1"/>
  <c r="G259" i="49"/>
  <c r="I259" i="49" s="1"/>
  <c r="H260" i="49"/>
  <c r="J260" i="49" s="1"/>
  <c r="G260" i="49"/>
  <c r="I260" i="49" s="1"/>
  <c r="H261" i="49"/>
  <c r="J261" i="49" s="1"/>
  <c r="G261" i="49"/>
  <c r="I261" i="49" s="1"/>
  <c r="H264" i="49"/>
  <c r="J264" i="49" s="1"/>
  <c r="G264" i="49"/>
  <c r="I264" i="49" s="1"/>
  <c r="H265" i="49"/>
  <c r="J265" i="49" s="1"/>
  <c r="G265" i="49"/>
  <c r="I265" i="49" s="1"/>
  <c r="H266" i="49"/>
  <c r="J266" i="49" s="1"/>
  <c r="G266" i="49"/>
  <c r="I266" i="49" s="1"/>
  <c r="H269" i="49"/>
  <c r="J269" i="49" s="1"/>
  <c r="G269" i="49"/>
  <c r="I269" i="49" s="1"/>
  <c r="H270" i="49"/>
  <c r="J270" i="49" s="1"/>
  <c r="G270" i="49"/>
  <c r="I270" i="49" s="1"/>
  <c r="H271" i="49"/>
  <c r="J271" i="49" s="1"/>
  <c r="G271" i="49"/>
  <c r="I271" i="49" s="1"/>
  <c r="H272" i="49"/>
  <c r="J272" i="49" s="1"/>
  <c r="G272" i="49"/>
  <c r="I272" i="49" s="1"/>
  <c r="H273" i="49"/>
  <c r="J273" i="49" s="1"/>
  <c r="G273" i="49"/>
  <c r="I273" i="49" s="1"/>
  <c r="H274" i="49"/>
  <c r="J274" i="49" s="1"/>
  <c r="G274" i="49"/>
  <c r="I274" i="49" s="1"/>
  <c r="H275" i="49"/>
  <c r="J275" i="49" s="1"/>
  <c r="G275" i="49"/>
  <c r="I275" i="49" s="1"/>
  <c r="H276" i="49"/>
  <c r="J276" i="49" s="1"/>
  <c r="G276" i="49"/>
  <c r="I276" i="49" s="1"/>
  <c r="H279" i="49"/>
  <c r="J279" i="49" s="1"/>
  <c r="G279" i="49"/>
  <c r="I279" i="49" s="1"/>
  <c r="H280" i="49"/>
  <c r="J280" i="49" s="1"/>
  <c r="G280" i="49"/>
  <c r="I280" i="49" s="1"/>
  <c r="H281" i="49"/>
  <c r="J281" i="49" s="1"/>
  <c r="G281" i="49"/>
  <c r="I281" i="49" s="1"/>
  <c r="H282" i="49"/>
  <c r="J282" i="49" s="1"/>
  <c r="G282" i="49"/>
  <c r="I282" i="49" s="1"/>
  <c r="H283" i="49"/>
  <c r="J283" i="49" s="1"/>
  <c r="G283" i="49"/>
  <c r="I283" i="49" s="1"/>
  <c r="H284" i="49"/>
  <c r="J284" i="49" s="1"/>
  <c r="G284" i="49"/>
  <c r="I284" i="49" s="1"/>
  <c r="H285" i="49"/>
  <c r="J285" i="49" s="1"/>
  <c r="G285" i="49"/>
  <c r="I285" i="49" s="1"/>
  <c r="H286" i="49"/>
  <c r="J286" i="49" s="1"/>
  <c r="G286" i="49"/>
  <c r="I286" i="49" s="1"/>
  <c r="H289" i="49"/>
  <c r="J289" i="49" s="1"/>
  <c r="G289" i="49"/>
  <c r="I289" i="49" s="1"/>
  <c r="H290" i="49"/>
  <c r="J290" i="49" s="1"/>
  <c r="G290" i="49"/>
  <c r="I290" i="49" s="1"/>
  <c r="H291" i="49"/>
  <c r="J291" i="49" s="1"/>
  <c r="G291" i="49"/>
  <c r="I291" i="49" s="1"/>
  <c r="I292" i="49"/>
  <c r="H292" i="49"/>
  <c r="J292" i="49" s="1"/>
  <c r="G292" i="49"/>
  <c r="H293" i="49"/>
  <c r="J293" i="49" s="1"/>
  <c r="G293" i="49"/>
  <c r="I293" i="49" s="1"/>
  <c r="H294" i="49"/>
  <c r="J294" i="49" s="1"/>
  <c r="G294" i="49"/>
  <c r="I294" i="49" s="1"/>
  <c r="H295" i="49"/>
  <c r="J295" i="49" s="1"/>
  <c r="G295" i="49"/>
  <c r="I295" i="49" s="1"/>
  <c r="H296" i="49"/>
  <c r="J296" i="49" s="1"/>
  <c r="G296" i="49"/>
  <c r="I296" i="49" s="1"/>
  <c r="H297" i="49"/>
  <c r="J297" i="49" s="1"/>
  <c r="G297" i="49"/>
  <c r="I297" i="49" s="1"/>
  <c r="H298" i="49"/>
  <c r="J298" i="49" s="1"/>
  <c r="G298" i="49"/>
  <c r="I298" i="49" s="1"/>
  <c r="H299" i="49"/>
  <c r="J299" i="49" s="1"/>
  <c r="G299" i="49"/>
  <c r="I299" i="49" s="1"/>
  <c r="I302" i="49"/>
  <c r="H302" i="49"/>
  <c r="J302" i="49" s="1"/>
  <c r="G302" i="49"/>
  <c r="I303" i="49"/>
  <c r="H303" i="49"/>
  <c r="J303" i="49" s="1"/>
  <c r="G303" i="49"/>
  <c r="H304" i="49"/>
  <c r="J304" i="49" s="1"/>
  <c r="G304" i="49"/>
  <c r="I304" i="49" s="1"/>
  <c r="H305" i="49"/>
  <c r="J305" i="49" s="1"/>
  <c r="G305" i="49"/>
  <c r="I305" i="49" s="1"/>
  <c r="H308" i="49"/>
  <c r="J308" i="49" s="1"/>
  <c r="G308" i="49"/>
  <c r="I308" i="49" s="1"/>
  <c r="H309" i="49"/>
  <c r="J309" i="49" s="1"/>
  <c r="G309" i="49"/>
  <c r="I309" i="49" s="1"/>
  <c r="H312" i="49"/>
  <c r="J312" i="49" s="1"/>
  <c r="G312" i="49"/>
  <c r="I312" i="49" s="1"/>
  <c r="H313" i="49"/>
  <c r="J313" i="49" s="1"/>
  <c r="G313" i="49"/>
  <c r="I313" i="49" s="1"/>
  <c r="H314" i="49"/>
  <c r="J314" i="49" s="1"/>
  <c r="G314" i="49"/>
  <c r="I314" i="49" s="1"/>
  <c r="I317" i="49"/>
  <c r="H317" i="49"/>
  <c r="J317" i="49" s="1"/>
  <c r="G317" i="49"/>
  <c r="H318" i="49"/>
  <c r="J318" i="49" s="1"/>
  <c r="G318" i="49"/>
  <c r="I318" i="49" s="1"/>
  <c r="H319" i="49"/>
  <c r="J319" i="49" s="1"/>
  <c r="G319" i="49"/>
  <c r="I319" i="49" s="1"/>
  <c r="H320" i="49"/>
  <c r="J320" i="49" s="1"/>
  <c r="G320" i="49"/>
  <c r="I320" i="49" s="1"/>
  <c r="I321" i="49"/>
  <c r="H321" i="49"/>
  <c r="J321" i="49" s="1"/>
  <c r="G321" i="49"/>
  <c r="H324" i="49"/>
  <c r="J324" i="49" s="1"/>
  <c r="G324" i="49"/>
  <c r="I324" i="49" s="1"/>
  <c r="H325" i="49"/>
  <c r="J325" i="49" s="1"/>
  <c r="G325" i="49"/>
  <c r="I325" i="49" s="1"/>
  <c r="H326" i="49"/>
  <c r="J326" i="49" s="1"/>
  <c r="G326" i="49"/>
  <c r="I326" i="49" s="1"/>
  <c r="H327" i="49"/>
  <c r="J327" i="49" s="1"/>
  <c r="G327" i="49"/>
  <c r="I327" i="49" s="1"/>
  <c r="H328" i="49"/>
  <c r="J328" i="49" s="1"/>
  <c r="G328" i="49"/>
  <c r="I328" i="49" s="1"/>
  <c r="H329" i="49"/>
  <c r="J329" i="49" s="1"/>
  <c r="G329" i="49"/>
  <c r="I329" i="49" s="1"/>
  <c r="H330" i="49"/>
  <c r="J330" i="49" s="1"/>
  <c r="G330" i="49"/>
  <c r="I330" i="49" s="1"/>
  <c r="H331" i="49"/>
  <c r="J331" i="49" s="1"/>
  <c r="G331" i="49"/>
  <c r="I331" i="49" s="1"/>
  <c r="H332" i="49"/>
  <c r="J332" i="49" s="1"/>
  <c r="G332" i="49"/>
  <c r="I332" i="49" s="1"/>
  <c r="H333" i="49"/>
  <c r="J333" i="49" s="1"/>
  <c r="G333" i="49"/>
  <c r="I333" i="49" s="1"/>
  <c r="H334" i="49"/>
  <c r="J334" i="49" s="1"/>
  <c r="G334" i="49"/>
  <c r="I334" i="49" s="1"/>
  <c r="H335" i="49"/>
  <c r="J335" i="49" s="1"/>
  <c r="G335" i="49"/>
  <c r="I335" i="49" s="1"/>
  <c r="H336" i="49"/>
  <c r="J336" i="49" s="1"/>
  <c r="G336" i="49"/>
  <c r="I336" i="49" s="1"/>
  <c r="H339" i="49"/>
  <c r="J339" i="49" s="1"/>
  <c r="G339" i="49"/>
  <c r="I339" i="49" s="1"/>
  <c r="H340" i="49"/>
  <c r="J340" i="49" s="1"/>
  <c r="G340" i="49"/>
  <c r="I340" i="49" s="1"/>
  <c r="H343" i="49"/>
  <c r="J343" i="49" s="1"/>
  <c r="G343" i="49"/>
  <c r="I343" i="49" s="1"/>
  <c r="H344" i="49"/>
  <c r="J344" i="49" s="1"/>
  <c r="G344" i="49"/>
  <c r="I344" i="49" s="1"/>
  <c r="H345" i="49"/>
  <c r="J345" i="49" s="1"/>
  <c r="G345" i="49"/>
  <c r="I345" i="49" s="1"/>
  <c r="H346" i="49"/>
  <c r="J346" i="49" s="1"/>
  <c r="G346" i="49"/>
  <c r="I346" i="49" s="1"/>
  <c r="H347" i="49"/>
  <c r="J347" i="49" s="1"/>
  <c r="G347" i="49"/>
  <c r="I347" i="49" s="1"/>
  <c r="H348" i="49"/>
  <c r="J348" i="49" s="1"/>
  <c r="G348" i="49"/>
  <c r="I348" i="49" s="1"/>
  <c r="H349" i="49"/>
  <c r="J349" i="49" s="1"/>
  <c r="G349" i="49"/>
  <c r="I349" i="49" s="1"/>
  <c r="I350" i="49"/>
  <c r="H350" i="49"/>
  <c r="J350" i="49" s="1"/>
  <c r="G350" i="49"/>
  <c r="H351" i="49"/>
  <c r="J351" i="49" s="1"/>
  <c r="G351" i="49"/>
  <c r="I351" i="49" s="1"/>
  <c r="H352" i="49"/>
  <c r="J352" i="49" s="1"/>
  <c r="G352" i="49"/>
  <c r="I352" i="49" s="1"/>
  <c r="H353" i="49"/>
  <c r="J353" i="49" s="1"/>
  <c r="G353" i="49"/>
  <c r="I353" i="49" s="1"/>
  <c r="H354" i="49"/>
  <c r="J354" i="49" s="1"/>
  <c r="G354" i="49"/>
  <c r="I354" i="49" s="1"/>
  <c r="H355" i="49"/>
  <c r="J355" i="49" s="1"/>
  <c r="G355" i="49"/>
  <c r="I355" i="49" s="1"/>
  <c r="H356" i="49"/>
  <c r="J356" i="49" s="1"/>
  <c r="G356" i="49"/>
  <c r="I356" i="49" s="1"/>
  <c r="H357" i="49"/>
  <c r="J357" i="49" s="1"/>
  <c r="G357" i="49"/>
  <c r="I357" i="49" s="1"/>
  <c r="H358" i="49"/>
  <c r="J358" i="49" s="1"/>
  <c r="G358" i="49"/>
  <c r="I358" i="49" s="1"/>
  <c r="H359" i="49"/>
  <c r="J359" i="49" s="1"/>
  <c r="G359" i="49"/>
  <c r="I359" i="49" s="1"/>
  <c r="H360" i="49"/>
  <c r="J360" i="49" s="1"/>
  <c r="G360" i="49"/>
  <c r="I360" i="49" s="1"/>
  <c r="H361" i="49"/>
  <c r="J361" i="49" s="1"/>
  <c r="G361" i="49"/>
  <c r="I361" i="49" s="1"/>
  <c r="H362" i="49"/>
  <c r="J362" i="49" s="1"/>
  <c r="G362" i="49"/>
  <c r="I362" i="49" s="1"/>
  <c r="H363" i="49"/>
  <c r="J363" i="49" s="1"/>
  <c r="G363" i="49"/>
  <c r="I363" i="49" s="1"/>
  <c r="H364" i="49"/>
  <c r="J364" i="49" s="1"/>
  <c r="G364" i="49"/>
  <c r="I364" i="49" s="1"/>
  <c r="H367" i="49"/>
  <c r="J367" i="49" s="1"/>
  <c r="G367" i="49"/>
  <c r="I367" i="49" s="1"/>
  <c r="H368" i="49"/>
  <c r="J368" i="49" s="1"/>
  <c r="G368" i="49"/>
  <c r="I368" i="49" s="1"/>
  <c r="H369" i="49"/>
  <c r="J369" i="49" s="1"/>
  <c r="G369" i="49"/>
  <c r="I369" i="49" s="1"/>
  <c r="H372" i="49"/>
  <c r="J372" i="49" s="1"/>
  <c r="G372" i="49"/>
  <c r="I372" i="49" s="1"/>
  <c r="H373" i="49"/>
  <c r="J373" i="49" s="1"/>
  <c r="G373" i="49"/>
  <c r="I373" i="49" s="1"/>
  <c r="H374" i="49"/>
  <c r="J374" i="49" s="1"/>
  <c r="G374" i="49"/>
  <c r="I374" i="49" s="1"/>
  <c r="H375" i="49"/>
  <c r="J375" i="49" s="1"/>
  <c r="G375" i="49"/>
  <c r="I375" i="49" s="1"/>
  <c r="H376" i="49"/>
  <c r="J376" i="49" s="1"/>
  <c r="G376" i="49"/>
  <c r="I376" i="49" s="1"/>
  <c r="H377" i="49"/>
  <c r="J377" i="49" s="1"/>
  <c r="G377" i="49"/>
  <c r="I377" i="49" s="1"/>
  <c r="I378" i="49"/>
  <c r="H378" i="49"/>
  <c r="J378" i="49" s="1"/>
  <c r="G378" i="49"/>
  <c r="H379" i="49"/>
  <c r="J379" i="49" s="1"/>
  <c r="G379" i="49"/>
  <c r="I379" i="49" s="1"/>
  <c r="H382" i="49"/>
  <c r="J382" i="49" s="1"/>
  <c r="G382" i="49"/>
  <c r="I382" i="49" s="1"/>
  <c r="H383" i="49"/>
  <c r="J383" i="49" s="1"/>
  <c r="G383" i="49"/>
  <c r="I383" i="49" s="1"/>
  <c r="H384" i="49"/>
  <c r="J384" i="49" s="1"/>
  <c r="G384" i="49"/>
  <c r="I384" i="49" s="1"/>
  <c r="H385" i="49"/>
  <c r="J385" i="49" s="1"/>
  <c r="G385" i="49"/>
  <c r="I385" i="49" s="1"/>
  <c r="H388" i="49"/>
  <c r="J388" i="49" s="1"/>
  <c r="G388" i="49"/>
  <c r="I388" i="49" s="1"/>
  <c r="H389" i="49"/>
  <c r="J389" i="49" s="1"/>
  <c r="G389" i="49"/>
  <c r="I389" i="49" s="1"/>
  <c r="H390" i="49"/>
  <c r="J390" i="49" s="1"/>
  <c r="G390" i="49"/>
  <c r="I390" i="49" s="1"/>
  <c r="H391" i="49"/>
  <c r="J391" i="49" s="1"/>
  <c r="G391" i="49"/>
  <c r="I391" i="49" s="1"/>
  <c r="H392" i="49"/>
  <c r="J392" i="49" s="1"/>
  <c r="G392" i="49"/>
  <c r="I392" i="49" s="1"/>
  <c r="H395" i="49"/>
  <c r="J395" i="49" s="1"/>
  <c r="G395" i="49"/>
  <c r="I395" i="49" s="1"/>
  <c r="H396" i="49"/>
  <c r="J396" i="49" s="1"/>
  <c r="G396" i="49"/>
  <c r="I396" i="49" s="1"/>
  <c r="H397" i="49"/>
  <c r="J397" i="49" s="1"/>
  <c r="G397" i="49"/>
  <c r="I397" i="49" s="1"/>
  <c r="H398" i="49"/>
  <c r="J398" i="49" s="1"/>
  <c r="G398" i="49"/>
  <c r="I398" i="49" s="1"/>
  <c r="H399" i="49"/>
  <c r="J399" i="49" s="1"/>
  <c r="G399" i="49"/>
  <c r="I399" i="49" s="1"/>
  <c r="H400" i="49"/>
  <c r="J400" i="49" s="1"/>
  <c r="G400" i="49"/>
  <c r="I400" i="49" s="1"/>
  <c r="H401" i="49"/>
  <c r="J401" i="49" s="1"/>
  <c r="G401" i="49"/>
  <c r="I401" i="49" s="1"/>
  <c r="H402" i="49"/>
  <c r="J402" i="49" s="1"/>
  <c r="G402" i="49"/>
  <c r="I402" i="49" s="1"/>
  <c r="H403" i="49"/>
  <c r="J403" i="49" s="1"/>
  <c r="G403" i="49"/>
  <c r="I403" i="49" s="1"/>
  <c r="H404" i="49"/>
  <c r="J404" i="49" s="1"/>
  <c r="G404" i="49"/>
  <c r="I404" i="49" s="1"/>
  <c r="H407" i="49"/>
  <c r="J407" i="49" s="1"/>
  <c r="G407" i="49"/>
  <c r="I407" i="49" s="1"/>
  <c r="H408" i="49"/>
  <c r="J408" i="49" s="1"/>
  <c r="G408" i="49"/>
  <c r="I408" i="49" s="1"/>
  <c r="H409" i="49"/>
  <c r="J409" i="49" s="1"/>
  <c r="G409" i="49"/>
  <c r="I409" i="49" s="1"/>
  <c r="H410" i="49"/>
  <c r="J410" i="49" s="1"/>
  <c r="G410" i="49"/>
  <c r="I410" i="49" s="1"/>
  <c r="H411" i="49"/>
  <c r="J411" i="49" s="1"/>
  <c r="G411" i="49"/>
  <c r="I411" i="49" s="1"/>
  <c r="H412" i="49"/>
  <c r="J412" i="49" s="1"/>
  <c r="G412" i="49"/>
  <c r="I412" i="49" s="1"/>
  <c r="I413" i="49"/>
  <c r="H413" i="49"/>
  <c r="J413" i="49" s="1"/>
  <c r="G413" i="49"/>
  <c r="H414" i="49"/>
  <c r="J414" i="49" s="1"/>
  <c r="G414" i="49"/>
  <c r="I414" i="49" s="1"/>
  <c r="H415" i="49"/>
  <c r="J415" i="49" s="1"/>
  <c r="G415" i="49"/>
  <c r="I415" i="49" s="1"/>
  <c r="H416" i="49"/>
  <c r="J416" i="49" s="1"/>
  <c r="G416" i="49"/>
  <c r="I416" i="49" s="1"/>
  <c r="H417" i="49"/>
  <c r="J417" i="49" s="1"/>
  <c r="G417" i="49"/>
  <c r="I417" i="49" s="1"/>
  <c r="H420" i="49"/>
  <c r="J420" i="49" s="1"/>
  <c r="G420" i="49"/>
  <c r="I420" i="49" s="1"/>
  <c r="H421" i="49"/>
  <c r="J421" i="49" s="1"/>
  <c r="G421" i="49"/>
  <c r="I421" i="49" s="1"/>
  <c r="I422" i="49"/>
  <c r="H422" i="49"/>
  <c r="J422" i="49" s="1"/>
  <c r="G422" i="49"/>
  <c r="H423" i="49"/>
  <c r="J423" i="49" s="1"/>
  <c r="G423" i="49"/>
  <c r="I423" i="49" s="1"/>
  <c r="H424" i="49"/>
  <c r="J424" i="49" s="1"/>
  <c r="G424" i="49"/>
  <c r="I424" i="49" s="1"/>
  <c r="H425" i="49"/>
  <c r="J425" i="49" s="1"/>
  <c r="G425" i="49"/>
  <c r="I425" i="49" s="1"/>
  <c r="H426" i="49"/>
  <c r="J426" i="49" s="1"/>
  <c r="G426" i="49"/>
  <c r="I426" i="49" s="1"/>
  <c r="H427" i="49"/>
  <c r="J427" i="49" s="1"/>
  <c r="G427" i="49"/>
  <c r="I427" i="49" s="1"/>
  <c r="H428" i="49"/>
  <c r="J428" i="49" s="1"/>
  <c r="G428" i="49"/>
  <c r="I428" i="49" s="1"/>
  <c r="J431" i="49"/>
  <c r="I431" i="49"/>
  <c r="H431" i="49"/>
  <c r="G431" i="49"/>
  <c r="J432" i="49"/>
  <c r="I432" i="49"/>
  <c r="H432" i="49"/>
  <c r="G432" i="49"/>
  <c r="H435" i="49"/>
  <c r="J435" i="49" s="1"/>
  <c r="G435" i="49"/>
  <c r="I435" i="49" s="1"/>
  <c r="H436" i="49"/>
  <c r="J436" i="49" s="1"/>
  <c r="G436" i="49"/>
  <c r="I436" i="49" s="1"/>
  <c r="H437" i="49"/>
  <c r="J437" i="49" s="1"/>
  <c r="G437" i="49"/>
  <c r="I437" i="49" s="1"/>
  <c r="H438" i="49"/>
  <c r="J438" i="49" s="1"/>
  <c r="G438" i="49"/>
  <c r="I438" i="49" s="1"/>
  <c r="H439" i="49"/>
  <c r="J439" i="49" s="1"/>
  <c r="G439" i="49"/>
  <c r="I439" i="49" s="1"/>
  <c r="H440" i="49"/>
  <c r="J440" i="49" s="1"/>
  <c r="G440" i="49"/>
  <c r="I440" i="49" s="1"/>
  <c r="H441" i="49"/>
  <c r="J441" i="49" s="1"/>
  <c r="G441" i="49"/>
  <c r="I441" i="49" s="1"/>
  <c r="H442" i="49"/>
  <c r="J442" i="49" s="1"/>
  <c r="G442" i="49"/>
  <c r="I442" i="49" s="1"/>
  <c r="H443" i="49"/>
  <c r="J443" i="49" s="1"/>
  <c r="G443" i="49"/>
  <c r="I443" i="49" s="1"/>
  <c r="H446" i="49"/>
  <c r="J446" i="49" s="1"/>
  <c r="G446" i="49"/>
  <c r="I446" i="49" s="1"/>
  <c r="H447" i="49"/>
  <c r="J447" i="49" s="1"/>
  <c r="G447" i="49"/>
  <c r="I447" i="49" s="1"/>
  <c r="J448" i="49"/>
  <c r="I448" i="49"/>
  <c r="H448" i="49"/>
  <c r="G448" i="49"/>
  <c r="H449" i="49"/>
  <c r="J449" i="49" s="1"/>
  <c r="G449" i="49"/>
  <c r="I449" i="49" s="1"/>
  <c r="J452" i="49"/>
  <c r="I452" i="49"/>
  <c r="H452" i="49"/>
  <c r="G452" i="49"/>
  <c r="H453" i="49"/>
  <c r="J453" i="49" s="1"/>
  <c r="G453" i="49"/>
  <c r="I453" i="49" s="1"/>
  <c r="H454" i="49"/>
  <c r="J454" i="49" s="1"/>
  <c r="G454" i="49"/>
  <c r="I454" i="49" s="1"/>
  <c r="H455" i="49"/>
  <c r="J455" i="49" s="1"/>
  <c r="G455" i="49"/>
  <c r="I455" i="49" s="1"/>
  <c r="H456" i="49"/>
  <c r="J456" i="49" s="1"/>
  <c r="G456" i="49"/>
  <c r="I456" i="49" s="1"/>
  <c r="H457" i="49"/>
  <c r="J457" i="49" s="1"/>
  <c r="G457" i="49"/>
  <c r="I457" i="49" s="1"/>
  <c r="H458" i="49"/>
  <c r="J458" i="49" s="1"/>
  <c r="G458" i="49"/>
  <c r="I458" i="49" s="1"/>
  <c r="H459" i="49"/>
  <c r="J459" i="49" s="1"/>
  <c r="G459" i="49"/>
  <c r="I459" i="49" s="1"/>
  <c r="H460" i="49"/>
  <c r="J460" i="49" s="1"/>
  <c r="G460" i="49"/>
  <c r="I460" i="49" s="1"/>
  <c r="I463" i="49"/>
  <c r="H463" i="49"/>
  <c r="J463" i="49" s="1"/>
  <c r="G463" i="49"/>
  <c r="I464" i="49"/>
  <c r="H464" i="49"/>
  <c r="J464" i="49" s="1"/>
  <c r="G464" i="49"/>
  <c r="I465" i="49"/>
  <c r="H465" i="49"/>
  <c r="J465" i="49" s="1"/>
  <c r="G465" i="49"/>
  <c r="I466" i="49"/>
  <c r="H466" i="49"/>
  <c r="J466" i="49" s="1"/>
  <c r="G466" i="49"/>
  <c r="H469" i="49"/>
  <c r="J469" i="49" s="1"/>
  <c r="G469" i="49"/>
  <c r="I469" i="49" s="1"/>
  <c r="H470" i="49"/>
  <c r="J470" i="49" s="1"/>
  <c r="G470" i="49"/>
  <c r="I470" i="49" s="1"/>
  <c r="J473" i="49"/>
  <c r="I473" i="49"/>
  <c r="H473" i="49"/>
  <c r="G473" i="49"/>
  <c r="J474" i="49"/>
  <c r="I474" i="49"/>
  <c r="H474" i="49"/>
  <c r="G474" i="49"/>
  <c r="H477" i="49"/>
  <c r="J477" i="49" s="1"/>
  <c r="G477" i="49"/>
  <c r="I477" i="49" s="1"/>
  <c r="H478" i="49"/>
  <c r="J478" i="49" s="1"/>
  <c r="G478" i="49"/>
  <c r="I478" i="49" s="1"/>
  <c r="H479" i="49"/>
  <c r="J479" i="49" s="1"/>
  <c r="G479" i="49"/>
  <c r="I479" i="49" s="1"/>
  <c r="H480" i="49"/>
  <c r="J480" i="49" s="1"/>
  <c r="G480" i="49"/>
  <c r="I480" i="49" s="1"/>
  <c r="H481" i="49"/>
  <c r="J481" i="49" s="1"/>
  <c r="G481" i="49"/>
  <c r="I481" i="49" s="1"/>
  <c r="H482" i="49"/>
  <c r="J482" i="49" s="1"/>
  <c r="G482" i="49"/>
  <c r="I482" i="49" s="1"/>
  <c r="H483" i="49"/>
  <c r="J483" i="49" s="1"/>
  <c r="G483" i="49"/>
  <c r="I483" i="49" s="1"/>
  <c r="H484" i="49"/>
  <c r="J484" i="49" s="1"/>
  <c r="G484" i="49"/>
  <c r="I484" i="49" s="1"/>
  <c r="H487" i="49"/>
  <c r="J487" i="49" s="1"/>
  <c r="G487" i="49"/>
  <c r="I487" i="49" s="1"/>
  <c r="H488" i="49"/>
  <c r="J488" i="49" s="1"/>
  <c r="G488" i="49"/>
  <c r="I488" i="49" s="1"/>
  <c r="H489" i="49"/>
  <c r="J489" i="49" s="1"/>
  <c r="G489" i="49"/>
  <c r="I489" i="49" s="1"/>
  <c r="H490" i="49"/>
  <c r="J490" i="49" s="1"/>
  <c r="G490" i="49"/>
  <c r="I490" i="49" s="1"/>
  <c r="H493" i="49"/>
  <c r="J493" i="49" s="1"/>
  <c r="G493" i="49"/>
  <c r="I493" i="49" s="1"/>
  <c r="H494" i="49"/>
  <c r="J494" i="49" s="1"/>
  <c r="G494" i="49"/>
  <c r="I494" i="49" s="1"/>
  <c r="H495" i="49"/>
  <c r="J495" i="49" s="1"/>
  <c r="G495" i="49"/>
  <c r="I495" i="49" s="1"/>
  <c r="I496" i="49"/>
  <c r="H496" i="49"/>
  <c r="J496" i="49" s="1"/>
  <c r="G496" i="49"/>
  <c r="I497" i="49"/>
  <c r="H497" i="49"/>
  <c r="J497" i="49" s="1"/>
  <c r="G497" i="49"/>
  <c r="H498" i="49"/>
  <c r="J498" i="49" s="1"/>
  <c r="G498" i="49"/>
  <c r="I498" i="49" s="1"/>
  <c r="H499" i="49"/>
  <c r="J499" i="49" s="1"/>
  <c r="G499" i="49"/>
  <c r="I499" i="49" s="1"/>
  <c r="H500" i="49"/>
  <c r="J500" i="49" s="1"/>
  <c r="G500" i="49"/>
  <c r="I500" i="49" s="1"/>
  <c r="H501" i="49"/>
  <c r="J501" i="49" s="1"/>
  <c r="G501" i="49"/>
  <c r="I501" i="49" s="1"/>
  <c r="H504" i="49"/>
  <c r="J504" i="49" s="1"/>
  <c r="G504" i="49"/>
  <c r="I504" i="49" s="1"/>
  <c r="H505" i="49"/>
  <c r="J505" i="49" s="1"/>
  <c r="G505" i="49"/>
  <c r="I505" i="49" s="1"/>
  <c r="H506" i="49"/>
  <c r="J506" i="49" s="1"/>
  <c r="G506" i="49"/>
  <c r="I506" i="49" s="1"/>
  <c r="H507" i="49"/>
  <c r="J507" i="49" s="1"/>
  <c r="G507" i="49"/>
  <c r="I507" i="49" s="1"/>
  <c r="H508" i="49"/>
  <c r="J508" i="49" s="1"/>
  <c r="G508" i="49"/>
  <c r="I508" i="49" s="1"/>
  <c r="H509" i="49"/>
  <c r="J509" i="49" s="1"/>
  <c r="G509" i="49"/>
  <c r="I509" i="49" s="1"/>
  <c r="H510" i="49"/>
  <c r="J510" i="49" s="1"/>
  <c r="G510" i="49"/>
  <c r="I510" i="49" s="1"/>
  <c r="J513" i="49"/>
  <c r="I513" i="49"/>
  <c r="H513" i="49"/>
  <c r="G513" i="49"/>
  <c r="J514" i="49"/>
  <c r="I514" i="49"/>
  <c r="H514" i="49"/>
  <c r="G514" i="49"/>
  <c r="H517" i="49"/>
  <c r="J517" i="49" s="1"/>
  <c r="G517" i="49"/>
  <c r="I517" i="49" s="1"/>
  <c r="H518" i="49"/>
  <c r="J518" i="49" s="1"/>
  <c r="G518" i="49"/>
  <c r="I518" i="49" s="1"/>
  <c r="H519" i="49"/>
  <c r="J519" i="49" s="1"/>
  <c r="G519" i="49"/>
  <c r="I519" i="49" s="1"/>
  <c r="H520" i="49"/>
  <c r="J520" i="49" s="1"/>
  <c r="G520" i="49"/>
  <c r="I520" i="49" s="1"/>
  <c r="H521" i="49"/>
  <c r="J521" i="49" s="1"/>
  <c r="G521" i="49"/>
  <c r="I521" i="49" s="1"/>
  <c r="H522" i="49"/>
  <c r="J522" i="49" s="1"/>
  <c r="G522" i="49"/>
  <c r="I522" i="49" s="1"/>
  <c r="I523" i="49"/>
  <c r="H523" i="49"/>
  <c r="J523" i="49" s="1"/>
  <c r="G523" i="49"/>
  <c r="H524" i="49"/>
  <c r="J524" i="49" s="1"/>
  <c r="G524" i="49"/>
  <c r="I524" i="49" s="1"/>
  <c r="H525" i="49"/>
  <c r="J525" i="49" s="1"/>
  <c r="G525" i="49"/>
  <c r="I525" i="49" s="1"/>
  <c r="H526" i="49"/>
  <c r="J526" i="49" s="1"/>
  <c r="G526" i="49"/>
  <c r="I526" i="49" s="1"/>
  <c r="H527" i="49"/>
  <c r="J527" i="49" s="1"/>
  <c r="G527" i="49"/>
  <c r="I527" i="49" s="1"/>
  <c r="H528" i="49"/>
  <c r="J528" i="49" s="1"/>
  <c r="G528" i="49"/>
  <c r="I528" i="49" s="1"/>
  <c r="H529" i="49"/>
  <c r="J529" i="49" s="1"/>
  <c r="G529" i="49"/>
  <c r="I529" i="49" s="1"/>
  <c r="H530" i="49"/>
  <c r="J530" i="49" s="1"/>
  <c r="G530" i="49"/>
  <c r="I530" i="49" s="1"/>
  <c r="J531" i="49"/>
  <c r="I531" i="49"/>
  <c r="H531" i="49"/>
  <c r="G531" i="49"/>
  <c r="H532" i="49"/>
  <c r="J532" i="49" s="1"/>
  <c r="G532" i="49"/>
  <c r="I532" i="49" s="1"/>
  <c r="H533" i="49"/>
  <c r="J533" i="49" s="1"/>
  <c r="G533" i="49"/>
  <c r="I533" i="49" s="1"/>
  <c r="H534" i="49"/>
  <c r="J534" i="49" s="1"/>
  <c r="G534" i="49"/>
  <c r="I534" i="49" s="1"/>
  <c r="H535" i="49"/>
  <c r="J535" i="49" s="1"/>
  <c r="G535" i="49"/>
  <c r="I535" i="49" s="1"/>
  <c r="H536" i="49"/>
  <c r="J536" i="49" s="1"/>
  <c r="G536" i="49"/>
  <c r="I536" i="49" s="1"/>
  <c r="I537" i="49"/>
  <c r="H537" i="49"/>
  <c r="J537" i="49" s="1"/>
  <c r="G537" i="49"/>
  <c r="H538" i="49"/>
  <c r="J538" i="49" s="1"/>
  <c r="G538" i="49"/>
  <c r="I538" i="49" s="1"/>
  <c r="H539" i="49"/>
  <c r="J539" i="49" s="1"/>
  <c r="G539" i="49"/>
  <c r="I539" i="49" s="1"/>
  <c r="H540" i="49"/>
  <c r="J540" i="49" s="1"/>
  <c r="G540" i="49"/>
  <c r="I540" i="49" s="1"/>
  <c r="H543" i="49"/>
  <c r="J543" i="49" s="1"/>
  <c r="G543" i="49"/>
  <c r="I543" i="49" s="1"/>
  <c r="H544" i="49"/>
  <c r="J544" i="49" s="1"/>
  <c r="G544" i="49"/>
  <c r="I544" i="49" s="1"/>
  <c r="H545" i="49"/>
  <c r="J545" i="49" s="1"/>
  <c r="G545" i="49"/>
  <c r="I545" i="49" s="1"/>
  <c r="H548" i="49"/>
  <c r="J548" i="49" s="1"/>
  <c r="G548" i="49"/>
  <c r="I548" i="49" s="1"/>
  <c r="J549" i="49"/>
  <c r="I549" i="49"/>
  <c r="H549" i="49"/>
  <c r="G549" i="49"/>
  <c r="I550" i="49"/>
  <c r="H550" i="49"/>
  <c r="J550" i="49" s="1"/>
  <c r="G550" i="49"/>
  <c r="H551" i="49"/>
  <c r="J551" i="49" s="1"/>
  <c r="G551" i="49"/>
  <c r="I551" i="49" s="1"/>
  <c r="H552" i="49"/>
  <c r="J552" i="49" s="1"/>
  <c r="G552" i="49"/>
  <c r="I552" i="49" s="1"/>
  <c r="H553" i="49"/>
  <c r="J553" i="49" s="1"/>
  <c r="G553" i="49"/>
  <c r="I553" i="49" s="1"/>
  <c r="H554" i="49"/>
  <c r="J554" i="49" s="1"/>
  <c r="G554" i="49"/>
  <c r="I554" i="49" s="1"/>
  <c r="H555" i="49"/>
  <c r="J555" i="49" s="1"/>
  <c r="G555" i="49"/>
  <c r="I555" i="49" s="1"/>
  <c r="H556" i="49"/>
  <c r="J556" i="49" s="1"/>
  <c r="G556" i="49"/>
  <c r="I556" i="49" s="1"/>
  <c r="I557" i="49"/>
  <c r="H557" i="49"/>
  <c r="J557" i="49" s="1"/>
  <c r="G557" i="49"/>
  <c r="H558" i="49"/>
  <c r="J558" i="49" s="1"/>
  <c r="G558" i="49"/>
  <c r="I558" i="49" s="1"/>
  <c r="H559" i="49"/>
  <c r="J559" i="49" s="1"/>
  <c r="G559" i="49"/>
  <c r="I559" i="49" s="1"/>
  <c r="H560" i="49"/>
  <c r="J560" i="49" s="1"/>
  <c r="G560" i="49"/>
  <c r="I560" i="49" s="1"/>
  <c r="H561" i="49"/>
  <c r="J561" i="49" s="1"/>
  <c r="G561" i="49"/>
  <c r="I561" i="49" s="1"/>
  <c r="H562" i="49"/>
  <c r="J562" i="49" s="1"/>
  <c r="G562" i="49"/>
  <c r="I562" i="49" s="1"/>
  <c r="H563" i="49"/>
  <c r="J563" i="49" s="1"/>
  <c r="G563" i="49"/>
  <c r="I563" i="49" s="1"/>
  <c r="H564" i="49"/>
  <c r="J564" i="49" s="1"/>
  <c r="G564" i="49"/>
  <c r="I564" i="49" s="1"/>
  <c r="H565" i="49"/>
  <c r="J565" i="49" s="1"/>
  <c r="G565" i="49"/>
  <c r="I565" i="49" s="1"/>
  <c r="H566" i="49"/>
  <c r="J566" i="49" s="1"/>
  <c r="G566" i="49"/>
  <c r="I566" i="49" s="1"/>
  <c r="H567" i="49"/>
  <c r="J567" i="49" s="1"/>
  <c r="G567" i="49"/>
  <c r="I567" i="49" s="1"/>
  <c r="H568" i="49"/>
  <c r="J568" i="49" s="1"/>
  <c r="G568" i="49"/>
  <c r="I568" i="49" s="1"/>
  <c r="H571" i="49"/>
  <c r="J571" i="49" s="1"/>
  <c r="G571" i="49"/>
  <c r="I571" i="49" s="1"/>
  <c r="I572" i="49"/>
  <c r="H572" i="49"/>
  <c r="J572" i="49" s="1"/>
  <c r="G572" i="49"/>
  <c r="J573" i="49"/>
  <c r="I573" i="49"/>
  <c r="H573" i="49"/>
  <c r="G573" i="49"/>
  <c r="H574" i="49"/>
  <c r="J574" i="49" s="1"/>
  <c r="G574" i="49"/>
  <c r="I574" i="49" s="1"/>
  <c r="H575" i="49"/>
  <c r="J575" i="49" s="1"/>
  <c r="G575" i="49"/>
  <c r="I575" i="49" s="1"/>
  <c r="H576" i="49"/>
  <c r="J576" i="49" s="1"/>
  <c r="G576" i="49"/>
  <c r="I576" i="49" s="1"/>
  <c r="H577" i="49"/>
  <c r="J577" i="49" s="1"/>
  <c r="G577" i="49"/>
  <c r="I577" i="49" s="1"/>
  <c r="H580" i="49"/>
  <c r="J580" i="49" s="1"/>
  <c r="G580" i="49"/>
  <c r="I580" i="49" s="1"/>
  <c r="H581" i="49"/>
  <c r="J581" i="49" s="1"/>
  <c r="G581" i="49"/>
  <c r="I581" i="49" s="1"/>
  <c r="H582" i="49"/>
  <c r="J582" i="49" s="1"/>
  <c r="G582" i="49"/>
  <c r="I582" i="49" s="1"/>
  <c r="H585" i="49"/>
  <c r="J585" i="49" s="1"/>
  <c r="G585" i="49"/>
  <c r="I585" i="49" s="1"/>
  <c r="H586" i="49"/>
  <c r="J586" i="49" s="1"/>
  <c r="G586" i="49"/>
  <c r="I586"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K30" i="56"/>
  <c r="J30" i="56"/>
  <c r="K31" i="56"/>
  <c r="J31" i="56"/>
  <c r="H33" i="56"/>
  <c r="I30" i="56" s="1"/>
  <c r="F33" i="56"/>
  <c r="G31" i="56" s="1"/>
  <c r="D33" i="56"/>
  <c r="E30" i="56" s="1"/>
  <c r="B33" i="56"/>
  <c r="C31" i="56" s="1"/>
  <c r="K7" i="56"/>
  <c r="J7" i="56"/>
  <c r="B5" i="56"/>
  <c r="F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H26" i="57"/>
  <c r="I23" i="57" s="1"/>
  <c r="F26" i="57"/>
  <c r="G24" i="57" s="1"/>
  <c r="D26" i="57"/>
  <c r="E22" i="57" s="1"/>
  <c r="B26" i="57"/>
  <c r="C24" i="57" s="1"/>
  <c r="K7" i="57"/>
  <c r="J7" i="57"/>
  <c r="B5" i="57"/>
  <c r="F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H45" i="58"/>
  <c r="I42" i="58" s="1"/>
  <c r="F45" i="58"/>
  <c r="G43" i="58" s="1"/>
  <c r="D45" i="58"/>
  <c r="E43" i="58" s="1"/>
  <c r="B45" i="58"/>
  <c r="C43"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K48" i="50"/>
  <c r="J48" i="50"/>
  <c r="H50" i="50"/>
  <c r="I47" i="50" s="1"/>
  <c r="F50" i="50"/>
  <c r="G48" i="50" s="1"/>
  <c r="D50" i="50"/>
  <c r="E46" i="50" s="1"/>
  <c r="B50" i="50"/>
  <c r="C48" i="50" s="1"/>
  <c r="K7" i="50"/>
  <c r="J7" i="50"/>
  <c r="B5" i="50"/>
  <c r="D5" i="50" s="1"/>
  <c r="H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K19" i="53"/>
  <c r="J19" i="53"/>
  <c r="K20" i="53"/>
  <c r="J20" i="53"/>
  <c r="H22" i="53"/>
  <c r="I20" i="53" s="1"/>
  <c r="F22" i="53"/>
  <c r="G20" i="53" s="1"/>
  <c r="D22" i="53"/>
  <c r="E20" i="53" s="1"/>
  <c r="B22" i="53"/>
  <c r="C20" i="53" s="1"/>
  <c r="K7" i="53"/>
  <c r="J7" i="53"/>
  <c r="K26" i="53"/>
  <c r="J26" i="53"/>
  <c r="K27" i="53"/>
  <c r="J27" i="53"/>
  <c r="K28" i="53"/>
  <c r="J28" i="53"/>
  <c r="K29" i="53"/>
  <c r="J29" i="53"/>
  <c r="K30" i="53"/>
  <c r="J30" i="53"/>
  <c r="K31" i="53"/>
  <c r="J31" i="53"/>
  <c r="K32" i="53"/>
  <c r="J32" i="53"/>
  <c r="K33" i="53"/>
  <c r="J33" i="53"/>
  <c r="K34" i="53"/>
  <c r="J34" i="53"/>
  <c r="K35" i="53"/>
  <c r="J35" i="53"/>
  <c r="K36" i="53"/>
  <c r="J36" i="53"/>
  <c r="K37" i="53"/>
  <c r="J37" i="53"/>
  <c r="H39" i="53"/>
  <c r="I36" i="53" s="1"/>
  <c r="F39" i="53"/>
  <c r="G37" i="53" s="1"/>
  <c r="D39" i="53"/>
  <c r="E36" i="53" s="1"/>
  <c r="B39" i="53"/>
  <c r="C37" i="53" s="1"/>
  <c r="K25" i="53"/>
  <c r="J25" i="53"/>
  <c r="K43" i="53"/>
  <c r="J43" i="53"/>
  <c r="K44" i="53"/>
  <c r="J44" i="53"/>
  <c r="K45" i="53"/>
  <c r="J45" i="53"/>
  <c r="K46" i="53"/>
  <c r="J46" i="53"/>
  <c r="K47" i="53"/>
  <c r="J47" i="53"/>
  <c r="K48" i="53"/>
  <c r="J48" i="53"/>
  <c r="K49" i="53"/>
  <c r="J49" i="53"/>
  <c r="K50" i="53"/>
  <c r="J50" i="53"/>
  <c r="K51" i="53"/>
  <c r="J51" i="53"/>
  <c r="K52" i="53"/>
  <c r="J52" i="53"/>
  <c r="K53" i="53"/>
  <c r="J53" i="53"/>
  <c r="K54" i="53"/>
  <c r="J54" i="53"/>
  <c r="K55" i="53"/>
  <c r="J55" i="53"/>
  <c r="K56" i="53"/>
  <c r="J56" i="53"/>
  <c r="K57" i="53"/>
  <c r="J57" i="53"/>
  <c r="H59" i="53"/>
  <c r="I55" i="53" s="1"/>
  <c r="F59" i="53"/>
  <c r="G57" i="53" s="1"/>
  <c r="D59" i="53"/>
  <c r="E57" i="53" s="1"/>
  <c r="B59" i="53"/>
  <c r="C57" i="53" s="1"/>
  <c r="K42" i="53"/>
  <c r="J42" i="53"/>
  <c r="I61" i="53"/>
  <c r="G61" i="53"/>
  <c r="E61" i="53"/>
  <c r="C61" i="53"/>
  <c r="B5" i="54"/>
  <c r="F5" i="54" s="1"/>
  <c r="K8" i="54"/>
  <c r="J8" i="54"/>
  <c r="K9" i="54"/>
  <c r="J9" i="54"/>
  <c r="K10" i="54"/>
  <c r="J10" i="54"/>
  <c r="K11" i="54"/>
  <c r="J11" i="54"/>
  <c r="K12" i="54"/>
  <c r="J12" i="54"/>
  <c r="K13" i="54"/>
  <c r="J13" i="54"/>
  <c r="H15" i="54"/>
  <c r="I12" i="54" s="1"/>
  <c r="F15" i="54"/>
  <c r="G13" i="54" s="1"/>
  <c r="D15" i="54"/>
  <c r="E11" i="54" s="1"/>
  <c r="B15" i="54"/>
  <c r="C13" i="54" s="1"/>
  <c r="K7" i="54"/>
  <c r="J7" i="54"/>
  <c r="H20" i="54"/>
  <c r="F20" i="54"/>
  <c r="G20" i="54" s="1"/>
  <c r="D20" i="54"/>
  <c r="B20" i="54"/>
  <c r="C20" i="54" s="1"/>
  <c r="K18" i="54"/>
  <c r="J18" i="54"/>
  <c r="K24" i="54"/>
  <c r="J24" i="54"/>
  <c r="K25" i="54"/>
  <c r="J25" i="54"/>
  <c r="H27" i="54"/>
  <c r="I24" i="54" s="1"/>
  <c r="F27" i="54"/>
  <c r="G25" i="54" s="1"/>
  <c r="D27" i="54"/>
  <c r="E25" i="54" s="1"/>
  <c r="B27" i="54"/>
  <c r="C25" i="54" s="1"/>
  <c r="K23" i="54"/>
  <c r="J23" i="54"/>
  <c r="K31" i="54"/>
  <c r="J31" i="54"/>
  <c r="K32" i="54"/>
  <c r="J32" i="54"/>
  <c r="K33" i="54"/>
  <c r="J33" i="54"/>
  <c r="K34" i="54"/>
  <c r="J34" i="54"/>
  <c r="K35" i="54"/>
  <c r="J35" i="54"/>
  <c r="K36" i="54"/>
  <c r="J36" i="54"/>
  <c r="K37" i="54"/>
  <c r="J37" i="54"/>
  <c r="K38" i="54"/>
  <c r="J38" i="54"/>
  <c r="K39" i="54"/>
  <c r="J39" i="54"/>
  <c r="K40" i="54"/>
  <c r="J40" i="54"/>
  <c r="H42" i="54"/>
  <c r="I39" i="54" s="1"/>
  <c r="F42" i="54"/>
  <c r="G40" i="54" s="1"/>
  <c r="D42" i="54"/>
  <c r="E39" i="54" s="1"/>
  <c r="B42" i="54"/>
  <c r="C40" i="54" s="1"/>
  <c r="K30" i="54"/>
  <c r="J30" i="54"/>
  <c r="K46" i="54"/>
  <c r="J46" i="54"/>
  <c r="K47" i="54"/>
  <c r="J47" i="54"/>
  <c r="K48" i="54"/>
  <c r="J48" i="54"/>
  <c r="K49" i="54"/>
  <c r="J49" i="54"/>
  <c r="K50" i="54"/>
  <c r="J50" i="54"/>
  <c r="K51" i="54"/>
  <c r="J51" i="54"/>
  <c r="K52" i="54"/>
  <c r="J52" i="54"/>
  <c r="H54" i="54"/>
  <c r="I51" i="54" s="1"/>
  <c r="F54" i="54"/>
  <c r="G52" i="54" s="1"/>
  <c r="D54" i="54"/>
  <c r="E52" i="54" s="1"/>
  <c r="B54" i="54"/>
  <c r="C52" i="54" s="1"/>
  <c r="K45" i="54"/>
  <c r="J45" i="54"/>
  <c r="K58" i="54"/>
  <c r="J58" i="54"/>
  <c r="K59" i="54"/>
  <c r="J59" i="54"/>
  <c r="K60" i="54"/>
  <c r="J60" i="54"/>
  <c r="K61" i="54"/>
  <c r="J61" i="54"/>
  <c r="K62" i="54"/>
  <c r="J62" i="54"/>
  <c r="K63" i="54"/>
  <c r="J63" i="54"/>
  <c r="K64" i="54"/>
  <c r="J64" i="54"/>
  <c r="K65" i="54"/>
  <c r="J65" i="54"/>
  <c r="K66" i="54"/>
  <c r="J66" i="54"/>
  <c r="K67" i="54"/>
  <c r="J67" i="54"/>
  <c r="K68" i="54"/>
  <c r="J68" i="54"/>
  <c r="K69" i="54"/>
  <c r="J69" i="54"/>
  <c r="K70" i="54"/>
  <c r="J70" i="54"/>
  <c r="K71" i="54"/>
  <c r="J71" i="54"/>
  <c r="K72" i="54"/>
  <c r="J72" i="54"/>
  <c r="K73" i="54"/>
  <c r="J73" i="54"/>
  <c r="K74" i="54"/>
  <c r="J74" i="54"/>
  <c r="K75" i="54"/>
  <c r="J75" i="54"/>
  <c r="H77" i="54"/>
  <c r="I73" i="54" s="1"/>
  <c r="F77" i="54"/>
  <c r="G75" i="54" s="1"/>
  <c r="D77" i="54"/>
  <c r="E74" i="54" s="1"/>
  <c r="B77" i="54"/>
  <c r="C75" i="54" s="1"/>
  <c r="K57" i="54"/>
  <c r="J57" i="54"/>
  <c r="I79" i="54"/>
  <c r="G79" i="54"/>
  <c r="E79" i="54"/>
  <c r="C79" i="54"/>
  <c r="B5" i="55"/>
  <c r="F5" i="55" s="1"/>
  <c r="K8" i="55"/>
  <c r="J8" i="55"/>
  <c r="K9" i="55"/>
  <c r="J9" i="55"/>
  <c r="K10" i="55"/>
  <c r="J10" i="55"/>
  <c r="K11" i="55"/>
  <c r="J11" i="55"/>
  <c r="K12" i="55"/>
  <c r="J12" i="55"/>
  <c r="K13" i="55"/>
  <c r="J13" i="55"/>
  <c r="K14" i="55"/>
  <c r="J14" i="55"/>
  <c r="K15" i="55"/>
  <c r="J15" i="55"/>
  <c r="K16" i="55"/>
  <c r="J16" i="55"/>
  <c r="K17" i="55"/>
  <c r="J17" i="55"/>
  <c r="H19" i="55"/>
  <c r="I16" i="55" s="1"/>
  <c r="F19" i="55"/>
  <c r="G17" i="55" s="1"/>
  <c r="D19" i="55"/>
  <c r="E16" i="55" s="1"/>
  <c r="B19" i="55"/>
  <c r="C17" i="55" s="1"/>
  <c r="K7" i="55"/>
  <c r="J7" i="55"/>
  <c r="I21" i="55"/>
  <c r="G21" i="55"/>
  <c r="E21" i="55"/>
  <c r="C21" i="55"/>
  <c r="K21" i="55"/>
  <c r="J21" i="55"/>
  <c r="B24" i="55"/>
  <c r="D24" i="55" s="1"/>
  <c r="H24" i="55" s="1"/>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H49" i="55"/>
  <c r="I46" i="55" s="1"/>
  <c r="F49" i="55"/>
  <c r="G47" i="55" s="1"/>
  <c r="D49" i="55"/>
  <c r="E46" i="55" s="1"/>
  <c r="B49" i="55"/>
  <c r="C47" i="55" s="1"/>
  <c r="K26" i="55"/>
  <c r="J26" i="55"/>
  <c r="K53" i="55"/>
  <c r="J53" i="55"/>
  <c r="K54" i="55"/>
  <c r="J54" i="55"/>
  <c r="K55" i="55"/>
  <c r="J55" i="55"/>
  <c r="K56" i="55"/>
  <c r="J56" i="55"/>
  <c r="K57" i="55"/>
  <c r="J57" i="55"/>
  <c r="K58" i="55"/>
  <c r="J58" i="55"/>
  <c r="K59" i="55"/>
  <c r="J59" i="55"/>
  <c r="K60" i="55"/>
  <c r="J60" i="55"/>
  <c r="K61" i="55"/>
  <c r="J61" i="55"/>
  <c r="H63" i="55"/>
  <c r="I60" i="55" s="1"/>
  <c r="F63" i="55"/>
  <c r="G61" i="55" s="1"/>
  <c r="D63" i="55"/>
  <c r="E61" i="55" s="1"/>
  <c r="B63" i="55"/>
  <c r="C61" i="55" s="1"/>
  <c r="K52" i="55"/>
  <c r="J52" i="55"/>
  <c r="I65" i="55"/>
  <c r="G65" i="55"/>
  <c r="E65" i="55"/>
  <c r="C65" i="55"/>
  <c r="J65" i="55"/>
  <c r="K65" i="55"/>
  <c r="B68" i="55"/>
  <c r="D68" i="55" s="1"/>
  <c r="H68" i="55" s="1"/>
  <c r="K71" i="55"/>
  <c r="J71" i="55"/>
  <c r="K72" i="55"/>
  <c r="J72" i="55"/>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H91" i="55"/>
  <c r="I88" i="55" s="1"/>
  <c r="F91" i="55"/>
  <c r="G89" i="55" s="1"/>
  <c r="D91" i="55"/>
  <c r="E86" i="55" s="1"/>
  <c r="B91" i="55"/>
  <c r="C89" i="55" s="1"/>
  <c r="K70" i="55"/>
  <c r="J70" i="55"/>
  <c r="K95" i="55"/>
  <c r="J95" i="55"/>
  <c r="K96" i="55"/>
  <c r="J96" i="55"/>
  <c r="K97" i="55"/>
  <c r="J97" i="55"/>
  <c r="K98" i="55"/>
  <c r="J98" i="55"/>
  <c r="K99" i="55"/>
  <c r="J99" i="55"/>
  <c r="K100" i="55"/>
  <c r="J100" i="55"/>
  <c r="K101" i="55"/>
  <c r="J101" i="55"/>
  <c r="K102" i="55"/>
  <c r="J102" i="55"/>
  <c r="K103" i="55"/>
  <c r="J103" i="55"/>
  <c r="K104" i="55"/>
  <c r="J104" i="55"/>
  <c r="K105" i="55"/>
  <c r="J105" i="55"/>
  <c r="K106" i="55"/>
  <c r="J106" i="55"/>
  <c r="K107" i="55"/>
  <c r="J107" i="55"/>
  <c r="K108" i="55"/>
  <c r="J108" i="55"/>
  <c r="K109" i="55"/>
  <c r="J109" i="55"/>
  <c r="K110" i="55"/>
  <c r="J110" i="55"/>
  <c r="H112" i="55"/>
  <c r="I109" i="55" s="1"/>
  <c r="F112" i="55"/>
  <c r="G110" i="55" s="1"/>
  <c r="D112" i="55"/>
  <c r="E109" i="55" s="1"/>
  <c r="B112" i="55"/>
  <c r="C110" i="55" s="1"/>
  <c r="K94" i="55"/>
  <c r="J94" i="55"/>
  <c r="I114" i="55"/>
  <c r="G114" i="55"/>
  <c r="E114" i="55"/>
  <c r="C114" i="55"/>
  <c r="K114" i="55"/>
  <c r="J114" i="55"/>
  <c r="B117" i="55"/>
  <c r="F117" i="55" s="1"/>
  <c r="K120" i="55"/>
  <c r="J120" i="55"/>
  <c r="K121" i="55"/>
  <c r="J121" i="55"/>
  <c r="K122" i="55"/>
  <c r="J122" i="55"/>
  <c r="K123" i="55"/>
  <c r="J123" i="55"/>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H143" i="55"/>
  <c r="I140" i="55" s="1"/>
  <c r="F143" i="55"/>
  <c r="G141" i="55" s="1"/>
  <c r="D143" i="55"/>
  <c r="E141" i="55" s="1"/>
  <c r="B143" i="55"/>
  <c r="C141" i="55" s="1"/>
  <c r="K119" i="55"/>
  <c r="J119" i="55"/>
  <c r="K147" i="55"/>
  <c r="J147" i="55"/>
  <c r="K148" i="55"/>
  <c r="J148" i="55"/>
  <c r="K149" i="55"/>
  <c r="J149" i="55"/>
  <c r="K150" i="55"/>
  <c r="J150" i="55"/>
  <c r="K151" i="55"/>
  <c r="J151" i="55"/>
  <c r="K152" i="55"/>
  <c r="J152" i="55"/>
  <c r="K153" i="55"/>
  <c r="J153" i="55"/>
  <c r="K154" i="55"/>
  <c r="J154" i="55"/>
  <c r="K155" i="55"/>
  <c r="J155" i="55"/>
  <c r="K156" i="55"/>
  <c r="J156" i="55"/>
  <c r="K157" i="55"/>
  <c r="J157" i="55"/>
  <c r="K158" i="55"/>
  <c r="J158" i="55"/>
  <c r="K159" i="55"/>
  <c r="J159" i="55"/>
  <c r="K160" i="55"/>
  <c r="J160" i="55"/>
  <c r="K161" i="55"/>
  <c r="J161" i="55"/>
  <c r="K162" i="55"/>
  <c r="J162" i="55"/>
  <c r="K163" i="55"/>
  <c r="J163" i="55"/>
  <c r="K164" i="55"/>
  <c r="J164" i="55"/>
  <c r="K165" i="55"/>
  <c r="J165" i="55"/>
  <c r="H167" i="55"/>
  <c r="I164" i="55" s="1"/>
  <c r="F167" i="55"/>
  <c r="G165" i="55" s="1"/>
  <c r="D167" i="55"/>
  <c r="E164" i="55" s="1"/>
  <c r="B167" i="55"/>
  <c r="C165" i="55" s="1"/>
  <c r="K146" i="55"/>
  <c r="J146" i="55"/>
  <c r="I169" i="55"/>
  <c r="G169" i="55"/>
  <c r="E169" i="55"/>
  <c r="C169" i="55"/>
  <c r="K169" i="55"/>
  <c r="J169" i="55"/>
  <c r="B172" i="55"/>
  <c r="D172" i="55" s="1"/>
  <c r="H172" i="55" s="1"/>
  <c r="K175" i="55"/>
  <c r="J175" i="55"/>
  <c r="H177" i="55"/>
  <c r="I175" i="55" s="1"/>
  <c r="F177" i="55"/>
  <c r="G175" i="55" s="1"/>
  <c r="D177" i="55"/>
  <c r="E175" i="55" s="1"/>
  <c r="B177" i="55"/>
  <c r="C175" i="55" s="1"/>
  <c r="K174" i="55"/>
  <c r="J174" i="55"/>
  <c r="K181" i="55"/>
  <c r="J181" i="55"/>
  <c r="K182" i="55"/>
  <c r="J182" i="55"/>
  <c r="K183" i="55"/>
  <c r="J183" i="55"/>
  <c r="K184" i="55"/>
  <c r="J184" i="55"/>
  <c r="K185" i="55"/>
  <c r="J185" i="55"/>
  <c r="K186" i="55"/>
  <c r="J186" i="55"/>
  <c r="K187" i="55"/>
  <c r="J187" i="55"/>
  <c r="K188" i="55"/>
  <c r="J188" i="55"/>
  <c r="K189" i="55"/>
  <c r="J189" i="55"/>
  <c r="K190" i="55"/>
  <c r="J190" i="55"/>
  <c r="H192" i="55"/>
  <c r="I189" i="55" s="1"/>
  <c r="F192" i="55"/>
  <c r="G190" i="55" s="1"/>
  <c r="D192" i="55"/>
  <c r="E188" i="55" s="1"/>
  <c r="B192" i="55"/>
  <c r="C190" i="55" s="1"/>
  <c r="K180" i="55"/>
  <c r="J180" i="55"/>
  <c r="I194" i="55"/>
  <c r="G194" i="55"/>
  <c r="E194" i="55"/>
  <c r="C194" i="55"/>
  <c r="J194" i="55"/>
  <c r="K194" i="55"/>
  <c r="I198" i="55"/>
  <c r="G198" i="55"/>
  <c r="E198" i="55"/>
  <c r="C198" i="55"/>
  <c r="H196" i="55"/>
  <c r="I196" i="55" s="1"/>
  <c r="F196" i="55"/>
  <c r="G196" i="55" s="1"/>
  <c r="D196" i="55"/>
  <c r="E196" i="55" s="1"/>
  <c r="B196" i="55"/>
  <c r="C196" i="55" s="1"/>
  <c r="K198" i="55"/>
  <c r="J198" i="55"/>
  <c r="K200" i="55"/>
  <c r="J200" i="55"/>
  <c r="I200" i="55"/>
  <c r="G200" i="55"/>
  <c r="E200" i="55"/>
  <c r="C200" i="55"/>
  <c r="B5" i="48"/>
  <c r="D5" i="48" s="1"/>
  <c r="H5" i="48" s="1"/>
  <c r="K8" i="48"/>
  <c r="J8" i="48"/>
  <c r="K9" i="48"/>
  <c r="J9" i="48"/>
  <c r="H11" i="48"/>
  <c r="I8" i="48" s="1"/>
  <c r="F11" i="48"/>
  <c r="G9" i="48" s="1"/>
  <c r="D11" i="48"/>
  <c r="E8" i="48" s="1"/>
  <c r="B11" i="48"/>
  <c r="C9" i="48" s="1"/>
  <c r="K7" i="48"/>
  <c r="J7" i="48"/>
  <c r="I13" i="48"/>
  <c r="G13" i="48"/>
  <c r="E13" i="48"/>
  <c r="C13" i="48"/>
  <c r="J13" i="48"/>
  <c r="K13" i="48"/>
  <c r="B16" i="48"/>
  <c r="D16" i="48" s="1"/>
  <c r="H16" i="48" s="1"/>
  <c r="K19" i="48"/>
  <c r="J19" i="48"/>
  <c r="K20" i="48"/>
  <c r="J20" i="48"/>
  <c r="K21" i="48"/>
  <c r="J21" i="48"/>
  <c r="K22" i="48"/>
  <c r="J22" i="48"/>
  <c r="K23" i="48"/>
  <c r="J23" i="48"/>
  <c r="K24" i="48"/>
  <c r="J24" i="48"/>
  <c r="K25" i="48"/>
  <c r="J25" i="48"/>
  <c r="K26" i="48"/>
  <c r="J26" i="48"/>
  <c r="K27" i="48"/>
  <c r="J27" i="48"/>
  <c r="K28" i="48"/>
  <c r="J28" i="48"/>
  <c r="K29" i="48"/>
  <c r="J29" i="48"/>
  <c r="H31" i="48"/>
  <c r="I28" i="48" s="1"/>
  <c r="F31" i="48"/>
  <c r="G29" i="48" s="1"/>
  <c r="D31" i="48"/>
  <c r="E28" i="48" s="1"/>
  <c r="B31" i="48"/>
  <c r="C29" i="48" s="1"/>
  <c r="K18" i="48"/>
  <c r="J18" i="48"/>
  <c r="K35" i="48"/>
  <c r="J35" i="48"/>
  <c r="K36" i="48"/>
  <c r="J36" i="48"/>
  <c r="H38" i="48"/>
  <c r="I35" i="48" s="1"/>
  <c r="F38" i="48"/>
  <c r="G36" i="48" s="1"/>
  <c r="D38" i="48"/>
  <c r="E35" i="48" s="1"/>
  <c r="B38" i="48"/>
  <c r="C36" i="48" s="1"/>
  <c r="K34" i="48"/>
  <c r="J34" i="48"/>
  <c r="I40" i="48"/>
  <c r="G40" i="48"/>
  <c r="E40" i="48"/>
  <c r="C40" i="48"/>
  <c r="J40" i="48"/>
  <c r="K40" i="48"/>
  <c r="B43" i="48"/>
  <c r="F43" i="48" s="1"/>
  <c r="K46" i="48"/>
  <c r="J46" i="48"/>
  <c r="K47" i="48"/>
  <c r="J47" i="48"/>
  <c r="K48" i="48"/>
  <c r="J48" i="48"/>
  <c r="K49" i="48"/>
  <c r="J49" i="48"/>
  <c r="K50" i="48"/>
  <c r="J50" i="48"/>
  <c r="K51" i="48"/>
  <c r="J51" i="48"/>
  <c r="K52" i="48"/>
  <c r="J52" i="48"/>
  <c r="K53" i="48"/>
  <c r="J53" i="48"/>
  <c r="K54" i="48"/>
  <c r="J54" i="48"/>
  <c r="K55" i="48"/>
  <c r="J55" i="48"/>
  <c r="K56" i="48"/>
  <c r="J56" i="48"/>
  <c r="K57" i="48"/>
  <c r="J57" i="48"/>
  <c r="K58" i="48"/>
  <c r="J58" i="48"/>
  <c r="K59" i="48"/>
  <c r="J59" i="48"/>
  <c r="K60" i="48"/>
  <c r="J60" i="48"/>
  <c r="K61" i="48"/>
  <c r="J61" i="48"/>
  <c r="H63" i="48"/>
  <c r="I60" i="48" s="1"/>
  <c r="F63" i="48"/>
  <c r="D63" i="48"/>
  <c r="E60" i="48" s="1"/>
  <c r="B63" i="48"/>
  <c r="K45" i="48"/>
  <c r="J45" i="48"/>
  <c r="K67" i="48"/>
  <c r="J67" i="48"/>
  <c r="K68" i="48"/>
  <c r="J68" i="48"/>
  <c r="K69" i="48"/>
  <c r="J69" i="48"/>
  <c r="K70" i="48"/>
  <c r="J70" i="48"/>
  <c r="K71" i="48"/>
  <c r="J71" i="48"/>
  <c r="K72" i="48"/>
  <c r="J72" i="48"/>
  <c r="K73" i="48"/>
  <c r="J73" i="48"/>
  <c r="K74" i="48"/>
  <c r="J74" i="48"/>
  <c r="H76" i="48"/>
  <c r="I73" i="48" s="1"/>
  <c r="F76" i="48"/>
  <c r="G74" i="48" s="1"/>
  <c r="D76" i="48"/>
  <c r="E73" i="48" s="1"/>
  <c r="B76" i="48"/>
  <c r="C74" i="48" s="1"/>
  <c r="K66" i="48"/>
  <c r="J66" i="48"/>
  <c r="I78" i="48"/>
  <c r="G78" i="48"/>
  <c r="E78" i="48"/>
  <c r="C78" i="48"/>
  <c r="K78" i="48"/>
  <c r="J78" i="48"/>
  <c r="B81" i="48"/>
  <c r="K84" i="48"/>
  <c r="J84" i="48"/>
  <c r="K85" i="48"/>
  <c r="J85" i="48"/>
  <c r="K86" i="48"/>
  <c r="J86" i="48"/>
  <c r="K87" i="48"/>
  <c r="J87" i="48"/>
  <c r="K88" i="48"/>
  <c r="J88" i="48"/>
  <c r="K89" i="48"/>
  <c r="J89" i="48"/>
  <c r="K90" i="48"/>
  <c r="J90" i="48"/>
  <c r="K91" i="48"/>
  <c r="J91" i="48"/>
  <c r="K92" i="48"/>
  <c r="J92" i="48"/>
  <c r="H94" i="48"/>
  <c r="I91" i="48" s="1"/>
  <c r="F94" i="48"/>
  <c r="G92" i="48" s="1"/>
  <c r="D94" i="48"/>
  <c r="E91" i="48" s="1"/>
  <c r="B94" i="48"/>
  <c r="C92" i="48" s="1"/>
  <c r="K83" i="48"/>
  <c r="J83" i="48"/>
  <c r="K98" i="48"/>
  <c r="J98" i="48"/>
  <c r="K99" i="48"/>
  <c r="J99" i="48"/>
  <c r="K100" i="48"/>
  <c r="J100" i="48"/>
  <c r="K101" i="48"/>
  <c r="J101" i="48"/>
  <c r="K102" i="48"/>
  <c r="J102" i="48"/>
  <c r="K103" i="48"/>
  <c r="J103" i="48"/>
  <c r="K104" i="48"/>
  <c r="J104" i="48"/>
  <c r="K105" i="48"/>
  <c r="J105" i="48"/>
  <c r="K106" i="48"/>
  <c r="J106" i="48"/>
  <c r="K107" i="48"/>
  <c r="J107" i="48"/>
  <c r="K108" i="48"/>
  <c r="J108" i="48"/>
  <c r="K109" i="48"/>
  <c r="J109" i="48"/>
  <c r="K110" i="48"/>
  <c r="J110" i="48"/>
  <c r="K111" i="48"/>
  <c r="J111" i="48"/>
  <c r="K112" i="48"/>
  <c r="J112" i="48"/>
  <c r="K113" i="48"/>
  <c r="J113" i="48"/>
  <c r="K114" i="48"/>
  <c r="J114" i="48"/>
  <c r="H116" i="48"/>
  <c r="I112" i="48" s="1"/>
  <c r="F116" i="48"/>
  <c r="G114" i="48" s="1"/>
  <c r="D116" i="48"/>
  <c r="E111" i="48" s="1"/>
  <c r="B116" i="48"/>
  <c r="C114" i="48" s="1"/>
  <c r="K97" i="48"/>
  <c r="J97" i="48"/>
  <c r="I118" i="48"/>
  <c r="G118" i="48"/>
  <c r="E118" i="48"/>
  <c r="C118" i="48"/>
  <c r="J118" i="48"/>
  <c r="K118" i="48"/>
  <c r="B121" i="48"/>
  <c r="K124" i="48"/>
  <c r="J124" i="48"/>
  <c r="H126" i="48"/>
  <c r="F126" i="48"/>
  <c r="G124" i="48" s="1"/>
  <c r="D126" i="48"/>
  <c r="E126" i="48" s="1"/>
  <c r="B126" i="48"/>
  <c r="C124" i="48" s="1"/>
  <c r="K123" i="48"/>
  <c r="J123" i="48"/>
  <c r="K130" i="48"/>
  <c r="J130" i="48"/>
  <c r="K131" i="48"/>
  <c r="J131" i="48"/>
  <c r="K132" i="48"/>
  <c r="J132" i="48"/>
  <c r="K133" i="48"/>
  <c r="J133" i="48"/>
  <c r="K134" i="48"/>
  <c r="J134" i="48"/>
  <c r="K135" i="48"/>
  <c r="J135" i="48"/>
  <c r="K136" i="48"/>
  <c r="J136" i="48"/>
  <c r="K137" i="48"/>
  <c r="J137" i="48"/>
  <c r="K138" i="48"/>
  <c r="J138" i="48"/>
  <c r="H140" i="48"/>
  <c r="I136" i="48" s="1"/>
  <c r="F140" i="48"/>
  <c r="G138" i="48" s="1"/>
  <c r="D140" i="48"/>
  <c r="E136" i="48" s="1"/>
  <c r="B140" i="48"/>
  <c r="C138" i="48" s="1"/>
  <c r="K129" i="48"/>
  <c r="J129" i="48"/>
  <c r="I142" i="48"/>
  <c r="G142" i="48"/>
  <c r="E142" i="48"/>
  <c r="C142" i="48"/>
  <c r="K142" i="48"/>
  <c r="J142" i="48"/>
  <c r="B145" i="48"/>
  <c r="D145" i="48" s="1"/>
  <c r="H145" i="48" s="1"/>
  <c r="H149" i="48"/>
  <c r="F149" i="48"/>
  <c r="G149" i="48" s="1"/>
  <c r="D149" i="48"/>
  <c r="B149" i="48"/>
  <c r="C149" i="48" s="1"/>
  <c r="K147" i="48"/>
  <c r="J147" i="48"/>
  <c r="K153" i="48"/>
  <c r="J153" i="48"/>
  <c r="K154" i="48"/>
  <c r="J154" i="48"/>
  <c r="K155" i="48"/>
  <c r="J155" i="48"/>
  <c r="K156" i="48"/>
  <c r="J156" i="48"/>
  <c r="K157" i="48"/>
  <c r="J157" i="48"/>
  <c r="K158" i="48"/>
  <c r="J158" i="48"/>
  <c r="K159" i="48"/>
  <c r="J159" i="48"/>
  <c r="K160" i="48"/>
  <c r="J160" i="48"/>
  <c r="K161" i="48"/>
  <c r="J161" i="48"/>
  <c r="K162" i="48"/>
  <c r="J162" i="48"/>
  <c r="K163" i="48"/>
  <c r="J163" i="48"/>
  <c r="H165" i="48"/>
  <c r="I162" i="48" s="1"/>
  <c r="F165" i="48"/>
  <c r="G163" i="48" s="1"/>
  <c r="D165" i="48"/>
  <c r="E161" i="48" s="1"/>
  <c r="B165" i="48"/>
  <c r="C163" i="48" s="1"/>
  <c r="K152" i="48"/>
  <c r="J152" i="48"/>
  <c r="I167" i="48"/>
  <c r="G167" i="48"/>
  <c r="E167" i="48"/>
  <c r="C167" i="48"/>
  <c r="K167" i="48"/>
  <c r="J167" i="48"/>
  <c r="B170" i="48"/>
  <c r="D170" i="48" s="1"/>
  <c r="H170" i="48" s="1"/>
  <c r="K173" i="48"/>
  <c r="J173" i="48"/>
  <c r="K174" i="48"/>
  <c r="J174" i="48"/>
  <c r="K175" i="48"/>
  <c r="J175" i="48"/>
  <c r="K176" i="48"/>
  <c r="J176" i="48"/>
  <c r="K177" i="48"/>
  <c r="J177" i="48"/>
  <c r="K178" i="48"/>
  <c r="J178" i="48"/>
  <c r="K179" i="48"/>
  <c r="J179" i="48"/>
  <c r="K180" i="48"/>
  <c r="J180" i="48"/>
  <c r="H182" i="48"/>
  <c r="I179" i="48" s="1"/>
  <c r="F182" i="48"/>
  <c r="G180" i="48" s="1"/>
  <c r="D182" i="48"/>
  <c r="E179" i="48" s="1"/>
  <c r="B182" i="48"/>
  <c r="C180" i="48" s="1"/>
  <c r="K172" i="48"/>
  <c r="J172" i="48"/>
  <c r="K186" i="48"/>
  <c r="J186" i="48"/>
  <c r="K187" i="48"/>
  <c r="J187" i="48"/>
  <c r="K188" i="48"/>
  <c r="J188" i="48"/>
  <c r="K189" i="48"/>
  <c r="J189" i="48"/>
  <c r="H191" i="48"/>
  <c r="I188" i="48" s="1"/>
  <c r="F191" i="48"/>
  <c r="G189" i="48" s="1"/>
  <c r="D191" i="48"/>
  <c r="E188" i="48" s="1"/>
  <c r="B191" i="48"/>
  <c r="C189" i="48" s="1"/>
  <c r="K185" i="48"/>
  <c r="J185" i="48"/>
  <c r="I193" i="48"/>
  <c r="G193" i="48"/>
  <c r="E193" i="48"/>
  <c r="C193" i="48"/>
  <c r="J193" i="48"/>
  <c r="K193" i="48"/>
  <c r="B196" i="48"/>
  <c r="G208" i="48"/>
  <c r="G198" i="48"/>
  <c r="K199" i="48"/>
  <c r="J199" i="48"/>
  <c r="K200" i="48"/>
  <c r="J200" i="48"/>
  <c r="K201" i="48"/>
  <c r="J201" i="48"/>
  <c r="K202" i="48"/>
  <c r="J202" i="48"/>
  <c r="K203" i="48"/>
  <c r="J203" i="48"/>
  <c r="K204" i="48"/>
  <c r="J204" i="48"/>
  <c r="K205" i="48"/>
  <c r="J205" i="48"/>
  <c r="K206" i="48"/>
  <c r="J206" i="48"/>
  <c r="H208" i="48"/>
  <c r="I206" i="48" s="1"/>
  <c r="F208" i="48"/>
  <c r="G206" i="48" s="1"/>
  <c r="D208" i="48"/>
  <c r="E206" i="48" s="1"/>
  <c r="B208" i="48"/>
  <c r="C206" i="48" s="1"/>
  <c r="K198" i="48"/>
  <c r="J198" i="48"/>
  <c r="G229" i="48"/>
  <c r="G211" i="48"/>
  <c r="K212" i="48"/>
  <c r="J212" i="48"/>
  <c r="K213" i="48"/>
  <c r="J213" i="48"/>
  <c r="K214" i="48"/>
  <c r="J214" i="48"/>
  <c r="K215" i="48"/>
  <c r="J215" i="48"/>
  <c r="K216" i="48"/>
  <c r="J216" i="48"/>
  <c r="K217" i="48"/>
  <c r="J217" i="48"/>
  <c r="K218" i="48"/>
  <c r="J218" i="48"/>
  <c r="K219" i="48"/>
  <c r="J219" i="48"/>
  <c r="K220" i="48"/>
  <c r="J220" i="48"/>
  <c r="K221" i="48"/>
  <c r="J221" i="48"/>
  <c r="K222" i="48"/>
  <c r="J222" i="48"/>
  <c r="K223" i="48"/>
  <c r="J223" i="48"/>
  <c r="K224" i="48"/>
  <c r="J224" i="48"/>
  <c r="K225" i="48"/>
  <c r="J225" i="48"/>
  <c r="K226" i="48"/>
  <c r="J226" i="48"/>
  <c r="K227" i="48"/>
  <c r="J227" i="48"/>
  <c r="H229" i="48"/>
  <c r="I226" i="48" s="1"/>
  <c r="F229" i="48"/>
  <c r="G227" i="48" s="1"/>
  <c r="D229" i="48"/>
  <c r="E226" i="48" s="1"/>
  <c r="B229" i="48"/>
  <c r="C227" i="48" s="1"/>
  <c r="K211" i="48"/>
  <c r="J211" i="48"/>
  <c r="K233" i="48"/>
  <c r="J233" i="48"/>
  <c r="K234" i="48"/>
  <c r="J234" i="48"/>
  <c r="K235" i="48"/>
  <c r="J235" i="48"/>
  <c r="K236" i="48"/>
  <c r="J236" i="48"/>
  <c r="K237" i="48"/>
  <c r="J237" i="48"/>
  <c r="K238" i="48"/>
  <c r="J238" i="48"/>
  <c r="K239" i="48"/>
  <c r="J239" i="48"/>
  <c r="K240" i="48"/>
  <c r="J240" i="48"/>
  <c r="K241" i="48"/>
  <c r="J241" i="48"/>
  <c r="K242" i="48"/>
  <c r="J242" i="48"/>
  <c r="K243" i="48"/>
  <c r="J243" i="48"/>
  <c r="H245" i="48"/>
  <c r="I242" i="48" s="1"/>
  <c r="F245" i="48"/>
  <c r="G243" i="48" s="1"/>
  <c r="D245" i="48"/>
  <c r="E241" i="48" s="1"/>
  <c r="B245" i="48"/>
  <c r="C243" i="48" s="1"/>
  <c r="K232" i="48"/>
  <c r="J232" i="48"/>
  <c r="I247" i="48"/>
  <c r="G247" i="48"/>
  <c r="E247" i="48"/>
  <c r="C247" i="48"/>
  <c r="J247" i="48"/>
  <c r="K247" i="48"/>
  <c r="I251" i="48"/>
  <c r="G251" i="48"/>
  <c r="E251" i="48"/>
  <c r="C251" i="48"/>
  <c r="H249" i="48"/>
  <c r="I249" i="48" s="1"/>
  <c r="F249" i="48"/>
  <c r="G249" i="48" s="1"/>
  <c r="D249" i="48"/>
  <c r="E249" i="48" s="1"/>
  <c r="B249" i="48"/>
  <c r="C249" i="48" s="1"/>
  <c r="K251" i="48"/>
  <c r="J251" i="48"/>
  <c r="K253" i="48"/>
  <c r="J253" i="48"/>
  <c r="I253" i="48"/>
  <c r="G253" i="48"/>
  <c r="E253" i="48"/>
  <c r="C253" i="48"/>
  <c r="K79" i="54"/>
  <c r="J79" i="54"/>
  <c r="K61" i="53"/>
  <c r="J61" i="53"/>
  <c r="H16" i="44"/>
  <c r="J16" i="44" s="1"/>
  <c r="G16" i="44"/>
  <c r="I16" i="44" s="1"/>
  <c r="H17" i="44"/>
  <c r="J17" i="44" s="1"/>
  <c r="G17" i="44"/>
  <c r="I17" i="44" s="1"/>
  <c r="I18" i="44"/>
  <c r="H18" i="44"/>
  <c r="J18" i="44" s="1"/>
  <c r="G18" i="44"/>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2" i="44"/>
  <c r="J42" i="44" s="1"/>
  <c r="G42" i="44"/>
  <c r="I42" i="44" s="1"/>
  <c r="H31" i="44"/>
  <c r="J31" i="44" s="1"/>
  <c r="G31" i="44"/>
  <c r="I31"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J41" i="44"/>
  <c r="I41" i="44"/>
  <c r="H41" i="44"/>
  <c r="G41" i="44"/>
  <c r="H8" i="47"/>
  <c r="J8" i="47" s="1"/>
  <c r="G8" i="47"/>
  <c r="I8" i="47" s="1"/>
  <c r="H9" i="47"/>
  <c r="J9" i="47" s="1"/>
  <c r="G9" i="47"/>
  <c r="I9" i="47" s="1"/>
  <c r="H10" i="47"/>
  <c r="J10" i="47" s="1"/>
  <c r="G10" i="47"/>
  <c r="I10" i="47" s="1"/>
  <c r="J11" i="47"/>
  <c r="I11" i="47"/>
  <c r="H11" i="47"/>
  <c r="G11" i="47"/>
  <c r="H12" i="47"/>
  <c r="J12" i="47" s="1"/>
  <c r="G12" i="47"/>
  <c r="I12" i="47" s="1"/>
  <c r="H13" i="47"/>
  <c r="J13" i="47" s="1"/>
  <c r="G13" i="47"/>
  <c r="I13" i="47" s="1"/>
  <c r="H16" i="47"/>
  <c r="J16" i="47" s="1"/>
  <c r="G16" i="47"/>
  <c r="I16" i="47" s="1"/>
  <c r="H17" i="47"/>
  <c r="J17" i="47" s="1"/>
  <c r="G17" i="47"/>
  <c r="I17" i="47" s="1"/>
  <c r="H18" i="47"/>
  <c r="J18" i="47" s="1"/>
  <c r="G18" i="47"/>
  <c r="I18" i="47" s="1"/>
  <c r="I19" i="47"/>
  <c r="H19" i="47"/>
  <c r="J19" i="47" s="1"/>
  <c r="G19" i="47"/>
  <c r="H20" i="47"/>
  <c r="J20" i="47" s="1"/>
  <c r="G20" i="47"/>
  <c r="I20" i="47" s="1"/>
  <c r="H21" i="47"/>
  <c r="J21" i="47" s="1"/>
  <c r="G21" i="47"/>
  <c r="I21" i="47" s="1"/>
  <c r="H24" i="47"/>
  <c r="J24" i="47" s="1"/>
  <c r="G24" i="47"/>
  <c r="I24" i="47" s="1"/>
  <c r="H25" i="47"/>
  <c r="J25" i="47" s="1"/>
  <c r="G25" i="47"/>
  <c r="I25" i="47" s="1"/>
  <c r="H26" i="47"/>
  <c r="J26" i="47" s="1"/>
  <c r="G26" i="47"/>
  <c r="I26" i="47" s="1"/>
  <c r="H34" i="47"/>
  <c r="J34" i="47" s="1"/>
  <c r="G34" i="47"/>
  <c r="I34" i="47" s="1"/>
  <c r="H35" i="47"/>
  <c r="J35" i="47" s="1"/>
  <c r="G35" i="47"/>
  <c r="I35" i="47" s="1"/>
  <c r="I36" i="47"/>
  <c r="H36" i="47"/>
  <c r="J36" i="47" s="1"/>
  <c r="G36" i="47"/>
  <c r="H37" i="47"/>
  <c r="J37" i="47" s="1"/>
  <c r="G37" i="47"/>
  <c r="I37" i="47" s="1"/>
  <c r="H38" i="47"/>
  <c r="J38" i="47" s="1"/>
  <c r="G38" i="47"/>
  <c r="I38" i="47" s="1"/>
  <c r="H25" i="46"/>
  <c r="E25" i="46"/>
  <c r="J25" i="46" s="1"/>
  <c r="D25" i="46"/>
  <c r="C25" i="46"/>
  <c r="I25" i="46" s="1"/>
  <c r="B25" i="46"/>
  <c r="G25" i="46" s="1"/>
  <c r="H19" i="46"/>
  <c r="E19" i="46"/>
  <c r="J19" i="46" s="1"/>
  <c r="D19" i="46"/>
  <c r="C19" i="46"/>
  <c r="B19" i="46"/>
  <c r="G19" i="46" s="1"/>
  <c r="H13" i="46"/>
  <c r="E13" i="46"/>
  <c r="J13" i="46" s="1"/>
  <c r="D13" i="46"/>
  <c r="C13" i="46"/>
  <c r="I13" i="46" s="1"/>
  <c r="B13" i="46"/>
  <c r="G13" i="46" s="1"/>
  <c r="H7" i="46"/>
  <c r="E7" i="46"/>
  <c r="J7" i="46" s="1"/>
  <c r="D7" i="46"/>
  <c r="C7" i="46"/>
  <c r="B7" i="46"/>
  <c r="G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H72" i="33"/>
  <c r="G72" i="33"/>
  <c r="H73" i="33"/>
  <c r="G73" i="33"/>
  <c r="I7" i="26"/>
  <c r="H7" i="26"/>
  <c r="J7" i="26" s="1"/>
  <c r="G7" i="26"/>
  <c r="H8" i="26"/>
  <c r="J8" i="26" s="1"/>
  <c r="G8" i="26"/>
  <c r="I8" i="26" s="1"/>
  <c r="H9" i="26"/>
  <c r="J9" i="26" s="1"/>
  <c r="G9" i="26"/>
  <c r="I9" i="26" s="1"/>
  <c r="H10" i="26"/>
  <c r="J10" i="26" s="1"/>
  <c r="G10" i="26"/>
  <c r="I10" i="26" s="1"/>
  <c r="H11" i="26"/>
  <c r="J11" i="26" s="1"/>
  <c r="G11" i="26"/>
  <c r="I11" i="26" s="1"/>
  <c r="H12" i="26"/>
  <c r="J12" i="26" s="1"/>
  <c r="G12" i="26"/>
  <c r="I12" i="26" s="1"/>
  <c r="H13" i="26"/>
  <c r="J13" i="26" s="1"/>
  <c r="G13" i="26"/>
  <c r="I13" i="26" s="1"/>
  <c r="H14" i="26"/>
  <c r="J14" i="26" s="1"/>
  <c r="G14" i="26"/>
  <c r="I14" i="26" s="1"/>
  <c r="H15" i="26"/>
  <c r="J15" i="26" s="1"/>
  <c r="G15" i="26"/>
  <c r="I15" i="26" s="1"/>
  <c r="H16" i="26"/>
  <c r="J16" i="26" s="1"/>
  <c r="G16" i="26"/>
  <c r="I16" i="26" s="1"/>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J24" i="26"/>
  <c r="I24" i="26"/>
  <c r="H24" i="26"/>
  <c r="G24" i="26"/>
  <c r="H25" i="26"/>
  <c r="J25" i="26" s="1"/>
  <c r="G25" i="26"/>
  <c r="I25" i="26" s="1"/>
  <c r="H26" i="26"/>
  <c r="J26" i="26" s="1"/>
  <c r="G26" i="26"/>
  <c r="I26" i="26" s="1"/>
  <c r="H27" i="26"/>
  <c r="J27" i="26" s="1"/>
  <c r="G27" i="26"/>
  <c r="I27" i="26" s="1"/>
  <c r="H28" i="26"/>
  <c r="J28" i="26" s="1"/>
  <c r="G28" i="26"/>
  <c r="I28" i="26" s="1"/>
  <c r="H29" i="26"/>
  <c r="J29" i="26" s="1"/>
  <c r="G29" i="26"/>
  <c r="I29" i="26" s="1"/>
  <c r="H30" i="26"/>
  <c r="J30" i="26" s="1"/>
  <c r="G30" i="26"/>
  <c r="I30" i="26" s="1"/>
  <c r="H31" i="26"/>
  <c r="J31" i="26" s="1"/>
  <c r="G31" i="26"/>
  <c r="I31" i="26" s="1"/>
  <c r="H32" i="26"/>
  <c r="J32" i="26" s="1"/>
  <c r="G32" i="26"/>
  <c r="I32" i="26" s="1"/>
  <c r="H33" i="26"/>
  <c r="J33" i="26" s="1"/>
  <c r="G33" i="26"/>
  <c r="I33" i="26" s="1"/>
  <c r="H34" i="26"/>
  <c r="J34" i="26" s="1"/>
  <c r="G34" i="26"/>
  <c r="I34" i="26" s="1"/>
  <c r="H35" i="26"/>
  <c r="J35" i="26" s="1"/>
  <c r="G35" i="26"/>
  <c r="I35" i="26" s="1"/>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J43" i="26"/>
  <c r="I43" i="26"/>
  <c r="H43" i="26"/>
  <c r="G43" i="26"/>
  <c r="H44" i="26"/>
  <c r="J44" i="26" s="1"/>
  <c r="G44" i="26"/>
  <c r="I44" i="26" s="1"/>
  <c r="H45" i="26"/>
  <c r="J45" i="26" s="1"/>
  <c r="G45" i="26"/>
  <c r="I45" i="26" s="1"/>
  <c r="H46" i="26"/>
  <c r="J46" i="26" s="1"/>
  <c r="G46" i="26"/>
  <c r="I46" i="26" s="1"/>
  <c r="I47" i="26"/>
  <c r="H47" i="26"/>
  <c r="J47" i="26" s="1"/>
  <c r="G47" i="26"/>
  <c r="H48" i="26"/>
  <c r="J48" i="26" s="1"/>
  <c r="G48" i="26"/>
  <c r="I48" i="26" s="1"/>
  <c r="H49" i="26"/>
  <c r="J49" i="26" s="1"/>
  <c r="G49" i="26"/>
  <c r="I49" i="26" s="1"/>
  <c r="H50" i="26"/>
  <c r="J50" i="26" s="1"/>
  <c r="G50" i="26"/>
  <c r="I50" i="26" s="1"/>
  <c r="H51" i="26"/>
  <c r="J51" i="26" s="1"/>
  <c r="G51" i="26"/>
  <c r="I51" i="26" s="1"/>
  <c r="J52" i="26"/>
  <c r="I52" i="26"/>
  <c r="H52" i="26"/>
  <c r="G52" i="26"/>
  <c r="H53" i="26"/>
  <c r="J53" i="26" s="1"/>
  <c r="G53" i="26"/>
  <c r="I53" i="26" s="1"/>
  <c r="H54" i="26"/>
  <c r="J54" i="26" s="1"/>
  <c r="G54" i="26"/>
  <c r="I54" i="26" s="1"/>
  <c r="H55" i="26"/>
  <c r="J55" i="26" s="1"/>
  <c r="G55" i="26"/>
  <c r="I55" i="26" s="1"/>
  <c r="H56" i="26"/>
  <c r="J56" i="26" s="1"/>
  <c r="G56" i="26"/>
  <c r="I56" i="26" s="1"/>
  <c r="H57" i="26"/>
  <c r="J57" i="26" s="1"/>
  <c r="G57" i="26"/>
  <c r="I57" i="26" s="1"/>
  <c r="H58" i="26"/>
  <c r="J58" i="26" s="1"/>
  <c r="G58" i="26"/>
  <c r="I58" i="26" s="1"/>
  <c r="H59" i="26"/>
  <c r="J59" i="26" s="1"/>
  <c r="G59" i="26"/>
  <c r="I59" i="26" s="1"/>
  <c r="H60" i="26"/>
  <c r="J60" i="26" s="1"/>
  <c r="G60" i="26"/>
  <c r="I60" i="26" s="1"/>
  <c r="H61" i="26"/>
  <c r="J61" i="26" s="1"/>
  <c r="G61" i="26"/>
  <c r="I61" i="26" s="1"/>
  <c r="H62" i="26"/>
  <c r="J62" i="26" s="1"/>
  <c r="G62" i="26"/>
  <c r="I62" i="26" s="1"/>
  <c r="H63" i="26"/>
  <c r="J63" i="26" s="1"/>
  <c r="G63" i="26"/>
  <c r="I63" i="26" s="1"/>
  <c r="H64" i="26"/>
  <c r="J64" i="26" s="1"/>
  <c r="G64" i="26"/>
  <c r="I64" i="26" s="1"/>
  <c r="H65" i="26"/>
  <c r="J65" i="26" s="1"/>
  <c r="G65" i="26"/>
  <c r="I65" i="26" s="1"/>
  <c r="H66" i="26"/>
  <c r="J66" i="26" s="1"/>
  <c r="G66" i="26"/>
  <c r="I66" i="26" s="1"/>
  <c r="H67" i="26"/>
  <c r="J67" i="26" s="1"/>
  <c r="G67" i="26"/>
  <c r="I67" i="26" s="1"/>
  <c r="H68" i="26"/>
  <c r="J68" i="26" s="1"/>
  <c r="G68" i="26"/>
  <c r="I68" i="26" s="1"/>
  <c r="H69" i="26"/>
  <c r="J69" i="26" s="1"/>
  <c r="G69" i="26"/>
  <c r="I69" i="26" s="1"/>
  <c r="J70" i="26"/>
  <c r="I70" i="26"/>
  <c r="H70" i="26"/>
  <c r="G70" i="26"/>
  <c r="H71" i="26"/>
  <c r="J71" i="26" s="1"/>
  <c r="G71" i="26"/>
  <c r="I71" i="26" s="1"/>
  <c r="H72" i="26"/>
  <c r="J72" i="26" s="1"/>
  <c r="G72" i="26"/>
  <c r="I72" i="26" s="1"/>
  <c r="H73" i="26"/>
  <c r="J73" i="26" s="1"/>
  <c r="G73" i="26"/>
  <c r="I73"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I7" i="46" l="1"/>
  <c r="I19" i="46"/>
  <c r="G97" i="48"/>
  <c r="K196" i="55"/>
  <c r="G245" i="48"/>
  <c r="K149" i="48"/>
  <c r="G116" i="48"/>
  <c r="G232" i="48"/>
  <c r="G83" i="48"/>
  <c r="J149" i="48"/>
  <c r="G94" i="48"/>
  <c r="C7" i="56"/>
  <c r="G7" i="56"/>
  <c r="D5" i="56"/>
  <c r="H5" i="56" s="1"/>
  <c r="E7" i="56"/>
  <c r="I7" i="56"/>
  <c r="C8" i="56"/>
  <c r="G8" i="56"/>
  <c r="E8" i="56"/>
  <c r="I8" i="56"/>
  <c r="C9" i="56"/>
  <c r="G9" i="56"/>
  <c r="E9" i="56"/>
  <c r="I9" i="56"/>
  <c r="C10" i="56"/>
  <c r="G10" i="56"/>
  <c r="E10" i="56"/>
  <c r="I10" i="56"/>
  <c r="C11" i="56"/>
  <c r="G11" i="56"/>
  <c r="E11" i="56"/>
  <c r="I11" i="56"/>
  <c r="C12" i="56"/>
  <c r="G12" i="56"/>
  <c r="E12" i="56"/>
  <c r="I12" i="56"/>
  <c r="C13" i="56"/>
  <c r="G13" i="56"/>
  <c r="E13" i="56"/>
  <c r="I13" i="56"/>
  <c r="C14" i="56"/>
  <c r="G14" i="56"/>
  <c r="E14" i="56"/>
  <c r="I14" i="56"/>
  <c r="C15" i="56"/>
  <c r="G15" i="56"/>
  <c r="E15" i="56"/>
  <c r="I15" i="56"/>
  <c r="C16" i="56"/>
  <c r="G16" i="56"/>
  <c r="E16" i="56"/>
  <c r="I16" i="56"/>
  <c r="E17" i="56"/>
  <c r="I17" i="56"/>
  <c r="C17" i="56"/>
  <c r="G17" i="56"/>
  <c r="C18" i="56"/>
  <c r="G18" i="56"/>
  <c r="E18" i="56"/>
  <c r="I18" i="56"/>
  <c r="C19" i="56"/>
  <c r="G19" i="56"/>
  <c r="E19" i="56"/>
  <c r="I19" i="56"/>
  <c r="C20" i="56"/>
  <c r="G20" i="56"/>
  <c r="E20" i="56"/>
  <c r="I20" i="56"/>
  <c r="E21" i="56"/>
  <c r="I21" i="56"/>
  <c r="C21" i="56"/>
  <c r="G21" i="56"/>
  <c r="E22" i="56"/>
  <c r="I22" i="56"/>
  <c r="C22" i="56"/>
  <c r="G22" i="56"/>
  <c r="C23" i="56"/>
  <c r="G23" i="56"/>
  <c r="E23" i="56"/>
  <c r="I23" i="56"/>
  <c r="C24" i="56"/>
  <c r="G24" i="56"/>
  <c r="E24" i="56"/>
  <c r="I24" i="56"/>
  <c r="E25" i="56"/>
  <c r="I25" i="56"/>
  <c r="C25" i="56"/>
  <c r="G25" i="56"/>
  <c r="C26" i="56"/>
  <c r="G26" i="56"/>
  <c r="E26" i="56"/>
  <c r="I26" i="56"/>
  <c r="E27" i="56"/>
  <c r="I27" i="56"/>
  <c r="C27" i="56"/>
  <c r="G27" i="56"/>
  <c r="C28" i="56"/>
  <c r="G28" i="56"/>
  <c r="E28" i="56"/>
  <c r="I28" i="56"/>
  <c r="C29" i="56"/>
  <c r="G29" i="56"/>
  <c r="E29" i="56"/>
  <c r="I29" i="56"/>
  <c r="C30" i="56"/>
  <c r="G30" i="56"/>
  <c r="J33" i="56"/>
  <c r="K33" i="56"/>
  <c r="E31" i="56"/>
  <c r="I31" i="56"/>
  <c r="C7" i="57"/>
  <c r="G7" i="57"/>
  <c r="D5" i="57"/>
  <c r="H5" i="57" s="1"/>
  <c r="E7" i="57"/>
  <c r="I7" i="57"/>
  <c r="E8" i="57"/>
  <c r="I8" i="57"/>
  <c r="C8" i="57"/>
  <c r="G8" i="57"/>
  <c r="C9" i="57"/>
  <c r="G9" i="57"/>
  <c r="E9" i="57"/>
  <c r="I9" i="57"/>
  <c r="C10" i="57"/>
  <c r="G10" i="57"/>
  <c r="E10" i="57"/>
  <c r="I10" i="57"/>
  <c r="C11" i="57"/>
  <c r="G11" i="57"/>
  <c r="E11" i="57"/>
  <c r="I11" i="57"/>
  <c r="C12" i="57"/>
  <c r="G12" i="57"/>
  <c r="E12" i="57"/>
  <c r="I12" i="57"/>
  <c r="E13" i="57"/>
  <c r="I13" i="57"/>
  <c r="C13" i="57"/>
  <c r="G13" i="57"/>
  <c r="C14" i="57"/>
  <c r="G14" i="57"/>
  <c r="E14" i="57"/>
  <c r="I14" i="57"/>
  <c r="E15" i="57"/>
  <c r="I15" i="57"/>
  <c r="C15" i="57"/>
  <c r="G15" i="57"/>
  <c r="C16" i="57"/>
  <c r="G16" i="57"/>
  <c r="E16" i="57"/>
  <c r="I16" i="57"/>
  <c r="C17" i="57"/>
  <c r="G17" i="57"/>
  <c r="E17" i="57"/>
  <c r="I17" i="57"/>
  <c r="C18" i="57"/>
  <c r="G18" i="57"/>
  <c r="E18" i="57"/>
  <c r="I18" i="57"/>
  <c r="E19" i="57"/>
  <c r="I19" i="57"/>
  <c r="C19" i="57"/>
  <c r="G19" i="57"/>
  <c r="C20" i="57"/>
  <c r="G20" i="57"/>
  <c r="E20" i="57"/>
  <c r="I20" i="57"/>
  <c r="C21" i="57"/>
  <c r="G21" i="57"/>
  <c r="E21" i="57"/>
  <c r="I21" i="57"/>
  <c r="C22" i="57"/>
  <c r="G22" i="57"/>
  <c r="I22" i="57"/>
  <c r="C23" i="57"/>
  <c r="G23" i="57"/>
  <c r="J26" i="57"/>
  <c r="E23" i="57"/>
  <c r="K26" i="57"/>
  <c r="E24" i="57"/>
  <c r="I24" i="57"/>
  <c r="C7" i="58"/>
  <c r="G7" i="58"/>
  <c r="E7" i="58"/>
  <c r="I7" i="58"/>
  <c r="E8" i="58"/>
  <c r="I8" i="58"/>
  <c r="C8" i="58"/>
  <c r="G8" i="58"/>
  <c r="C9" i="58"/>
  <c r="G9" i="58"/>
  <c r="E9" i="58"/>
  <c r="I9" i="58"/>
  <c r="E10" i="58"/>
  <c r="I10" i="58"/>
  <c r="C10" i="58"/>
  <c r="G10" i="58"/>
  <c r="E11" i="58"/>
  <c r="I11" i="58"/>
  <c r="C11" i="58"/>
  <c r="G11" i="58"/>
  <c r="C12" i="58"/>
  <c r="G12" i="58"/>
  <c r="E12" i="58"/>
  <c r="I12" i="58"/>
  <c r="C13" i="58"/>
  <c r="G13" i="58"/>
  <c r="E13" i="58"/>
  <c r="I13" i="58"/>
  <c r="C14" i="58"/>
  <c r="G14" i="58"/>
  <c r="E14" i="58"/>
  <c r="I14" i="58"/>
  <c r="C15" i="58"/>
  <c r="G15" i="58"/>
  <c r="E15" i="58"/>
  <c r="I15" i="58"/>
  <c r="C16" i="58"/>
  <c r="G16" i="58"/>
  <c r="E16" i="58"/>
  <c r="I16" i="58"/>
  <c r="C17" i="58"/>
  <c r="G17" i="58"/>
  <c r="E17" i="58"/>
  <c r="I17" i="58"/>
  <c r="C18" i="58"/>
  <c r="G18" i="58"/>
  <c r="E18" i="58"/>
  <c r="I18" i="58"/>
  <c r="C19" i="58"/>
  <c r="G19" i="58"/>
  <c r="E19" i="58"/>
  <c r="I19" i="58"/>
  <c r="E20" i="58"/>
  <c r="I20" i="58"/>
  <c r="C20" i="58"/>
  <c r="G20" i="58"/>
  <c r="C21" i="58"/>
  <c r="G21" i="58"/>
  <c r="E21" i="58"/>
  <c r="I21" i="58"/>
  <c r="C22" i="58"/>
  <c r="G22" i="58"/>
  <c r="E22" i="58"/>
  <c r="I22" i="58"/>
  <c r="C23" i="58"/>
  <c r="G23" i="58"/>
  <c r="E23" i="58"/>
  <c r="I23" i="58"/>
  <c r="C24" i="58"/>
  <c r="G24" i="58"/>
  <c r="E24" i="58"/>
  <c r="I24" i="58"/>
  <c r="C25" i="58"/>
  <c r="G25" i="58"/>
  <c r="E25" i="58"/>
  <c r="I25" i="58"/>
  <c r="C26" i="58"/>
  <c r="G26" i="58"/>
  <c r="E26" i="58"/>
  <c r="I26" i="58"/>
  <c r="C27" i="58"/>
  <c r="G27" i="58"/>
  <c r="E27" i="58"/>
  <c r="I27" i="58"/>
  <c r="C28" i="58"/>
  <c r="G28" i="58"/>
  <c r="E28" i="58"/>
  <c r="I28" i="58"/>
  <c r="E29" i="58"/>
  <c r="I29" i="58"/>
  <c r="C29" i="58"/>
  <c r="G29" i="58"/>
  <c r="C30" i="58"/>
  <c r="G30" i="58"/>
  <c r="E30" i="58"/>
  <c r="I30" i="58"/>
  <c r="C31" i="58"/>
  <c r="G31" i="58"/>
  <c r="E31" i="58"/>
  <c r="I31" i="58"/>
  <c r="C32" i="58"/>
  <c r="G32" i="58"/>
  <c r="E32" i="58"/>
  <c r="I32" i="58"/>
  <c r="C33" i="58"/>
  <c r="G33" i="58"/>
  <c r="E33" i="58"/>
  <c r="I33" i="58"/>
  <c r="C34" i="58"/>
  <c r="G34" i="58"/>
  <c r="E34" i="58"/>
  <c r="I34" i="58"/>
  <c r="E35" i="58"/>
  <c r="I35" i="58"/>
  <c r="C35" i="58"/>
  <c r="G35" i="58"/>
  <c r="E36" i="58"/>
  <c r="I36" i="58"/>
  <c r="C36" i="58"/>
  <c r="G36" i="58"/>
  <c r="C37" i="58"/>
  <c r="G37" i="58"/>
  <c r="E37" i="58"/>
  <c r="I37" i="58"/>
  <c r="C38" i="58"/>
  <c r="G38" i="58"/>
  <c r="E38" i="58"/>
  <c r="I38" i="58"/>
  <c r="E39" i="58"/>
  <c r="I39" i="58"/>
  <c r="C39" i="58"/>
  <c r="G39" i="58"/>
  <c r="C40" i="58"/>
  <c r="G40" i="58"/>
  <c r="E40" i="58"/>
  <c r="I40" i="58"/>
  <c r="C41" i="58"/>
  <c r="G41" i="58"/>
  <c r="E41" i="58"/>
  <c r="I41" i="58"/>
  <c r="C42" i="58"/>
  <c r="G42" i="58"/>
  <c r="E42" i="58"/>
  <c r="K45" i="58"/>
  <c r="J45" i="58"/>
  <c r="I43" i="58"/>
  <c r="F5" i="58"/>
  <c r="C7" i="50"/>
  <c r="G7" i="50"/>
  <c r="E7" i="50"/>
  <c r="I7" i="50"/>
  <c r="C8" i="50"/>
  <c r="G8" i="50"/>
  <c r="E8" i="50"/>
  <c r="I8" i="50"/>
  <c r="C9" i="50"/>
  <c r="G9" i="50"/>
  <c r="E9" i="50"/>
  <c r="I9" i="50"/>
  <c r="C10" i="50"/>
  <c r="G10" i="50"/>
  <c r="E10" i="50"/>
  <c r="I10" i="50"/>
  <c r="C11" i="50"/>
  <c r="G11" i="50"/>
  <c r="E11" i="50"/>
  <c r="I11" i="50"/>
  <c r="E12" i="50"/>
  <c r="I12" i="50"/>
  <c r="C12" i="50"/>
  <c r="G12" i="50"/>
  <c r="C13" i="50"/>
  <c r="G13" i="50"/>
  <c r="E13" i="50"/>
  <c r="I13" i="50"/>
  <c r="C14" i="50"/>
  <c r="G14" i="50"/>
  <c r="E14" i="50"/>
  <c r="I14" i="50"/>
  <c r="C15" i="50"/>
  <c r="G15" i="50"/>
  <c r="E15" i="50"/>
  <c r="I15" i="50"/>
  <c r="E16" i="50"/>
  <c r="I16" i="50"/>
  <c r="C16" i="50"/>
  <c r="G16" i="50"/>
  <c r="C17" i="50"/>
  <c r="G17" i="50"/>
  <c r="E17" i="50"/>
  <c r="I17" i="50"/>
  <c r="C18" i="50"/>
  <c r="G18" i="50"/>
  <c r="E18" i="50"/>
  <c r="I18" i="50"/>
  <c r="E19" i="50"/>
  <c r="I19" i="50"/>
  <c r="C19" i="50"/>
  <c r="G19" i="50"/>
  <c r="C20" i="50"/>
  <c r="G20" i="50"/>
  <c r="E20" i="50"/>
  <c r="I20" i="50"/>
  <c r="C21" i="50"/>
  <c r="G21" i="50"/>
  <c r="E21" i="50"/>
  <c r="I21" i="50"/>
  <c r="E22" i="50"/>
  <c r="I22" i="50"/>
  <c r="C22" i="50"/>
  <c r="G22" i="50"/>
  <c r="C23" i="50"/>
  <c r="G23" i="50"/>
  <c r="E23" i="50"/>
  <c r="I23" i="50"/>
  <c r="E24" i="50"/>
  <c r="I24" i="50"/>
  <c r="C24" i="50"/>
  <c r="G24" i="50"/>
  <c r="C25" i="50"/>
  <c r="G25" i="50"/>
  <c r="E25" i="50"/>
  <c r="I25" i="50"/>
  <c r="C26" i="50"/>
  <c r="G26" i="50"/>
  <c r="E26" i="50"/>
  <c r="I26" i="50"/>
  <c r="C27" i="50"/>
  <c r="G27" i="50"/>
  <c r="E27" i="50"/>
  <c r="I27" i="50"/>
  <c r="E28" i="50"/>
  <c r="I28" i="50"/>
  <c r="C28" i="50"/>
  <c r="G28" i="50"/>
  <c r="C29" i="50"/>
  <c r="G29" i="50"/>
  <c r="E29" i="50"/>
  <c r="I29" i="50"/>
  <c r="C30" i="50"/>
  <c r="G30" i="50"/>
  <c r="E30" i="50"/>
  <c r="I30" i="50"/>
  <c r="C31" i="50"/>
  <c r="G31" i="50"/>
  <c r="E31" i="50"/>
  <c r="I31" i="50"/>
  <c r="C32" i="50"/>
  <c r="G32" i="50"/>
  <c r="E32" i="50"/>
  <c r="I32" i="50"/>
  <c r="C33" i="50"/>
  <c r="G33" i="50"/>
  <c r="E33" i="50"/>
  <c r="I33" i="50"/>
  <c r="C34" i="50"/>
  <c r="G34" i="50"/>
  <c r="E34" i="50"/>
  <c r="I34" i="50"/>
  <c r="C35" i="50"/>
  <c r="G35" i="50"/>
  <c r="E35" i="50"/>
  <c r="I35" i="50"/>
  <c r="C36" i="50"/>
  <c r="G36" i="50"/>
  <c r="E36" i="50"/>
  <c r="I36" i="50"/>
  <c r="C37" i="50"/>
  <c r="G37" i="50"/>
  <c r="E37" i="50"/>
  <c r="I37" i="50"/>
  <c r="C38" i="50"/>
  <c r="G38" i="50"/>
  <c r="E38" i="50"/>
  <c r="I38" i="50"/>
  <c r="C39" i="50"/>
  <c r="G39" i="50"/>
  <c r="E39" i="50"/>
  <c r="I39" i="50"/>
  <c r="C40" i="50"/>
  <c r="G40" i="50"/>
  <c r="E40" i="50"/>
  <c r="I40" i="50"/>
  <c r="C41" i="50"/>
  <c r="G41" i="50"/>
  <c r="E41" i="50"/>
  <c r="I41" i="50"/>
  <c r="E42" i="50"/>
  <c r="I42" i="50"/>
  <c r="C42" i="50"/>
  <c r="G42" i="50"/>
  <c r="C43" i="50"/>
  <c r="G43" i="50"/>
  <c r="E43" i="50"/>
  <c r="I43" i="50"/>
  <c r="C44" i="50"/>
  <c r="G44" i="50"/>
  <c r="E44" i="50"/>
  <c r="I44" i="50"/>
  <c r="C45" i="50"/>
  <c r="G45" i="50"/>
  <c r="E45" i="50"/>
  <c r="I45" i="50"/>
  <c r="C46" i="50"/>
  <c r="G46" i="50"/>
  <c r="I46" i="50"/>
  <c r="C47" i="50"/>
  <c r="G47" i="50"/>
  <c r="J50" i="50"/>
  <c r="E47" i="50"/>
  <c r="K50" i="50"/>
  <c r="E48" i="50"/>
  <c r="I48" i="50"/>
  <c r="F5" i="50"/>
  <c r="E42" i="53"/>
  <c r="I42" i="53"/>
  <c r="E59" i="53"/>
  <c r="I59" i="53"/>
  <c r="E25" i="53"/>
  <c r="I25" i="53"/>
  <c r="E39" i="53"/>
  <c r="I39" i="53"/>
  <c r="E7" i="53"/>
  <c r="I7" i="53"/>
  <c r="E22" i="53"/>
  <c r="I22" i="53"/>
  <c r="C42" i="53"/>
  <c r="G42" i="53"/>
  <c r="C59" i="53"/>
  <c r="G59" i="53"/>
  <c r="C25" i="53"/>
  <c r="G25" i="53"/>
  <c r="C39" i="53"/>
  <c r="G39" i="53"/>
  <c r="C7" i="53"/>
  <c r="G7" i="53"/>
  <c r="C22" i="53"/>
  <c r="G22" i="53"/>
  <c r="F5" i="53"/>
  <c r="C8" i="53"/>
  <c r="G8" i="53"/>
  <c r="E8" i="53"/>
  <c r="I8" i="53"/>
  <c r="C9" i="53"/>
  <c r="G9" i="53"/>
  <c r="E9" i="53"/>
  <c r="I9" i="53"/>
  <c r="E10" i="53"/>
  <c r="I10" i="53"/>
  <c r="C10" i="53"/>
  <c r="G10" i="53"/>
  <c r="C11" i="53"/>
  <c r="G11" i="53"/>
  <c r="E11" i="53"/>
  <c r="I11" i="53"/>
  <c r="C12" i="53"/>
  <c r="G12" i="53"/>
  <c r="E12" i="53"/>
  <c r="I12" i="53"/>
  <c r="C13" i="53"/>
  <c r="G13" i="53"/>
  <c r="E13" i="53"/>
  <c r="I13" i="53"/>
  <c r="C14" i="53"/>
  <c r="G14" i="53"/>
  <c r="E14" i="53"/>
  <c r="I14" i="53"/>
  <c r="C15" i="53"/>
  <c r="G15" i="53"/>
  <c r="E15" i="53"/>
  <c r="I15" i="53"/>
  <c r="C16" i="53"/>
  <c r="G16" i="53"/>
  <c r="E16" i="53"/>
  <c r="I16" i="53"/>
  <c r="C17" i="53"/>
  <c r="G17" i="53"/>
  <c r="E17" i="53"/>
  <c r="I17" i="53"/>
  <c r="C18" i="53"/>
  <c r="G18" i="53"/>
  <c r="E18" i="53"/>
  <c r="I18" i="53"/>
  <c r="C19" i="53"/>
  <c r="G19" i="53"/>
  <c r="E19" i="53"/>
  <c r="I19" i="53"/>
  <c r="J22" i="53"/>
  <c r="K22" i="53"/>
  <c r="C26" i="53"/>
  <c r="G26" i="53"/>
  <c r="E26" i="53"/>
  <c r="I26" i="53"/>
  <c r="C27" i="53"/>
  <c r="G27" i="53"/>
  <c r="E27" i="53"/>
  <c r="I27" i="53"/>
  <c r="C28" i="53"/>
  <c r="G28" i="53"/>
  <c r="E28" i="53"/>
  <c r="I28" i="53"/>
  <c r="E29" i="53"/>
  <c r="I29" i="53"/>
  <c r="C29" i="53"/>
  <c r="G29" i="53"/>
  <c r="C30" i="53"/>
  <c r="G30" i="53"/>
  <c r="E30" i="53"/>
  <c r="I30" i="53"/>
  <c r="C31" i="53"/>
  <c r="G31" i="53"/>
  <c r="E31" i="53"/>
  <c r="I31" i="53"/>
  <c r="C32" i="53"/>
  <c r="G32" i="53"/>
  <c r="E32" i="53"/>
  <c r="I32" i="53"/>
  <c r="C33" i="53"/>
  <c r="G33" i="53"/>
  <c r="E33" i="53"/>
  <c r="I33" i="53"/>
  <c r="C34" i="53"/>
  <c r="G34" i="53"/>
  <c r="E34" i="53"/>
  <c r="I34" i="53"/>
  <c r="C35" i="53"/>
  <c r="G35" i="53"/>
  <c r="E35" i="53"/>
  <c r="I35" i="53"/>
  <c r="C36" i="53"/>
  <c r="G36" i="53"/>
  <c r="J39" i="53"/>
  <c r="K39" i="53"/>
  <c r="E37" i="53"/>
  <c r="I37" i="53"/>
  <c r="C43" i="53"/>
  <c r="G43" i="53"/>
  <c r="E43" i="53"/>
  <c r="I43" i="53"/>
  <c r="C44" i="53"/>
  <c r="G44" i="53"/>
  <c r="E44" i="53"/>
  <c r="I44" i="53"/>
  <c r="E45" i="53"/>
  <c r="I45" i="53"/>
  <c r="C45" i="53"/>
  <c r="G45" i="53"/>
  <c r="C46" i="53"/>
  <c r="G46" i="53"/>
  <c r="E46" i="53"/>
  <c r="I46" i="53"/>
  <c r="C47" i="53"/>
  <c r="G47" i="53"/>
  <c r="E47" i="53"/>
  <c r="I47" i="53"/>
  <c r="C48" i="53"/>
  <c r="G48" i="53"/>
  <c r="E48" i="53"/>
  <c r="I48" i="53"/>
  <c r="C49" i="53"/>
  <c r="G49" i="53"/>
  <c r="E49" i="53"/>
  <c r="I49" i="53"/>
  <c r="E50" i="53"/>
  <c r="I50" i="53"/>
  <c r="C50" i="53"/>
  <c r="G50" i="53"/>
  <c r="C51" i="53"/>
  <c r="G51" i="53"/>
  <c r="E51" i="53"/>
  <c r="I51" i="53"/>
  <c r="C52" i="53"/>
  <c r="G52" i="53"/>
  <c r="E52" i="53"/>
  <c r="I52" i="53"/>
  <c r="E53" i="53"/>
  <c r="I53" i="53"/>
  <c r="C53" i="53"/>
  <c r="G53" i="53"/>
  <c r="E54" i="53"/>
  <c r="I54" i="53"/>
  <c r="C54" i="53"/>
  <c r="G54" i="53"/>
  <c r="C55" i="53"/>
  <c r="G55" i="53"/>
  <c r="E55" i="53"/>
  <c r="K59" i="53"/>
  <c r="E56" i="53"/>
  <c r="I56" i="53"/>
  <c r="C56" i="53"/>
  <c r="G56" i="53"/>
  <c r="J59" i="53"/>
  <c r="I57" i="53"/>
  <c r="C57" i="54"/>
  <c r="G57" i="54"/>
  <c r="C77" i="54"/>
  <c r="G77" i="54"/>
  <c r="C45" i="54"/>
  <c r="G45" i="54"/>
  <c r="C54" i="54"/>
  <c r="G54" i="54"/>
  <c r="C30" i="54"/>
  <c r="G30" i="54"/>
  <c r="C42" i="54"/>
  <c r="G42" i="54"/>
  <c r="C23" i="54"/>
  <c r="G23" i="54"/>
  <c r="C27" i="54"/>
  <c r="G27" i="54"/>
  <c r="C18" i="54"/>
  <c r="G18" i="54"/>
  <c r="C7" i="54"/>
  <c r="G7" i="54"/>
  <c r="C15" i="54"/>
  <c r="G15" i="54"/>
  <c r="E57" i="54"/>
  <c r="I57" i="54"/>
  <c r="E77" i="54"/>
  <c r="I77" i="54"/>
  <c r="E45" i="54"/>
  <c r="I45" i="54"/>
  <c r="E54" i="54"/>
  <c r="I54" i="54"/>
  <c r="E30" i="54"/>
  <c r="I30" i="54"/>
  <c r="E42" i="54"/>
  <c r="I42" i="54"/>
  <c r="E23" i="54"/>
  <c r="I23" i="54"/>
  <c r="E27" i="54"/>
  <c r="I27" i="54"/>
  <c r="J20" i="54"/>
  <c r="K20" i="54"/>
  <c r="E18" i="54"/>
  <c r="I18" i="54"/>
  <c r="E20" i="54"/>
  <c r="I20" i="54"/>
  <c r="E7" i="54"/>
  <c r="I7" i="54"/>
  <c r="E15" i="54"/>
  <c r="I15" i="54"/>
  <c r="D5" i="54"/>
  <c r="H5" i="54" s="1"/>
  <c r="C8" i="54"/>
  <c r="G8" i="54"/>
  <c r="E8" i="54"/>
  <c r="I8" i="54"/>
  <c r="C9" i="54"/>
  <c r="G9" i="54"/>
  <c r="E9" i="54"/>
  <c r="I9" i="54"/>
  <c r="C10" i="54"/>
  <c r="G10" i="54"/>
  <c r="E10" i="54"/>
  <c r="I10" i="54"/>
  <c r="I11" i="54"/>
  <c r="C11" i="54"/>
  <c r="G11" i="54"/>
  <c r="C12" i="54"/>
  <c r="G12" i="54"/>
  <c r="J15" i="54"/>
  <c r="E12" i="54"/>
  <c r="K15" i="54"/>
  <c r="E13" i="54"/>
  <c r="I13" i="54"/>
  <c r="C24" i="54"/>
  <c r="G24" i="54"/>
  <c r="E24" i="54"/>
  <c r="K27" i="54"/>
  <c r="J27" i="54"/>
  <c r="I25" i="54"/>
  <c r="C31" i="54"/>
  <c r="G31" i="54"/>
  <c r="E31" i="54"/>
  <c r="I31" i="54"/>
  <c r="C32" i="54"/>
  <c r="G32" i="54"/>
  <c r="E32" i="54"/>
  <c r="I32" i="54"/>
  <c r="C33" i="54"/>
  <c r="G33" i="54"/>
  <c r="E33" i="54"/>
  <c r="I33" i="54"/>
  <c r="C34" i="54"/>
  <c r="G34" i="54"/>
  <c r="E34" i="54"/>
  <c r="I34" i="54"/>
  <c r="C35" i="54"/>
  <c r="G35" i="54"/>
  <c r="E35" i="54"/>
  <c r="I35" i="54"/>
  <c r="C36" i="54"/>
  <c r="G36" i="54"/>
  <c r="E36" i="54"/>
  <c r="I36" i="54"/>
  <c r="C37" i="54"/>
  <c r="G37" i="54"/>
  <c r="E37" i="54"/>
  <c r="I37" i="54"/>
  <c r="C38" i="54"/>
  <c r="G38" i="54"/>
  <c r="E38" i="54"/>
  <c r="I38" i="54"/>
  <c r="C39" i="54"/>
  <c r="G39" i="54"/>
  <c r="J42" i="54"/>
  <c r="K42" i="54"/>
  <c r="E40" i="54"/>
  <c r="I40" i="54"/>
  <c r="E46" i="54"/>
  <c r="I46" i="54"/>
  <c r="C46" i="54"/>
  <c r="G46" i="54"/>
  <c r="E47" i="54"/>
  <c r="I47" i="54"/>
  <c r="C47" i="54"/>
  <c r="G47" i="54"/>
  <c r="C48" i="54"/>
  <c r="G48" i="54"/>
  <c r="E48" i="54"/>
  <c r="I48" i="54"/>
  <c r="C49" i="54"/>
  <c r="G49" i="54"/>
  <c r="E49" i="54"/>
  <c r="I49" i="54"/>
  <c r="E50" i="54"/>
  <c r="I50" i="54"/>
  <c r="C50" i="54"/>
  <c r="G50" i="54"/>
  <c r="C51" i="54"/>
  <c r="G51" i="54"/>
  <c r="E51" i="54"/>
  <c r="K54" i="54"/>
  <c r="J54" i="54"/>
  <c r="I52" i="54"/>
  <c r="C58" i="54"/>
  <c r="G58" i="54"/>
  <c r="E58" i="54"/>
  <c r="I58" i="54"/>
  <c r="E59" i="54"/>
  <c r="I59" i="54"/>
  <c r="C59" i="54"/>
  <c r="G59" i="54"/>
  <c r="C60" i="54"/>
  <c r="G60" i="54"/>
  <c r="E60" i="54"/>
  <c r="I60" i="54"/>
  <c r="C61" i="54"/>
  <c r="G61" i="54"/>
  <c r="E61" i="54"/>
  <c r="I61" i="54"/>
  <c r="C62" i="54"/>
  <c r="G62" i="54"/>
  <c r="E62" i="54"/>
  <c r="I62" i="54"/>
  <c r="E63" i="54"/>
  <c r="I63" i="54"/>
  <c r="C63" i="54"/>
  <c r="G63" i="54"/>
  <c r="C64" i="54"/>
  <c r="G64" i="54"/>
  <c r="E64" i="54"/>
  <c r="I64" i="54"/>
  <c r="E65" i="54"/>
  <c r="I65" i="54"/>
  <c r="C65" i="54"/>
  <c r="G65" i="54"/>
  <c r="E66" i="54"/>
  <c r="I66" i="54"/>
  <c r="C66" i="54"/>
  <c r="G66" i="54"/>
  <c r="E67" i="54"/>
  <c r="I67" i="54"/>
  <c r="C67" i="54"/>
  <c r="G67" i="54"/>
  <c r="E68" i="54"/>
  <c r="I68" i="54"/>
  <c r="C68" i="54"/>
  <c r="G68" i="54"/>
  <c r="E69" i="54"/>
  <c r="I69" i="54"/>
  <c r="C69" i="54"/>
  <c r="G69" i="54"/>
  <c r="C70" i="54"/>
  <c r="G70" i="54"/>
  <c r="E70" i="54"/>
  <c r="I70" i="54"/>
  <c r="C71" i="54"/>
  <c r="G71" i="54"/>
  <c r="E71" i="54"/>
  <c r="I71" i="54"/>
  <c r="C72" i="54"/>
  <c r="G72" i="54"/>
  <c r="E72" i="54"/>
  <c r="I72" i="54"/>
  <c r="C73" i="54"/>
  <c r="G73" i="54"/>
  <c r="E73" i="54"/>
  <c r="K77" i="54"/>
  <c r="I74" i="54"/>
  <c r="C74" i="54"/>
  <c r="G74" i="54"/>
  <c r="J77" i="54"/>
  <c r="E75" i="54"/>
  <c r="I75" i="54"/>
  <c r="E180" i="55"/>
  <c r="E192" i="55"/>
  <c r="I192" i="55"/>
  <c r="E174" i="55"/>
  <c r="I174" i="55"/>
  <c r="I177" i="55"/>
  <c r="G167" i="55"/>
  <c r="G119" i="55"/>
  <c r="G143" i="55"/>
  <c r="G94" i="55"/>
  <c r="E52" i="55"/>
  <c r="I63" i="55"/>
  <c r="E49" i="55"/>
  <c r="I49" i="55"/>
  <c r="C7" i="55"/>
  <c r="G7" i="55"/>
  <c r="C19" i="55"/>
  <c r="G19" i="55"/>
  <c r="I180" i="55"/>
  <c r="E177" i="55"/>
  <c r="C146" i="55"/>
  <c r="G146" i="55"/>
  <c r="C167" i="55"/>
  <c r="C119" i="55"/>
  <c r="C143" i="55"/>
  <c r="C94" i="55"/>
  <c r="C112" i="55"/>
  <c r="G112" i="55"/>
  <c r="C70" i="55"/>
  <c r="G70" i="55"/>
  <c r="C91" i="55"/>
  <c r="G91" i="55"/>
  <c r="I52" i="55"/>
  <c r="E63" i="55"/>
  <c r="E26" i="55"/>
  <c r="I26" i="55"/>
  <c r="J196" i="55"/>
  <c r="C180" i="55"/>
  <c r="G180" i="55"/>
  <c r="C192" i="55"/>
  <c r="G192" i="55"/>
  <c r="C174" i="55"/>
  <c r="G174" i="55"/>
  <c r="C177" i="55"/>
  <c r="G177" i="55"/>
  <c r="E146" i="55"/>
  <c r="I146" i="55"/>
  <c r="E167" i="55"/>
  <c r="I167" i="55"/>
  <c r="E119" i="55"/>
  <c r="I119" i="55"/>
  <c r="E143" i="55"/>
  <c r="I143" i="55"/>
  <c r="D117" i="55"/>
  <c r="H117" i="55" s="1"/>
  <c r="E94" i="55"/>
  <c r="I94" i="55"/>
  <c r="E112" i="55"/>
  <c r="I112" i="55"/>
  <c r="E70" i="55"/>
  <c r="I70" i="55"/>
  <c r="E91" i="55"/>
  <c r="I91" i="55"/>
  <c r="C52" i="55"/>
  <c r="G52" i="55"/>
  <c r="C63" i="55"/>
  <c r="G63" i="55"/>
  <c r="C26" i="55"/>
  <c r="G26" i="55"/>
  <c r="C49" i="55"/>
  <c r="G49" i="55"/>
  <c r="E7" i="55"/>
  <c r="I7" i="55"/>
  <c r="E19" i="55"/>
  <c r="I19" i="55"/>
  <c r="D5" i="55"/>
  <c r="H5" i="55" s="1"/>
  <c r="E8" i="55"/>
  <c r="I8" i="55"/>
  <c r="C8" i="55"/>
  <c r="G8" i="55"/>
  <c r="C9" i="55"/>
  <c r="G9" i="55"/>
  <c r="E9" i="55"/>
  <c r="I9" i="55"/>
  <c r="C10" i="55"/>
  <c r="G10" i="55"/>
  <c r="E10" i="55"/>
  <c r="I10" i="55"/>
  <c r="C11" i="55"/>
  <c r="G11" i="55"/>
  <c r="E11" i="55"/>
  <c r="I11" i="55"/>
  <c r="C12" i="55"/>
  <c r="G12" i="55"/>
  <c r="E12" i="55"/>
  <c r="I12" i="55"/>
  <c r="C13" i="55"/>
  <c r="G13" i="55"/>
  <c r="E13" i="55"/>
  <c r="I13" i="55"/>
  <c r="C14" i="55"/>
  <c r="G14" i="55"/>
  <c r="E14" i="55"/>
  <c r="I14" i="55"/>
  <c r="C15" i="55"/>
  <c r="G15" i="55"/>
  <c r="E15" i="55"/>
  <c r="I15" i="55"/>
  <c r="C16" i="55"/>
  <c r="G16" i="55"/>
  <c r="J19" i="55"/>
  <c r="K19" i="55"/>
  <c r="E17" i="55"/>
  <c r="I17" i="55"/>
  <c r="F24" i="55"/>
  <c r="E27" i="55"/>
  <c r="I27" i="55"/>
  <c r="C27" i="55"/>
  <c r="G27" i="55"/>
  <c r="E28" i="55"/>
  <c r="I28" i="55"/>
  <c r="C28" i="55"/>
  <c r="G28" i="55"/>
  <c r="C29" i="55"/>
  <c r="G29" i="55"/>
  <c r="E29" i="55"/>
  <c r="I29" i="55"/>
  <c r="C30" i="55"/>
  <c r="G30" i="55"/>
  <c r="E30" i="55"/>
  <c r="I30" i="55"/>
  <c r="E31" i="55"/>
  <c r="I31" i="55"/>
  <c r="C31" i="55"/>
  <c r="G31" i="55"/>
  <c r="C32" i="55"/>
  <c r="G32" i="55"/>
  <c r="E32" i="55"/>
  <c r="I32" i="55"/>
  <c r="E33" i="55"/>
  <c r="I33" i="55"/>
  <c r="C33" i="55"/>
  <c r="G33" i="55"/>
  <c r="E34" i="55"/>
  <c r="I34" i="55"/>
  <c r="C34" i="55"/>
  <c r="G34" i="55"/>
  <c r="C35" i="55"/>
  <c r="G35" i="55"/>
  <c r="E35" i="55"/>
  <c r="I35" i="55"/>
  <c r="C36" i="55"/>
  <c r="G36" i="55"/>
  <c r="E36" i="55"/>
  <c r="I36" i="55"/>
  <c r="E37" i="55"/>
  <c r="I37" i="55"/>
  <c r="C37" i="55"/>
  <c r="G37" i="55"/>
  <c r="C38" i="55"/>
  <c r="G38" i="55"/>
  <c r="E38" i="55"/>
  <c r="I38" i="55"/>
  <c r="C39" i="55"/>
  <c r="G39" i="55"/>
  <c r="E39" i="55"/>
  <c r="I39" i="55"/>
  <c r="C40" i="55"/>
  <c r="G40" i="55"/>
  <c r="E40" i="55"/>
  <c r="I40" i="55"/>
  <c r="C41" i="55"/>
  <c r="G41" i="55"/>
  <c r="E41" i="55"/>
  <c r="I41" i="55"/>
  <c r="E42" i="55"/>
  <c r="I42" i="55"/>
  <c r="C42" i="55"/>
  <c r="G42" i="55"/>
  <c r="C43" i="55"/>
  <c r="G43" i="55"/>
  <c r="E43" i="55"/>
  <c r="I43" i="55"/>
  <c r="E44" i="55"/>
  <c r="I44" i="55"/>
  <c r="C44" i="55"/>
  <c r="G44" i="55"/>
  <c r="C45" i="55"/>
  <c r="G45" i="55"/>
  <c r="E45" i="55"/>
  <c r="I45" i="55"/>
  <c r="C46" i="55"/>
  <c r="G46" i="55"/>
  <c r="J49" i="55"/>
  <c r="K49" i="55"/>
  <c r="E47" i="55"/>
  <c r="I47" i="55"/>
  <c r="C53" i="55"/>
  <c r="G53" i="55"/>
  <c r="E53" i="55"/>
  <c r="I53" i="55"/>
  <c r="C54" i="55"/>
  <c r="G54" i="55"/>
  <c r="E54" i="55"/>
  <c r="I54" i="55"/>
  <c r="C55" i="55"/>
  <c r="G55" i="55"/>
  <c r="E55" i="55"/>
  <c r="I55" i="55"/>
  <c r="E56" i="55"/>
  <c r="I56" i="55"/>
  <c r="C56" i="55"/>
  <c r="G56" i="55"/>
  <c r="C57" i="55"/>
  <c r="G57" i="55"/>
  <c r="E57" i="55"/>
  <c r="I57" i="55"/>
  <c r="C58" i="55"/>
  <c r="G58" i="55"/>
  <c r="E58" i="55"/>
  <c r="I58" i="55"/>
  <c r="C59" i="55"/>
  <c r="G59" i="55"/>
  <c r="E59" i="55"/>
  <c r="I59" i="55"/>
  <c r="C60" i="55"/>
  <c r="G60" i="55"/>
  <c r="E60" i="55"/>
  <c r="K63" i="55"/>
  <c r="J63" i="55"/>
  <c r="I61" i="55"/>
  <c r="F68" i="55"/>
  <c r="E71" i="55"/>
  <c r="I71" i="55"/>
  <c r="C71" i="55"/>
  <c r="G71" i="55"/>
  <c r="E72" i="55"/>
  <c r="I72" i="55"/>
  <c r="C72" i="55"/>
  <c r="G72" i="55"/>
  <c r="E73" i="55"/>
  <c r="I73" i="55"/>
  <c r="C73" i="55"/>
  <c r="G73" i="55"/>
  <c r="C74" i="55"/>
  <c r="G74" i="55"/>
  <c r="E74" i="55"/>
  <c r="I74" i="55"/>
  <c r="E75" i="55"/>
  <c r="I75" i="55"/>
  <c r="C75" i="55"/>
  <c r="G75" i="55"/>
  <c r="C76" i="55"/>
  <c r="G76" i="55"/>
  <c r="E76" i="55"/>
  <c r="I76" i="55"/>
  <c r="C77" i="55"/>
  <c r="G77" i="55"/>
  <c r="E77" i="55"/>
  <c r="I77" i="55"/>
  <c r="C78" i="55"/>
  <c r="G78" i="55"/>
  <c r="E78" i="55"/>
  <c r="I78" i="55"/>
  <c r="E79" i="55"/>
  <c r="I79" i="55"/>
  <c r="C79" i="55"/>
  <c r="G79" i="55"/>
  <c r="C80" i="55"/>
  <c r="G80" i="55"/>
  <c r="E80" i="55"/>
  <c r="I80" i="55"/>
  <c r="E81" i="55"/>
  <c r="I81" i="55"/>
  <c r="C81" i="55"/>
  <c r="G81" i="55"/>
  <c r="C82" i="55"/>
  <c r="G82" i="55"/>
  <c r="E82" i="55"/>
  <c r="I82" i="55"/>
  <c r="C83" i="55"/>
  <c r="G83" i="55"/>
  <c r="E83" i="55"/>
  <c r="I83" i="55"/>
  <c r="C84" i="55"/>
  <c r="G84" i="55"/>
  <c r="E84" i="55"/>
  <c r="I84" i="55"/>
  <c r="C85" i="55"/>
  <c r="G85" i="55"/>
  <c r="E85" i="55"/>
  <c r="I85" i="55"/>
  <c r="I86" i="55"/>
  <c r="C86" i="55"/>
  <c r="G86" i="55"/>
  <c r="J91" i="55"/>
  <c r="E87" i="55"/>
  <c r="I87" i="55"/>
  <c r="C87" i="55"/>
  <c r="G87" i="55"/>
  <c r="E88" i="55"/>
  <c r="C88" i="55"/>
  <c r="G88" i="55"/>
  <c r="K91" i="55"/>
  <c r="E89" i="55"/>
  <c r="I89" i="55"/>
  <c r="E95" i="55"/>
  <c r="I95" i="55"/>
  <c r="C95" i="55"/>
  <c r="G95" i="55"/>
  <c r="C96" i="55"/>
  <c r="G96" i="55"/>
  <c r="E96" i="55"/>
  <c r="I96" i="55"/>
  <c r="C97" i="55"/>
  <c r="G97" i="55"/>
  <c r="E97" i="55"/>
  <c r="I97" i="55"/>
  <c r="C98" i="55"/>
  <c r="G98" i="55"/>
  <c r="E98" i="55"/>
  <c r="I98" i="55"/>
  <c r="C99" i="55"/>
  <c r="G99" i="55"/>
  <c r="E99" i="55"/>
  <c r="I99" i="55"/>
  <c r="C100" i="55"/>
  <c r="G100" i="55"/>
  <c r="E100" i="55"/>
  <c r="I100" i="55"/>
  <c r="E101" i="55"/>
  <c r="I101" i="55"/>
  <c r="C101" i="55"/>
  <c r="G101" i="55"/>
  <c r="E102" i="55"/>
  <c r="I102" i="55"/>
  <c r="C102" i="55"/>
  <c r="G102" i="55"/>
  <c r="C103" i="55"/>
  <c r="G103" i="55"/>
  <c r="E103" i="55"/>
  <c r="I103" i="55"/>
  <c r="C104" i="55"/>
  <c r="G104" i="55"/>
  <c r="E104" i="55"/>
  <c r="I104" i="55"/>
  <c r="C105" i="55"/>
  <c r="G105" i="55"/>
  <c r="E105" i="55"/>
  <c r="I105" i="55"/>
  <c r="C106" i="55"/>
  <c r="G106" i="55"/>
  <c r="E106" i="55"/>
  <c r="I106" i="55"/>
  <c r="C107" i="55"/>
  <c r="G107" i="55"/>
  <c r="E107" i="55"/>
  <c r="I107" i="55"/>
  <c r="C108" i="55"/>
  <c r="G108" i="55"/>
  <c r="E108" i="55"/>
  <c r="I108" i="55"/>
  <c r="C109" i="55"/>
  <c r="G109" i="55"/>
  <c r="J112" i="55"/>
  <c r="K112" i="55"/>
  <c r="E110" i="55"/>
  <c r="I110" i="55"/>
  <c r="E120" i="55"/>
  <c r="I120" i="55"/>
  <c r="C120" i="55"/>
  <c r="G120" i="55"/>
  <c r="C121" i="55"/>
  <c r="G121" i="55"/>
  <c r="E121" i="55"/>
  <c r="I121" i="55"/>
  <c r="C122" i="55"/>
  <c r="G122" i="55"/>
  <c r="E122" i="55"/>
  <c r="I122" i="55"/>
  <c r="C123" i="55"/>
  <c r="G123" i="55"/>
  <c r="E123" i="55"/>
  <c r="I123" i="55"/>
  <c r="C124" i="55"/>
  <c r="G124" i="55"/>
  <c r="E124" i="55"/>
  <c r="I124" i="55"/>
  <c r="C125" i="55"/>
  <c r="G125" i="55"/>
  <c r="E125" i="55"/>
  <c r="I125" i="55"/>
  <c r="C126" i="55"/>
  <c r="G126" i="55"/>
  <c r="E126" i="55"/>
  <c r="I126" i="55"/>
  <c r="C127" i="55"/>
  <c r="G127" i="55"/>
  <c r="E127" i="55"/>
  <c r="I127" i="55"/>
  <c r="C128" i="55"/>
  <c r="G128" i="55"/>
  <c r="E128" i="55"/>
  <c r="I128" i="55"/>
  <c r="C129" i="55"/>
  <c r="G129" i="55"/>
  <c r="E129" i="55"/>
  <c r="I129" i="55"/>
  <c r="C130" i="55"/>
  <c r="G130" i="55"/>
  <c r="E130" i="55"/>
  <c r="I130" i="55"/>
  <c r="E131" i="55"/>
  <c r="I131" i="55"/>
  <c r="C131" i="55"/>
  <c r="G131" i="55"/>
  <c r="E132" i="55"/>
  <c r="I132" i="55"/>
  <c r="C132" i="55"/>
  <c r="G132" i="55"/>
  <c r="E133" i="55"/>
  <c r="I133" i="55"/>
  <c r="C133" i="55"/>
  <c r="G133" i="55"/>
  <c r="C134" i="55"/>
  <c r="G134" i="55"/>
  <c r="E134" i="55"/>
  <c r="I134" i="55"/>
  <c r="C135" i="55"/>
  <c r="G135" i="55"/>
  <c r="E135" i="55"/>
  <c r="I135" i="55"/>
  <c r="C136" i="55"/>
  <c r="G136" i="55"/>
  <c r="E136" i="55"/>
  <c r="I136" i="55"/>
  <c r="C137" i="55"/>
  <c r="G137" i="55"/>
  <c r="E137" i="55"/>
  <c r="I137" i="55"/>
  <c r="C138" i="55"/>
  <c r="G138" i="55"/>
  <c r="E138" i="55"/>
  <c r="I138" i="55"/>
  <c r="C139" i="55"/>
  <c r="G139" i="55"/>
  <c r="E139" i="55"/>
  <c r="I139" i="55"/>
  <c r="E140" i="55"/>
  <c r="C140" i="55"/>
  <c r="G140" i="55"/>
  <c r="K143" i="55"/>
  <c r="J143" i="55"/>
  <c r="I141" i="55"/>
  <c r="C147" i="55"/>
  <c r="G147" i="55"/>
  <c r="E147" i="55"/>
  <c r="I147" i="55"/>
  <c r="C148" i="55"/>
  <c r="G148" i="55"/>
  <c r="E148" i="55"/>
  <c r="I148" i="55"/>
  <c r="C149" i="55"/>
  <c r="G149" i="55"/>
  <c r="E149" i="55"/>
  <c r="I149" i="55"/>
  <c r="C150" i="55"/>
  <c r="G150" i="55"/>
  <c r="E150" i="55"/>
  <c r="I150" i="55"/>
  <c r="C151" i="55"/>
  <c r="G151" i="55"/>
  <c r="E151" i="55"/>
  <c r="I151" i="55"/>
  <c r="C152" i="55"/>
  <c r="G152" i="55"/>
  <c r="E152" i="55"/>
  <c r="I152" i="55"/>
  <c r="C153" i="55"/>
  <c r="G153" i="55"/>
  <c r="E153" i="55"/>
  <c r="I153" i="55"/>
  <c r="E154" i="55"/>
  <c r="I154" i="55"/>
  <c r="C154" i="55"/>
  <c r="G154" i="55"/>
  <c r="C155" i="55"/>
  <c r="G155" i="55"/>
  <c r="E155" i="55"/>
  <c r="I155" i="55"/>
  <c r="C156" i="55"/>
  <c r="G156" i="55"/>
  <c r="E156" i="55"/>
  <c r="I156" i="55"/>
  <c r="C157" i="55"/>
  <c r="G157" i="55"/>
  <c r="E157" i="55"/>
  <c r="I157" i="55"/>
  <c r="C158" i="55"/>
  <c r="G158" i="55"/>
  <c r="E158" i="55"/>
  <c r="I158" i="55"/>
  <c r="E159" i="55"/>
  <c r="I159" i="55"/>
  <c r="C159" i="55"/>
  <c r="G159" i="55"/>
  <c r="E160" i="55"/>
  <c r="I160" i="55"/>
  <c r="C160" i="55"/>
  <c r="G160" i="55"/>
  <c r="E161" i="55"/>
  <c r="I161" i="55"/>
  <c r="C161" i="55"/>
  <c r="G161" i="55"/>
  <c r="C162" i="55"/>
  <c r="G162" i="55"/>
  <c r="E162" i="55"/>
  <c r="I162" i="55"/>
  <c r="E163" i="55"/>
  <c r="I163" i="55"/>
  <c r="C163" i="55"/>
  <c r="G163" i="55"/>
  <c r="C164" i="55"/>
  <c r="G164" i="55"/>
  <c r="J167" i="55"/>
  <c r="K167" i="55"/>
  <c r="E165" i="55"/>
  <c r="I165" i="55"/>
  <c r="F172" i="55"/>
  <c r="J177" i="55"/>
  <c r="K177" i="55"/>
  <c r="C181" i="55"/>
  <c r="G181" i="55"/>
  <c r="E181" i="55"/>
  <c r="I181" i="55"/>
  <c r="E182" i="55"/>
  <c r="I182" i="55"/>
  <c r="C182" i="55"/>
  <c r="G182" i="55"/>
  <c r="C183" i="55"/>
  <c r="G183" i="55"/>
  <c r="E183" i="55"/>
  <c r="I183" i="55"/>
  <c r="E184" i="55"/>
  <c r="I184" i="55"/>
  <c r="C184" i="55"/>
  <c r="G184" i="55"/>
  <c r="C185" i="55"/>
  <c r="G185" i="55"/>
  <c r="E185" i="55"/>
  <c r="I185" i="55"/>
  <c r="C186" i="55"/>
  <c r="G186" i="55"/>
  <c r="E186" i="55"/>
  <c r="I186" i="55"/>
  <c r="E187" i="55"/>
  <c r="I187" i="55"/>
  <c r="C187" i="55"/>
  <c r="G187" i="55"/>
  <c r="C188" i="55"/>
  <c r="G188" i="55"/>
  <c r="I188" i="55"/>
  <c r="C189" i="55"/>
  <c r="G189" i="55"/>
  <c r="J192" i="55"/>
  <c r="E189" i="55"/>
  <c r="K192" i="55"/>
  <c r="E190" i="55"/>
  <c r="I190" i="55"/>
  <c r="C185" i="48"/>
  <c r="C191" i="48"/>
  <c r="C172" i="48"/>
  <c r="C182" i="48"/>
  <c r="I152" i="48"/>
  <c r="I165" i="48"/>
  <c r="I147" i="48"/>
  <c r="I149" i="48"/>
  <c r="C129" i="48"/>
  <c r="C140" i="48"/>
  <c r="C123" i="48"/>
  <c r="C126" i="48"/>
  <c r="F121" i="48"/>
  <c r="D121" i="48"/>
  <c r="H121" i="48" s="1"/>
  <c r="C66" i="48"/>
  <c r="C76" i="48"/>
  <c r="C61" i="48"/>
  <c r="C63" i="48"/>
  <c r="G61" i="48"/>
  <c r="G63" i="48"/>
  <c r="G45" i="48"/>
  <c r="C45" i="48"/>
  <c r="C232" i="48"/>
  <c r="C245" i="48"/>
  <c r="C211" i="48"/>
  <c r="C229" i="48"/>
  <c r="C198" i="48"/>
  <c r="C208" i="48"/>
  <c r="F196" i="48"/>
  <c r="D196" i="48"/>
  <c r="H196" i="48" s="1"/>
  <c r="G185" i="48"/>
  <c r="G191" i="48"/>
  <c r="G172" i="48"/>
  <c r="G182" i="48"/>
  <c r="E152" i="48"/>
  <c r="E165" i="48"/>
  <c r="E147" i="48"/>
  <c r="E149" i="48"/>
  <c r="G129" i="48"/>
  <c r="G140" i="48"/>
  <c r="G123" i="48"/>
  <c r="G126" i="48"/>
  <c r="C97" i="48"/>
  <c r="C116" i="48"/>
  <c r="C83" i="48"/>
  <c r="C94" i="48"/>
  <c r="F81" i="48"/>
  <c r="D81" i="48"/>
  <c r="H81" i="48" s="1"/>
  <c r="G66" i="48"/>
  <c r="G76" i="48"/>
  <c r="C34" i="48"/>
  <c r="G34" i="48"/>
  <c r="C38" i="48"/>
  <c r="G38" i="48"/>
  <c r="C18" i="48"/>
  <c r="G18" i="48"/>
  <c r="C31" i="48"/>
  <c r="G31" i="48"/>
  <c r="E7" i="48"/>
  <c r="I7" i="48"/>
  <c r="E11" i="48"/>
  <c r="I11" i="48"/>
  <c r="E232" i="48"/>
  <c r="I232" i="48"/>
  <c r="E245" i="48"/>
  <c r="I245" i="48"/>
  <c r="E211" i="48"/>
  <c r="I211" i="48"/>
  <c r="E229" i="48"/>
  <c r="I229" i="48"/>
  <c r="E198" i="48"/>
  <c r="I198" i="48"/>
  <c r="E208" i="48"/>
  <c r="I208" i="48"/>
  <c r="E185" i="48"/>
  <c r="I185" i="48"/>
  <c r="E191" i="48"/>
  <c r="I191" i="48"/>
  <c r="E172" i="48"/>
  <c r="I172" i="48"/>
  <c r="E182" i="48"/>
  <c r="I182" i="48"/>
  <c r="C152" i="48"/>
  <c r="G152" i="48"/>
  <c r="C165" i="48"/>
  <c r="G165" i="48"/>
  <c r="C147" i="48"/>
  <c r="G147" i="48"/>
  <c r="E129" i="48"/>
  <c r="I129" i="48"/>
  <c r="E140" i="48"/>
  <c r="I140" i="48"/>
  <c r="K126" i="48"/>
  <c r="E123" i="48"/>
  <c r="I123" i="48"/>
  <c r="I126" i="48"/>
  <c r="E97" i="48"/>
  <c r="I97" i="48"/>
  <c r="E116" i="48"/>
  <c r="I116" i="48"/>
  <c r="E83" i="48"/>
  <c r="I83" i="48"/>
  <c r="E94" i="48"/>
  <c r="I94" i="48"/>
  <c r="E66" i="48"/>
  <c r="I66" i="48"/>
  <c r="E76" i="48"/>
  <c r="I76" i="48"/>
  <c r="E45" i="48"/>
  <c r="I45" i="48"/>
  <c r="E63" i="48"/>
  <c r="I63" i="48"/>
  <c r="D43" i="48"/>
  <c r="H43" i="48" s="1"/>
  <c r="E34" i="48"/>
  <c r="I34" i="48"/>
  <c r="E38" i="48"/>
  <c r="I38" i="48"/>
  <c r="E18" i="48"/>
  <c r="I18" i="48"/>
  <c r="E31" i="48"/>
  <c r="I31" i="48"/>
  <c r="C7" i="48"/>
  <c r="G7" i="48"/>
  <c r="C11" i="48"/>
  <c r="G11" i="48"/>
  <c r="F5" i="48"/>
  <c r="C8" i="48"/>
  <c r="G8" i="48"/>
  <c r="J11" i="48"/>
  <c r="K11" i="48"/>
  <c r="E9" i="48"/>
  <c r="I9" i="48"/>
  <c r="F16" i="48"/>
  <c r="C19" i="48"/>
  <c r="G19" i="48"/>
  <c r="E19" i="48"/>
  <c r="I19" i="48"/>
  <c r="C20" i="48"/>
  <c r="G20" i="48"/>
  <c r="E20" i="48"/>
  <c r="I20" i="48"/>
  <c r="C21" i="48"/>
  <c r="G21" i="48"/>
  <c r="E21" i="48"/>
  <c r="I21" i="48"/>
  <c r="E22" i="48"/>
  <c r="I22" i="48"/>
  <c r="C22" i="48"/>
  <c r="G22" i="48"/>
  <c r="C23" i="48"/>
  <c r="G23" i="48"/>
  <c r="E23" i="48"/>
  <c r="I23" i="48"/>
  <c r="C24" i="48"/>
  <c r="G24" i="48"/>
  <c r="E24" i="48"/>
  <c r="I24" i="48"/>
  <c r="E25" i="48"/>
  <c r="I25" i="48"/>
  <c r="C25" i="48"/>
  <c r="G25" i="48"/>
  <c r="C26" i="48"/>
  <c r="G26" i="48"/>
  <c r="E26" i="48"/>
  <c r="I26" i="48"/>
  <c r="E27" i="48"/>
  <c r="I27" i="48"/>
  <c r="C27" i="48"/>
  <c r="G27" i="48"/>
  <c r="C28" i="48"/>
  <c r="G28" i="48"/>
  <c r="K31" i="48"/>
  <c r="J31" i="48"/>
  <c r="E29" i="48"/>
  <c r="I29" i="48"/>
  <c r="C35" i="48"/>
  <c r="G35" i="48"/>
  <c r="J38" i="48"/>
  <c r="K38" i="48"/>
  <c r="E36" i="48"/>
  <c r="I36" i="48"/>
  <c r="C46" i="48"/>
  <c r="G46" i="48"/>
  <c r="E46" i="48"/>
  <c r="I46" i="48"/>
  <c r="C47" i="48"/>
  <c r="G47" i="48"/>
  <c r="E47" i="48"/>
  <c r="I47" i="48"/>
  <c r="E48" i="48"/>
  <c r="I48" i="48"/>
  <c r="C48" i="48"/>
  <c r="G48" i="48"/>
  <c r="C49" i="48"/>
  <c r="G49" i="48"/>
  <c r="E49" i="48"/>
  <c r="I49" i="48"/>
  <c r="E50" i="48"/>
  <c r="I50" i="48"/>
  <c r="C50" i="48"/>
  <c r="G50" i="48"/>
  <c r="E51" i="48"/>
  <c r="I51" i="48"/>
  <c r="C51" i="48"/>
  <c r="G51" i="48"/>
  <c r="C52" i="48"/>
  <c r="G52" i="48"/>
  <c r="E52" i="48"/>
  <c r="I52" i="48"/>
  <c r="C53" i="48"/>
  <c r="G53" i="48"/>
  <c r="E53" i="48"/>
  <c r="I53" i="48"/>
  <c r="E54" i="48"/>
  <c r="I54" i="48"/>
  <c r="C54" i="48"/>
  <c r="G54" i="48"/>
  <c r="C55" i="48"/>
  <c r="G55" i="48"/>
  <c r="E55" i="48"/>
  <c r="I55" i="48"/>
  <c r="C56" i="48"/>
  <c r="G56" i="48"/>
  <c r="E56" i="48"/>
  <c r="I56" i="48"/>
  <c r="E57" i="48"/>
  <c r="I57" i="48"/>
  <c r="C57" i="48"/>
  <c r="G57" i="48"/>
  <c r="C58" i="48"/>
  <c r="G58" i="48"/>
  <c r="E58" i="48"/>
  <c r="I58" i="48"/>
  <c r="C59" i="48"/>
  <c r="G59" i="48"/>
  <c r="E59" i="48"/>
  <c r="I59" i="48"/>
  <c r="C60" i="48"/>
  <c r="G60" i="48"/>
  <c r="J63" i="48"/>
  <c r="K63" i="48"/>
  <c r="E61" i="48"/>
  <c r="I61" i="48"/>
  <c r="E67" i="48"/>
  <c r="I67" i="48"/>
  <c r="C67" i="48"/>
  <c r="G67" i="48"/>
  <c r="C68" i="48"/>
  <c r="G68" i="48"/>
  <c r="E68" i="48"/>
  <c r="I68" i="48"/>
  <c r="C69" i="48"/>
  <c r="G69" i="48"/>
  <c r="E69" i="48"/>
  <c r="I69" i="48"/>
  <c r="E70" i="48"/>
  <c r="I70" i="48"/>
  <c r="C70" i="48"/>
  <c r="G70" i="48"/>
  <c r="C71" i="48"/>
  <c r="G71" i="48"/>
  <c r="E71" i="48"/>
  <c r="I71" i="48"/>
  <c r="C72" i="48"/>
  <c r="G72" i="48"/>
  <c r="E72" i="48"/>
  <c r="I72" i="48"/>
  <c r="C73" i="48"/>
  <c r="G73" i="48"/>
  <c r="J76" i="48"/>
  <c r="K76" i="48"/>
  <c r="E74" i="48"/>
  <c r="I74" i="48"/>
  <c r="C84" i="48"/>
  <c r="G84" i="48"/>
  <c r="E84" i="48"/>
  <c r="I84" i="48"/>
  <c r="C85" i="48"/>
  <c r="G85" i="48"/>
  <c r="E85" i="48"/>
  <c r="I85" i="48"/>
  <c r="E86" i="48"/>
  <c r="I86" i="48"/>
  <c r="C86" i="48"/>
  <c r="G86" i="48"/>
  <c r="C87" i="48"/>
  <c r="G87" i="48"/>
  <c r="E87" i="48"/>
  <c r="I87" i="48"/>
  <c r="E88" i="48"/>
  <c r="I88" i="48"/>
  <c r="C88" i="48"/>
  <c r="G88" i="48"/>
  <c r="C89" i="48"/>
  <c r="G89" i="48"/>
  <c r="E89" i="48"/>
  <c r="I89" i="48"/>
  <c r="C90" i="48"/>
  <c r="G90" i="48"/>
  <c r="E90" i="48"/>
  <c r="I90" i="48"/>
  <c r="C91" i="48"/>
  <c r="G91" i="48"/>
  <c r="J94" i="48"/>
  <c r="K94" i="48"/>
  <c r="E92" i="48"/>
  <c r="I92" i="48"/>
  <c r="E98" i="48"/>
  <c r="I98" i="48"/>
  <c r="C98" i="48"/>
  <c r="G98" i="48"/>
  <c r="C99" i="48"/>
  <c r="G99" i="48"/>
  <c r="E99" i="48"/>
  <c r="I99" i="48"/>
  <c r="E100" i="48"/>
  <c r="I100" i="48"/>
  <c r="C100" i="48"/>
  <c r="G100" i="48"/>
  <c r="C101" i="48"/>
  <c r="G101" i="48"/>
  <c r="E101" i="48"/>
  <c r="I101" i="48"/>
  <c r="E102" i="48"/>
  <c r="I102" i="48"/>
  <c r="C102" i="48"/>
  <c r="G102" i="48"/>
  <c r="C103" i="48"/>
  <c r="G103" i="48"/>
  <c r="E103" i="48"/>
  <c r="I103" i="48"/>
  <c r="C104" i="48"/>
  <c r="G104" i="48"/>
  <c r="E104" i="48"/>
  <c r="I104" i="48"/>
  <c r="E105" i="48"/>
  <c r="I105" i="48"/>
  <c r="C105" i="48"/>
  <c r="G105" i="48"/>
  <c r="E106" i="48"/>
  <c r="I106" i="48"/>
  <c r="C106" i="48"/>
  <c r="G106" i="48"/>
  <c r="C107" i="48"/>
  <c r="G107" i="48"/>
  <c r="E107" i="48"/>
  <c r="I107" i="48"/>
  <c r="C108" i="48"/>
  <c r="G108" i="48"/>
  <c r="E108" i="48"/>
  <c r="I108" i="48"/>
  <c r="E109" i="48"/>
  <c r="I109" i="48"/>
  <c r="C109" i="48"/>
  <c r="G109" i="48"/>
  <c r="C110" i="48"/>
  <c r="G110" i="48"/>
  <c r="E110" i="48"/>
  <c r="I110" i="48"/>
  <c r="I111" i="48"/>
  <c r="C111" i="48"/>
  <c r="G111" i="48"/>
  <c r="C112" i="48"/>
  <c r="G112" i="48"/>
  <c r="J116" i="48"/>
  <c r="E112" i="48"/>
  <c r="C113" i="48"/>
  <c r="G113" i="48"/>
  <c r="K116" i="48"/>
  <c r="E113" i="48"/>
  <c r="I113" i="48"/>
  <c r="E114" i="48"/>
  <c r="I114" i="48"/>
  <c r="J126" i="48"/>
  <c r="E124" i="48"/>
  <c r="I124" i="48"/>
  <c r="C130" i="48"/>
  <c r="G130" i="48"/>
  <c r="E130" i="48"/>
  <c r="I130" i="48"/>
  <c r="E131" i="48"/>
  <c r="I131" i="48"/>
  <c r="C131" i="48"/>
  <c r="G131" i="48"/>
  <c r="E132" i="48"/>
  <c r="I132" i="48"/>
  <c r="C132" i="48"/>
  <c r="G132" i="48"/>
  <c r="E133" i="48"/>
  <c r="I133" i="48"/>
  <c r="C133" i="48"/>
  <c r="G133" i="48"/>
  <c r="E134" i="48"/>
  <c r="I134" i="48"/>
  <c r="C134" i="48"/>
  <c r="G134" i="48"/>
  <c r="C135" i="48"/>
  <c r="G135" i="48"/>
  <c r="E135" i="48"/>
  <c r="I135" i="48"/>
  <c r="C136" i="48"/>
  <c r="G136" i="48"/>
  <c r="C137" i="48"/>
  <c r="G137" i="48"/>
  <c r="J140" i="48"/>
  <c r="K140" i="48"/>
  <c r="E137" i="48"/>
  <c r="I137" i="48"/>
  <c r="E138" i="48"/>
  <c r="I138" i="48"/>
  <c r="F145" i="48"/>
  <c r="E153" i="48"/>
  <c r="I153" i="48"/>
  <c r="C153" i="48"/>
  <c r="G153" i="48"/>
  <c r="C154" i="48"/>
  <c r="G154" i="48"/>
  <c r="E154" i="48"/>
  <c r="I154" i="48"/>
  <c r="C155" i="48"/>
  <c r="G155" i="48"/>
  <c r="E155" i="48"/>
  <c r="I155" i="48"/>
  <c r="E156" i="48"/>
  <c r="I156" i="48"/>
  <c r="C156" i="48"/>
  <c r="G156" i="48"/>
  <c r="C157" i="48"/>
  <c r="G157" i="48"/>
  <c r="E157" i="48"/>
  <c r="I157" i="48"/>
  <c r="C158" i="48"/>
  <c r="G158" i="48"/>
  <c r="E158" i="48"/>
  <c r="I158" i="48"/>
  <c r="C159" i="48"/>
  <c r="G159" i="48"/>
  <c r="E159" i="48"/>
  <c r="I159" i="48"/>
  <c r="C160" i="48"/>
  <c r="G160" i="48"/>
  <c r="E160" i="48"/>
  <c r="I160" i="48"/>
  <c r="C161" i="48"/>
  <c r="G161" i="48"/>
  <c r="I161" i="48"/>
  <c r="C162" i="48"/>
  <c r="G162" i="48"/>
  <c r="J165" i="48"/>
  <c r="E162" i="48"/>
  <c r="K165" i="48"/>
  <c r="E163" i="48"/>
  <c r="I163" i="48"/>
  <c r="F170" i="48"/>
  <c r="C173" i="48"/>
  <c r="G173" i="48"/>
  <c r="E173" i="48"/>
  <c r="I173" i="48"/>
  <c r="C174" i="48"/>
  <c r="G174" i="48"/>
  <c r="E174" i="48"/>
  <c r="I174" i="48"/>
  <c r="C175" i="48"/>
  <c r="G175" i="48"/>
  <c r="E175" i="48"/>
  <c r="I175" i="48"/>
  <c r="E176" i="48"/>
  <c r="I176" i="48"/>
  <c r="C176" i="48"/>
  <c r="G176" i="48"/>
  <c r="C177" i="48"/>
  <c r="G177" i="48"/>
  <c r="E177" i="48"/>
  <c r="I177" i="48"/>
  <c r="E178" i="48"/>
  <c r="I178" i="48"/>
  <c r="C178" i="48"/>
  <c r="G178" i="48"/>
  <c r="C179" i="48"/>
  <c r="G179" i="48"/>
  <c r="K182" i="48"/>
  <c r="J182" i="48"/>
  <c r="E180" i="48"/>
  <c r="I180" i="48"/>
  <c r="C186" i="48"/>
  <c r="G186" i="48"/>
  <c r="E186" i="48"/>
  <c r="I186" i="48"/>
  <c r="C187" i="48"/>
  <c r="G187" i="48"/>
  <c r="E187" i="48"/>
  <c r="I187" i="48"/>
  <c r="C188" i="48"/>
  <c r="G188" i="48"/>
  <c r="J191" i="48"/>
  <c r="K191" i="48"/>
  <c r="E189" i="48"/>
  <c r="I189" i="48"/>
  <c r="C199" i="48"/>
  <c r="G199" i="48"/>
  <c r="E199" i="48"/>
  <c r="I199" i="48"/>
  <c r="C200" i="48"/>
  <c r="G200" i="48"/>
  <c r="E200" i="48"/>
  <c r="I200" i="48"/>
  <c r="C201" i="48"/>
  <c r="G201" i="48"/>
  <c r="E201" i="48"/>
  <c r="I201" i="48"/>
  <c r="E202" i="48"/>
  <c r="I202" i="48"/>
  <c r="C202" i="48"/>
  <c r="G202" i="48"/>
  <c r="C203" i="48"/>
  <c r="G203" i="48"/>
  <c r="E203" i="48"/>
  <c r="I203" i="48"/>
  <c r="C204" i="48"/>
  <c r="G204" i="48"/>
  <c r="E204" i="48"/>
  <c r="I204" i="48"/>
  <c r="E205" i="48"/>
  <c r="I205" i="48"/>
  <c r="C205" i="48"/>
  <c r="G205" i="48"/>
  <c r="J208" i="48"/>
  <c r="K208" i="48"/>
  <c r="C212" i="48"/>
  <c r="G212" i="48"/>
  <c r="E212" i="48"/>
  <c r="I212" i="48"/>
  <c r="C213" i="48"/>
  <c r="G213" i="48"/>
  <c r="E213" i="48"/>
  <c r="I213" i="48"/>
  <c r="C214" i="48"/>
  <c r="G214" i="48"/>
  <c r="E214" i="48"/>
  <c r="I214" i="48"/>
  <c r="C215" i="48"/>
  <c r="G215" i="48"/>
  <c r="E215" i="48"/>
  <c r="I215" i="48"/>
  <c r="C216" i="48"/>
  <c r="G216" i="48"/>
  <c r="E216" i="48"/>
  <c r="I216" i="48"/>
  <c r="E217" i="48"/>
  <c r="I217" i="48"/>
  <c r="C217" i="48"/>
  <c r="G217" i="48"/>
  <c r="C218" i="48"/>
  <c r="G218" i="48"/>
  <c r="E218" i="48"/>
  <c r="I218" i="48"/>
  <c r="C219" i="48"/>
  <c r="G219" i="48"/>
  <c r="E219" i="48"/>
  <c r="I219" i="48"/>
  <c r="E220" i="48"/>
  <c r="I220" i="48"/>
  <c r="C220" i="48"/>
  <c r="G220" i="48"/>
  <c r="C221" i="48"/>
  <c r="G221" i="48"/>
  <c r="E221" i="48"/>
  <c r="I221" i="48"/>
  <c r="E222" i="48"/>
  <c r="I222" i="48"/>
  <c r="C222" i="48"/>
  <c r="G222" i="48"/>
  <c r="C223" i="48"/>
  <c r="G223" i="48"/>
  <c r="E223" i="48"/>
  <c r="I223" i="48"/>
  <c r="E224" i="48"/>
  <c r="I224" i="48"/>
  <c r="C224" i="48"/>
  <c r="G224" i="48"/>
  <c r="C225" i="48"/>
  <c r="G225" i="48"/>
  <c r="E225" i="48"/>
  <c r="I225" i="48"/>
  <c r="C226" i="48"/>
  <c r="G226" i="48"/>
  <c r="J229" i="48"/>
  <c r="K229" i="48"/>
  <c r="E227" i="48"/>
  <c r="I227" i="48"/>
  <c r="E233" i="48"/>
  <c r="I233" i="48"/>
  <c r="C233" i="48"/>
  <c r="G233" i="48"/>
  <c r="C234" i="48"/>
  <c r="G234" i="48"/>
  <c r="E234" i="48"/>
  <c r="I234" i="48"/>
  <c r="E235" i="48"/>
  <c r="I235" i="48"/>
  <c r="C235" i="48"/>
  <c r="G235" i="48"/>
  <c r="C236" i="48"/>
  <c r="G236" i="48"/>
  <c r="E236" i="48"/>
  <c r="I236" i="48"/>
  <c r="C237" i="48"/>
  <c r="G237" i="48"/>
  <c r="E237" i="48"/>
  <c r="I237" i="48"/>
  <c r="C238" i="48"/>
  <c r="G238" i="48"/>
  <c r="E238" i="48"/>
  <c r="I238" i="48"/>
  <c r="C239" i="48"/>
  <c r="G239" i="48"/>
  <c r="E239" i="48"/>
  <c r="I239" i="48"/>
  <c r="E240" i="48"/>
  <c r="I240" i="48"/>
  <c r="C240" i="48"/>
  <c r="G240" i="48"/>
  <c r="C241" i="48"/>
  <c r="G241" i="48"/>
  <c r="I241" i="48"/>
  <c r="C242" i="48"/>
  <c r="G242" i="48"/>
  <c r="J245" i="48"/>
  <c r="E242" i="48"/>
  <c r="K245" i="48"/>
  <c r="E243" i="48"/>
  <c r="I243" i="48"/>
  <c r="E42" i="47"/>
  <c r="D42" i="47"/>
  <c r="C42" i="47"/>
  <c r="B42" i="47"/>
  <c r="H40" i="47"/>
  <c r="J40" i="47" s="1"/>
  <c r="G40" i="47"/>
  <c r="I40" i="47" s="1"/>
  <c r="H33" i="47"/>
  <c r="J33" i="47" s="1"/>
  <c r="G33" i="47"/>
  <c r="I33" i="47" s="1"/>
  <c r="E30" i="47"/>
  <c r="D30" i="47"/>
  <c r="C30" i="47"/>
  <c r="B30" i="47"/>
  <c r="H28" i="47"/>
  <c r="J28" i="47" s="1"/>
  <c r="G28" i="47"/>
  <c r="I28" i="47" s="1"/>
  <c r="C13" i="51"/>
  <c r="E13" i="51" s="1"/>
  <c r="F24" i="51"/>
  <c r="D24" i="51"/>
  <c r="I15" i="51"/>
  <c r="I24" i="51" s="1"/>
  <c r="H15" i="51"/>
  <c r="H24" i="51" s="1"/>
  <c r="E24" i="51"/>
  <c r="C24" i="51"/>
  <c r="K15" i="51"/>
  <c r="B33" i="46"/>
  <c r="E33" i="46"/>
  <c r="D33" i="46"/>
  <c r="H33" i="46" s="1"/>
  <c r="C33" i="46"/>
  <c r="K249" i="48"/>
  <c r="J249" i="48"/>
  <c r="C11" i="44"/>
  <c r="C44" i="44"/>
  <c r="D11" i="44"/>
  <c r="D44" i="44"/>
  <c r="E11" i="44"/>
  <c r="J11" i="44" s="1"/>
  <c r="E44" i="44"/>
  <c r="B11" i="44"/>
  <c r="B44" i="44"/>
  <c r="E11" i="45"/>
  <c r="D11" i="45"/>
  <c r="C11" i="45"/>
  <c r="B11" i="45"/>
  <c r="E588" i="49"/>
  <c r="D588" i="49"/>
  <c r="C588" i="49"/>
  <c r="B588" i="49"/>
  <c r="B5" i="49"/>
  <c r="C5" i="49" s="1"/>
  <c r="E5" i="49" s="1"/>
  <c r="B5" i="47"/>
  <c r="C5" i="47" s="1"/>
  <c r="E5" i="47" s="1"/>
  <c r="E75" i="26"/>
  <c r="C75" i="26"/>
  <c r="H6" i="26"/>
  <c r="H75" i="26" s="1"/>
  <c r="G6" i="26"/>
  <c r="G75" i="26" s="1"/>
  <c r="D75" i="26"/>
  <c r="B75" i="26"/>
  <c r="B5" i="26"/>
  <c r="C5" i="26" s="1"/>
  <c r="E5" i="26" s="1"/>
  <c r="H26" i="46"/>
  <c r="J26" i="46" s="1"/>
  <c r="G26" i="46"/>
  <c r="I26" i="46"/>
  <c r="I31" i="46"/>
  <c r="H31" i="46"/>
  <c r="J31" i="46" s="1"/>
  <c r="G31" i="46"/>
  <c r="B5" i="46"/>
  <c r="C5" i="46" s="1"/>
  <c r="E5" i="46" s="1"/>
  <c r="B6" i="45"/>
  <c r="D6" i="45" s="1"/>
  <c r="D38" i="45" s="1"/>
  <c r="B5" i="44"/>
  <c r="D5" i="44" s="1"/>
  <c r="B5" i="33"/>
  <c r="C5" i="33" s="1"/>
  <c r="E5" i="33" s="1"/>
  <c r="E34" i="45"/>
  <c r="C34" i="45"/>
  <c r="D34" i="45"/>
  <c r="B34" i="45"/>
  <c r="H14" i="45"/>
  <c r="J14" i="45" s="1"/>
  <c r="G14" i="45"/>
  <c r="I14" i="45" s="1"/>
  <c r="G7" i="45"/>
  <c r="I7" i="45" s="1"/>
  <c r="H7" i="45"/>
  <c r="J7" i="45" s="1"/>
  <c r="J9" i="44"/>
  <c r="I9" i="44"/>
  <c r="H15" i="44"/>
  <c r="J15" i="44" s="1"/>
  <c r="G15" i="44"/>
  <c r="I15" i="44" s="1"/>
  <c r="G9" i="44"/>
  <c r="H9" i="44"/>
  <c r="H6" i="33"/>
  <c r="H75" i="33" s="1"/>
  <c r="G6" i="33"/>
  <c r="G75" i="33" s="1"/>
  <c r="E75" i="33"/>
  <c r="D75" i="33"/>
  <c r="C75" i="33"/>
  <c r="B75" i="33"/>
  <c r="G588" i="49" l="1"/>
  <c r="I588" i="49" s="1"/>
  <c r="H588" i="49"/>
  <c r="J588" i="49" s="1"/>
  <c r="D5" i="49"/>
  <c r="H11" i="44"/>
  <c r="D45" i="44"/>
  <c r="G44" i="44"/>
  <c r="I44" i="44" s="1"/>
  <c r="H44" i="44"/>
  <c r="J44" i="44" s="1"/>
  <c r="C45" i="44"/>
  <c r="E45" i="44"/>
  <c r="H45" i="44" s="1"/>
  <c r="B45" i="44"/>
  <c r="C5" i="44"/>
  <c r="E5" i="44" s="1"/>
  <c r="H30" i="47"/>
  <c r="J30" i="47" s="1"/>
  <c r="G30" i="47"/>
  <c r="I30" i="47" s="1"/>
  <c r="G42" i="47"/>
  <c r="I42" i="47" s="1"/>
  <c r="H42" i="47"/>
  <c r="J42" i="47" s="1"/>
  <c r="D5" i="47"/>
  <c r="J33" i="46"/>
  <c r="G33" i="46"/>
  <c r="I33" i="46" s="1"/>
  <c r="D5" i="46"/>
  <c r="D5" i="33"/>
  <c r="J6" i="26"/>
  <c r="I6" i="26"/>
  <c r="J75" i="26"/>
  <c r="I75" i="26"/>
  <c r="D5" i="26"/>
  <c r="D46" i="45"/>
  <c r="D47" i="45"/>
  <c r="D48" i="45"/>
  <c r="D49" i="45"/>
  <c r="D50" i="45"/>
  <c r="D51" i="45"/>
  <c r="D52" i="45"/>
  <c r="D53" i="45"/>
  <c r="D54" i="45"/>
  <c r="D55" i="45"/>
  <c r="D56" i="45"/>
  <c r="D57" i="45"/>
  <c r="D58" i="45"/>
  <c r="D59" i="45"/>
  <c r="D60" i="45"/>
  <c r="D61" i="45"/>
  <c r="D62" i="45"/>
  <c r="D63" i="45"/>
  <c r="D64" i="45"/>
  <c r="D65" i="45"/>
  <c r="C39" i="45"/>
  <c r="C40" i="45"/>
  <c r="C41" i="45"/>
  <c r="C42" i="45"/>
  <c r="E39" i="45"/>
  <c r="E40" i="45"/>
  <c r="E41" i="45"/>
  <c r="E42" i="45"/>
  <c r="E46" i="45"/>
  <c r="E47" i="45"/>
  <c r="E48" i="45"/>
  <c r="E49" i="45"/>
  <c r="H49" i="45" s="1"/>
  <c r="E50" i="45"/>
  <c r="E51" i="45"/>
  <c r="E52" i="45"/>
  <c r="E53" i="45"/>
  <c r="H53" i="45" s="1"/>
  <c r="E54" i="45"/>
  <c r="E55" i="45"/>
  <c r="E56" i="45"/>
  <c r="H56" i="45" s="1"/>
  <c r="E57" i="45"/>
  <c r="E58" i="45"/>
  <c r="E59" i="45"/>
  <c r="H59" i="45" s="1"/>
  <c r="E60" i="45"/>
  <c r="H60" i="45" s="1"/>
  <c r="E61" i="45"/>
  <c r="E62" i="45"/>
  <c r="E63" i="45"/>
  <c r="H63" i="45" s="1"/>
  <c r="E64" i="45"/>
  <c r="E65" i="45"/>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G40" i="45" s="1"/>
  <c r="B41" i="45"/>
  <c r="G41" i="45" s="1"/>
  <c r="B42" i="45"/>
  <c r="G42" i="45" s="1"/>
  <c r="D39" i="45"/>
  <c r="D40" i="45"/>
  <c r="H40" i="45" s="1"/>
  <c r="D41" i="45"/>
  <c r="H41" i="45" s="1"/>
  <c r="D42" i="45"/>
  <c r="H42" i="45" s="1"/>
  <c r="H34" i="45"/>
  <c r="J34" i="45" s="1"/>
  <c r="G34" i="45"/>
  <c r="I34" i="45" s="1"/>
  <c r="H11" i="45"/>
  <c r="J11" i="45" s="1"/>
  <c r="G11" i="45"/>
  <c r="I11" i="45" s="1"/>
  <c r="J15" i="51"/>
  <c r="J24" i="51"/>
  <c r="K24" i="51"/>
  <c r="D13" i="51"/>
  <c r="F13" i="51" s="1"/>
  <c r="G11" i="44"/>
  <c r="C6" i="45"/>
  <c r="B38" i="45"/>
  <c r="I11" i="44"/>
  <c r="G45" i="44" l="1"/>
  <c r="I45" i="44" s="1"/>
  <c r="J45" i="44"/>
  <c r="D43" i="45"/>
  <c r="H39" i="45"/>
  <c r="G39" i="45"/>
  <c r="B43" i="45"/>
  <c r="G65" i="45"/>
  <c r="G63" i="45"/>
  <c r="G61" i="45"/>
  <c r="G59" i="45"/>
  <c r="G57" i="45"/>
  <c r="G55" i="45"/>
  <c r="G53" i="45"/>
  <c r="G51" i="45"/>
  <c r="G49" i="45"/>
  <c r="G47" i="45"/>
  <c r="H65" i="45"/>
  <c r="H61" i="45"/>
  <c r="H57" i="45"/>
  <c r="H55" i="45"/>
  <c r="H51" i="45"/>
  <c r="H47" i="45"/>
  <c r="C66" i="45"/>
  <c r="G64" i="45"/>
  <c r="G62" i="45"/>
  <c r="G60" i="45"/>
  <c r="G58" i="45"/>
  <c r="G56" i="45"/>
  <c r="G54" i="45"/>
  <c r="G52" i="45"/>
  <c r="G50" i="45"/>
  <c r="G48" i="45"/>
  <c r="G46" i="45"/>
  <c r="B66" i="45"/>
  <c r="E66" i="45"/>
  <c r="E43" i="45"/>
  <c r="C43" i="45"/>
  <c r="H64" i="45"/>
  <c r="H62" i="45"/>
  <c r="H58" i="45"/>
  <c r="H54" i="45"/>
  <c r="H52" i="45"/>
  <c r="H50" i="45"/>
  <c r="H48" i="45"/>
  <c r="H46" i="45"/>
  <c r="D66" i="45"/>
  <c r="C38" i="45"/>
  <c r="E6" i="45"/>
  <c r="E38" i="45" s="1"/>
  <c r="H66" i="45" l="1"/>
  <c r="G66" i="45"/>
  <c r="G43" i="45"/>
  <c r="H43" i="45"/>
</calcChain>
</file>

<file path=xl/sharedStrings.xml><?xml version="1.0" encoding="utf-8"?>
<sst xmlns="http://schemas.openxmlformats.org/spreadsheetml/2006/main" count="1940" uniqueCount="699">
  <si>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</si>
  <si>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</si>
  <si>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</si>
  <si>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</si>
  <si>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</si>
  <si>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</si>
  <si>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</si>
  <si>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</si>
  <si>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</si>
  <si>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</si>
  <si>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</si>
  <si>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</si>
  <si>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</si>
  <si>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</si>
  <si>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</si>
  <si>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</si>
  <si>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</si>
  <si>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</si>
  <si>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</si>
  <si>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</si>
  <si>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</si>
  <si>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</si>
  <si>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</si>
  <si>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</si>
  <si>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</si>
  <si>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</si>
  <si>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</si>
  <si>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</si>
  <si>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</si>
  <si>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</si>
  <si>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</si>
  <si>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</si>
  <si>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</si>
  <si>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Aston Martin</t>
  </si>
  <si>
    <t>Audi</t>
  </si>
  <si>
    <t>Bentley</t>
  </si>
  <si>
    <t>BMW</t>
  </si>
  <si>
    <t>Chevrolet</t>
  </si>
  <si>
    <t>Chrysler</t>
  </si>
  <si>
    <t>Citroen</t>
  </si>
  <si>
    <t>Daf</t>
  </si>
  <si>
    <t>Dennis Eagle</t>
  </si>
  <si>
    <t>Ferrari</t>
  </si>
  <si>
    <t>Fiat</t>
  </si>
  <si>
    <t>Fiat Professional</t>
  </si>
  <si>
    <t>Ford</t>
  </si>
  <si>
    <t>Freightliner</t>
  </si>
  <si>
    <t>Fuso</t>
  </si>
  <si>
    <t>Genesis</t>
  </si>
  <si>
    <t>GWM</t>
  </si>
  <si>
    <t>Hino</t>
  </si>
  <si>
    <t>Honda</t>
  </si>
  <si>
    <t>Hyundai</t>
  </si>
  <si>
    <t>Hyundai Commercial Vehicles</t>
  </si>
  <si>
    <t>International</t>
  </si>
  <si>
    <t>Isuzu</t>
  </si>
  <si>
    <t>Isuzu Ute</t>
  </si>
  <si>
    <t>Iveco Bus</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</si>
  <si>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</si>
  <si>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</si>
  <si>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</si>
  <si>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</si>
  <si>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</si>
  <si>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</si>
  <si>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</si>
  <si>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</si>
  <si>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</si>
  <si>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</si>
  <si>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</si>
  <si>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</si>
  <si>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</si>
  <si>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</si>
  <si>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</si>
  <si>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</si>
  <si>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</si>
  <si>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</si>
  <si>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</si>
  <si>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</si>
  <si>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</si>
  <si>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Nissan</t>
  </si>
  <si>
    <t>Peugeot</t>
  </si>
  <si>
    <t>Polestar</t>
  </si>
  <si>
    <t>Porsche</t>
  </si>
  <si>
    <t>RAM</t>
  </si>
  <si>
    <t>Renault</t>
  </si>
  <si>
    <t>Rolls-Royce</t>
  </si>
  <si>
    <t>Scania</t>
  </si>
  <si>
    <t>SEA Electric</t>
  </si>
  <si>
    <t>Skoda</t>
  </si>
  <si>
    <t>SsangYong</t>
  </si>
  <si>
    <t>Subaru</t>
  </si>
  <si>
    <t>Suzuki</t>
  </si>
  <si>
    <t>Tesla</t>
  </si>
  <si>
    <t>Toyota</t>
  </si>
  <si>
    <t>UD Trucks</t>
  </si>
  <si>
    <t>Volkswagen</t>
  </si>
  <si>
    <t>Volvo Car</t>
  </si>
  <si>
    <t>Volvo Commercial</t>
  </si>
  <si>
    <t>Western Star</t>
  </si>
  <si>
    <t>VFACTS NSW REPORT</t>
  </si>
  <si>
    <t>JUNE 2022</t>
  </si>
  <si>
    <t>AUSTRALIAN CAPITAL TERRITORY</t>
  </si>
  <si>
    <t>NEW SOUTH WALES</t>
  </si>
  <si>
    <t>NORTHERN TERRITORY</t>
  </si>
  <si>
    <t>QUEENSLAND</t>
  </si>
  <si>
    <t>SOUTH AUSTRALIA</t>
  </si>
  <si>
    <t>TASMANIA</t>
  </si>
  <si>
    <t>VICTORIA</t>
  </si>
  <si>
    <t>WESTERN AUSTRALIA</t>
  </si>
  <si>
    <t>NSW</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</si>
  <si>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</si>
  <si>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</si>
  <si>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</si>
  <si>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</si>
  <si>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</si>
  <si>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</si>
  <si>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</si>
  <si>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</si>
  <si>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</si>
  <si>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</si>
  <si>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</si>
  <si>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</si>
  <si>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</si>
  <si>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</si>
  <si>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</si>
  <si>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</si>
  <si>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</si>
  <si>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</si>
  <si>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</si>
  <si>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</si>
  <si>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</si>
  <si>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</si>
  <si>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</si>
  <si>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</si>
  <si>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</si>
  <si>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</si>
  <si>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</si>
  <si>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</si>
  <si>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</si>
  <si>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</si>
  <si>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</si>
  <si>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</si>
  <si>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</si>
  <si>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</si>
  <si>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</si>
  <si>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</si>
  <si>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</si>
  <si>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</si>
  <si>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</si>
  <si>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</si>
  <si>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</si>
  <si>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</si>
  <si>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</si>
  <si>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</si>
  <si>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</si>
  <si>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</si>
  <si>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</si>
  <si>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</si>
  <si>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</si>
  <si>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</si>
  <si>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</si>
  <si>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</si>
  <si>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</si>
  <si>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</si>
  <si>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</si>
  <si>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</si>
  <si>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Hydrogen</t>
  </si>
  <si>
    <t>Petrol</t>
  </si>
  <si>
    <t>PHEV</t>
  </si>
  <si>
    <t>Passenger, SUV, Light Commercial</t>
  </si>
  <si>
    <t>USA</t>
  </si>
  <si>
    <t>Wales</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</si>
  <si>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</si>
  <si>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</si>
  <si>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</si>
  <si>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</si>
  <si>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</si>
  <si>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</si>
  <si>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</si>
  <si>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</si>
  <si>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</si>
  <si>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</si>
  <si>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</si>
  <si>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</si>
  <si>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</si>
  <si>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</si>
  <si>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</si>
  <si>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</si>
  <si>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</si>
  <si>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</si>
  <si>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</si>
  <si>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</si>
  <si>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</si>
  <si>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</si>
  <si>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</si>
  <si>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</si>
  <si>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</si>
  <si>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</si>
  <si>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</si>
  <si>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</si>
  <si>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</si>
  <si>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</si>
  <si>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Honda City</t>
  </si>
  <si>
    <t>Honda Jazz</t>
  </si>
  <si>
    <t>Hyundai i20</t>
  </si>
  <si>
    <t>Kia Rio</t>
  </si>
  <si>
    <t>Mazda2</t>
  </si>
  <si>
    <t>MG MG3</t>
  </si>
  <si>
    <t>Skoda Fabia</t>
  </si>
  <si>
    <t>Suzuki Baleno</t>
  </si>
  <si>
    <t>Suzuki Swift</t>
  </si>
  <si>
    <t>Toyota Yaris</t>
  </si>
  <si>
    <t>Volkswagen Polo</t>
  </si>
  <si>
    <t>Audi A1</t>
  </si>
  <si>
    <t>Citroen C3</t>
  </si>
  <si>
    <t>MINI Hatch</t>
  </si>
  <si>
    <t>Alfa Romeo Giulietta</t>
  </si>
  <si>
    <t>Ford Focus</t>
  </si>
  <si>
    <t>Honda Civic</t>
  </si>
  <si>
    <t>Hyundai Elantra</t>
  </si>
  <si>
    <t>Hyundai i30</t>
  </si>
  <si>
    <t>Hyundai Ioniq</t>
  </si>
  <si>
    <t>Kia Cerato</t>
  </si>
  <si>
    <t>Mazda3</t>
  </si>
  <si>
    <t>Peugeot 308</t>
  </si>
  <si>
    <t>Renault Megane</t>
  </si>
  <si>
    <t>Skoda Scala</t>
  </si>
  <si>
    <t>Subaru Impreza</t>
  </si>
  <si>
    <t>Subaru WRX</t>
  </si>
  <si>
    <t>Toyota Corolla</t>
  </si>
  <si>
    <t>Toyota Prius</t>
  </si>
  <si>
    <t>Toyota Prius V</t>
  </si>
  <si>
    <t>Volkswagen Golf</t>
  </si>
  <si>
    <t>Audi A3</t>
  </si>
  <si>
    <t>BMW 1 Series</t>
  </si>
  <si>
    <t>BMW 2 Series Gran Coupe</t>
  </si>
  <si>
    <t>BMW i3</t>
  </si>
  <si>
    <t>Lexus CT200H</t>
  </si>
  <si>
    <t>Mercedes-Benz A-Class</t>
  </si>
  <si>
    <t>Mercedes-Benz B-Class</t>
  </si>
  <si>
    <t>MINI Clubman</t>
  </si>
  <si>
    <t>Nissan Leaf</t>
  </si>
  <si>
    <t>Ford Mondeo</t>
  </si>
  <si>
    <t>Honda Accord</t>
  </si>
  <si>
    <t>Hyundai Sonata</t>
  </si>
  <si>
    <t>Mazda6</t>
  </si>
  <si>
    <t>Peugeot 508</t>
  </si>
  <si>
    <t>Skoda Octavia</t>
  </si>
  <si>
    <t>Subaru Levorg</t>
  </si>
  <si>
    <t>Subaru Liberty</t>
  </si>
  <si>
    <t>Toyota Camry</t>
  </si>
  <si>
    <t>Volkswagen Passat</t>
  </si>
  <si>
    <t>Alfa Romeo Giulia</t>
  </si>
  <si>
    <t>Audi A4</t>
  </si>
  <si>
    <t>Audi A5 Sportback</t>
  </si>
  <si>
    <t>BMW 3 Series</t>
  </si>
  <si>
    <t>BMW 4 Series Gran Coupe</t>
  </si>
  <si>
    <t>BMW i4</t>
  </si>
  <si>
    <t>Genesis G70</t>
  </si>
  <si>
    <t>Jaguar XE</t>
  </si>
  <si>
    <t>Lexus ES</t>
  </si>
  <si>
    <t>Lexus IS</t>
  </si>
  <si>
    <t>Mercedes-Benz C-Class</t>
  </si>
  <si>
    <t>Mercedes-Benz CLA-Class</t>
  </si>
  <si>
    <t>Polestar 2</t>
  </si>
  <si>
    <t>Tesla Model 3</t>
  </si>
  <si>
    <t>Volkswagen Arteon</t>
  </si>
  <si>
    <t>Volvo S60</t>
  </si>
  <si>
    <t>Volvo V60</t>
  </si>
  <si>
    <t>Volvo V60 Cross Country</t>
  </si>
  <si>
    <t>Kia Stinger</t>
  </si>
  <si>
    <t>Skoda Superb</t>
  </si>
  <si>
    <t>Audi A6</t>
  </si>
  <si>
    <t>Audi A7</t>
  </si>
  <si>
    <t>BMW 5 Series</t>
  </si>
  <si>
    <t>Genesis G80</t>
  </si>
  <si>
    <t>Jaguar XF</t>
  </si>
  <si>
    <t>Maserati Ghibli</t>
  </si>
  <si>
    <t>Mercedes-Benz CLS-Class</t>
  </si>
  <si>
    <t>Mercedes-Benz E-Class</t>
  </si>
  <si>
    <t>Porsche Taycan</t>
  </si>
  <si>
    <t>Toyota Mirai</t>
  </si>
  <si>
    <t>Chrysler 300</t>
  </si>
  <si>
    <t>Audi A8</t>
  </si>
  <si>
    <t>Bentley Sedan</t>
  </si>
  <si>
    <t>BMW 6 Series GT</t>
  </si>
  <si>
    <t>BMW 7 Series</t>
  </si>
  <si>
    <t>BMW 8 Series Gran Coupe</t>
  </si>
  <si>
    <t>Jaguar XJ Series</t>
  </si>
  <si>
    <t>Lexus LS</t>
  </si>
  <si>
    <t>Maserati Quattroporte</t>
  </si>
  <si>
    <t>Mercedes-AMG GT 4D</t>
  </si>
  <si>
    <t>Mercedes-Benz S-Class</t>
  </si>
  <si>
    <t>Porsche Panamera</t>
  </si>
  <si>
    <t>Rolls-Royce Sedan</t>
  </si>
  <si>
    <t>Honda Odyssey</t>
  </si>
  <si>
    <t>Hyundai iMAX</t>
  </si>
  <si>
    <t>Hyundai Staria</t>
  </si>
  <si>
    <t>Kia Carnival</t>
  </si>
  <si>
    <t>LDV G10 Wagon</t>
  </si>
  <si>
    <t>Toyota Tarago</t>
  </si>
  <si>
    <t>Volkswagen Caddy</t>
  </si>
  <si>
    <t>Volkswagen Caravelle</t>
  </si>
  <si>
    <t>Volkswagen Multivan</t>
  </si>
  <si>
    <t>Mercedes-Benz Marco Polo</t>
  </si>
  <si>
    <t>Mercedes-Benz Valente</t>
  </si>
  <si>
    <t>Mercedes-Benz V-Class</t>
  </si>
  <si>
    <t>Toyota Granvia</t>
  </si>
  <si>
    <t>Volkswagen California</t>
  </si>
  <si>
    <t>Audi A3 Convertible</t>
  </si>
  <si>
    <t>BMW 2 Series Coupe/Conv</t>
  </si>
  <si>
    <t>Ford Mustang</t>
  </si>
  <si>
    <t>Hyundai Veloster</t>
  </si>
  <si>
    <t>Mazda MX5</t>
  </si>
  <si>
    <t>MINI Cabrio</t>
  </si>
  <si>
    <t>Nissan 370Z</t>
  </si>
  <si>
    <t>Subaru BRZ</t>
  </si>
  <si>
    <t>Toyota 86</t>
  </si>
  <si>
    <t>Alpine A110</t>
  </si>
  <si>
    <t>Audi A5</t>
  </si>
  <si>
    <t>Audi TT</t>
  </si>
  <si>
    <t>BMW 4 Series Coupe/Conv</t>
  </si>
  <si>
    <t>BMW Z4</t>
  </si>
  <si>
    <t>Chevrolet Corvette Stingray</t>
  </si>
  <si>
    <t>Jaguar F-Type</t>
  </si>
  <si>
    <t>Lexus LC</t>
  </si>
  <si>
    <t>Lexus RC</t>
  </si>
  <si>
    <t>Lotus Elise</t>
  </si>
  <si>
    <t>Lotus Evora</t>
  </si>
  <si>
    <t>Lotus Exige</t>
  </si>
  <si>
    <t>Mercedes-Benz C-Class Cpe/Conv</t>
  </si>
  <si>
    <t>Mercedes-Benz E-Class Cpe/Conv</t>
  </si>
  <si>
    <t>Porsche Boxster</t>
  </si>
  <si>
    <t>Porsche Cayman</t>
  </si>
  <si>
    <t>Toyota Supra</t>
  </si>
  <si>
    <t>Aston Martin Coupe/Conv</t>
  </si>
  <si>
    <t>Audi R8</t>
  </si>
  <si>
    <t>Bentley Coupe/Conv</t>
  </si>
  <si>
    <t>BMW 8 Series</t>
  </si>
  <si>
    <t>Ferrari Coupe/Conv</t>
  </si>
  <si>
    <t>Lamborghini Coupe/Conv</t>
  </si>
  <si>
    <t>Maserati Coupe/Conv</t>
  </si>
  <si>
    <t>McLaren Coupe/Conv</t>
  </si>
  <si>
    <t>Mercedes-AMG GT Cpe/Conv</t>
  </si>
  <si>
    <t>Nissan GT-R</t>
  </si>
  <si>
    <t>Porsche 911</t>
  </si>
  <si>
    <t>Rolls-Royce Coupe/Conv</t>
  </si>
  <si>
    <t>Citroen C3 Aircross</t>
  </si>
  <si>
    <t>Ford Puma</t>
  </si>
  <si>
    <t>Hyundai Venue</t>
  </si>
  <si>
    <t>Kia Stonic</t>
  </si>
  <si>
    <t>Mazda CX-3</t>
  </si>
  <si>
    <t>Nissan Juke</t>
  </si>
  <si>
    <t>Renault Captur</t>
  </si>
  <si>
    <t>Suzuki Ignis</t>
  </si>
  <si>
    <t>Suzuki Jimny</t>
  </si>
  <si>
    <t>Toyota Yaris Cross</t>
  </si>
  <si>
    <t>Volkswagen T-Cross</t>
  </si>
  <si>
    <t>Citroen C4</t>
  </si>
  <si>
    <t>GWM Haval H2</t>
  </si>
  <si>
    <t>GWM Haval Jolion</t>
  </si>
  <si>
    <t>Honda HR-V</t>
  </si>
  <si>
    <t>Hyundai Kona</t>
  </si>
  <si>
    <t>Jeep Compass</t>
  </si>
  <si>
    <t>Kia Niro</t>
  </si>
  <si>
    <t>Kia Seltos</t>
  </si>
  <si>
    <t>Mazda CX-30</t>
  </si>
  <si>
    <t>Mazda MX-30</t>
  </si>
  <si>
    <t>MG ZS</t>
  </si>
  <si>
    <t>Mitsubishi ASX</t>
  </si>
  <si>
    <t>Mitsubishi Eclipse Cross</t>
  </si>
  <si>
    <t>Nissan Qashqai</t>
  </si>
  <si>
    <t>Peugeot 2008</t>
  </si>
  <si>
    <t>Renault Arkana</t>
  </si>
  <si>
    <t>Skoda Kamiq</t>
  </si>
  <si>
    <t>Subaru XV</t>
  </si>
  <si>
    <t>Suzuki S-Cross</t>
  </si>
  <si>
    <t>Suzuki Vitara</t>
  </si>
  <si>
    <t>Toyota C-HR</t>
  </si>
  <si>
    <t>Volkswagen T-Roc</t>
  </si>
  <si>
    <t>Audi Q2</t>
  </si>
  <si>
    <t>Audi Q3</t>
  </si>
  <si>
    <t>BMW X1</t>
  </si>
  <si>
    <t>BMW X2</t>
  </si>
  <si>
    <t>Jaguar E-Pace</t>
  </si>
  <si>
    <t>Lexus UX</t>
  </si>
  <si>
    <t>Mercedes-Benz EQA</t>
  </si>
  <si>
    <t>Mercedes-Benz GLA-Class</t>
  </si>
  <si>
    <t>MINI Countryman</t>
  </si>
  <si>
    <t>Volvo XC40</t>
  </si>
  <si>
    <t>Citroen C5 Aircross</t>
  </si>
  <si>
    <t>Ford Escape</t>
  </si>
  <si>
    <t>GWM Haval H6</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</si>
  <si>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</si>
  <si>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</si>
  <si>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</si>
  <si>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</si>
  <si>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</si>
  <si>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</si>
  <si>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</si>
  <si>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</si>
  <si>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</si>
  <si>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</si>
  <si>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</si>
  <si>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</si>
  <si>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</si>
  <si>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</si>
  <si>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</si>
  <si>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Golf Alltrack</t>
  </si>
  <si>
    <t>Volkswagen Tiguan</t>
  </si>
  <si>
    <t>Alfa Romeo Stelvio</t>
  </si>
  <si>
    <t>Audi Q5</t>
  </si>
  <si>
    <t>BMW X3</t>
  </si>
  <si>
    <t>BMW X4</t>
  </si>
  <si>
    <t>Genesis GV60</t>
  </si>
  <si>
    <t>Genesis GV70</t>
  </si>
  <si>
    <t>Hyundai Ioniq 5</t>
  </si>
  <si>
    <t>Hyundai Nexo</t>
  </si>
  <si>
    <t>Land Rover Discovery Sport</t>
  </si>
  <si>
    <t>Land Rover Range Rover Evoque</t>
  </si>
  <si>
    <t>Lexus NX</t>
  </si>
  <si>
    <t>Mercedes-Benz EQC</t>
  </si>
  <si>
    <t>Mercedes-Benz GLB-Class</t>
  </si>
  <si>
    <t>Mercedes-Benz GLC-Class Coupe</t>
  </si>
  <si>
    <t>Mercedes-Benz GLC-Class Wagon</t>
  </si>
  <si>
    <t>Porsche Macan</t>
  </si>
  <si>
    <t>Volvo XC60</t>
  </si>
  <si>
    <t>Ford Endura</t>
  </si>
  <si>
    <t>Ford Everest</t>
  </si>
  <si>
    <t>GWM Haval H9</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</si>
  <si>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</si>
  <si>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</si>
  <si>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</si>
  <si>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</si>
  <si>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</si>
  <si>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</si>
  <si>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</si>
  <si>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</si>
  <si>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</si>
  <si>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</si>
  <si>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</si>
  <si>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</si>
  <si>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</si>
  <si>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</si>
  <si>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</si>
  <si>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</si>
  <si>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</si>
  <si>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</si>
  <si>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</si>
  <si>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</si>
  <si>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</si>
  <si>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</si>
  <si>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BMW iX</t>
  </si>
  <si>
    <t>BMW X5</t>
  </si>
  <si>
    <t>BMW X6</t>
  </si>
  <si>
    <t>Genesis GV80</t>
  </si>
  <si>
    <t>Jaguar F-Pace</t>
  </si>
  <si>
    <t>Jaguar I-Pace</t>
  </si>
  <si>
    <t>Kia EV6</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</si>
  <si>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</si>
  <si>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</si>
  <si>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</si>
  <si>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</si>
  <si>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</si>
  <si>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</si>
  <si>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</si>
  <si>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</si>
  <si>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</si>
  <si>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</si>
  <si>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</si>
  <si>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</si>
  <si>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</si>
  <si>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Aston Martin DBX</t>
  </si>
  <si>
    <t>Audi Q8</t>
  </si>
  <si>
    <t>Bentley Bentayga</t>
  </si>
  <si>
    <t>BMW X7</t>
  </si>
  <si>
    <t>Lamborghini Urus</t>
  </si>
  <si>
    <t>Land Rover Discovery</t>
  </si>
  <si>
    <t>Land Rover Range Rover</t>
  </si>
  <si>
    <t>Lexus LX</t>
  </si>
  <si>
    <t>Mercedes-Benz G-Class</t>
  </si>
  <si>
    <t>Mercedes-Benz GLS-Class</t>
  </si>
  <si>
    <t>Rolls-Royce Cullinan</t>
  </si>
  <si>
    <t>Ford Transit Bus</t>
  </si>
  <si>
    <t>Iveco Daily Minibus &lt; 20 Seats</t>
  </si>
  <si>
    <t>LDV Deliver 9 Bus</t>
  </si>
  <si>
    <t>Mercedes-Benz Sprinter Bus</t>
  </si>
  <si>
    <t>Renault Master Bus</t>
  </si>
  <si>
    <t>Toyota Hiace Bus</t>
  </si>
  <si>
    <t>Volkswagen Crafter Bus</t>
  </si>
  <si>
    <t>Toyota Coaster</t>
  </si>
  <si>
    <t>Peugeot Partner</t>
  </si>
  <si>
    <t>Renault Kangoo</t>
  </si>
  <si>
    <t>Volkswagen Caddy Van</t>
  </si>
  <si>
    <t>Ford Transit Custom</t>
  </si>
  <si>
    <t>Hyundai iLOAD</t>
  </si>
  <si>
    <t>Hyundai Staria Load</t>
  </si>
  <si>
    <t>LDV G10/G10+</t>
  </si>
  <si>
    <t>LDV V80</t>
  </si>
  <si>
    <t>Mercedes-Benz Vito Van</t>
  </si>
  <si>
    <t>Mitsubishi Express</t>
  </si>
  <si>
    <t>Peugeot Expert</t>
  </si>
  <si>
    <t>Renault Trafic</t>
  </si>
  <si>
    <t>Toyota Hiace Van</t>
  </si>
  <si>
    <t>Volkswagen Transporter</t>
  </si>
  <si>
    <t>Ford Ranger 4X2</t>
  </si>
  <si>
    <t>GWM Steed 4X2</t>
  </si>
  <si>
    <t>GWM Ute 4X2</t>
  </si>
  <si>
    <t>Isuzu Ute D-Max 4X2</t>
  </si>
  <si>
    <t>Mazda BT-50 4X2</t>
  </si>
  <si>
    <t>Mitsubishi Triton 4X2</t>
  </si>
  <si>
    <t>Nissan Navara 4X2</t>
  </si>
  <si>
    <t>Toyota Hilux 4X2</t>
  </si>
  <si>
    <t>Chevrolet Silverado</t>
  </si>
  <si>
    <t>Chevrolet Silverado HD</t>
  </si>
  <si>
    <t>Ford Ranger 4X4</t>
  </si>
  <si>
    <t>GWM Steed 4X4</t>
  </si>
  <si>
    <t>GWM Ute 4X4</t>
  </si>
  <si>
    <t>Isuzu Ute D-Max 4X4</t>
  </si>
  <si>
    <t>Jeep Gladiator</t>
  </si>
  <si>
    <t>LDV T60/T60 MAX 4X4</t>
  </si>
  <si>
    <t>Mazda BT-50 4X4</t>
  </si>
  <si>
    <t>Mercedes-Benz X-Class 4X4</t>
  </si>
  <si>
    <t>Mitsubishi Triton 4X4</t>
  </si>
  <si>
    <t>Nissan Navara 4X4</t>
  </si>
  <si>
    <t>RAM 1500</t>
  </si>
  <si>
    <t>RAM 2500</t>
  </si>
  <si>
    <t>RAM 3500</t>
  </si>
  <si>
    <t>Ssangyong Musso/Musso XLV 4X4</t>
  </si>
  <si>
    <t>Toyota Hilux 4X4</t>
  </si>
  <si>
    <t>Toyota Landcruiser PU/CC</t>
  </si>
  <si>
    <t>Volkswagen Amarok 4X4</t>
  </si>
  <si>
    <t>Fiat Ducato</t>
  </si>
  <si>
    <t>Ford Transit Heavy</t>
  </si>
  <si>
    <t>Fuso Canter (LD)</t>
  </si>
  <si>
    <t>Hino (LD)</t>
  </si>
  <si>
    <t>Hyundai EX4</t>
  </si>
  <si>
    <t>Hyundai EX8</t>
  </si>
  <si>
    <t>Isuzu N-Series (LD)</t>
  </si>
  <si>
    <t>Iveco C/C (LD)</t>
  </si>
  <si>
    <t>Iveco Van (LD)</t>
  </si>
  <si>
    <t>LDV Deliver 9</t>
  </si>
  <si>
    <t>Mercedes-Benz Sprinter</t>
  </si>
  <si>
    <t>Peugeot Boxer</t>
  </si>
  <si>
    <t>Renault Master</t>
  </si>
  <si>
    <t>Volkswagen Crafter</t>
  </si>
  <si>
    <t>DAF (MD)</t>
  </si>
  <si>
    <t>Fuso Fighter (MD)</t>
  </si>
  <si>
    <t>Hino (MD)</t>
  </si>
  <si>
    <t>Hyundai EX10</t>
  </si>
  <si>
    <t>Hyundai EX9</t>
  </si>
  <si>
    <t>Hyundai Pavise</t>
  </si>
  <si>
    <t>Isuzu N-Series (MD)</t>
  </si>
  <si>
    <t>Iveco (MD)</t>
  </si>
  <si>
    <t>MAN (MD)</t>
  </si>
  <si>
    <t>Mercedes (MD)</t>
  </si>
  <si>
    <t>SEA Electric (MD)</t>
  </si>
  <si>
    <t>UD Trucks (MD)</t>
  </si>
  <si>
    <t>Volvo Truck (MD)</t>
  </si>
  <si>
    <t>DAF (HD)</t>
  </si>
  <si>
    <t>Dennis Eagle (HD)</t>
  </si>
  <si>
    <t>Freightliner (HD)</t>
  </si>
  <si>
    <t>Fuso F-Series (HD)</t>
  </si>
  <si>
    <t>Hino (HD)</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</si>
  <si>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</si>
  <si>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</si>
  <si>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</si>
  <si>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</si>
  <si>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</si>
  <si>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</si>
  <si>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</si>
  <si>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</si>
  <si>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</si>
  <si>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</si>
  <si>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</si>
  <si>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</si>
  <si>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</si>
  <si>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</si>
  <si>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</si>
  <si>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</si>
  <si>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</si>
  <si>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</si>
  <si>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</si>
  <si>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</si>
  <si>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</si>
  <si>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</si>
  <si>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</si>
  <si>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</si>
  <si>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</si>
  <si>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</si>
  <si>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</si>
  <si>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</si>
  <si>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</si>
  <si>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</si>
  <si>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</si>
  <si>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</si>
  <si>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</si>
  <si>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</si>
  <si>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</si>
  <si>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</si>
  <si>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</si>
  <si>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</si>
  <si>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</si>
  <si>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</si>
  <si>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</si>
  <si>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</si>
  <si>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</si>
  <si>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</si>
  <si>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</si>
  <si>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</si>
  <si>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</si>
  <si>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</si>
  <si>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</si>
  <si>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</si>
  <si>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</si>
  <si>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</si>
  <si>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</si>
  <si>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</si>
  <si>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</si>
  <si>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</si>
  <si>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</si>
  <si>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</si>
  <si>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</si>
  <si>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</si>
  <si>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</si>
  <si>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</si>
  <si>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</si>
  <si>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</si>
  <si>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</si>
  <si>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</si>
  <si>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</si>
  <si>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</si>
  <si>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Aston Martin Total</t>
  </si>
  <si>
    <t>Audi Total</t>
  </si>
  <si>
    <t>Bentley Total</t>
  </si>
  <si>
    <t>BMW Total</t>
  </si>
  <si>
    <t>Chevrolet Total</t>
  </si>
  <si>
    <t>Chrysler Total</t>
  </si>
  <si>
    <t>Citroen Total</t>
  </si>
  <si>
    <t>Daf Total</t>
  </si>
  <si>
    <t>Dennis Eagle Total</t>
  </si>
  <si>
    <t>Ferrari Total</t>
  </si>
  <si>
    <t>Fiat Total</t>
  </si>
  <si>
    <t>Fiat Professional Total</t>
  </si>
  <si>
    <t>Ford Total</t>
  </si>
  <si>
    <t>Freightliner Total</t>
  </si>
  <si>
    <t>Fuso Total</t>
  </si>
  <si>
    <t>Genesis Total</t>
  </si>
  <si>
    <t>GWM Total</t>
  </si>
  <si>
    <t>Hino Total</t>
  </si>
  <si>
    <t>Honda Total</t>
  </si>
  <si>
    <t>Hyundai Total</t>
  </si>
  <si>
    <t>Hyundai Commercial Vehicles Total</t>
  </si>
  <si>
    <t>International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</si>
  <si>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</si>
  <si>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</si>
  <si>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</si>
  <si>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</si>
  <si>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</si>
  <si>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</si>
  <si>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</si>
  <si>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</si>
  <si>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</si>
  <si>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</si>
  <si>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</si>
  <si>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</si>
  <si>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</si>
  <si>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</si>
  <si>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</si>
  <si>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</si>
  <si>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</si>
  <si>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</si>
  <si>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</si>
  <si>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</si>
  <si>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</si>
  <si>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</si>
  <si>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</si>
  <si>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</si>
  <si>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</si>
  <si>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</si>
  <si>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Polestar Total</t>
  </si>
  <si>
    <t>Porsche Total</t>
  </si>
  <si>
    <t>RAM Total</t>
  </si>
  <si>
    <t>Renault Total</t>
  </si>
  <si>
    <t>Rolls-Royce Total</t>
  </si>
  <si>
    <t>Scania Total</t>
  </si>
  <si>
    <t>SEA Electric Total</t>
  </si>
  <si>
    <t>Skoda Total</t>
  </si>
  <si>
    <t>SsangYong Total</t>
  </si>
  <si>
    <t>Subaru Total</t>
  </si>
  <si>
    <t>Suzuki Total</t>
  </si>
  <si>
    <t>Tesla Total</t>
  </si>
  <si>
    <t>Toyota Total</t>
  </si>
  <si>
    <t>UD Trucks Total</t>
  </si>
  <si>
    <t>Volkswagen Total</t>
  </si>
  <si>
    <t>Volvo Car Total</t>
  </si>
  <si>
    <t>Volvo Commercial Total</t>
  </si>
  <si>
    <t>Western Star Total</t>
  </si>
  <si>
    <t>Copyright © 2022 Federal Chamber of Automotive Industries (FCAI). No reproduction, distribution or transmission of the copyright materials contained in the VFACTS™ Reports in whole or in part is permitted without the prior permission of the FCAI.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</si>
</sst>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99</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100</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2022</v>
      </c>
      <c r="D13" s="131">
        <f>C13-1</f>
        <v>2021</v>
      </c>
      <c r="E13" s="130">
        <f>C13</f>
        <v>2022</v>
      </c>
      <c r="F13" s="131">
        <f>D13</f>
        <v>2021</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101</v>
      </c>
      <c r="C15" s="109">
        <v>1486</v>
      </c>
      <c r="D15" s="110">
        <v>1681</v>
      </c>
      <c r="E15" s="109">
        <v>8145</v>
      </c>
      <c r="F15" s="110">
        <v>8984</v>
      </c>
      <c r="G15" s="111"/>
      <c r="H15" s="109">
        <f t="shared" ref="H15:H22" si="0">C15-D15</f>
        <v>-195</v>
      </c>
      <c r="I15" s="110">
        <f t="shared" ref="I15:I22" si="1">E15-F15</f>
        <v>-839</v>
      </c>
      <c r="J15" s="112">
        <f t="shared" ref="J15:J22" si="2">IF(D15=0, "-", IF(H15/D15&lt;10, H15/D15, "&gt;999%"))</f>
        <v>-0.11600237953599048</v>
      </c>
      <c r="K15" s="113">
        <f t="shared" ref="K15:K22" si="3">IF(F15=0, "-", IF(I15/F15&lt;10, I15/F15, "&gt;999%"))</f>
        <v>-9.3388245770258241E-2</v>
      </c>
      <c r="L15" s="99"/>
    </row>
    <row r="16" spans="1:12" ht="15" x14ac:dyDescent="0.2">
      <c r="A16" s="99"/>
      <c r="B16" s="108" t="s">
        <v>102</v>
      </c>
      <c r="C16" s="109">
        <v>32027</v>
      </c>
      <c r="D16" s="110">
        <v>34633</v>
      </c>
      <c r="E16" s="109">
        <v>169835</v>
      </c>
      <c r="F16" s="110">
        <v>181900</v>
      </c>
      <c r="G16" s="111"/>
      <c r="H16" s="109">
        <f t="shared" si="0"/>
        <v>-2606</v>
      </c>
      <c r="I16" s="110">
        <f t="shared" si="1"/>
        <v>-12065</v>
      </c>
      <c r="J16" s="112">
        <f t="shared" si="2"/>
        <v>-7.5246152513498685E-2</v>
      </c>
      <c r="K16" s="113">
        <f t="shared" si="3"/>
        <v>-6.6327652556349648E-2</v>
      </c>
      <c r="L16" s="99"/>
    </row>
    <row r="17" spans="1:12" ht="15" x14ac:dyDescent="0.2">
      <c r="A17" s="99"/>
      <c r="B17" s="108" t="s">
        <v>103</v>
      </c>
      <c r="C17" s="109">
        <v>1115</v>
      </c>
      <c r="D17" s="110">
        <v>959</v>
      </c>
      <c r="E17" s="109">
        <v>5197</v>
      </c>
      <c r="F17" s="110">
        <v>5197</v>
      </c>
      <c r="G17" s="111"/>
      <c r="H17" s="109">
        <f t="shared" si="0"/>
        <v>156</v>
      </c>
      <c r="I17" s="110">
        <f t="shared" si="1"/>
        <v>0</v>
      </c>
      <c r="J17" s="112">
        <f t="shared" si="2"/>
        <v>0.16266944734098018</v>
      </c>
      <c r="K17" s="113">
        <f t="shared" si="3"/>
        <v>0</v>
      </c>
      <c r="L17" s="99"/>
    </row>
    <row r="18" spans="1:12" ht="15" x14ac:dyDescent="0.2">
      <c r="A18" s="99"/>
      <c r="B18" s="108" t="s">
        <v>104</v>
      </c>
      <c r="C18" s="109">
        <v>21983</v>
      </c>
      <c r="D18" s="110">
        <v>25321</v>
      </c>
      <c r="E18" s="109">
        <v>115003</v>
      </c>
      <c r="F18" s="110">
        <v>122849</v>
      </c>
      <c r="G18" s="111"/>
      <c r="H18" s="109">
        <f t="shared" si="0"/>
        <v>-3338</v>
      </c>
      <c r="I18" s="110">
        <f t="shared" si="1"/>
        <v>-7846</v>
      </c>
      <c r="J18" s="112">
        <f t="shared" si="2"/>
        <v>-0.13182733699300975</v>
      </c>
      <c r="K18" s="113">
        <f t="shared" si="3"/>
        <v>-6.3867023744597032E-2</v>
      </c>
      <c r="L18" s="99"/>
    </row>
    <row r="19" spans="1:12" ht="15" x14ac:dyDescent="0.2">
      <c r="A19" s="99"/>
      <c r="B19" s="108" t="s">
        <v>105</v>
      </c>
      <c r="C19" s="109">
        <v>6214</v>
      </c>
      <c r="D19" s="110">
        <v>6802</v>
      </c>
      <c r="E19" s="109">
        <v>35131</v>
      </c>
      <c r="F19" s="110">
        <v>36274</v>
      </c>
      <c r="G19" s="111"/>
      <c r="H19" s="109">
        <f t="shared" si="0"/>
        <v>-588</v>
      </c>
      <c r="I19" s="110">
        <f t="shared" si="1"/>
        <v>-1143</v>
      </c>
      <c r="J19" s="112">
        <f t="shared" si="2"/>
        <v>-8.6445163187297849E-2</v>
      </c>
      <c r="K19" s="113">
        <f t="shared" si="3"/>
        <v>-3.1510172575398357E-2</v>
      </c>
      <c r="L19" s="99"/>
    </row>
    <row r="20" spans="1:12" ht="15" x14ac:dyDescent="0.2">
      <c r="A20" s="99"/>
      <c r="B20" s="108" t="s">
        <v>106</v>
      </c>
      <c r="C20" s="109">
        <v>1572</v>
      </c>
      <c r="D20" s="110">
        <v>1899</v>
      </c>
      <c r="E20" s="109">
        <v>9486</v>
      </c>
      <c r="F20" s="110">
        <v>9507</v>
      </c>
      <c r="G20" s="111"/>
      <c r="H20" s="109">
        <f t="shared" si="0"/>
        <v>-327</v>
      </c>
      <c r="I20" s="110">
        <f t="shared" si="1"/>
        <v>-21</v>
      </c>
      <c r="J20" s="112">
        <f t="shared" si="2"/>
        <v>-0.17219589257503951</v>
      </c>
      <c r="K20" s="113">
        <f t="shared" si="3"/>
        <v>-2.208898706216472E-3</v>
      </c>
      <c r="L20" s="99"/>
    </row>
    <row r="21" spans="1:12" ht="15" x14ac:dyDescent="0.2">
      <c r="A21" s="99"/>
      <c r="B21" s="108" t="s">
        <v>107</v>
      </c>
      <c r="C21" s="109">
        <v>25764</v>
      </c>
      <c r="D21" s="110">
        <v>29332</v>
      </c>
      <c r="E21" s="109">
        <v>141996</v>
      </c>
      <c r="F21" s="110">
        <v>146231</v>
      </c>
      <c r="G21" s="111"/>
      <c r="H21" s="109">
        <f t="shared" si="0"/>
        <v>-3568</v>
      </c>
      <c r="I21" s="110">
        <f t="shared" si="1"/>
        <v>-4235</v>
      </c>
      <c r="J21" s="112">
        <f t="shared" si="2"/>
        <v>-0.1216418928133097</v>
      </c>
      <c r="K21" s="113">
        <f t="shared" si="3"/>
        <v>-2.8961027415527488E-2</v>
      </c>
      <c r="L21" s="99"/>
    </row>
    <row r="22" spans="1:12" ht="15" x14ac:dyDescent="0.2">
      <c r="A22" s="99"/>
      <c r="B22" s="108" t="s">
        <v>108</v>
      </c>
      <c r="C22" s="109">
        <v>9813</v>
      </c>
      <c r="D22" s="110">
        <v>10037</v>
      </c>
      <c r="E22" s="109">
        <v>53065</v>
      </c>
      <c r="F22" s="110">
        <v>56526</v>
      </c>
      <c r="G22" s="111"/>
      <c r="H22" s="109">
        <f t="shared" si="0"/>
        <v>-224</v>
      </c>
      <c r="I22" s="110">
        <f t="shared" si="1"/>
        <v>-3461</v>
      </c>
      <c r="J22" s="112">
        <f t="shared" si="2"/>
        <v>-2.2317425525555445E-2</v>
      </c>
      <c r="K22" s="113">
        <f t="shared" si="3"/>
        <v>-6.1228461239075826E-2</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99974</v>
      </c>
      <c r="D24" s="121">
        <f>SUM(D15:D23)</f>
        <v>110664</v>
      </c>
      <c r="E24" s="120">
        <f>SUM(E15:E23)</f>
        <v>537858</v>
      </c>
      <c r="F24" s="121">
        <f>SUM(F15:F23)</f>
        <v>567468</v>
      </c>
      <c r="G24" s="122"/>
      <c r="H24" s="120">
        <f>SUM(H15:H23)</f>
        <v>-10690</v>
      </c>
      <c r="I24" s="121">
        <f>SUM(I15:I23)</f>
        <v>-29610</v>
      </c>
      <c r="J24" s="123">
        <f>IF(D24=0, 0, H24/D24)</f>
        <v>-9.6598713222005347E-2</v>
      </c>
      <c r="K24" s="124">
        <f>IF(F24=0, 0, I24/F24)</f>
        <v>-5.2179153714394466E-2</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698</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00"/>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100</v>
      </c>
      <c r="C2" s="198"/>
      <c r="D2" s="198"/>
      <c r="E2" s="203"/>
      <c r="F2" s="203"/>
      <c r="G2" s="203"/>
      <c r="H2" s="203"/>
      <c r="I2" s="203"/>
      <c r="J2" s="203"/>
      <c r="K2" s="203"/>
    </row>
    <row r="4" spans="1:11" ht="15.75" x14ac:dyDescent="0.25">
      <c r="A4" s="164" t="s">
        <v>120</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120</v>
      </c>
      <c r="B6" s="61" t="s">
        <v>12</v>
      </c>
      <c r="C6" s="62" t="s">
        <v>13</v>
      </c>
      <c r="D6" s="61" t="s">
        <v>12</v>
      </c>
      <c r="E6" s="63" t="s">
        <v>13</v>
      </c>
      <c r="F6" s="62" t="s">
        <v>12</v>
      </c>
      <c r="G6" s="62" t="s">
        <v>13</v>
      </c>
      <c r="H6" s="61" t="s">
        <v>12</v>
      </c>
      <c r="I6" s="63" t="s">
        <v>13</v>
      </c>
      <c r="J6" s="61"/>
      <c r="K6" s="63"/>
    </row>
    <row r="7" spans="1:11" x14ac:dyDescent="0.2">
      <c r="A7" s="7" t="s">
        <v>347</v>
      </c>
      <c r="B7" s="65">
        <v>0</v>
      </c>
      <c r="C7" s="34">
        <f>IF(B19=0, "-", B7/B19)</f>
        <v>0</v>
      </c>
      <c r="D7" s="65">
        <v>0</v>
      </c>
      <c r="E7" s="9">
        <f>IF(D19=0, "-", D7/D19)</f>
        <v>0</v>
      </c>
      <c r="F7" s="81">
        <v>0</v>
      </c>
      <c r="G7" s="34">
        <f>IF(F19=0, "-", F7/F19)</f>
        <v>0</v>
      </c>
      <c r="H7" s="65">
        <v>2</v>
      </c>
      <c r="I7" s="9">
        <f>IF(H19=0, "-", H7/H19)</f>
        <v>2.244668911335578E-4</v>
      </c>
      <c r="J7" s="8" t="str">
        <f t="shared" ref="J7:J17" si="0">IF(D7=0, "-", IF((B7-D7)/D7&lt;10, (B7-D7)/D7, "&gt;999%"))</f>
        <v>-</v>
      </c>
      <c r="K7" s="9">
        <f t="shared" ref="K7:K17" si="1">IF(H7=0, "-", IF((F7-H7)/H7&lt;10, (F7-H7)/H7, "&gt;999%"))</f>
        <v>-1</v>
      </c>
    </row>
    <row r="8" spans="1:11" x14ac:dyDescent="0.2">
      <c r="A8" s="7" t="s">
        <v>348</v>
      </c>
      <c r="B8" s="65">
        <v>98</v>
      </c>
      <c r="C8" s="34">
        <f>IF(B19=0, "-", B8/B19)</f>
        <v>5.4779206260480717E-2</v>
      </c>
      <c r="D8" s="65">
        <v>80</v>
      </c>
      <c r="E8" s="9">
        <f>IF(D19=0, "-", D8/D19)</f>
        <v>4.9261083743842367E-2</v>
      </c>
      <c r="F8" s="81">
        <v>254</v>
      </c>
      <c r="G8" s="34">
        <f>IF(F19=0, "-", F8/F19)</f>
        <v>2.9357374017568192E-2</v>
      </c>
      <c r="H8" s="65">
        <v>479</v>
      </c>
      <c r="I8" s="9">
        <f>IF(H19=0, "-", H8/H19)</f>
        <v>5.3759820426487095E-2</v>
      </c>
      <c r="J8" s="8">
        <f t="shared" si="0"/>
        <v>0.22500000000000001</v>
      </c>
      <c r="K8" s="9">
        <f t="shared" si="1"/>
        <v>-0.46972860125260962</v>
      </c>
    </row>
    <row r="9" spans="1:11" x14ac:dyDescent="0.2">
      <c r="A9" s="7" t="s">
        <v>349</v>
      </c>
      <c r="B9" s="65">
        <v>188</v>
      </c>
      <c r="C9" s="34">
        <f>IF(B19=0, "-", B9/B19)</f>
        <v>0.10508664058133035</v>
      </c>
      <c r="D9" s="65">
        <v>154</v>
      </c>
      <c r="E9" s="9">
        <f>IF(D19=0, "-", D9/D19)</f>
        <v>9.4827586206896547E-2</v>
      </c>
      <c r="F9" s="81">
        <v>1162</v>
      </c>
      <c r="G9" s="34">
        <f>IF(F19=0, "-", F9/F19)</f>
        <v>0.13430420711974109</v>
      </c>
      <c r="H9" s="65">
        <v>844</v>
      </c>
      <c r="I9" s="9">
        <f>IF(H19=0, "-", H9/H19)</f>
        <v>9.4725028058361388E-2</v>
      </c>
      <c r="J9" s="8">
        <f t="shared" si="0"/>
        <v>0.22077922077922077</v>
      </c>
      <c r="K9" s="9">
        <f t="shared" si="1"/>
        <v>0.37677725118483413</v>
      </c>
    </row>
    <row r="10" spans="1:11" x14ac:dyDescent="0.2">
      <c r="A10" s="7" t="s">
        <v>350</v>
      </c>
      <c r="B10" s="65">
        <v>348</v>
      </c>
      <c r="C10" s="34">
        <f>IF(B19=0, "-", B10/B19)</f>
        <v>0.19452207937395194</v>
      </c>
      <c r="D10" s="65">
        <v>243</v>
      </c>
      <c r="E10" s="9">
        <f>IF(D19=0, "-", D10/D19)</f>
        <v>0.14963054187192118</v>
      </c>
      <c r="F10" s="81">
        <v>1605</v>
      </c>
      <c r="G10" s="34">
        <f>IF(F19=0, "-", F10/F19)</f>
        <v>0.18550624133148405</v>
      </c>
      <c r="H10" s="65">
        <v>1081</v>
      </c>
      <c r="I10" s="9">
        <f>IF(H19=0, "-", H10/H19)</f>
        <v>0.121324354657688</v>
      </c>
      <c r="J10" s="8">
        <f t="shared" si="0"/>
        <v>0.43209876543209874</v>
      </c>
      <c r="K10" s="9">
        <f t="shared" si="1"/>
        <v>0.48473635522664199</v>
      </c>
    </row>
    <row r="11" spans="1:11" x14ac:dyDescent="0.2">
      <c r="A11" s="7" t="s">
        <v>351</v>
      </c>
      <c r="B11" s="65">
        <v>511</v>
      </c>
      <c r="C11" s="34">
        <f>IF(B19=0, "-", B11/B19)</f>
        <v>0.28563443264393518</v>
      </c>
      <c r="D11" s="65">
        <v>413</v>
      </c>
      <c r="E11" s="9">
        <f>IF(D19=0, "-", D11/D19)</f>
        <v>0.25431034482758619</v>
      </c>
      <c r="F11" s="81">
        <v>1779</v>
      </c>
      <c r="G11" s="34">
        <f>IF(F19=0, "-", F11/F19)</f>
        <v>0.20561719833564493</v>
      </c>
      <c r="H11" s="65">
        <v>2913</v>
      </c>
      <c r="I11" s="9">
        <f>IF(H19=0, "-", H11/H19)</f>
        <v>0.32693602693602691</v>
      </c>
      <c r="J11" s="8">
        <f t="shared" si="0"/>
        <v>0.23728813559322035</v>
      </c>
      <c r="K11" s="9">
        <f t="shared" si="1"/>
        <v>-0.38928939237899074</v>
      </c>
    </row>
    <row r="12" spans="1:11" x14ac:dyDescent="0.2">
      <c r="A12" s="7" t="s">
        <v>352</v>
      </c>
      <c r="B12" s="65">
        <v>41</v>
      </c>
      <c r="C12" s="34">
        <f>IF(B19=0, "-", B12/B19)</f>
        <v>2.2917831190609278E-2</v>
      </c>
      <c r="D12" s="65">
        <v>61</v>
      </c>
      <c r="E12" s="9">
        <f>IF(D19=0, "-", D12/D19)</f>
        <v>3.7561576354679806E-2</v>
      </c>
      <c r="F12" s="81">
        <v>245</v>
      </c>
      <c r="G12" s="34">
        <f>IF(F19=0, "-", F12/F19)</f>
        <v>2.8317152103559871E-2</v>
      </c>
      <c r="H12" s="65">
        <v>296</v>
      </c>
      <c r="I12" s="9">
        <f>IF(H19=0, "-", H12/H19)</f>
        <v>3.3221099887766552E-2</v>
      </c>
      <c r="J12" s="8">
        <f t="shared" si="0"/>
        <v>-0.32786885245901637</v>
      </c>
      <c r="K12" s="9">
        <f t="shared" si="1"/>
        <v>-0.17229729729729729</v>
      </c>
    </row>
    <row r="13" spans="1:11" x14ac:dyDescent="0.2">
      <c r="A13" s="7" t="s">
        <v>353</v>
      </c>
      <c r="B13" s="65">
        <v>26</v>
      </c>
      <c r="C13" s="34">
        <f>IF(B19=0, "-", B13/B19)</f>
        <v>1.4533258803801007E-2</v>
      </c>
      <c r="D13" s="65">
        <v>27</v>
      </c>
      <c r="E13" s="9">
        <f>IF(D19=0, "-", D13/D19)</f>
        <v>1.6625615763546799E-2</v>
      </c>
      <c r="F13" s="81">
        <v>222</v>
      </c>
      <c r="G13" s="34">
        <f>IF(F19=0, "-", F13/F19)</f>
        <v>2.5658807212205269E-2</v>
      </c>
      <c r="H13" s="65">
        <v>46</v>
      </c>
      <c r="I13" s="9">
        <f>IF(H19=0, "-", H13/H19)</f>
        <v>5.1627384960718295E-3</v>
      </c>
      <c r="J13" s="8">
        <f t="shared" si="0"/>
        <v>-3.7037037037037035E-2</v>
      </c>
      <c r="K13" s="9">
        <f t="shared" si="1"/>
        <v>3.8260869565217392</v>
      </c>
    </row>
    <row r="14" spans="1:11" x14ac:dyDescent="0.2">
      <c r="A14" s="7" t="s">
        <v>354</v>
      </c>
      <c r="B14" s="65">
        <v>44</v>
      </c>
      <c r="C14" s="34">
        <f>IF(B19=0, "-", B14/B19)</f>
        <v>2.4594745667970933E-2</v>
      </c>
      <c r="D14" s="65">
        <v>54</v>
      </c>
      <c r="E14" s="9">
        <f>IF(D19=0, "-", D14/D19)</f>
        <v>3.3251231527093597E-2</v>
      </c>
      <c r="F14" s="81">
        <v>357</v>
      </c>
      <c r="G14" s="34">
        <f>IF(F19=0, "-", F14/F19)</f>
        <v>4.12621359223301E-2</v>
      </c>
      <c r="H14" s="65">
        <v>235</v>
      </c>
      <c r="I14" s="9">
        <f>IF(H19=0, "-", H14/H19)</f>
        <v>2.6374859708193043E-2</v>
      </c>
      <c r="J14" s="8">
        <f t="shared" si="0"/>
        <v>-0.18518518518518517</v>
      </c>
      <c r="K14" s="9">
        <f t="shared" si="1"/>
        <v>0.51914893617021274</v>
      </c>
    </row>
    <row r="15" spans="1:11" x14ac:dyDescent="0.2">
      <c r="A15" s="7" t="s">
        <v>355</v>
      </c>
      <c r="B15" s="65">
        <v>126</v>
      </c>
      <c r="C15" s="34">
        <f>IF(B19=0, "-", B15/B19)</f>
        <v>7.0430408049189486E-2</v>
      </c>
      <c r="D15" s="65">
        <v>150</v>
      </c>
      <c r="E15" s="9">
        <f>IF(D19=0, "-", D15/D19)</f>
        <v>9.2364532019704432E-2</v>
      </c>
      <c r="F15" s="81">
        <v>651</v>
      </c>
      <c r="G15" s="34">
        <f>IF(F19=0, "-", F15/F19)</f>
        <v>7.5242718446601936E-2</v>
      </c>
      <c r="H15" s="65">
        <v>355</v>
      </c>
      <c r="I15" s="9">
        <f>IF(H19=0, "-", H15/H19)</f>
        <v>3.9842873176206509E-2</v>
      </c>
      <c r="J15" s="8">
        <f t="shared" si="0"/>
        <v>-0.16</v>
      </c>
      <c r="K15" s="9">
        <f t="shared" si="1"/>
        <v>0.83380281690140845</v>
      </c>
    </row>
    <row r="16" spans="1:11" x14ac:dyDescent="0.2">
      <c r="A16" s="7" t="s">
        <v>356</v>
      </c>
      <c r="B16" s="65">
        <v>239</v>
      </c>
      <c r="C16" s="34">
        <f>IF(B19=0, "-", B16/B19)</f>
        <v>0.13359418669647849</v>
      </c>
      <c r="D16" s="65">
        <v>213</v>
      </c>
      <c r="E16" s="9">
        <f>IF(D19=0, "-", D16/D19)</f>
        <v>0.13115763546798029</v>
      </c>
      <c r="F16" s="81">
        <v>1419</v>
      </c>
      <c r="G16" s="34">
        <f>IF(F19=0, "-", F16/F19)</f>
        <v>0.16400832177531208</v>
      </c>
      <c r="H16" s="65">
        <v>1444</v>
      </c>
      <c r="I16" s="9">
        <f>IF(H19=0, "-", H16/H19)</f>
        <v>0.16206509539842873</v>
      </c>
      <c r="J16" s="8">
        <f t="shared" si="0"/>
        <v>0.12206572769953052</v>
      </c>
      <c r="K16" s="9">
        <f t="shared" si="1"/>
        <v>-1.7313019390581719E-2</v>
      </c>
    </row>
    <row r="17" spans="1:11" x14ac:dyDescent="0.2">
      <c r="A17" s="7" t="s">
        <v>357</v>
      </c>
      <c r="B17" s="65">
        <v>168</v>
      </c>
      <c r="C17" s="34">
        <f>IF(B19=0, "-", B17/B19)</f>
        <v>9.3907210732252652E-2</v>
      </c>
      <c r="D17" s="65">
        <v>229</v>
      </c>
      <c r="E17" s="9">
        <f>IF(D19=0, "-", D17/D19)</f>
        <v>0.14100985221674878</v>
      </c>
      <c r="F17" s="81">
        <v>958</v>
      </c>
      <c r="G17" s="34">
        <f>IF(F19=0, "-", F17/F19)</f>
        <v>0.11072584373555247</v>
      </c>
      <c r="H17" s="65">
        <v>1215</v>
      </c>
      <c r="I17" s="9">
        <f>IF(H19=0, "-", H17/H19)</f>
        <v>0.13636363636363635</v>
      </c>
      <c r="J17" s="8">
        <f t="shared" si="0"/>
        <v>-0.26637554585152839</v>
      </c>
      <c r="K17" s="9">
        <f t="shared" si="1"/>
        <v>-0.21152263374485597</v>
      </c>
    </row>
    <row r="18" spans="1:11" x14ac:dyDescent="0.2">
      <c r="A18" s="2"/>
      <c r="B18" s="68"/>
      <c r="C18" s="33"/>
      <c r="D18" s="68"/>
      <c r="E18" s="6"/>
      <c r="F18" s="82"/>
      <c r="G18" s="33"/>
      <c r="H18" s="68"/>
      <c r="I18" s="6"/>
      <c r="J18" s="5"/>
      <c r="K18" s="6"/>
    </row>
    <row r="19" spans="1:11" s="43" customFormat="1" x14ac:dyDescent="0.2">
      <c r="A19" s="162" t="s">
        <v>614</v>
      </c>
      <c r="B19" s="71">
        <f>SUM(B7:B18)</f>
        <v>1789</v>
      </c>
      <c r="C19" s="40">
        <f>B19/32027</f>
        <v>5.5859118868454738E-2</v>
      </c>
      <c r="D19" s="71">
        <f>SUM(D7:D18)</f>
        <v>1624</v>
      </c>
      <c r="E19" s="41">
        <f>D19/34633</f>
        <v>4.6891692894060581E-2</v>
      </c>
      <c r="F19" s="77">
        <f>SUM(F7:F18)</f>
        <v>8652</v>
      </c>
      <c r="G19" s="42">
        <f>F19/169835</f>
        <v>5.0943562869844264E-2</v>
      </c>
      <c r="H19" s="71">
        <f>SUM(H7:H18)</f>
        <v>8910</v>
      </c>
      <c r="I19" s="41">
        <f>H19/181900</f>
        <v>4.8982957669048928E-2</v>
      </c>
      <c r="J19" s="37">
        <f>IF(D19=0, "-", IF((B19-D19)/D19&lt;10, (B19-D19)/D19, "&gt;999%"))</f>
        <v>0.10160098522167488</v>
      </c>
      <c r="K19" s="38">
        <f>IF(H19=0, "-", IF((F19-H19)/H19&lt;10, (F19-H19)/H19, "&gt;999%"))</f>
        <v>-2.8956228956228958E-2</v>
      </c>
    </row>
    <row r="20" spans="1:11" x14ac:dyDescent="0.2">
      <c r="B20" s="83"/>
      <c r="D20" s="83"/>
      <c r="F20" s="83"/>
      <c r="H20" s="83"/>
    </row>
    <row r="21" spans="1:11" s="43" customFormat="1" x14ac:dyDescent="0.2">
      <c r="A21" s="162" t="s">
        <v>614</v>
      </c>
      <c r="B21" s="71">
        <v>1789</v>
      </c>
      <c r="C21" s="40">
        <f>B21/32027</f>
        <v>5.5859118868454738E-2</v>
      </c>
      <c r="D21" s="71">
        <v>1624</v>
      </c>
      <c r="E21" s="41">
        <f>D21/34633</f>
        <v>4.6891692894060581E-2</v>
      </c>
      <c r="F21" s="77">
        <v>8652</v>
      </c>
      <c r="G21" s="42">
        <f>F21/169835</f>
        <v>5.0943562869844264E-2</v>
      </c>
      <c r="H21" s="71">
        <v>8910</v>
      </c>
      <c r="I21" s="41">
        <f>H21/181900</f>
        <v>4.8982957669048928E-2</v>
      </c>
      <c r="J21" s="37">
        <f>IF(D21=0, "-", IF((B21-D21)/D21&lt;10, (B21-D21)/D21, "&gt;999%"))</f>
        <v>0.10160098522167488</v>
      </c>
      <c r="K21" s="38">
        <f>IF(H21=0, "-", IF((F21-H21)/H21&lt;10, (F21-H21)/H21, "&gt;999%"))</f>
        <v>-2.8956228956228958E-2</v>
      </c>
    </row>
    <row r="22" spans="1:11" x14ac:dyDescent="0.2">
      <c r="B22" s="83"/>
      <c r="D22" s="83"/>
      <c r="F22" s="83"/>
      <c r="H22" s="83"/>
    </row>
    <row r="23" spans="1:11" ht="15.75" x14ac:dyDescent="0.25">
      <c r="A23" s="164" t="s">
        <v>121</v>
      </c>
      <c r="B23" s="196" t="s">
        <v>1</v>
      </c>
      <c r="C23" s="200"/>
      <c r="D23" s="200"/>
      <c r="E23" s="197"/>
      <c r="F23" s="196" t="s">
        <v>14</v>
      </c>
      <c r="G23" s="200"/>
      <c r="H23" s="200"/>
      <c r="I23" s="197"/>
      <c r="J23" s="196" t="s">
        <v>15</v>
      </c>
      <c r="K23" s="197"/>
    </row>
    <row r="24" spans="1:11" x14ac:dyDescent="0.2">
      <c r="A24" s="22"/>
      <c r="B24" s="196">
        <f>VALUE(RIGHT($B$2, 4))</f>
        <v>2022</v>
      </c>
      <c r="C24" s="197"/>
      <c r="D24" s="196">
        <f>B24-1</f>
        <v>2021</v>
      </c>
      <c r="E24" s="204"/>
      <c r="F24" s="196">
        <f>B24</f>
        <v>2022</v>
      </c>
      <c r="G24" s="204"/>
      <c r="H24" s="196">
        <f>D24</f>
        <v>2021</v>
      </c>
      <c r="I24" s="204"/>
      <c r="J24" s="140" t="s">
        <v>4</v>
      </c>
      <c r="K24" s="141" t="s">
        <v>2</v>
      </c>
    </row>
    <row r="25" spans="1:11" x14ac:dyDescent="0.2">
      <c r="A25" s="163" t="s">
        <v>151</v>
      </c>
      <c r="B25" s="61" t="s">
        <v>12</v>
      </c>
      <c r="C25" s="62" t="s">
        <v>13</v>
      </c>
      <c r="D25" s="61" t="s">
        <v>12</v>
      </c>
      <c r="E25" s="63" t="s">
        <v>13</v>
      </c>
      <c r="F25" s="62" t="s">
        <v>12</v>
      </c>
      <c r="G25" s="62" t="s">
        <v>13</v>
      </c>
      <c r="H25" s="61" t="s">
        <v>12</v>
      </c>
      <c r="I25" s="63" t="s">
        <v>13</v>
      </c>
      <c r="J25" s="61"/>
      <c r="K25" s="63"/>
    </row>
    <row r="26" spans="1:11" x14ac:dyDescent="0.2">
      <c r="A26" s="7" t="s">
        <v>358</v>
      </c>
      <c r="B26" s="65">
        <v>1</v>
      </c>
      <c r="C26" s="34">
        <f>IF(B49=0, "-", B26/B49)</f>
        <v>3.5945363048166788E-4</v>
      </c>
      <c r="D26" s="65">
        <v>0</v>
      </c>
      <c r="E26" s="9">
        <f>IF(D49=0, "-", D26/D49)</f>
        <v>0</v>
      </c>
      <c r="F26" s="81">
        <v>21</v>
      </c>
      <c r="G26" s="34">
        <f>IF(F49=0, "-", F26/F49)</f>
        <v>1.1340317528890809E-3</v>
      </c>
      <c r="H26" s="65">
        <v>0</v>
      </c>
      <c r="I26" s="9">
        <f>IF(H49=0, "-", H26/H49)</f>
        <v>0</v>
      </c>
      <c r="J26" s="8" t="str">
        <f t="shared" ref="J26:J47" si="2">IF(D26=0, "-", IF((B26-D26)/D26&lt;10, (B26-D26)/D26, "&gt;999%"))</f>
        <v>-</v>
      </c>
      <c r="K26" s="9" t="str">
        <f t="shared" ref="K26:K47" si="3">IF(H26=0, "-", IF((F26-H26)/H26&lt;10, (F26-H26)/H26, "&gt;999%"))</f>
        <v>-</v>
      </c>
    </row>
    <row r="27" spans="1:11" x14ac:dyDescent="0.2">
      <c r="A27" s="7" t="s">
        <v>359</v>
      </c>
      <c r="B27" s="65">
        <v>0</v>
      </c>
      <c r="C27" s="34">
        <f>IF(B49=0, "-", B27/B49)</f>
        <v>0</v>
      </c>
      <c r="D27" s="65">
        <v>66</v>
      </c>
      <c r="E27" s="9">
        <f>IF(D49=0, "-", D27/D49)</f>
        <v>1.7183025253840144E-2</v>
      </c>
      <c r="F27" s="81">
        <v>1</v>
      </c>
      <c r="G27" s="34">
        <f>IF(F49=0, "-", F27/F49)</f>
        <v>5.4001512042337188E-5</v>
      </c>
      <c r="H27" s="65">
        <v>585</v>
      </c>
      <c r="I27" s="9">
        <f>IF(H49=0, "-", H27/H49)</f>
        <v>2.7128547579298831E-2</v>
      </c>
      <c r="J27" s="8">
        <f t="shared" si="2"/>
        <v>-1</v>
      </c>
      <c r="K27" s="9">
        <f t="shared" si="3"/>
        <v>-0.9982905982905983</v>
      </c>
    </row>
    <row r="28" spans="1:11" x14ac:dyDescent="0.2">
      <c r="A28" s="7" t="s">
        <v>360</v>
      </c>
      <c r="B28" s="65">
        <v>188</v>
      </c>
      <c r="C28" s="34">
        <f>IF(B49=0, "-", B28/B49)</f>
        <v>6.7577282530553562E-2</v>
      </c>
      <c r="D28" s="65">
        <v>148</v>
      </c>
      <c r="E28" s="9">
        <f>IF(D49=0, "-", D28/D49)</f>
        <v>3.8531632387399116E-2</v>
      </c>
      <c r="F28" s="81">
        <v>859</v>
      </c>
      <c r="G28" s="34">
        <f>IF(F49=0, "-", F28/F49)</f>
        <v>4.6387298844367646E-2</v>
      </c>
      <c r="H28" s="65">
        <v>277</v>
      </c>
      <c r="I28" s="9">
        <f>IF(H49=0, "-", H28/H49)</f>
        <v>1.2845483212762011E-2</v>
      </c>
      <c r="J28" s="8">
        <f t="shared" si="2"/>
        <v>0.27027027027027029</v>
      </c>
      <c r="K28" s="9">
        <f t="shared" si="3"/>
        <v>2.1010830324909748</v>
      </c>
    </row>
    <row r="29" spans="1:11" x14ac:dyDescent="0.2">
      <c r="A29" s="7" t="s">
        <v>361</v>
      </c>
      <c r="B29" s="65">
        <v>66</v>
      </c>
      <c r="C29" s="34">
        <f>IF(B49=0, "-", B29/B49)</f>
        <v>2.372393961179008E-2</v>
      </c>
      <c r="D29" s="65">
        <v>172</v>
      </c>
      <c r="E29" s="9">
        <f>IF(D49=0, "-", D29/D49)</f>
        <v>4.478000520697735E-2</v>
      </c>
      <c r="F29" s="81">
        <v>916</v>
      </c>
      <c r="G29" s="34">
        <f>IF(F49=0, "-", F29/F49)</f>
        <v>4.9465385030780865E-2</v>
      </c>
      <c r="H29" s="65">
        <v>1291</v>
      </c>
      <c r="I29" s="9">
        <f>IF(H49=0, "-", H29/H49)</f>
        <v>5.9868299016879983E-2</v>
      </c>
      <c r="J29" s="8">
        <f t="shared" si="2"/>
        <v>-0.61627906976744184</v>
      </c>
      <c r="K29" s="9">
        <f t="shared" si="3"/>
        <v>-0.29047250193648333</v>
      </c>
    </row>
    <row r="30" spans="1:11" x14ac:dyDescent="0.2">
      <c r="A30" s="7" t="s">
        <v>362</v>
      </c>
      <c r="B30" s="65">
        <v>392</v>
      </c>
      <c r="C30" s="34">
        <f>IF(B49=0, "-", B30/B49)</f>
        <v>0.14090582314881381</v>
      </c>
      <c r="D30" s="65">
        <v>402</v>
      </c>
      <c r="E30" s="9">
        <f>IF(D49=0, "-", D30/D49)</f>
        <v>0.10466024472793543</v>
      </c>
      <c r="F30" s="81">
        <v>1961</v>
      </c>
      <c r="G30" s="34">
        <f>IF(F49=0, "-", F30/F49)</f>
        <v>0.10589696511502322</v>
      </c>
      <c r="H30" s="65">
        <v>2145</v>
      </c>
      <c r="I30" s="9">
        <f>IF(H49=0, "-", H30/H49)</f>
        <v>9.9471341124095711E-2</v>
      </c>
      <c r="J30" s="8">
        <f t="shared" si="2"/>
        <v>-2.4875621890547265E-2</v>
      </c>
      <c r="K30" s="9">
        <f t="shared" si="3"/>
        <v>-8.5780885780885788E-2</v>
      </c>
    </row>
    <row r="31" spans="1:11" x14ac:dyDescent="0.2">
      <c r="A31" s="7" t="s">
        <v>363</v>
      </c>
      <c r="B31" s="65">
        <v>74</v>
      </c>
      <c r="C31" s="34">
        <f>IF(B49=0, "-", B31/B49)</f>
        <v>2.6599568655643422E-2</v>
      </c>
      <c r="D31" s="65">
        <v>2</v>
      </c>
      <c r="E31" s="9">
        <f>IF(D49=0, "-", D31/D49)</f>
        <v>5.2069773496485295E-4</v>
      </c>
      <c r="F31" s="81">
        <v>279</v>
      </c>
      <c r="G31" s="34">
        <f>IF(F49=0, "-", F31/F49)</f>
        <v>1.5066421859812074E-2</v>
      </c>
      <c r="H31" s="65">
        <v>121</v>
      </c>
      <c r="I31" s="9">
        <f>IF(H49=0, "-", H31/H49)</f>
        <v>5.6112038582823223E-3</v>
      </c>
      <c r="J31" s="8" t="str">
        <f t="shared" si="2"/>
        <v>&gt;999%</v>
      </c>
      <c r="K31" s="9">
        <f t="shared" si="3"/>
        <v>1.3057851239669422</v>
      </c>
    </row>
    <row r="32" spans="1:11" x14ac:dyDescent="0.2">
      <c r="A32" s="7" t="s">
        <v>364</v>
      </c>
      <c r="B32" s="65">
        <v>11</v>
      </c>
      <c r="C32" s="34">
        <f>IF(B49=0, "-", B32/B49)</f>
        <v>3.9539899352983464E-3</v>
      </c>
      <c r="D32" s="65">
        <v>32</v>
      </c>
      <c r="E32" s="9">
        <f>IF(D49=0, "-", D32/D49)</f>
        <v>8.3311637594376473E-3</v>
      </c>
      <c r="F32" s="81">
        <v>305</v>
      </c>
      <c r="G32" s="34">
        <f>IF(F49=0, "-", F32/F49)</f>
        <v>1.6470461172912843E-2</v>
      </c>
      <c r="H32" s="65">
        <v>32</v>
      </c>
      <c r="I32" s="9">
        <f>IF(H49=0, "-", H32/H49)</f>
        <v>1.4839547393804488E-3</v>
      </c>
      <c r="J32" s="8">
        <f t="shared" si="2"/>
        <v>-0.65625</v>
      </c>
      <c r="K32" s="9">
        <f t="shared" si="3"/>
        <v>8.53125</v>
      </c>
    </row>
    <row r="33" spans="1:11" x14ac:dyDescent="0.2">
      <c r="A33" s="7" t="s">
        <v>365</v>
      </c>
      <c r="B33" s="65">
        <v>307</v>
      </c>
      <c r="C33" s="34">
        <f>IF(B49=0, "-", B33/B49)</f>
        <v>0.11035226455787203</v>
      </c>
      <c r="D33" s="65">
        <v>391</v>
      </c>
      <c r="E33" s="9">
        <f>IF(D49=0, "-", D33/D49)</f>
        <v>0.10179640718562874</v>
      </c>
      <c r="F33" s="81">
        <v>1706</v>
      </c>
      <c r="G33" s="34">
        <f>IF(F49=0, "-", F33/F49)</f>
        <v>9.2126579544227233E-2</v>
      </c>
      <c r="H33" s="65">
        <v>1872</v>
      </c>
      <c r="I33" s="9">
        <f>IF(H49=0, "-", H33/H49)</f>
        <v>8.681135225375626E-2</v>
      </c>
      <c r="J33" s="8">
        <f t="shared" si="2"/>
        <v>-0.21483375959079284</v>
      </c>
      <c r="K33" s="9">
        <f t="shared" si="3"/>
        <v>-8.8675213675213679E-2</v>
      </c>
    </row>
    <row r="34" spans="1:11" x14ac:dyDescent="0.2">
      <c r="A34" s="7" t="s">
        <v>366</v>
      </c>
      <c r="B34" s="65">
        <v>249</v>
      </c>
      <c r="C34" s="34">
        <f>IF(B49=0, "-", B34/B49)</f>
        <v>8.9503953989935298E-2</v>
      </c>
      <c r="D34" s="65">
        <v>487</v>
      </c>
      <c r="E34" s="9">
        <f>IF(D49=0, "-", D34/D49)</f>
        <v>0.12678989846394167</v>
      </c>
      <c r="F34" s="81">
        <v>2502</v>
      </c>
      <c r="G34" s="34">
        <f>IF(F49=0, "-", F34/F49)</f>
        <v>0.13511178312992764</v>
      </c>
      <c r="H34" s="65">
        <v>2265</v>
      </c>
      <c r="I34" s="9">
        <f>IF(H49=0, "-", H34/H49)</f>
        <v>0.1050361713967724</v>
      </c>
      <c r="J34" s="8">
        <f t="shared" si="2"/>
        <v>-0.48870636550308011</v>
      </c>
      <c r="K34" s="9">
        <f t="shared" si="3"/>
        <v>0.10463576158940398</v>
      </c>
    </row>
    <row r="35" spans="1:11" x14ac:dyDescent="0.2">
      <c r="A35" s="7" t="s">
        <v>367</v>
      </c>
      <c r="B35" s="65">
        <v>10</v>
      </c>
      <c r="C35" s="34">
        <f>IF(B49=0, "-", B35/B49)</f>
        <v>3.5945363048166786E-3</v>
      </c>
      <c r="D35" s="65">
        <v>42</v>
      </c>
      <c r="E35" s="9">
        <f>IF(D49=0, "-", D35/D49)</f>
        <v>1.0934652434261911E-2</v>
      </c>
      <c r="F35" s="81">
        <v>87</v>
      </c>
      <c r="G35" s="34">
        <f>IF(F49=0, "-", F35/F49)</f>
        <v>4.6981315476833348E-3</v>
      </c>
      <c r="H35" s="65">
        <v>126</v>
      </c>
      <c r="I35" s="9">
        <f>IF(H49=0, "-", H35/H49)</f>
        <v>5.8430717863105176E-3</v>
      </c>
      <c r="J35" s="8">
        <f t="shared" si="2"/>
        <v>-0.76190476190476186</v>
      </c>
      <c r="K35" s="9">
        <f t="shared" si="3"/>
        <v>-0.30952380952380953</v>
      </c>
    </row>
    <row r="36" spans="1:11" x14ac:dyDescent="0.2">
      <c r="A36" s="7" t="s">
        <v>368</v>
      </c>
      <c r="B36" s="65">
        <v>325</v>
      </c>
      <c r="C36" s="34">
        <f>IF(B49=0, "-", B36/B49)</f>
        <v>0.11682242990654206</v>
      </c>
      <c r="D36" s="65">
        <v>660</v>
      </c>
      <c r="E36" s="9">
        <f>IF(D49=0, "-", D36/D49)</f>
        <v>0.17183025253840145</v>
      </c>
      <c r="F36" s="81">
        <v>3008</v>
      </c>
      <c r="G36" s="34">
        <f>IF(F49=0, "-", F36/F49)</f>
        <v>0.16243654822335024</v>
      </c>
      <c r="H36" s="65">
        <v>3157</v>
      </c>
      <c r="I36" s="9">
        <f>IF(H49=0, "-", H36/H49)</f>
        <v>0.14640140975700242</v>
      </c>
      <c r="J36" s="8">
        <f t="shared" si="2"/>
        <v>-0.50757575757575757</v>
      </c>
      <c r="K36" s="9">
        <f t="shared" si="3"/>
        <v>-4.71967057332911E-2</v>
      </c>
    </row>
    <row r="37" spans="1:11" x14ac:dyDescent="0.2">
      <c r="A37" s="7" t="s">
        <v>369</v>
      </c>
      <c r="B37" s="65">
        <v>216</v>
      </c>
      <c r="C37" s="34">
        <f>IF(B49=0, "-", B37/B49)</f>
        <v>7.7641984184040252E-2</v>
      </c>
      <c r="D37" s="65">
        <v>151</v>
      </c>
      <c r="E37" s="9">
        <f>IF(D49=0, "-", D37/D49)</f>
        <v>3.9312678989846396E-2</v>
      </c>
      <c r="F37" s="81">
        <v>1645</v>
      </c>
      <c r="G37" s="34">
        <f>IF(F49=0, "-", F37/F49)</f>
        <v>8.8832487309644673E-2</v>
      </c>
      <c r="H37" s="65">
        <v>2047</v>
      </c>
      <c r="I37" s="9">
        <f>IF(H49=0, "-", H37/H49)</f>
        <v>9.4926729734743087E-2</v>
      </c>
      <c r="J37" s="8">
        <f t="shared" si="2"/>
        <v>0.43046357615894038</v>
      </c>
      <c r="K37" s="9">
        <f t="shared" si="3"/>
        <v>-0.19638495359062041</v>
      </c>
    </row>
    <row r="38" spans="1:11" x14ac:dyDescent="0.2">
      <c r="A38" s="7" t="s">
        <v>370</v>
      </c>
      <c r="B38" s="65">
        <v>88</v>
      </c>
      <c r="C38" s="34">
        <f>IF(B49=0, "-", B38/B49)</f>
        <v>3.1631919482386771E-2</v>
      </c>
      <c r="D38" s="65">
        <v>79</v>
      </c>
      <c r="E38" s="9">
        <f>IF(D49=0, "-", D38/D49)</f>
        <v>2.0567560531111688E-2</v>
      </c>
      <c r="F38" s="81">
        <v>999</v>
      </c>
      <c r="G38" s="34">
        <f>IF(F49=0, "-", F38/F49)</f>
        <v>5.3947510530294847E-2</v>
      </c>
      <c r="H38" s="65">
        <v>993</v>
      </c>
      <c r="I38" s="9">
        <f>IF(H49=0, "-", H38/H49)</f>
        <v>4.6048970506399556E-2</v>
      </c>
      <c r="J38" s="8">
        <f t="shared" si="2"/>
        <v>0.11392405063291139</v>
      </c>
      <c r="K38" s="9">
        <f t="shared" si="3"/>
        <v>6.0422960725075529E-3</v>
      </c>
    </row>
    <row r="39" spans="1:11" x14ac:dyDescent="0.2">
      <c r="A39" s="7" t="s">
        <v>371</v>
      </c>
      <c r="B39" s="65">
        <v>0</v>
      </c>
      <c r="C39" s="34">
        <f>IF(B49=0, "-", B39/B49)</f>
        <v>0</v>
      </c>
      <c r="D39" s="65">
        <v>203</v>
      </c>
      <c r="E39" s="9">
        <f>IF(D49=0, "-", D39/D49)</f>
        <v>5.285082009893257E-2</v>
      </c>
      <c r="F39" s="81">
        <v>2</v>
      </c>
      <c r="G39" s="34">
        <f>IF(F49=0, "-", F39/F49)</f>
        <v>1.0800302408467438E-4</v>
      </c>
      <c r="H39" s="65">
        <v>1350</v>
      </c>
      <c r="I39" s="9">
        <f>IF(H49=0, "-", H39/H49)</f>
        <v>6.2604340567612687E-2</v>
      </c>
      <c r="J39" s="8">
        <f t="shared" si="2"/>
        <v>-1</v>
      </c>
      <c r="K39" s="9">
        <f t="shared" si="3"/>
        <v>-0.99851851851851847</v>
      </c>
    </row>
    <row r="40" spans="1:11" x14ac:dyDescent="0.2">
      <c r="A40" s="7" t="s">
        <v>372</v>
      </c>
      <c r="B40" s="65">
        <v>8</v>
      </c>
      <c r="C40" s="34">
        <f>IF(B49=0, "-", B40/B49)</f>
        <v>2.875629043853343E-3</v>
      </c>
      <c r="D40" s="65">
        <v>17</v>
      </c>
      <c r="E40" s="9">
        <f>IF(D49=0, "-", D40/D49)</f>
        <v>4.4259307472012495E-3</v>
      </c>
      <c r="F40" s="81">
        <v>93</v>
      </c>
      <c r="G40" s="34">
        <f>IF(F49=0, "-", F40/F49)</f>
        <v>5.022140619937358E-3</v>
      </c>
      <c r="H40" s="65">
        <v>106</v>
      </c>
      <c r="I40" s="9">
        <f>IF(H49=0, "-", H40/H49)</f>
        <v>4.9156000741977374E-3</v>
      </c>
      <c r="J40" s="8">
        <f t="shared" si="2"/>
        <v>-0.52941176470588236</v>
      </c>
      <c r="K40" s="9">
        <f t="shared" si="3"/>
        <v>-0.12264150943396226</v>
      </c>
    </row>
    <row r="41" spans="1:11" x14ac:dyDescent="0.2">
      <c r="A41" s="7" t="s">
        <v>373</v>
      </c>
      <c r="B41" s="65">
        <v>40</v>
      </c>
      <c r="C41" s="34">
        <f>IF(B49=0, "-", B41/B49)</f>
        <v>1.4378145219266714E-2</v>
      </c>
      <c r="D41" s="65">
        <v>0</v>
      </c>
      <c r="E41" s="9">
        <f>IF(D49=0, "-", D41/D49)</f>
        <v>0</v>
      </c>
      <c r="F41" s="81">
        <v>160</v>
      </c>
      <c r="G41" s="34">
        <f>IF(F49=0, "-", F41/F49)</f>
        <v>8.6402419267739491E-3</v>
      </c>
      <c r="H41" s="65">
        <v>0</v>
      </c>
      <c r="I41" s="9">
        <f>IF(H49=0, "-", H41/H49)</f>
        <v>0</v>
      </c>
      <c r="J41" s="8" t="str">
        <f t="shared" si="2"/>
        <v>-</v>
      </c>
      <c r="K41" s="9" t="str">
        <f t="shared" si="3"/>
        <v>-</v>
      </c>
    </row>
    <row r="42" spans="1:11" x14ac:dyDescent="0.2">
      <c r="A42" s="7" t="s">
        <v>374</v>
      </c>
      <c r="B42" s="65">
        <v>90</v>
      </c>
      <c r="C42" s="34">
        <f>IF(B49=0, "-", B42/B49)</f>
        <v>3.235082674335011E-2</v>
      </c>
      <c r="D42" s="65">
        <v>36</v>
      </c>
      <c r="E42" s="9">
        <f>IF(D49=0, "-", D42/D49)</f>
        <v>9.3725592293673523E-3</v>
      </c>
      <c r="F42" s="81">
        <v>249</v>
      </c>
      <c r="G42" s="34">
        <f>IF(F49=0, "-", F42/F49)</f>
        <v>1.3446376498541959E-2</v>
      </c>
      <c r="H42" s="65">
        <v>348</v>
      </c>
      <c r="I42" s="9">
        <f>IF(H49=0, "-", H42/H49)</f>
        <v>1.6138007790762382E-2</v>
      </c>
      <c r="J42" s="8">
        <f t="shared" si="2"/>
        <v>1.5</v>
      </c>
      <c r="K42" s="9">
        <f t="shared" si="3"/>
        <v>-0.28448275862068967</v>
      </c>
    </row>
    <row r="43" spans="1:11" x14ac:dyDescent="0.2">
      <c r="A43" s="7" t="s">
        <v>375</v>
      </c>
      <c r="B43" s="65">
        <v>284</v>
      </c>
      <c r="C43" s="34">
        <f>IF(B49=0, "-", B43/B49)</f>
        <v>0.10208483105679367</v>
      </c>
      <c r="D43" s="65">
        <v>445</v>
      </c>
      <c r="E43" s="9">
        <f>IF(D49=0, "-", D43/D49)</f>
        <v>0.11585524602967977</v>
      </c>
      <c r="F43" s="81">
        <v>1425</v>
      </c>
      <c r="G43" s="34">
        <f>IF(F49=0, "-", F43/F49)</f>
        <v>7.6952154660330493E-2</v>
      </c>
      <c r="H43" s="65">
        <v>1793</v>
      </c>
      <c r="I43" s="9">
        <f>IF(H49=0, "-", H43/H49)</f>
        <v>8.3147838990910772E-2</v>
      </c>
      <c r="J43" s="8">
        <f t="shared" si="2"/>
        <v>-0.36179775280898874</v>
      </c>
      <c r="K43" s="9">
        <f t="shared" si="3"/>
        <v>-0.20524261015058562</v>
      </c>
    </row>
    <row r="44" spans="1:11" x14ac:dyDescent="0.2">
      <c r="A44" s="7" t="s">
        <v>376</v>
      </c>
      <c r="B44" s="65">
        <v>0</v>
      </c>
      <c r="C44" s="34">
        <f>IF(B49=0, "-", B44/B49)</f>
        <v>0</v>
      </c>
      <c r="D44" s="65">
        <v>9</v>
      </c>
      <c r="E44" s="9">
        <f>IF(D49=0, "-", D44/D49)</f>
        <v>2.3431398073418381E-3</v>
      </c>
      <c r="F44" s="81">
        <v>26</v>
      </c>
      <c r="G44" s="34">
        <f>IF(F49=0, "-", F44/F49)</f>
        <v>1.4040393131007668E-3</v>
      </c>
      <c r="H44" s="65">
        <v>72</v>
      </c>
      <c r="I44" s="9">
        <f>IF(H49=0, "-", H44/H49)</f>
        <v>3.3388981636060101E-3</v>
      </c>
      <c r="J44" s="8">
        <f t="shared" si="2"/>
        <v>-1</v>
      </c>
      <c r="K44" s="9">
        <f t="shared" si="3"/>
        <v>-0.63888888888888884</v>
      </c>
    </row>
    <row r="45" spans="1:11" x14ac:dyDescent="0.2">
      <c r="A45" s="7" t="s">
        <v>377</v>
      </c>
      <c r="B45" s="65">
        <v>143</v>
      </c>
      <c r="C45" s="34">
        <f>IF(B49=0, "-", B45/B49)</f>
        <v>5.1401869158878503E-2</v>
      </c>
      <c r="D45" s="65">
        <v>98</v>
      </c>
      <c r="E45" s="9">
        <f>IF(D49=0, "-", D45/D49)</f>
        <v>2.5514189013277792E-2</v>
      </c>
      <c r="F45" s="81">
        <v>319</v>
      </c>
      <c r="G45" s="34">
        <f>IF(F49=0, "-", F45/F49)</f>
        <v>1.7226482341505561E-2</v>
      </c>
      <c r="H45" s="65">
        <v>548</v>
      </c>
      <c r="I45" s="9">
        <f>IF(H49=0, "-", H45/H49)</f>
        <v>2.5412724911890186E-2</v>
      </c>
      <c r="J45" s="8">
        <f t="shared" si="2"/>
        <v>0.45918367346938777</v>
      </c>
      <c r="K45" s="9">
        <f t="shared" si="3"/>
        <v>-0.41788321167883213</v>
      </c>
    </row>
    <row r="46" spans="1:11" x14ac:dyDescent="0.2">
      <c r="A46" s="7" t="s">
        <v>378</v>
      </c>
      <c r="B46" s="65">
        <v>281</v>
      </c>
      <c r="C46" s="34">
        <f>IF(B49=0, "-", B46/B49)</f>
        <v>0.10100647016534867</v>
      </c>
      <c r="D46" s="65">
        <v>189</v>
      </c>
      <c r="E46" s="9">
        <f>IF(D49=0, "-", D46/D49)</f>
        <v>4.9205935954178597E-2</v>
      </c>
      <c r="F46" s="81">
        <v>1554</v>
      </c>
      <c r="G46" s="34">
        <f>IF(F49=0, "-", F46/F49)</f>
        <v>8.3918349713791987E-2</v>
      </c>
      <c r="H46" s="65">
        <v>1638</v>
      </c>
      <c r="I46" s="9">
        <f>IF(H49=0, "-", H46/H49)</f>
        <v>7.595993322203673E-2</v>
      </c>
      <c r="J46" s="8">
        <f t="shared" si="2"/>
        <v>0.48677248677248675</v>
      </c>
      <c r="K46" s="9">
        <f t="shared" si="3"/>
        <v>-5.128205128205128E-2</v>
      </c>
    </row>
    <row r="47" spans="1:11" x14ac:dyDescent="0.2">
      <c r="A47" s="7" t="s">
        <v>379</v>
      </c>
      <c r="B47" s="65">
        <v>9</v>
      </c>
      <c r="C47" s="34">
        <f>IF(B49=0, "-", B47/B49)</f>
        <v>3.2350826743350108E-3</v>
      </c>
      <c r="D47" s="65">
        <v>212</v>
      </c>
      <c r="E47" s="9">
        <f>IF(D49=0, "-", D47/D49)</f>
        <v>5.519395990627441E-2</v>
      </c>
      <c r="F47" s="81">
        <v>401</v>
      </c>
      <c r="G47" s="34">
        <f>IF(F49=0, "-", F47/F49)</f>
        <v>2.165460632897721E-2</v>
      </c>
      <c r="H47" s="65">
        <v>798</v>
      </c>
      <c r="I47" s="9">
        <f>IF(H49=0, "-", H47/H49)</f>
        <v>3.7006121313299944E-2</v>
      </c>
      <c r="J47" s="8">
        <f t="shared" si="2"/>
        <v>-0.95754716981132071</v>
      </c>
      <c r="K47" s="9">
        <f t="shared" si="3"/>
        <v>-0.4974937343358396</v>
      </c>
    </row>
    <row r="48" spans="1:11" x14ac:dyDescent="0.2">
      <c r="A48" s="2"/>
      <c r="B48" s="68"/>
      <c r="C48" s="33"/>
      <c r="D48" s="68"/>
      <c r="E48" s="6"/>
      <c r="F48" s="82"/>
      <c r="G48" s="33"/>
      <c r="H48" s="68"/>
      <c r="I48" s="6"/>
      <c r="J48" s="5"/>
      <c r="K48" s="6"/>
    </row>
    <row r="49" spans="1:11" s="43" customFormat="1" x14ac:dyDescent="0.2">
      <c r="A49" s="162" t="s">
        <v>613</v>
      </c>
      <c r="B49" s="71">
        <f>SUM(B26:B48)</f>
        <v>2782</v>
      </c>
      <c r="C49" s="40">
        <f>B49/32027</f>
        <v>8.6864208324226436E-2</v>
      </c>
      <c r="D49" s="71">
        <f>SUM(D26:D48)</f>
        <v>3841</v>
      </c>
      <c r="E49" s="41">
        <f>D49/34633</f>
        <v>0.1109057835012849</v>
      </c>
      <c r="F49" s="77">
        <f>SUM(F26:F48)</f>
        <v>18518</v>
      </c>
      <c r="G49" s="42">
        <f>F49/169835</f>
        <v>0.1090352400859658</v>
      </c>
      <c r="H49" s="71">
        <f>SUM(H26:H48)</f>
        <v>21564</v>
      </c>
      <c r="I49" s="41">
        <f>H49/181900</f>
        <v>0.11854865310610226</v>
      </c>
      <c r="J49" s="37">
        <f>IF(D49=0, "-", IF((B49-D49)/D49&lt;10, (B49-D49)/D49, "&gt;999%"))</f>
        <v>-0.27570945066388963</v>
      </c>
      <c r="K49" s="38">
        <f>IF(H49=0, "-", IF((F49-H49)/H49&lt;10, (F49-H49)/H49, "&gt;999%"))</f>
        <v>-0.14125394175477649</v>
      </c>
    </row>
    <row r="50" spans="1:11" x14ac:dyDescent="0.2">
      <c r="B50" s="83"/>
      <c r="D50" s="83"/>
      <c r="F50" s="83"/>
      <c r="H50" s="83"/>
    </row>
    <row r="51" spans="1:11" x14ac:dyDescent="0.2">
      <c r="A51" s="163" t="s">
        <v>152</v>
      </c>
      <c r="B51" s="61" t="s">
        <v>12</v>
      </c>
      <c r="C51" s="62" t="s">
        <v>13</v>
      </c>
      <c r="D51" s="61" t="s">
        <v>12</v>
      </c>
      <c r="E51" s="63" t="s">
        <v>13</v>
      </c>
      <c r="F51" s="62" t="s">
        <v>12</v>
      </c>
      <c r="G51" s="62" t="s">
        <v>13</v>
      </c>
      <c r="H51" s="61" t="s">
        <v>12</v>
      </c>
      <c r="I51" s="63" t="s">
        <v>13</v>
      </c>
      <c r="J51" s="61"/>
      <c r="K51" s="63"/>
    </row>
    <row r="52" spans="1:11" x14ac:dyDescent="0.2">
      <c r="A52" s="7" t="s">
        <v>380</v>
      </c>
      <c r="B52" s="65">
        <v>33</v>
      </c>
      <c r="C52" s="34">
        <f>IF(B63=0, "-", B52/B63)</f>
        <v>3.5986913849509271E-2</v>
      </c>
      <c r="D52" s="65">
        <v>101</v>
      </c>
      <c r="E52" s="9">
        <f>IF(D63=0, "-", D52/D63)</f>
        <v>0.10477178423236515</v>
      </c>
      <c r="F52" s="81">
        <v>99</v>
      </c>
      <c r="G52" s="34">
        <f>IF(F63=0, "-", F52/F63)</f>
        <v>2.6548672566371681E-2</v>
      </c>
      <c r="H52" s="65">
        <v>380</v>
      </c>
      <c r="I52" s="9">
        <f>IF(H63=0, "-", H52/H63)</f>
        <v>8.0971659919028341E-2</v>
      </c>
      <c r="J52" s="8">
        <f t="shared" ref="J52:J61" si="4">IF(D52=0, "-", IF((B52-D52)/D52&lt;10, (B52-D52)/D52, "&gt;999%"))</f>
        <v>-0.67326732673267331</v>
      </c>
      <c r="K52" s="9">
        <f t="shared" ref="K52:K61" si="5">IF(H52=0, "-", IF((F52-H52)/H52&lt;10, (F52-H52)/H52, "&gt;999%"))</f>
        <v>-0.73947368421052628</v>
      </c>
    </row>
    <row r="53" spans="1:11" x14ac:dyDescent="0.2">
      <c r="A53" s="7" t="s">
        <v>381</v>
      </c>
      <c r="B53" s="65">
        <v>263</v>
      </c>
      <c r="C53" s="34">
        <f>IF(B63=0, "-", B53/B63)</f>
        <v>0.28680479825517996</v>
      </c>
      <c r="D53" s="65">
        <v>94</v>
      </c>
      <c r="E53" s="9">
        <f>IF(D63=0, "-", D53/D63)</f>
        <v>9.7510373443983403E-2</v>
      </c>
      <c r="F53" s="81">
        <v>775</v>
      </c>
      <c r="G53" s="34">
        <f>IF(F63=0, "-", F53/F63)</f>
        <v>0.20783051756503085</v>
      </c>
      <c r="H53" s="65">
        <v>1249</v>
      </c>
      <c r="I53" s="9">
        <f>IF(H63=0, "-", H53/H63)</f>
        <v>0.2661410611549116</v>
      </c>
      <c r="J53" s="8">
        <f t="shared" si="4"/>
        <v>1.7978723404255319</v>
      </c>
      <c r="K53" s="9">
        <f t="shared" si="5"/>
        <v>-0.37950360288230583</v>
      </c>
    </row>
    <row r="54" spans="1:11" x14ac:dyDescent="0.2">
      <c r="A54" s="7" t="s">
        <v>382</v>
      </c>
      <c r="B54" s="65">
        <v>176</v>
      </c>
      <c r="C54" s="34">
        <f>IF(B63=0, "-", B54/B63)</f>
        <v>0.19193020719738277</v>
      </c>
      <c r="D54" s="65">
        <v>176</v>
      </c>
      <c r="E54" s="9">
        <f>IF(D63=0, "-", D54/D63)</f>
        <v>0.18257261410788381</v>
      </c>
      <c r="F54" s="81">
        <v>581</v>
      </c>
      <c r="G54" s="34">
        <f>IF(F63=0, "-", F54/F63)</f>
        <v>0.1558058460713328</v>
      </c>
      <c r="H54" s="65">
        <v>640</v>
      </c>
      <c r="I54" s="9">
        <f>IF(H63=0, "-", H54/H63)</f>
        <v>0.13637332196888985</v>
      </c>
      <c r="J54" s="8">
        <f t="shared" si="4"/>
        <v>0</v>
      </c>
      <c r="K54" s="9">
        <f t="shared" si="5"/>
        <v>-9.2187500000000006E-2</v>
      </c>
    </row>
    <row r="55" spans="1:11" x14ac:dyDescent="0.2">
      <c r="A55" s="7" t="s">
        <v>383</v>
      </c>
      <c r="B55" s="65">
        <v>17</v>
      </c>
      <c r="C55" s="34">
        <f>IF(B63=0, "-", B55/B63)</f>
        <v>1.8538713195201745E-2</v>
      </c>
      <c r="D55" s="65">
        <v>19</v>
      </c>
      <c r="E55" s="9">
        <f>IF(D63=0, "-", D55/D63)</f>
        <v>1.970954356846473E-2</v>
      </c>
      <c r="F55" s="81">
        <v>94</v>
      </c>
      <c r="G55" s="34">
        <f>IF(F63=0, "-", F55/F63)</f>
        <v>2.520783051756503E-2</v>
      </c>
      <c r="H55" s="65">
        <v>121</v>
      </c>
      <c r="I55" s="9">
        <f>IF(H63=0, "-", H55/H63)</f>
        <v>2.5783081184743234E-2</v>
      </c>
      <c r="J55" s="8">
        <f t="shared" si="4"/>
        <v>-0.10526315789473684</v>
      </c>
      <c r="K55" s="9">
        <f t="shared" si="5"/>
        <v>-0.2231404958677686</v>
      </c>
    </row>
    <row r="56" spans="1:11" x14ac:dyDescent="0.2">
      <c r="A56" s="7" t="s">
        <v>384</v>
      </c>
      <c r="B56" s="65">
        <v>4</v>
      </c>
      <c r="C56" s="34">
        <f>IF(B63=0, "-", B56/B63)</f>
        <v>4.3620501635768813E-3</v>
      </c>
      <c r="D56" s="65">
        <v>57</v>
      </c>
      <c r="E56" s="9">
        <f>IF(D63=0, "-", D56/D63)</f>
        <v>5.9128630705394189E-2</v>
      </c>
      <c r="F56" s="81">
        <v>55</v>
      </c>
      <c r="G56" s="34">
        <f>IF(F63=0, "-", F56/F63)</f>
        <v>1.4749262536873156E-2</v>
      </c>
      <c r="H56" s="65">
        <v>134</v>
      </c>
      <c r="I56" s="9">
        <f>IF(H63=0, "-", H56/H63)</f>
        <v>2.855316428723631E-2</v>
      </c>
      <c r="J56" s="8">
        <f t="shared" si="4"/>
        <v>-0.92982456140350878</v>
      </c>
      <c r="K56" s="9">
        <f t="shared" si="5"/>
        <v>-0.58955223880597019</v>
      </c>
    </row>
    <row r="57" spans="1:11" x14ac:dyDescent="0.2">
      <c r="A57" s="7" t="s">
        <v>385</v>
      </c>
      <c r="B57" s="65">
        <v>45</v>
      </c>
      <c r="C57" s="34">
        <f>IF(B63=0, "-", B57/B63)</f>
        <v>4.9073064340239912E-2</v>
      </c>
      <c r="D57" s="65">
        <v>83</v>
      </c>
      <c r="E57" s="9">
        <f>IF(D63=0, "-", D57/D63)</f>
        <v>8.6099585062240663E-2</v>
      </c>
      <c r="F57" s="81">
        <v>243</v>
      </c>
      <c r="G57" s="34">
        <f>IF(F63=0, "-", F57/F63)</f>
        <v>6.5164923572003222E-2</v>
      </c>
      <c r="H57" s="65">
        <v>410</v>
      </c>
      <c r="I57" s="9">
        <f>IF(H63=0, "-", H57/H63)</f>
        <v>8.7364159386320056E-2</v>
      </c>
      <c r="J57" s="8">
        <f t="shared" si="4"/>
        <v>-0.45783132530120479</v>
      </c>
      <c r="K57" s="9">
        <f t="shared" si="5"/>
        <v>-0.40731707317073168</v>
      </c>
    </row>
    <row r="58" spans="1:11" x14ac:dyDescent="0.2">
      <c r="A58" s="7" t="s">
        <v>386</v>
      </c>
      <c r="B58" s="65">
        <v>5</v>
      </c>
      <c r="C58" s="34">
        <f>IF(B63=0, "-", B58/B63)</f>
        <v>5.4525627044711015E-3</v>
      </c>
      <c r="D58" s="65">
        <v>11</v>
      </c>
      <c r="E58" s="9">
        <f>IF(D63=0, "-", D58/D63)</f>
        <v>1.1410788381742738E-2</v>
      </c>
      <c r="F58" s="81">
        <v>124</v>
      </c>
      <c r="G58" s="34">
        <f>IF(F63=0, "-", F58/F63)</f>
        <v>3.3252882810404935E-2</v>
      </c>
      <c r="H58" s="65">
        <v>24</v>
      </c>
      <c r="I58" s="9">
        <f>IF(H63=0, "-", H58/H63)</f>
        <v>5.113999573833369E-3</v>
      </c>
      <c r="J58" s="8">
        <f t="shared" si="4"/>
        <v>-0.54545454545454541</v>
      </c>
      <c r="K58" s="9">
        <f t="shared" si="5"/>
        <v>4.166666666666667</v>
      </c>
    </row>
    <row r="59" spans="1:11" x14ac:dyDescent="0.2">
      <c r="A59" s="7" t="s">
        <v>387</v>
      </c>
      <c r="B59" s="65">
        <v>166</v>
      </c>
      <c r="C59" s="34">
        <f>IF(B63=0, "-", B59/B63)</f>
        <v>0.18102508178844057</v>
      </c>
      <c r="D59" s="65">
        <v>148</v>
      </c>
      <c r="E59" s="9">
        <f>IF(D63=0, "-", D59/D63)</f>
        <v>0.15352697095435686</v>
      </c>
      <c r="F59" s="81">
        <v>574</v>
      </c>
      <c r="G59" s="34">
        <f>IF(F63=0, "-", F59/F63)</f>
        <v>0.15392866720300349</v>
      </c>
      <c r="H59" s="65">
        <v>531</v>
      </c>
      <c r="I59" s="9">
        <f>IF(H63=0, "-", H59/H63)</f>
        <v>0.11314724057106329</v>
      </c>
      <c r="J59" s="8">
        <f t="shared" si="4"/>
        <v>0.12162162162162163</v>
      </c>
      <c r="K59" s="9">
        <f t="shared" si="5"/>
        <v>8.0979284369114876E-2</v>
      </c>
    </row>
    <row r="60" spans="1:11" x14ac:dyDescent="0.2">
      <c r="A60" s="7" t="s">
        <v>388</v>
      </c>
      <c r="B60" s="65">
        <v>31</v>
      </c>
      <c r="C60" s="34">
        <f>IF(B63=0, "-", B60/B63)</f>
        <v>3.3805888767720831E-2</v>
      </c>
      <c r="D60" s="65">
        <v>78</v>
      </c>
      <c r="E60" s="9">
        <f>IF(D63=0, "-", D60/D63)</f>
        <v>8.0912863070539423E-2</v>
      </c>
      <c r="F60" s="81">
        <v>169</v>
      </c>
      <c r="G60" s="34">
        <f>IF(F63=0, "-", F60/F63)</f>
        <v>4.5320461249664788E-2</v>
      </c>
      <c r="H60" s="65">
        <v>271</v>
      </c>
      <c r="I60" s="9">
        <f>IF(H63=0, "-", H60/H63)</f>
        <v>5.7745578521201789E-2</v>
      </c>
      <c r="J60" s="8">
        <f t="shared" si="4"/>
        <v>-0.60256410256410253</v>
      </c>
      <c r="K60" s="9">
        <f t="shared" si="5"/>
        <v>-0.37638376383763839</v>
      </c>
    </row>
    <row r="61" spans="1:11" x14ac:dyDescent="0.2">
      <c r="A61" s="7" t="s">
        <v>389</v>
      </c>
      <c r="B61" s="65">
        <v>177</v>
      </c>
      <c r="C61" s="34">
        <f>IF(B63=0, "-", B61/B63)</f>
        <v>0.193020719738277</v>
      </c>
      <c r="D61" s="65">
        <v>197</v>
      </c>
      <c r="E61" s="9">
        <f>IF(D63=0, "-", D61/D63)</f>
        <v>0.20435684647302904</v>
      </c>
      <c r="F61" s="81">
        <v>1015</v>
      </c>
      <c r="G61" s="34">
        <f>IF(F63=0, "-", F61/F63)</f>
        <v>0.27219093590775006</v>
      </c>
      <c r="H61" s="65">
        <v>933</v>
      </c>
      <c r="I61" s="9">
        <f>IF(H63=0, "-", H61/H63)</f>
        <v>0.19880673343277222</v>
      </c>
      <c r="J61" s="8">
        <f t="shared" si="4"/>
        <v>-0.10152284263959391</v>
      </c>
      <c r="K61" s="9">
        <f t="shared" si="5"/>
        <v>8.7888531618435156E-2</v>
      </c>
    </row>
    <row r="62" spans="1:11" x14ac:dyDescent="0.2">
      <c r="A62" s="2"/>
      <c r="B62" s="68"/>
      <c r="C62" s="33"/>
      <c r="D62" s="68"/>
      <c r="E62" s="6"/>
      <c r="F62" s="82"/>
      <c r="G62" s="33"/>
      <c r="H62" s="68"/>
      <c r="I62" s="6"/>
      <c r="J62" s="5"/>
      <c r="K62" s="6"/>
    </row>
    <row r="63" spans="1:11" s="43" customFormat="1" x14ac:dyDescent="0.2">
      <c r="A63" s="162" t="s">
        <v>612</v>
      </c>
      <c r="B63" s="71">
        <f>SUM(B52:B62)</f>
        <v>917</v>
      </c>
      <c r="C63" s="40">
        <f>B63/32027</f>
        <v>2.8632091672651201E-2</v>
      </c>
      <c r="D63" s="71">
        <f>SUM(D52:D62)</f>
        <v>964</v>
      </c>
      <c r="E63" s="41">
        <f>D63/34633</f>
        <v>2.7834724107065514E-2</v>
      </c>
      <c r="F63" s="77">
        <f>SUM(F52:F62)</f>
        <v>3729</v>
      </c>
      <c r="G63" s="42">
        <f>F63/169835</f>
        <v>2.1956604940088911E-2</v>
      </c>
      <c r="H63" s="71">
        <f>SUM(H52:H62)</f>
        <v>4693</v>
      </c>
      <c r="I63" s="41">
        <f>H63/181900</f>
        <v>2.5799890049477733E-2</v>
      </c>
      <c r="J63" s="37">
        <f>IF(D63=0, "-", IF((B63-D63)/D63&lt;10, (B63-D63)/D63, "&gt;999%"))</f>
        <v>-4.8755186721991702E-2</v>
      </c>
      <c r="K63" s="38">
        <f>IF(H63=0, "-", IF((F63-H63)/H63&lt;10, (F63-H63)/H63, "&gt;999%"))</f>
        <v>-0.20541231621564032</v>
      </c>
    </row>
    <row r="64" spans="1:11" x14ac:dyDescent="0.2">
      <c r="B64" s="83"/>
      <c r="D64" s="83"/>
      <c r="F64" s="83"/>
      <c r="H64" s="83"/>
    </row>
    <row r="65" spans="1:11" s="43" customFormat="1" x14ac:dyDescent="0.2">
      <c r="A65" s="162" t="s">
        <v>611</v>
      </c>
      <c r="B65" s="71">
        <v>3699</v>
      </c>
      <c r="C65" s="40">
        <f>B65/32027</f>
        <v>0.11549629999687763</v>
      </c>
      <c r="D65" s="71">
        <v>4805</v>
      </c>
      <c r="E65" s="41">
        <f>D65/34633</f>
        <v>0.13874050760835041</v>
      </c>
      <c r="F65" s="77">
        <v>22247</v>
      </c>
      <c r="G65" s="42">
        <f>F65/169835</f>
        <v>0.13099184502605471</v>
      </c>
      <c r="H65" s="71">
        <v>26257</v>
      </c>
      <c r="I65" s="41">
        <f>H65/181900</f>
        <v>0.14434854315557999</v>
      </c>
      <c r="J65" s="37">
        <f>IF(D65=0, "-", IF((B65-D65)/D65&lt;10, (B65-D65)/D65, "&gt;999%"))</f>
        <v>-0.23017689906347555</v>
      </c>
      <c r="K65" s="38">
        <f>IF(H65=0, "-", IF((F65-H65)/H65&lt;10, (F65-H65)/H65, "&gt;999%"))</f>
        <v>-0.15272117911414099</v>
      </c>
    </row>
    <row r="66" spans="1:11" x14ac:dyDescent="0.2">
      <c r="B66" s="83"/>
      <c r="D66" s="83"/>
      <c r="F66" s="83"/>
      <c r="H66" s="83"/>
    </row>
    <row r="67" spans="1:11" ht="15.75" x14ac:dyDescent="0.25">
      <c r="A67" s="164" t="s">
        <v>122</v>
      </c>
      <c r="B67" s="196" t="s">
        <v>1</v>
      </c>
      <c r="C67" s="200"/>
      <c r="D67" s="200"/>
      <c r="E67" s="197"/>
      <c r="F67" s="196" t="s">
        <v>14</v>
      </c>
      <c r="G67" s="200"/>
      <c r="H67" s="200"/>
      <c r="I67" s="197"/>
      <c r="J67" s="196" t="s">
        <v>15</v>
      </c>
      <c r="K67" s="197"/>
    </row>
    <row r="68" spans="1:11" x14ac:dyDescent="0.2">
      <c r="A68" s="22"/>
      <c r="B68" s="196">
        <f>VALUE(RIGHT($B$2, 4))</f>
        <v>2022</v>
      </c>
      <c r="C68" s="197"/>
      <c r="D68" s="196">
        <f>B68-1</f>
        <v>2021</v>
      </c>
      <c r="E68" s="204"/>
      <c r="F68" s="196">
        <f>B68</f>
        <v>2022</v>
      </c>
      <c r="G68" s="204"/>
      <c r="H68" s="196">
        <f>D68</f>
        <v>2021</v>
      </c>
      <c r="I68" s="204"/>
      <c r="J68" s="140" t="s">
        <v>4</v>
      </c>
      <c r="K68" s="141" t="s">
        <v>2</v>
      </c>
    </row>
    <row r="69" spans="1:11" x14ac:dyDescent="0.2">
      <c r="A69" s="163" t="s">
        <v>153</v>
      </c>
      <c r="B69" s="61" t="s">
        <v>12</v>
      </c>
      <c r="C69" s="62" t="s">
        <v>13</v>
      </c>
      <c r="D69" s="61" t="s">
        <v>12</v>
      </c>
      <c r="E69" s="63" t="s">
        <v>13</v>
      </c>
      <c r="F69" s="62" t="s">
        <v>12</v>
      </c>
      <c r="G69" s="62" t="s">
        <v>13</v>
      </c>
      <c r="H69" s="61" t="s">
        <v>12</v>
      </c>
      <c r="I69" s="63" t="s">
        <v>13</v>
      </c>
      <c r="J69" s="61"/>
      <c r="K69" s="63"/>
    </row>
    <row r="70" spans="1:11" x14ac:dyDescent="0.2">
      <c r="A70" s="7" t="s">
        <v>390</v>
      </c>
      <c r="B70" s="65">
        <v>1</v>
      </c>
      <c r="C70" s="34">
        <f>IF(B91=0, "-", B70/B91)</f>
        <v>1.9700551615445234E-4</v>
      </c>
      <c r="D70" s="65">
        <v>4</v>
      </c>
      <c r="E70" s="9">
        <f>IF(D91=0, "-", D70/D91)</f>
        <v>9.1659028414298811E-4</v>
      </c>
      <c r="F70" s="81">
        <v>14</v>
      </c>
      <c r="G70" s="34">
        <f>IF(F91=0, "-", F70/F91)</f>
        <v>5.0332554377134641E-4</v>
      </c>
      <c r="H70" s="65">
        <v>10</v>
      </c>
      <c r="I70" s="9">
        <f>IF(H91=0, "-", H70/H91)</f>
        <v>3.8370040672243113E-4</v>
      </c>
      <c r="J70" s="8">
        <f t="shared" ref="J70:J89" si="6">IF(D70=0, "-", IF((B70-D70)/D70&lt;10, (B70-D70)/D70, "&gt;999%"))</f>
        <v>-0.75</v>
      </c>
      <c r="K70" s="9">
        <f t="shared" ref="K70:K89" si="7">IF(H70=0, "-", IF((F70-H70)/H70&lt;10, (F70-H70)/H70, "&gt;999%"))</f>
        <v>0.4</v>
      </c>
    </row>
    <row r="71" spans="1:11" x14ac:dyDescent="0.2">
      <c r="A71" s="7" t="s">
        <v>391</v>
      </c>
      <c r="B71" s="65">
        <v>88</v>
      </c>
      <c r="C71" s="34">
        <f>IF(B91=0, "-", B71/B91)</f>
        <v>1.7336485421591805E-2</v>
      </c>
      <c r="D71" s="65">
        <v>10</v>
      </c>
      <c r="E71" s="9">
        <f>IF(D91=0, "-", D71/D91)</f>
        <v>2.2914757103574702E-3</v>
      </c>
      <c r="F71" s="81">
        <v>210</v>
      </c>
      <c r="G71" s="34">
        <f>IF(F91=0, "-", F71/F91)</f>
        <v>7.5498831565701963E-3</v>
      </c>
      <c r="H71" s="65">
        <v>310</v>
      </c>
      <c r="I71" s="9">
        <f>IF(H91=0, "-", H71/H91)</f>
        <v>1.1894712608395365E-2</v>
      </c>
      <c r="J71" s="8">
        <f t="shared" si="6"/>
        <v>7.8</v>
      </c>
      <c r="K71" s="9">
        <f t="shared" si="7"/>
        <v>-0.32258064516129031</v>
      </c>
    </row>
    <row r="72" spans="1:11" x14ac:dyDescent="0.2">
      <c r="A72" s="7" t="s">
        <v>392</v>
      </c>
      <c r="B72" s="65">
        <v>128</v>
      </c>
      <c r="C72" s="34">
        <f>IF(B91=0, "-", B72/B91)</f>
        <v>2.5216706067769899E-2</v>
      </c>
      <c r="D72" s="65">
        <v>121</v>
      </c>
      <c r="E72" s="9">
        <f>IF(D91=0, "-", D72/D91)</f>
        <v>2.7726856095325391E-2</v>
      </c>
      <c r="F72" s="81">
        <v>708</v>
      </c>
      <c r="G72" s="34">
        <f>IF(F91=0, "-", F72/F91)</f>
        <v>2.5453891785008089E-2</v>
      </c>
      <c r="H72" s="65">
        <v>250</v>
      </c>
      <c r="I72" s="9">
        <f>IF(H91=0, "-", H72/H91)</f>
        <v>9.5925101680607774E-3</v>
      </c>
      <c r="J72" s="8">
        <f t="shared" si="6"/>
        <v>5.7851239669421489E-2</v>
      </c>
      <c r="K72" s="9">
        <f t="shared" si="7"/>
        <v>1.8320000000000001</v>
      </c>
    </row>
    <row r="73" spans="1:11" x14ac:dyDescent="0.2">
      <c r="A73" s="7" t="s">
        <v>393</v>
      </c>
      <c r="B73" s="65">
        <v>234</v>
      </c>
      <c r="C73" s="34">
        <f>IF(B91=0, "-", B73/B91)</f>
        <v>4.6099290780141841E-2</v>
      </c>
      <c r="D73" s="65">
        <v>113</v>
      </c>
      <c r="E73" s="9">
        <f>IF(D91=0, "-", D73/D91)</f>
        <v>2.5893675527039414E-2</v>
      </c>
      <c r="F73" s="81">
        <v>1188</v>
      </c>
      <c r="G73" s="34">
        <f>IF(F91=0, "-", F73/F91)</f>
        <v>4.2710767571454249E-2</v>
      </c>
      <c r="H73" s="65">
        <v>1356</v>
      </c>
      <c r="I73" s="9">
        <f>IF(H91=0, "-", H73/H91)</f>
        <v>5.2029775151561659E-2</v>
      </c>
      <c r="J73" s="8">
        <f t="shared" si="6"/>
        <v>1.0707964601769913</v>
      </c>
      <c r="K73" s="9">
        <f t="shared" si="7"/>
        <v>-0.12389380530973451</v>
      </c>
    </row>
    <row r="74" spans="1:11" x14ac:dyDescent="0.2">
      <c r="A74" s="7" t="s">
        <v>394</v>
      </c>
      <c r="B74" s="65">
        <v>818</v>
      </c>
      <c r="C74" s="34">
        <f>IF(B91=0, "-", B74/B91)</f>
        <v>0.16115051221434201</v>
      </c>
      <c r="D74" s="65">
        <v>451</v>
      </c>
      <c r="E74" s="9">
        <f>IF(D91=0, "-", D74/D91)</f>
        <v>0.10334555453712191</v>
      </c>
      <c r="F74" s="81">
        <v>2424</v>
      </c>
      <c r="G74" s="34">
        <f>IF(F91=0, "-", F74/F91)</f>
        <v>8.7147222721553119E-2</v>
      </c>
      <c r="H74" s="65">
        <v>2014</v>
      </c>
      <c r="I74" s="9">
        <f>IF(H91=0, "-", H74/H91)</f>
        <v>7.7277261913897624E-2</v>
      </c>
      <c r="J74" s="8">
        <f t="shared" si="6"/>
        <v>0.8137472283813747</v>
      </c>
      <c r="K74" s="9">
        <f t="shared" si="7"/>
        <v>0.20357497517378351</v>
      </c>
    </row>
    <row r="75" spans="1:11" x14ac:dyDescent="0.2">
      <c r="A75" s="7" t="s">
        <v>395</v>
      </c>
      <c r="B75" s="65">
        <v>15</v>
      </c>
      <c r="C75" s="34">
        <f>IF(B91=0, "-", B75/B91)</f>
        <v>2.9550827423167848E-3</v>
      </c>
      <c r="D75" s="65">
        <v>36</v>
      </c>
      <c r="E75" s="9">
        <f>IF(D91=0, "-", D75/D91)</f>
        <v>8.2493125572868919E-3</v>
      </c>
      <c r="F75" s="81">
        <v>48</v>
      </c>
      <c r="G75" s="34">
        <f>IF(F91=0, "-", F75/F91)</f>
        <v>1.7256875786446162E-3</v>
      </c>
      <c r="H75" s="65">
        <v>95</v>
      </c>
      <c r="I75" s="9">
        <f>IF(H91=0, "-", H75/H91)</f>
        <v>3.6451538638630956E-3</v>
      </c>
      <c r="J75" s="8">
        <f t="shared" si="6"/>
        <v>-0.58333333333333337</v>
      </c>
      <c r="K75" s="9">
        <f t="shared" si="7"/>
        <v>-0.49473684210526314</v>
      </c>
    </row>
    <row r="76" spans="1:11" x14ac:dyDescent="0.2">
      <c r="A76" s="7" t="s">
        <v>396</v>
      </c>
      <c r="B76" s="65">
        <v>614</v>
      </c>
      <c r="C76" s="34">
        <f>IF(B91=0, "-", B76/B91)</f>
        <v>0.12096138691883372</v>
      </c>
      <c r="D76" s="65">
        <v>296</v>
      </c>
      <c r="E76" s="9">
        <f>IF(D91=0, "-", D76/D91)</f>
        <v>6.7827681026581113E-2</v>
      </c>
      <c r="F76" s="81">
        <v>2910</v>
      </c>
      <c r="G76" s="34">
        <f>IF(F91=0, "-", F76/F91)</f>
        <v>0.10461980945532985</v>
      </c>
      <c r="H76" s="65">
        <v>1376</v>
      </c>
      <c r="I76" s="9">
        <f>IF(H91=0, "-", H76/H91)</f>
        <v>5.2797175965006521E-2</v>
      </c>
      <c r="J76" s="8">
        <f t="shared" si="6"/>
        <v>1.0743243243243243</v>
      </c>
      <c r="K76" s="9">
        <f t="shared" si="7"/>
        <v>1.1148255813953489</v>
      </c>
    </row>
    <row r="77" spans="1:11" x14ac:dyDescent="0.2">
      <c r="A77" s="7" t="s">
        <v>397</v>
      </c>
      <c r="B77" s="65">
        <v>438</v>
      </c>
      <c r="C77" s="34">
        <f>IF(B91=0, "-", B77/B91)</f>
        <v>8.6288416075650118E-2</v>
      </c>
      <c r="D77" s="65">
        <v>961</v>
      </c>
      <c r="E77" s="9">
        <f>IF(D91=0, "-", D77/D91)</f>
        <v>0.2202108157653529</v>
      </c>
      <c r="F77" s="81">
        <v>4503</v>
      </c>
      <c r="G77" s="34">
        <f>IF(F91=0, "-", F77/F91)</f>
        <v>0.16189106597159805</v>
      </c>
      <c r="H77" s="65">
        <v>4893</v>
      </c>
      <c r="I77" s="9">
        <f>IF(H91=0, "-", H77/H91)</f>
        <v>0.18774460900928555</v>
      </c>
      <c r="J77" s="8">
        <f t="shared" si="6"/>
        <v>-0.54422476586888657</v>
      </c>
      <c r="K77" s="9">
        <f t="shared" si="7"/>
        <v>-7.9705702023298589E-2</v>
      </c>
    </row>
    <row r="78" spans="1:11" x14ac:dyDescent="0.2">
      <c r="A78" s="7" t="s">
        <v>398</v>
      </c>
      <c r="B78" s="65">
        <v>648</v>
      </c>
      <c r="C78" s="34">
        <f>IF(B91=0, "-", B78/B91)</f>
        <v>0.1276595744680851</v>
      </c>
      <c r="D78" s="65">
        <v>363</v>
      </c>
      <c r="E78" s="9">
        <f>IF(D91=0, "-", D78/D91)</f>
        <v>8.318056828597617E-2</v>
      </c>
      <c r="F78" s="81">
        <v>1879</v>
      </c>
      <c r="G78" s="34">
        <f>IF(F91=0, "-", F78/F91)</f>
        <v>6.755347833902571E-2</v>
      </c>
      <c r="H78" s="65">
        <v>1318</v>
      </c>
      <c r="I78" s="9">
        <f>IF(H91=0, "-", H78/H91)</f>
        <v>5.0571713606016422E-2</v>
      </c>
      <c r="J78" s="8">
        <f t="shared" si="6"/>
        <v>0.78512396694214881</v>
      </c>
      <c r="K78" s="9">
        <f t="shared" si="7"/>
        <v>0.42564491654021247</v>
      </c>
    </row>
    <row r="79" spans="1:11" x14ac:dyDescent="0.2">
      <c r="A79" s="7" t="s">
        <v>399</v>
      </c>
      <c r="B79" s="65">
        <v>574</v>
      </c>
      <c r="C79" s="34">
        <f>IF(B91=0, "-", B79/B91)</f>
        <v>0.11308116627265563</v>
      </c>
      <c r="D79" s="65">
        <v>376</v>
      </c>
      <c r="E79" s="9">
        <f>IF(D91=0, "-", D79/D91)</f>
        <v>8.6159486709440875E-2</v>
      </c>
      <c r="F79" s="81">
        <v>2734</v>
      </c>
      <c r="G79" s="34">
        <f>IF(F91=0, "-", F79/F91)</f>
        <v>9.8292288333632932E-2</v>
      </c>
      <c r="H79" s="65">
        <v>1818</v>
      </c>
      <c r="I79" s="9">
        <f>IF(H91=0, "-", H79/H91)</f>
        <v>6.975673394213798E-2</v>
      </c>
      <c r="J79" s="8">
        <f t="shared" si="6"/>
        <v>0.52659574468085102</v>
      </c>
      <c r="K79" s="9">
        <f t="shared" si="7"/>
        <v>0.50385038503850388</v>
      </c>
    </row>
    <row r="80" spans="1:11" x14ac:dyDescent="0.2">
      <c r="A80" s="7" t="s">
        <v>400</v>
      </c>
      <c r="B80" s="65">
        <v>117</v>
      </c>
      <c r="C80" s="34">
        <f>IF(B91=0, "-", B80/B91)</f>
        <v>2.3049645390070921E-2</v>
      </c>
      <c r="D80" s="65">
        <v>329</v>
      </c>
      <c r="E80" s="9">
        <f>IF(D91=0, "-", D80/D91)</f>
        <v>7.5389550870760769E-2</v>
      </c>
      <c r="F80" s="81">
        <v>1119</v>
      </c>
      <c r="G80" s="34">
        <f>IF(F91=0, "-", F80/F91)</f>
        <v>4.0230091677152614E-2</v>
      </c>
      <c r="H80" s="65">
        <v>2189</v>
      </c>
      <c r="I80" s="9">
        <f>IF(H91=0, "-", H80/H91)</f>
        <v>8.3992019031540174E-2</v>
      </c>
      <c r="J80" s="8">
        <f t="shared" si="6"/>
        <v>-0.64437689969604861</v>
      </c>
      <c r="K80" s="9">
        <f t="shared" si="7"/>
        <v>-0.48880767473732301</v>
      </c>
    </row>
    <row r="81" spans="1:11" x14ac:dyDescent="0.2">
      <c r="A81" s="7" t="s">
        <v>401</v>
      </c>
      <c r="B81" s="65">
        <v>9</v>
      </c>
      <c r="C81" s="34">
        <f>IF(B91=0, "-", B81/B91)</f>
        <v>1.7730496453900709E-3</v>
      </c>
      <c r="D81" s="65">
        <v>24</v>
      </c>
      <c r="E81" s="9">
        <f>IF(D91=0, "-", D81/D91)</f>
        <v>5.4995417048579283E-3</v>
      </c>
      <c r="F81" s="81">
        <v>83</v>
      </c>
      <c r="G81" s="34">
        <f>IF(F91=0, "-", F81/F91)</f>
        <v>2.9840014380729824E-3</v>
      </c>
      <c r="H81" s="65">
        <v>124</v>
      </c>
      <c r="I81" s="9">
        <f>IF(H91=0, "-", H81/H91)</f>
        <v>4.757885043358146E-3</v>
      </c>
      <c r="J81" s="8">
        <f t="shared" si="6"/>
        <v>-0.625</v>
      </c>
      <c r="K81" s="9">
        <f t="shared" si="7"/>
        <v>-0.33064516129032256</v>
      </c>
    </row>
    <row r="82" spans="1:11" x14ac:dyDescent="0.2">
      <c r="A82" s="7" t="s">
        <v>402</v>
      </c>
      <c r="B82" s="65">
        <v>8</v>
      </c>
      <c r="C82" s="34">
        <f>IF(B91=0, "-", B82/B91)</f>
        <v>1.5760441292356187E-3</v>
      </c>
      <c r="D82" s="65">
        <v>10</v>
      </c>
      <c r="E82" s="9">
        <f>IF(D91=0, "-", D82/D91)</f>
        <v>2.2914757103574702E-3</v>
      </c>
      <c r="F82" s="81">
        <v>33</v>
      </c>
      <c r="G82" s="34">
        <f>IF(F91=0, "-", F82/F91)</f>
        <v>1.1864102103181736E-3</v>
      </c>
      <c r="H82" s="65">
        <v>49</v>
      </c>
      <c r="I82" s="9">
        <f>IF(H91=0, "-", H82/H91)</f>
        <v>1.8801319929399125E-3</v>
      </c>
      <c r="J82" s="8">
        <f t="shared" si="6"/>
        <v>-0.2</v>
      </c>
      <c r="K82" s="9">
        <f t="shared" si="7"/>
        <v>-0.32653061224489793</v>
      </c>
    </row>
    <row r="83" spans="1:11" x14ac:dyDescent="0.2">
      <c r="A83" s="7" t="s">
        <v>403</v>
      </c>
      <c r="B83" s="65">
        <v>67</v>
      </c>
      <c r="C83" s="34">
        <f>IF(B91=0, "-", B83/B91)</f>
        <v>1.3199369582348306E-2</v>
      </c>
      <c r="D83" s="65">
        <v>44</v>
      </c>
      <c r="E83" s="9">
        <f>IF(D91=0, "-", D83/D91)</f>
        <v>1.0082493125572869E-2</v>
      </c>
      <c r="F83" s="81">
        <v>537</v>
      </c>
      <c r="G83" s="34">
        <f>IF(F91=0, "-", F83/F91)</f>
        <v>1.9306129786086645E-2</v>
      </c>
      <c r="H83" s="65">
        <v>148</v>
      </c>
      <c r="I83" s="9">
        <f>IF(H91=0, "-", H83/H91)</f>
        <v>5.678766019491981E-3</v>
      </c>
      <c r="J83" s="8">
        <f t="shared" si="6"/>
        <v>0.52272727272727271</v>
      </c>
      <c r="K83" s="9">
        <f t="shared" si="7"/>
        <v>2.6283783783783785</v>
      </c>
    </row>
    <row r="84" spans="1:11" x14ac:dyDescent="0.2">
      <c r="A84" s="7" t="s">
        <v>404</v>
      </c>
      <c r="B84" s="65">
        <v>27</v>
      </c>
      <c r="C84" s="34">
        <f>IF(B91=0, "-", B84/B91)</f>
        <v>5.3191489361702126E-3</v>
      </c>
      <c r="D84" s="65">
        <v>66</v>
      </c>
      <c r="E84" s="9">
        <f>IF(D91=0, "-", D84/D91)</f>
        <v>1.5123739688359304E-2</v>
      </c>
      <c r="F84" s="81">
        <v>123</v>
      </c>
      <c r="G84" s="34">
        <f>IF(F91=0, "-", F84/F91)</f>
        <v>4.4220744202768288E-3</v>
      </c>
      <c r="H84" s="65">
        <v>287</v>
      </c>
      <c r="I84" s="9">
        <f>IF(H91=0, "-", H84/H91)</f>
        <v>1.1012201672933774E-2</v>
      </c>
      <c r="J84" s="8">
        <f t="shared" si="6"/>
        <v>-0.59090909090909094</v>
      </c>
      <c r="K84" s="9">
        <f t="shared" si="7"/>
        <v>-0.5714285714285714</v>
      </c>
    </row>
    <row r="85" spans="1:11" x14ac:dyDescent="0.2">
      <c r="A85" s="7" t="s">
        <v>405</v>
      </c>
      <c r="B85" s="65">
        <v>13</v>
      </c>
      <c r="C85" s="34">
        <f>IF(B91=0, "-", B85/B91)</f>
        <v>2.56107171000788E-3</v>
      </c>
      <c r="D85" s="65">
        <v>12</v>
      </c>
      <c r="E85" s="9">
        <f>IF(D91=0, "-", D85/D91)</f>
        <v>2.7497708524289641E-3</v>
      </c>
      <c r="F85" s="81">
        <v>51</v>
      </c>
      <c r="G85" s="34">
        <f>IF(F91=0, "-", F85/F91)</f>
        <v>1.8335430523099047E-3</v>
      </c>
      <c r="H85" s="65">
        <v>44</v>
      </c>
      <c r="I85" s="9">
        <f>IF(H91=0, "-", H85/H91)</f>
        <v>1.6882817895786969E-3</v>
      </c>
      <c r="J85" s="8">
        <f t="shared" si="6"/>
        <v>8.3333333333333329E-2</v>
      </c>
      <c r="K85" s="9">
        <f t="shared" si="7"/>
        <v>0.15909090909090909</v>
      </c>
    </row>
    <row r="86" spans="1:11" x14ac:dyDescent="0.2">
      <c r="A86" s="7" t="s">
        <v>406</v>
      </c>
      <c r="B86" s="65">
        <v>279</v>
      </c>
      <c r="C86" s="34">
        <f>IF(B91=0, "-", B86/B91)</f>
        <v>5.4964539007092202E-2</v>
      </c>
      <c r="D86" s="65">
        <v>206</v>
      </c>
      <c r="E86" s="9">
        <f>IF(D91=0, "-", D86/D91)</f>
        <v>4.7204399633363883E-2</v>
      </c>
      <c r="F86" s="81">
        <v>1882</v>
      </c>
      <c r="G86" s="34">
        <f>IF(F91=0, "-", F86/F91)</f>
        <v>6.7661333812690988E-2</v>
      </c>
      <c r="H86" s="65">
        <v>2398</v>
      </c>
      <c r="I86" s="9">
        <f>IF(H91=0, "-", H86/H91)</f>
        <v>9.2011357532038984E-2</v>
      </c>
      <c r="J86" s="8">
        <f t="shared" si="6"/>
        <v>0.35436893203883496</v>
      </c>
      <c r="K86" s="9">
        <f t="shared" si="7"/>
        <v>-0.21517931609674729</v>
      </c>
    </row>
    <row r="87" spans="1:11" x14ac:dyDescent="0.2">
      <c r="A87" s="7" t="s">
        <v>407</v>
      </c>
      <c r="B87" s="65">
        <v>844</v>
      </c>
      <c r="C87" s="34">
        <f>IF(B91=0, "-", B87/B91)</f>
        <v>0.16627265563435775</v>
      </c>
      <c r="D87" s="65">
        <v>732</v>
      </c>
      <c r="E87" s="9">
        <f>IF(D91=0, "-", D87/D91)</f>
        <v>0.16773602199816681</v>
      </c>
      <c r="F87" s="81">
        <v>7001</v>
      </c>
      <c r="G87" s="34">
        <f>IF(F91=0, "-", F87/F91)</f>
        <v>0.25169872371022828</v>
      </c>
      <c r="H87" s="65">
        <v>6913</v>
      </c>
      <c r="I87" s="9">
        <f>IF(H91=0, "-", H87/H91)</f>
        <v>0.26525209116721665</v>
      </c>
      <c r="J87" s="8">
        <f t="shared" si="6"/>
        <v>0.15300546448087432</v>
      </c>
      <c r="K87" s="9">
        <f t="shared" si="7"/>
        <v>1.2729639809055403E-2</v>
      </c>
    </row>
    <row r="88" spans="1:11" x14ac:dyDescent="0.2">
      <c r="A88" s="7" t="s">
        <v>408</v>
      </c>
      <c r="B88" s="65">
        <v>0</v>
      </c>
      <c r="C88" s="34">
        <f>IF(B91=0, "-", B88/B91)</f>
        <v>0</v>
      </c>
      <c r="D88" s="65">
        <v>0</v>
      </c>
      <c r="E88" s="9">
        <f>IF(D91=0, "-", D88/D91)</f>
        <v>0</v>
      </c>
      <c r="F88" s="81">
        <v>0</v>
      </c>
      <c r="G88" s="34">
        <f>IF(F91=0, "-", F88/F91)</f>
        <v>0</v>
      </c>
      <c r="H88" s="65">
        <v>1</v>
      </c>
      <c r="I88" s="9">
        <f>IF(H91=0, "-", H88/H91)</f>
        <v>3.8370040672243114E-5</v>
      </c>
      <c r="J88" s="8" t="str">
        <f t="shared" si="6"/>
        <v>-</v>
      </c>
      <c r="K88" s="9">
        <f t="shared" si="7"/>
        <v>-1</v>
      </c>
    </row>
    <row r="89" spans="1:11" x14ac:dyDescent="0.2">
      <c r="A89" s="7" t="s">
        <v>409</v>
      </c>
      <c r="B89" s="65">
        <v>154</v>
      </c>
      <c r="C89" s="34">
        <f>IF(B91=0, "-", B89/B91)</f>
        <v>3.0338849487785657E-2</v>
      </c>
      <c r="D89" s="65">
        <v>210</v>
      </c>
      <c r="E89" s="9">
        <f>IF(D91=0, "-", D89/D91)</f>
        <v>4.8120989917506872E-2</v>
      </c>
      <c r="F89" s="81">
        <v>368</v>
      </c>
      <c r="G89" s="34">
        <f>IF(F91=0, "-", F89/F91)</f>
        <v>1.3230271436275391E-2</v>
      </c>
      <c r="H89" s="65">
        <v>469</v>
      </c>
      <c r="I89" s="9">
        <f>IF(H91=0, "-", H89/H91)</f>
        <v>1.799554907528202E-2</v>
      </c>
      <c r="J89" s="8">
        <f t="shared" si="6"/>
        <v>-0.26666666666666666</v>
      </c>
      <c r="K89" s="9">
        <f t="shared" si="7"/>
        <v>-0.21535181236673773</v>
      </c>
    </row>
    <row r="90" spans="1:11" x14ac:dyDescent="0.2">
      <c r="A90" s="2"/>
      <c r="B90" s="68"/>
      <c r="C90" s="33"/>
      <c r="D90" s="68"/>
      <c r="E90" s="6"/>
      <c r="F90" s="82"/>
      <c r="G90" s="33"/>
      <c r="H90" s="68"/>
      <c r="I90" s="6"/>
      <c r="J90" s="5"/>
      <c r="K90" s="6"/>
    </row>
    <row r="91" spans="1:11" s="43" customFormat="1" x14ac:dyDescent="0.2">
      <c r="A91" s="162" t="s">
        <v>610</v>
      </c>
      <c r="B91" s="71">
        <f>SUM(B70:B90)</f>
        <v>5076</v>
      </c>
      <c r="C91" s="40">
        <f>B91/32027</f>
        <v>0.15849127298841603</v>
      </c>
      <c r="D91" s="71">
        <f>SUM(D70:D90)</f>
        <v>4364</v>
      </c>
      <c r="E91" s="41">
        <f>D91/34633</f>
        <v>0.12600698755522191</v>
      </c>
      <c r="F91" s="77">
        <f>SUM(F70:F90)</f>
        <v>27815</v>
      </c>
      <c r="G91" s="42">
        <f>F91/169835</f>
        <v>0.16377660670650926</v>
      </c>
      <c r="H91" s="71">
        <f>SUM(H70:H90)</f>
        <v>26062</v>
      </c>
      <c r="I91" s="41">
        <f>H91/181900</f>
        <v>0.14327652556349643</v>
      </c>
      <c r="J91" s="37">
        <f>IF(D91=0, "-", IF((B91-D91)/D91&lt;10, (B91-D91)/D91, "&gt;999%"))</f>
        <v>0.16315307057745188</v>
      </c>
      <c r="K91" s="38">
        <f>IF(H91=0, "-", IF((F91-H91)/H91&lt;10, (F91-H91)/H91, "&gt;999%"))</f>
        <v>6.7262681298442178E-2</v>
      </c>
    </row>
    <row r="92" spans="1:11" x14ac:dyDescent="0.2">
      <c r="B92" s="83"/>
      <c r="D92" s="83"/>
      <c r="F92" s="83"/>
      <c r="H92" s="83"/>
    </row>
    <row r="93" spans="1:11" x14ac:dyDescent="0.2">
      <c r="A93" s="163" t="s">
        <v>154</v>
      </c>
      <c r="B93" s="61" t="s">
        <v>12</v>
      </c>
      <c r="C93" s="62" t="s">
        <v>13</v>
      </c>
      <c r="D93" s="61" t="s">
        <v>12</v>
      </c>
      <c r="E93" s="63" t="s">
        <v>13</v>
      </c>
      <c r="F93" s="62" t="s">
        <v>12</v>
      </c>
      <c r="G93" s="62" t="s">
        <v>13</v>
      </c>
      <c r="H93" s="61" t="s">
        <v>12</v>
      </c>
      <c r="I93" s="63" t="s">
        <v>13</v>
      </c>
      <c r="J93" s="61"/>
      <c r="K93" s="63"/>
    </row>
    <row r="94" spans="1:11" x14ac:dyDescent="0.2">
      <c r="A94" s="7" t="s">
        <v>410</v>
      </c>
      <c r="B94" s="65">
        <v>6</v>
      </c>
      <c r="C94" s="34">
        <f>IF(B112=0, "-", B94/B112)</f>
        <v>4.850444624090542E-3</v>
      </c>
      <c r="D94" s="65">
        <v>4</v>
      </c>
      <c r="E94" s="9">
        <f>IF(D112=0, "-", D94/D112)</f>
        <v>3.4752389226759338E-3</v>
      </c>
      <c r="F94" s="81">
        <v>38</v>
      </c>
      <c r="G94" s="34">
        <f>IF(F112=0, "-", F94/F112)</f>
        <v>6.4297800338409478E-3</v>
      </c>
      <c r="H94" s="65">
        <v>11</v>
      </c>
      <c r="I94" s="9">
        <f>IF(H112=0, "-", H94/H112)</f>
        <v>1.7994438082774415E-3</v>
      </c>
      <c r="J94" s="8">
        <f t="shared" ref="J94:J110" si="8">IF(D94=0, "-", IF((B94-D94)/D94&lt;10, (B94-D94)/D94, "&gt;999%"))</f>
        <v>0.5</v>
      </c>
      <c r="K94" s="9">
        <f t="shared" ref="K94:K110" si="9">IF(H94=0, "-", IF((F94-H94)/H94&lt;10, (F94-H94)/H94, "&gt;999%"))</f>
        <v>2.4545454545454546</v>
      </c>
    </row>
    <row r="95" spans="1:11" x14ac:dyDescent="0.2">
      <c r="A95" s="7" t="s">
        <v>411</v>
      </c>
      <c r="B95" s="65">
        <v>171</v>
      </c>
      <c r="C95" s="34">
        <f>IF(B112=0, "-", B95/B112)</f>
        <v>0.13823767178658045</v>
      </c>
      <c r="D95" s="65">
        <v>168</v>
      </c>
      <c r="E95" s="9">
        <f>IF(D112=0, "-", D95/D112)</f>
        <v>0.14596003475238922</v>
      </c>
      <c r="F95" s="81">
        <v>826</v>
      </c>
      <c r="G95" s="34">
        <f>IF(F112=0, "-", F95/F112)</f>
        <v>0.13976311336717429</v>
      </c>
      <c r="H95" s="65">
        <v>987</v>
      </c>
      <c r="I95" s="9">
        <f>IF(H112=0, "-", H95/H112)</f>
        <v>0.16145918534271225</v>
      </c>
      <c r="J95" s="8">
        <f t="shared" si="8"/>
        <v>1.7857142857142856E-2</v>
      </c>
      <c r="K95" s="9">
        <f t="shared" si="9"/>
        <v>-0.16312056737588654</v>
      </c>
    </row>
    <row r="96" spans="1:11" x14ac:dyDescent="0.2">
      <c r="A96" s="7" t="s">
        <v>412</v>
      </c>
      <c r="B96" s="65">
        <v>202</v>
      </c>
      <c r="C96" s="34">
        <f>IF(B112=0, "-", B96/B112)</f>
        <v>0.16329830234438156</v>
      </c>
      <c r="D96" s="65">
        <v>172</v>
      </c>
      <c r="E96" s="9">
        <f>IF(D112=0, "-", D96/D112)</f>
        <v>0.14943527367506515</v>
      </c>
      <c r="F96" s="81">
        <v>881</v>
      </c>
      <c r="G96" s="34">
        <f>IF(F112=0, "-", F96/F112)</f>
        <v>0.14906937394247038</v>
      </c>
      <c r="H96" s="65">
        <v>794</v>
      </c>
      <c r="I96" s="9">
        <f>IF(H112=0, "-", H96/H112)</f>
        <v>0.12988712579748077</v>
      </c>
      <c r="J96" s="8">
        <f t="shared" si="8"/>
        <v>0.1744186046511628</v>
      </c>
      <c r="K96" s="9">
        <f t="shared" si="9"/>
        <v>0.10957178841309824</v>
      </c>
    </row>
    <row r="97" spans="1:11" x14ac:dyDescent="0.2">
      <c r="A97" s="7" t="s">
        <v>413</v>
      </c>
      <c r="B97" s="65">
        <v>31</v>
      </c>
      <c r="C97" s="34">
        <f>IF(B112=0, "-", B97/B112)</f>
        <v>2.5060630557801132E-2</v>
      </c>
      <c r="D97" s="65">
        <v>27</v>
      </c>
      <c r="E97" s="9">
        <f>IF(D112=0, "-", D97/D112)</f>
        <v>2.3457862728062554E-2</v>
      </c>
      <c r="F97" s="81">
        <v>166</v>
      </c>
      <c r="G97" s="34">
        <f>IF(F112=0, "-", F97/F112)</f>
        <v>2.8087986463620981E-2</v>
      </c>
      <c r="H97" s="65">
        <v>168</v>
      </c>
      <c r="I97" s="9">
        <f>IF(H112=0, "-", H97/H112)</f>
        <v>2.7482414526419106E-2</v>
      </c>
      <c r="J97" s="8">
        <f t="shared" si="8"/>
        <v>0.14814814814814814</v>
      </c>
      <c r="K97" s="9">
        <f t="shared" si="9"/>
        <v>-1.1904761904761904E-2</v>
      </c>
    </row>
    <row r="98" spans="1:11" x14ac:dyDescent="0.2">
      <c r="A98" s="7" t="s">
        <v>414</v>
      </c>
      <c r="B98" s="65">
        <v>9</v>
      </c>
      <c r="C98" s="34">
        <f>IF(B112=0, "-", B98/B112)</f>
        <v>7.2756669361358122E-3</v>
      </c>
      <c r="D98" s="65">
        <v>0</v>
      </c>
      <c r="E98" s="9">
        <f>IF(D112=0, "-", D98/D112)</f>
        <v>0</v>
      </c>
      <c r="F98" s="81">
        <v>9</v>
      </c>
      <c r="G98" s="34">
        <f>IF(F112=0, "-", F98/F112)</f>
        <v>1.5228426395939086E-3</v>
      </c>
      <c r="H98" s="65">
        <v>0</v>
      </c>
      <c r="I98" s="9">
        <f>IF(H112=0, "-", H98/H112)</f>
        <v>0</v>
      </c>
      <c r="J98" s="8" t="str">
        <f t="shared" si="8"/>
        <v>-</v>
      </c>
      <c r="K98" s="9" t="str">
        <f t="shared" si="9"/>
        <v>-</v>
      </c>
    </row>
    <row r="99" spans="1:11" x14ac:dyDescent="0.2">
      <c r="A99" s="7" t="s">
        <v>415</v>
      </c>
      <c r="B99" s="65">
        <v>28</v>
      </c>
      <c r="C99" s="34">
        <f>IF(B112=0, "-", B99/B112)</f>
        <v>2.2635408245755859E-2</v>
      </c>
      <c r="D99" s="65">
        <v>29</v>
      </c>
      <c r="E99" s="9">
        <f>IF(D112=0, "-", D99/D112)</f>
        <v>2.5195482189400521E-2</v>
      </c>
      <c r="F99" s="81">
        <v>106</v>
      </c>
      <c r="G99" s="34">
        <f>IF(F112=0, "-", F99/F112)</f>
        <v>1.7935702199661591E-2</v>
      </c>
      <c r="H99" s="65">
        <v>29</v>
      </c>
      <c r="I99" s="9">
        <f>IF(H112=0, "-", H99/H112)</f>
        <v>4.7439882218223454E-3</v>
      </c>
      <c r="J99" s="8">
        <f t="shared" si="8"/>
        <v>-3.4482758620689655E-2</v>
      </c>
      <c r="K99" s="9">
        <f t="shared" si="9"/>
        <v>2.6551724137931036</v>
      </c>
    </row>
    <row r="100" spans="1:11" x14ac:dyDescent="0.2">
      <c r="A100" s="7" t="s">
        <v>416</v>
      </c>
      <c r="B100" s="65">
        <v>18</v>
      </c>
      <c r="C100" s="34">
        <f>IF(B112=0, "-", B100/B112)</f>
        <v>1.4551333872271624E-2</v>
      </c>
      <c r="D100" s="65">
        <v>0</v>
      </c>
      <c r="E100" s="9">
        <f>IF(D112=0, "-", D100/D112)</f>
        <v>0</v>
      </c>
      <c r="F100" s="81">
        <v>101</v>
      </c>
      <c r="G100" s="34">
        <f>IF(F112=0, "-", F100/F112)</f>
        <v>1.7089678510998307E-2</v>
      </c>
      <c r="H100" s="65">
        <v>0</v>
      </c>
      <c r="I100" s="9">
        <f>IF(H112=0, "-", H100/H112)</f>
        <v>0</v>
      </c>
      <c r="J100" s="8" t="str">
        <f t="shared" si="8"/>
        <v>-</v>
      </c>
      <c r="K100" s="9" t="str">
        <f t="shared" si="9"/>
        <v>-</v>
      </c>
    </row>
    <row r="101" spans="1:11" x14ac:dyDescent="0.2">
      <c r="A101" s="7" t="s">
        <v>417</v>
      </c>
      <c r="B101" s="65">
        <v>0</v>
      </c>
      <c r="C101" s="34">
        <f>IF(B112=0, "-", B101/B112)</f>
        <v>0</v>
      </c>
      <c r="D101" s="65">
        <v>0</v>
      </c>
      <c r="E101" s="9">
        <f>IF(D112=0, "-", D101/D112)</f>
        <v>0</v>
      </c>
      <c r="F101" s="81">
        <v>1</v>
      </c>
      <c r="G101" s="34">
        <f>IF(F112=0, "-", F101/F112)</f>
        <v>1.6920473773265651E-4</v>
      </c>
      <c r="H101" s="65">
        <v>20</v>
      </c>
      <c r="I101" s="9">
        <f>IF(H112=0, "-", H101/H112)</f>
        <v>3.2717160150498937E-3</v>
      </c>
      <c r="J101" s="8" t="str">
        <f t="shared" si="8"/>
        <v>-</v>
      </c>
      <c r="K101" s="9">
        <f t="shared" si="9"/>
        <v>-0.95</v>
      </c>
    </row>
    <row r="102" spans="1:11" x14ac:dyDescent="0.2">
      <c r="A102" s="7" t="s">
        <v>418</v>
      </c>
      <c r="B102" s="65">
        <v>33</v>
      </c>
      <c r="C102" s="34">
        <f>IF(B112=0, "-", B102/B112)</f>
        <v>2.6677445432497979E-2</v>
      </c>
      <c r="D102" s="65">
        <v>43</v>
      </c>
      <c r="E102" s="9">
        <f>IF(D112=0, "-", D102/D112)</f>
        <v>3.7358818418766288E-2</v>
      </c>
      <c r="F102" s="81">
        <v>137</v>
      </c>
      <c r="G102" s="34">
        <f>IF(F112=0, "-", F102/F112)</f>
        <v>2.3181049069373943E-2</v>
      </c>
      <c r="H102" s="65">
        <v>141</v>
      </c>
      <c r="I102" s="9">
        <f>IF(H112=0, "-", H102/H112)</f>
        <v>2.3065597906101749E-2</v>
      </c>
      <c r="J102" s="8">
        <f t="shared" si="8"/>
        <v>-0.23255813953488372</v>
      </c>
      <c r="K102" s="9">
        <f t="shared" si="9"/>
        <v>-2.8368794326241134E-2</v>
      </c>
    </row>
    <row r="103" spans="1:11" x14ac:dyDescent="0.2">
      <c r="A103" s="7" t="s">
        <v>419</v>
      </c>
      <c r="B103" s="65">
        <v>18</v>
      </c>
      <c r="C103" s="34">
        <f>IF(B112=0, "-", B103/B112)</f>
        <v>1.4551333872271624E-2</v>
      </c>
      <c r="D103" s="65">
        <v>41</v>
      </c>
      <c r="E103" s="9">
        <f>IF(D112=0, "-", D103/D112)</f>
        <v>3.5621198957428324E-2</v>
      </c>
      <c r="F103" s="81">
        <v>136</v>
      </c>
      <c r="G103" s="34">
        <f>IF(F112=0, "-", F103/F112)</f>
        <v>2.3011844331641287E-2</v>
      </c>
      <c r="H103" s="65">
        <v>278</v>
      </c>
      <c r="I103" s="9">
        <f>IF(H112=0, "-", H103/H112)</f>
        <v>4.547685260919352E-2</v>
      </c>
      <c r="J103" s="8">
        <f t="shared" si="8"/>
        <v>-0.56097560975609762</v>
      </c>
      <c r="K103" s="9">
        <f t="shared" si="9"/>
        <v>-0.51079136690647486</v>
      </c>
    </row>
    <row r="104" spans="1:11" x14ac:dyDescent="0.2">
      <c r="A104" s="7" t="s">
        <v>420</v>
      </c>
      <c r="B104" s="65">
        <v>117</v>
      </c>
      <c r="C104" s="34">
        <f>IF(B112=0, "-", B104/B112)</f>
        <v>9.4583670169765557E-2</v>
      </c>
      <c r="D104" s="65">
        <v>150</v>
      </c>
      <c r="E104" s="9">
        <f>IF(D112=0, "-", D104/D112)</f>
        <v>0.13032145960034752</v>
      </c>
      <c r="F104" s="81">
        <v>706</v>
      </c>
      <c r="G104" s="34">
        <f>IF(F112=0, "-", F104/F112)</f>
        <v>0.1194585448392555</v>
      </c>
      <c r="H104" s="65">
        <v>773</v>
      </c>
      <c r="I104" s="9">
        <f>IF(H112=0, "-", H104/H112)</f>
        <v>0.1264518239816784</v>
      </c>
      <c r="J104" s="8">
        <f t="shared" si="8"/>
        <v>-0.22</v>
      </c>
      <c r="K104" s="9">
        <f t="shared" si="9"/>
        <v>-8.6675291073738683E-2</v>
      </c>
    </row>
    <row r="105" spans="1:11" x14ac:dyDescent="0.2">
      <c r="A105" s="7" t="s">
        <v>421</v>
      </c>
      <c r="B105" s="65">
        <v>8</v>
      </c>
      <c r="C105" s="34">
        <f>IF(B112=0, "-", B105/B112)</f>
        <v>6.4672594987873885E-3</v>
      </c>
      <c r="D105" s="65">
        <v>2</v>
      </c>
      <c r="E105" s="9">
        <f>IF(D112=0, "-", D105/D112)</f>
        <v>1.7376194613379669E-3</v>
      </c>
      <c r="F105" s="81">
        <v>85</v>
      </c>
      <c r="G105" s="34">
        <f>IF(F112=0, "-", F105/F112)</f>
        <v>1.4382402707275803E-2</v>
      </c>
      <c r="H105" s="65">
        <v>22</v>
      </c>
      <c r="I105" s="9">
        <f>IF(H112=0, "-", H105/H112)</f>
        <v>3.5988876165548829E-3</v>
      </c>
      <c r="J105" s="8">
        <f t="shared" si="8"/>
        <v>3</v>
      </c>
      <c r="K105" s="9">
        <f t="shared" si="9"/>
        <v>2.8636363636363638</v>
      </c>
    </row>
    <row r="106" spans="1:11" x14ac:dyDescent="0.2">
      <c r="A106" s="7" t="s">
        <v>422</v>
      </c>
      <c r="B106" s="65">
        <v>68</v>
      </c>
      <c r="C106" s="34">
        <f>IF(B112=0, "-", B106/B112)</f>
        <v>5.4971705739692803E-2</v>
      </c>
      <c r="D106" s="65">
        <v>135</v>
      </c>
      <c r="E106" s="9">
        <f>IF(D112=0, "-", D106/D112)</f>
        <v>0.11728931364031277</v>
      </c>
      <c r="F106" s="81">
        <v>289</v>
      </c>
      <c r="G106" s="34">
        <f>IF(F112=0, "-", F106/F112)</f>
        <v>4.8900169204737734E-2</v>
      </c>
      <c r="H106" s="65">
        <v>744</v>
      </c>
      <c r="I106" s="9">
        <f>IF(H112=0, "-", H106/H112)</f>
        <v>0.12170783575985604</v>
      </c>
      <c r="J106" s="8">
        <f t="shared" si="8"/>
        <v>-0.49629629629629629</v>
      </c>
      <c r="K106" s="9">
        <f t="shared" si="9"/>
        <v>-0.61155913978494625</v>
      </c>
    </row>
    <row r="107" spans="1:11" x14ac:dyDescent="0.2">
      <c r="A107" s="7" t="s">
        <v>423</v>
      </c>
      <c r="B107" s="65">
        <v>81</v>
      </c>
      <c r="C107" s="34">
        <f>IF(B112=0, "-", B107/B112)</f>
        <v>6.5481002425222312E-2</v>
      </c>
      <c r="D107" s="65">
        <v>31</v>
      </c>
      <c r="E107" s="9">
        <f>IF(D112=0, "-", D107/D112)</f>
        <v>2.6933101650738488E-2</v>
      </c>
      <c r="F107" s="81">
        <v>322</v>
      </c>
      <c r="G107" s="34">
        <f>IF(F112=0, "-", F107/F112)</f>
        <v>5.44839255499154E-2</v>
      </c>
      <c r="H107" s="65">
        <v>136</v>
      </c>
      <c r="I107" s="9">
        <f>IF(H112=0, "-", H107/H112)</f>
        <v>2.2247668902339278E-2</v>
      </c>
      <c r="J107" s="8">
        <f t="shared" si="8"/>
        <v>1.6129032258064515</v>
      </c>
      <c r="K107" s="9">
        <f t="shared" si="9"/>
        <v>1.3676470588235294</v>
      </c>
    </row>
    <row r="108" spans="1:11" x14ac:dyDescent="0.2">
      <c r="A108" s="7" t="s">
        <v>424</v>
      </c>
      <c r="B108" s="65">
        <v>215</v>
      </c>
      <c r="C108" s="34">
        <f>IF(B112=0, "-", B108/B112)</f>
        <v>0.17380759902991108</v>
      </c>
      <c r="D108" s="65">
        <v>80</v>
      </c>
      <c r="E108" s="9">
        <f>IF(D112=0, "-", D108/D112)</f>
        <v>6.9504778453518684E-2</v>
      </c>
      <c r="F108" s="81">
        <v>663</v>
      </c>
      <c r="G108" s="34">
        <f>IF(F112=0, "-", F108/F112)</f>
        <v>0.11218274111675126</v>
      </c>
      <c r="H108" s="65">
        <v>511</v>
      </c>
      <c r="I108" s="9">
        <f>IF(H112=0, "-", H108/H112)</f>
        <v>8.3592344184524783E-2</v>
      </c>
      <c r="J108" s="8">
        <f t="shared" si="8"/>
        <v>1.6875</v>
      </c>
      <c r="K108" s="9">
        <f t="shared" si="9"/>
        <v>0.29745596868884538</v>
      </c>
    </row>
    <row r="109" spans="1:11" x14ac:dyDescent="0.2">
      <c r="A109" s="7" t="s">
        <v>425</v>
      </c>
      <c r="B109" s="65">
        <v>99</v>
      </c>
      <c r="C109" s="34">
        <f>IF(B112=0, "-", B109/B112)</f>
        <v>8.0032336297493942E-2</v>
      </c>
      <c r="D109" s="65">
        <v>69</v>
      </c>
      <c r="E109" s="9">
        <f>IF(D112=0, "-", D109/D112)</f>
        <v>5.9947871416159863E-2</v>
      </c>
      <c r="F109" s="81">
        <v>583</v>
      </c>
      <c r="G109" s="34">
        <f>IF(F112=0, "-", F109/F112)</f>
        <v>9.8646362098138748E-2</v>
      </c>
      <c r="H109" s="65">
        <v>527</v>
      </c>
      <c r="I109" s="9">
        <f>IF(H112=0, "-", H109/H112)</f>
        <v>8.6209716996564698E-2</v>
      </c>
      <c r="J109" s="8">
        <f t="shared" si="8"/>
        <v>0.43478260869565216</v>
      </c>
      <c r="K109" s="9">
        <f t="shared" si="9"/>
        <v>0.10626185958254269</v>
      </c>
    </row>
    <row r="110" spans="1:11" x14ac:dyDescent="0.2">
      <c r="A110" s="7" t="s">
        <v>426</v>
      </c>
      <c r="B110" s="65">
        <v>133</v>
      </c>
      <c r="C110" s="34">
        <f>IF(B112=0, "-", B110/B112)</f>
        <v>0.10751818916734034</v>
      </c>
      <c r="D110" s="65">
        <v>200</v>
      </c>
      <c r="E110" s="9">
        <f>IF(D112=0, "-", D110/D112)</f>
        <v>0.1737619461337967</v>
      </c>
      <c r="F110" s="81">
        <v>861</v>
      </c>
      <c r="G110" s="34">
        <f>IF(F112=0, "-", F110/F112)</f>
        <v>0.14568527918781726</v>
      </c>
      <c r="H110" s="65">
        <v>972</v>
      </c>
      <c r="I110" s="9">
        <f>IF(H112=0, "-", H110/H112)</f>
        <v>0.15900539833142482</v>
      </c>
      <c r="J110" s="8">
        <f t="shared" si="8"/>
        <v>-0.33500000000000002</v>
      </c>
      <c r="K110" s="9">
        <f t="shared" si="9"/>
        <v>-0.11419753086419752</v>
      </c>
    </row>
    <row r="111" spans="1:11" x14ac:dyDescent="0.2">
      <c r="A111" s="2"/>
      <c r="B111" s="68"/>
      <c r="C111" s="33"/>
      <c r="D111" s="68"/>
      <c r="E111" s="6"/>
      <c r="F111" s="82"/>
      <c r="G111" s="33"/>
      <c r="H111" s="68"/>
      <c r="I111" s="6"/>
      <c r="J111" s="5"/>
      <c r="K111" s="6"/>
    </row>
    <row r="112" spans="1:11" s="43" customFormat="1" x14ac:dyDescent="0.2">
      <c r="A112" s="162" t="s">
        <v>609</v>
      </c>
      <c r="B112" s="71">
        <f>SUM(B94:B111)</f>
        <v>1237</v>
      </c>
      <c r="C112" s="40">
        <f>B112/32027</f>
        <v>3.8623661285790117E-2</v>
      </c>
      <c r="D112" s="71">
        <f>SUM(D94:D111)</f>
        <v>1151</v>
      </c>
      <c r="E112" s="41">
        <f>D112/34633</f>
        <v>3.3234198596714115E-2</v>
      </c>
      <c r="F112" s="77">
        <f>SUM(F94:F111)</f>
        <v>5910</v>
      </c>
      <c r="G112" s="42">
        <f>F112/169835</f>
        <v>3.4798480878499717E-2</v>
      </c>
      <c r="H112" s="71">
        <f>SUM(H94:H111)</f>
        <v>6113</v>
      </c>
      <c r="I112" s="41">
        <f>H112/181900</f>
        <v>3.3606377130291368E-2</v>
      </c>
      <c r="J112" s="37">
        <f>IF(D112=0, "-", IF((B112-D112)/D112&lt;10, (B112-D112)/D112, "&gt;999%"))</f>
        <v>7.4717636837532575E-2</v>
      </c>
      <c r="K112" s="38">
        <f>IF(H112=0, "-", IF((F112-H112)/H112&lt;10, (F112-H112)/H112, "&gt;999%"))</f>
        <v>-3.320791755275642E-2</v>
      </c>
    </row>
    <row r="113" spans="1:11" x14ac:dyDescent="0.2">
      <c r="B113" s="83"/>
      <c r="D113" s="83"/>
      <c r="F113" s="83"/>
      <c r="H113" s="83"/>
    </row>
    <row r="114" spans="1:11" s="43" customFormat="1" x14ac:dyDescent="0.2">
      <c r="A114" s="162" t="s">
        <v>608</v>
      </c>
      <c r="B114" s="71">
        <v>6313</v>
      </c>
      <c r="C114" s="40">
        <f>B114/32027</f>
        <v>0.19711493427420615</v>
      </c>
      <c r="D114" s="71">
        <v>5515</v>
      </c>
      <c r="E114" s="41">
        <f>D114/34633</f>
        <v>0.15924118615193603</v>
      </c>
      <c r="F114" s="77">
        <v>33725</v>
      </c>
      <c r="G114" s="42">
        <f>F114/169835</f>
        <v>0.19857508758500897</v>
      </c>
      <c r="H114" s="71">
        <v>32175</v>
      </c>
      <c r="I114" s="41">
        <f>H114/181900</f>
        <v>0.17688290269378779</v>
      </c>
      <c r="J114" s="37">
        <f>IF(D114=0, "-", IF((B114-D114)/D114&lt;10, (B114-D114)/D114, "&gt;999%"))</f>
        <v>0.14469628286491387</v>
      </c>
      <c r="K114" s="38">
        <f>IF(H114=0, "-", IF((F114-H114)/H114&lt;10, (F114-H114)/H114, "&gt;999%"))</f>
        <v>4.8174048174048176E-2</v>
      </c>
    </row>
    <row r="115" spans="1:11" x14ac:dyDescent="0.2">
      <c r="B115" s="83"/>
      <c r="D115" s="83"/>
      <c r="F115" s="83"/>
      <c r="H115" s="83"/>
    </row>
    <row r="116" spans="1:11" ht="15.75" x14ac:dyDescent="0.25">
      <c r="A116" s="164" t="s">
        <v>123</v>
      </c>
      <c r="B116" s="196" t="s">
        <v>1</v>
      </c>
      <c r="C116" s="200"/>
      <c r="D116" s="200"/>
      <c r="E116" s="197"/>
      <c r="F116" s="196" t="s">
        <v>14</v>
      </c>
      <c r="G116" s="200"/>
      <c r="H116" s="200"/>
      <c r="I116" s="197"/>
      <c r="J116" s="196" t="s">
        <v>15</v>
      </c>
      <c r="K116" s="197"/>
    </row>
    <row r="117" spans="1:11" x14ac:dyDescent="0.2">
      <c r="A117" s="22"/>
      <c r="B117" s="196">
        <f>VALUE(RIGHT($B$2, 4))</f>
        <v>2022</v>
      </c>
      <c r="C117" s="197"/>
      <c r="D117" s="196">
        <f>B117-1</f>
        <v>2021</v>
      </c>
      <c r="E117" s="204"/>
      <c r="F117" s="196">
        <f>B117</f>
        <v>2022</v>
      </c>
      <c r="G117" s="204"/>
      <c r="H117" s="196">
        <f>D117</f>
        <v>2021</v>
      </c>
      <c r="I117" s="204"/>
      <c r="J117" s="140" t="s">
        <v>4</v>
      </c>
      <c r="K117" s="141" t="s">
        <v>2</v>
      </c>
    </row>
    <row r="118" spans="1:11" x14ac:dyDescent="0.2">
      <c r="A118" s="163" t="s">
        <v>155</v>
      </c>
      <c r="B118" s="61" t="s">
        <v>12</v>
      </c>
      <c r="C118" s="62" t="s">
        <v>13</v>
      </c>
      <c r="D118" s="61" t="s">
        <v>12</v>
      </c>
      <c r="E118" s="63" t="s">
        <v>13</v>
      </c>
      <c r="F118" s="62" t="s">
        <v>12</v>
      </c>
      <c r="G118" s="62" t="s">
        <v>13</v>
      </c>
      <c r="H118" s="61" t="s">
        <v>12</v>
      </c>
      <c r="I118" s="63" t="s">
        <v>13</v>
      </c>
      <c r="J118" s="61"/>
      <c r="K118" s="63"/>
    </row>
    <row r="119" spans="1:11" x14ac:dyDescent="0.2">
      <c r="A119" s="7" t="s">
        <v>427</v>
      </c>
      <c r="B119" s="65">
        <v>0</v>
      </c>
      <c r="C119" s="34">
        <f>IF(B143=0, "-", B119/B143)</f>
        <v>0</v>
      </c>
      <c r="D119" s="65">
        <v>0</v>
      </c>
      <c r="E119" s="9">
        <f>IF(D143=0, "-", D119/D143)</f>
        <v>0</v>
      </c>
      <c r="F119" s="81">
        <v>0</v>
      </c>
      <c r="G119" s="34">
        <f>IF(F143=0, "-", F119/F143)</f>
        <v>0</v>
      </c>
      <c r="H119" s="65">
        <v>2</v>
      </c>
      <c r="I119" s="9">
        <f>IF(H143=0, "-", H119/H143)</f>
        <v>1.1273321684234259E-4</v>
      </c>
      <c r="J119" s="8" t="str">
        <f t="shared" ref="J119:J141" si="10">IF(D119=0, "-", IF((B119-D119)/D119&lt;10, (B119-D119)/D119, "&gt;999%"))</f>
        <v>-</v>
      </c>
      <c r="K119" s="9">
        <f t="shared" ref="K119:K141" si="11">IF(H119=0, "-", IF((F119-H119)/H119&lt;10, (F119-H119)/H119, "&gt;999%"))</f>
        <v>-1</v>
      </c>
    </row>
    <row r="120" spans="1:11" x14ac:dyDescent="0.2">
      <c r="A120" s="7" t="s">
        <v>428</v>
      </c>
      <c r="B120" s="65">
        <v>322</v>
      </c>
      <c r="C120" s="34">
        <f>IF(B143=0, "-", B120/B143)</f>
        <v>9.5350903168492748E-2</v>
      </c>
      <c r="D120" s="65">
        <v>209</v>
      </c>
      <c r="E120" s="9">
        <f>IF(D143=0, "-", D120/D143)</f>
        <v>5.361723961005644E-2</v>
      </c>
      <c r="F120" s="81">
        <v>1078</v>
      </c>
      <c r="G120" s="34">
        <f>IF(F143=0, "-", F120/F143)</f>
        <v>5.9407031852749918E-2</v>
      </c>
      <c r="H120" s="65">
        <v>959</v>
      </c>
      <c r="I120" s="9">
        <f>IF(H143=0, "-", H120/H143)</f>
        <v>5.4055577475903276E-2</v>
      </c>
      <c r="J120" s="8">
        <f t="shared" si="10"/>
        <v>0.54066985645933019</v>
      </c>
      <c r="K120" s="9">
        <f t="shared" si="11"/>
        <v>0.12408759124087591</v>
      </c>
    </row>
    <row r="121" spans="1:11" x14ac:dyDescent="0.2">
      <c r="A121" s="7" t="s">
        <v>429</v>
      </c>
      <c r="B121" s="65">
        <v>0</v>
      </c>
      <c r="C121" s="34">
        <f>IF(B143=0, "-", B121/B143)</f>
        <v>0</v>
      </c>
      <c r="D121" s="65">
        <v>10</v>
      </c>
      <c r="E121" s="9">
        <f>IF(D143=0, "-", D121/D143)</f>
        <v>2.5654181631605951E-3</v>
      </c>
      <c r="F121" s="81">
        <v>0</v>
      </c>
      <c r="G121" s="34">
        <f>IF(F143=0, "-", F121/F143)</f>
        <v>0</v>
      </c>
      <c r="H121" s="65">
        <v>75</v>
      </c>
      <c r="I121" s="9">
        <f>IF(H143=0, "-", H121/H143)</f>
        <v>4.2274956315878475E-3</v>
      </c>
      <c r="J121" s="8">
        <f t="shared" si="10"/>
        <v>-1</v>
      </c>
      <c r="K121" s="9">
        <f t="shared" si="11"/>
        <v>-1</v>
      </c>
    </row>
    <row r="122" spans="1:11" x14ac:dyDescent="0.2">
      <c r="A122" s="7" t="s">
        <v>430</v>
      </c>
      <c r="B122" s="65">
        <v>152</v>
      </c>
      <c r="C122" s="34">
        <f>IF(B143=0, "-", B122/B143)</f>
        <v>4.5010364228605271E-2</v>
      </c>
      <c r="D122" s="65">
        <v>203</v>
      </c>
      <c r="E122" s="9">
        <f>IF(D143=0, "-", D122/D143)</f>
        <v>5.207798871216008E-2</v>
      </c>
      <c r="F122" s="81">
        <v>745</v>
      </c>
      <c r="G122" s="34">
        <f>IF(F143=0, "-", F122/F143)</f>
        <v>4.1055880083765019E-2</v>
      </c>
      <c r="H122" s="65">
        <v>656</v>
      </c>
      <c r="I122" s="9">
        <f>IF(H143=0, "-", H122/H143)</f>
        <v>3.6976495124288369E-2</v>
      </c>
      <c r="J122" s="8">
        <f t="shared" si="10"/>
        <v>-0.25123152709359609</v>
      </c>
      <c r="K122" s="9">
        <f t="shared" si="11"/>
        <v>0.13567073170731708</v>
      </c>
    </row>
    <row r="123" spans="1:11" x14ac:dyDescent="0.2">
      <c r="A123" s="7" t="s">
        <v>431</v>
      </c>
      <c r="B123" s="65">
        <v>165</v>
      </c>
      <c r="C123" s="34">
        <f>IF(B143=0, "-", B123/B143)</f>
        <v>4.8859934853420196E-2</v>
      </c>
      <c r="D123" s="65">
        <v>149</v>
      </c>
      <c r="E123" s="9">
        <f>IF(D143=0, "-", D123/D143)</f>
        <v>3.8224730631092871E-2</v>
      </c>
      <c r="F123" s="81">
        <v>697</v>
      </c>
      <c r="G123" s="34">
        <f>IF(F143=0, "-", F123/F143)</f>
        <v>3.8410669017965395E-2</v>
      </c>
      <c r="H123" s="65">
        <v>994</v>
      </c>
      <c r="I123" s="9">
        <f>IF(H143=0, "-", H123/H143)</f>
        <v>5.6028408770644272E-2</v>
      </c>
      <c r="J123" s="8">
        <f t="shared" si="10"/>
        <v>0.10738255033557047</v>
      </c>
      <c r="K123" s="9">
        <f t="shared" si="11"/>
        <v>-0.29879275653923543</v>
      </c>
    </row>
    <row r="124" spans="1:11" x14ac:dyDescent="0.2">
      <c r="A124" s="7" t="s">
        <v>432</v>
      </c>
      <c r="B124" s="65">
        <v>313</v>
      </c>
      <c r="C124" s="34">
        <f>IF(B143=0, "-", B124/B143)</f>
        <v>9.2685815812851638E-2</v>
      </c>
      <c r="D124" s="65">
        <v>200</v>
      </c>
      <c r="E124" s="9">
        <f>IF(D143=0, "-", D124/D143)</f>
        <v>5.1308363263211906E-2</v>
      </c>
      <c r="F124" s="81">
        <v>1550</v>
      </c>
      <c r="G124" s="34">
        <f>IF(F143=0, "-", F124/F143)</f>
        <v>8.5418273999779568E-2</v>
      </c>
      <c r="H124" s="65">
        <v>1381</v>
      </c>
      <c r="I124" s="9">
        <f>IF(H143=0, "-", H124/H143)</f>
        <v>7.7842286229637569E-2</v>
      </c>
      <c r="J124" s="8">
        <f t="shared" si="10"/>
        <v>0.56499999999999995</v>
      </c>
      <c r="K124" s="9">
        <f t="shared" si="11"/>
        <v>0.1223750905141202</v>
      </c>
    </row>
    <row r="125" spans="1:11" x14ac:dyDescent="0.2">
      <c r="A125" s="7" t="s">
        <v>433</v>
      </c>
      <c r="B125" s="65">
        <v>11</v>
      </c>
      <c r="C125" s="34">
        <f>IF(B143=0, "-", B125/B143)</f>
        <v>3.2573289902280132E-3</v>
      </c>
      <c r="D125" s="65">
        <v>114</v>
      </c>
      <c r="E125" s="9">
        <f>IF(D143=0, "-", D125/D143)</f>
        <v>2.9245767060030785E-2</v>
      </c>
      <c r="F125" s="81">
        <v>273</v>
      </c>
      <c r="G125" s="34">
        <f>IF(F143=0, "-", F125/F143)</f>
        <v>1.5044637936735369E-2</v>
      </c>
      <c r="H125" s="65">
        <v>509</v>
      </c>
      <c r="I125" s="9">
        <f>IF(H143=0, "-", H125/H143)</f>
        <v>2.8690603686376191E-2</v>
      </c>
      <c r="J125" s="8">
        <f t="shared" si="10"/>
        <v>-0.90350877192982459</v>
      </c>
      <c r="K125" s="9">
        <f t="shared" si="11"/>
        <v>-0.46365422396856582</v>
      </c>
    </row>
    <row r="126" spans="1:11" x14ac:dyDescent="0.2">
      <c r="A126" s="7" t="s">
        <v>434</v>
      </c>
      <c r="B126" s="65">
        <v>45</v>
      </c>
      <c r="C126" s="34">
        <f>IF(B143=0, "-", B126/B143)</f>
        <v>1.3325436778205508E-2</v>
      </c>
      <c r="D126" s="65">
        <v>93</v>
      </c>
      <c r="E126" s="9">
        <f>IF(D143=0, "-", D126/D143)</f>
        <v>2.3858388917393534E-2</v>
      </c>
      <c r="F126" s="81">
        <v>149</v>
      </c>
      <c r="G126" s="34">
        <f>IF(F143=0, "-", F126/F143)</f>
        <v>8.2111760167530041E-3</v>
      </c>
      <c r="H126" s="65">
        <v>371</v>
      </c>
      <c r="I126" s="9">
        <f>IF(H143=0, "-", H126/H143)</f>
        <v>2.091201172425455E-2</v>
      </c>
      <c r="J126" s="8">
        <f t="shared" si="10"/>
        <v>-0.5161290322580645</v>
      </c>
      <c r="K126" s="9">
        <f t="shared" si="11"/>
        <v>-0.59838274932614555</v>
      </c>
    </row>
    <row r="127" spans="1:11" x14ac:dyDescent="0.2">
      <c r="A127" s="7" t="s">
        <v>435</v>
      </c>
      <c r="B127" s="65">
        <v>171</v>
      </c>
      <c r="C127" s="34">
        <f>IF(B143=0, "-", B127/B143)</f>
        <v>5.063665975718093E-2</v>
      </c>
      <c r="D127" s="65">
        <v>105</v>
      </c>
      <c r="E127" s="9">
        <f>IF(D143=0, "-", D127/D143)</f>
        <v>2.6936890713186248E-2</v>
      </c>
      <c r="F127" s="81">
        <v>996</v>
      </c>
      <c r="G127" s="34">
        <f>IF(F143=0, "-", F127/F143)</f>
        <v>5.4888129615342222E-2</v>
      </c>
      <c r="H127" s="65">
        <v>1096</v>
      </c>
      <c r="I127" s="9">
        <f>IF(H143=0, "-", H127/H143)</f>
        <v>6.177780282960374E-2</v>
      </c>
      <c r="J127" s="8">
        <f t="shared" si="10"/>
        <v>0.62857142857142856</v>
      </c>
      <c r="K127" s="9">
        <f t="shared" si="11"/>
        <v>-9.1240875912408759E-2</v>
      </c>
    </row>
    <row r="128" spans="1:11" x14ac:dyDescent="0.2">
      <c r="A128" s="7" t="s">
        <v>436</v>
      </c>
      <c r="B128" s="65">
        <v>56</v>
      </c>
      <c r="C128" s="34">
        <f>IF(B143=0, "-", B128/B143)</f>
        <v>1.6582765768433521E-2</v>
      </c>
      <c r="D128" s="65">
        <v>82</v>
      </c>
      <c r="E128" s="9">
        <f>IF(D143=0, "-", D128/D143)</f>
        <v>2.1036428937916879E-2</v>
      </c>
      <c r="F128" s="81">
        <v>694</v>
      </c>
      <c r="G128" s="34">
        <f>IF(F143=0, "-", F128/F143)</f>
        <v>3.8245343326352918E-2</v>
      </c>
      <c r="H128" s="65">
        <v>298</v>
      </c>
      <c r="I128" s="9">
        <f>IF(H143=0, "-", H128/H143)</f>
        <v>1.6797249309509047E-2</v>
      </c>
      <c r="J128" s="8">
        <f t="shared" si="10"/>
        <v>-0.31707317073170732</v>
      </c>
      <c r="K128" s="9">
        <f t="shared" si="11"/>
        <v>1.3288590604026846</v>
      </c>
    </row>
    <row r="129" spans="1:11" x14ac:dyDescent="0.2">
      <c r="A129" s="7" t="s">
        <v>437</v>
      </c>
      <c r="B129" s="65">
        <v>133</v>
      </c>
      <c r="C129" s="34">
        <f>IF(B143=0, "-", B129/B143)</f>
        <v>3.9384068700029612E-2</v>
      </c>
      <c r="D129" s="65">
        <v>229</v>
      </c>
      <c r="E129" s="9">
        <f>IF(D143=0, "-", D129/D143)</f>
        <v>5.8748075936377632E-2</v>
      </c>
      <c r="F129" s="81">
        <v>801</v>
      </c>
      <c r="G129" s="34">
        <f>IF(F143=0, "-", F129/F143)</f>
        <v>4.4141959660531249E-2</v>
      </c>
      <c r="H129" s="65">
        <v>1130</v>
      </c>
      <c r="I129" s="9">
        <f>IF(H143=0, "-", H129/H143)</f>
        <v>6.3694267515923567E-2</v>
      </c>
      <c r="J129" s="8">
        <f t="shared" si="10"/>
        <v>-0.41921397379912662</v>
      </c>
      <c r="K129" s="9">
        <f t="shared" si="11"/>
        <v>-0.29115044247787608</v>
      </c>
    </row>
    <row r="130" spans="1:11" x14ac:dyDescent="0.2">
      <c r="A130" s="7" t="s">
        <v>438</v>
      </c>
      <c r="B130" s="65">
        <v>167</v>
      </c>
      <c r="C130" s="34">
        <f>IF(B143=0, "-", B130/B143)</f>
        <v>4.9452176488007107E-2</v>
      </c>
      <c r="D130" s="65">
        <v>287</v>
      </c>
      <c r="E130" s="9">
        <f>IF(D143=0, "-", D130/D143)</f>
        <v>7.3627501282709076E-2</v>
      </c>
      <c r="F130" s="81">
        <v>1263</v>
      </c>
      <c r="G130" s="34">
        <f>IF(F143=0, "-", F130/F143)</f>
        <v>6.9602116168852646E-2</v>
      </c>
      <c r="H130" s="65">
        <v>1474</v>
      </c>
      <c r="I130" s="9">
        <f>IF(H143=0, "-", H130/H143)</f>
        <v>8.3084380812806488E-2</v>
      </c>
      <c r="J130" s="8">
        <f t="shared" si="10"/>
        <v>-0.41811846689895471</v>
      </c>
      <c r="K130" s="9">
        <f t="shared" si="11"/>
        <v>-0.14314789687924015</v>
      </c>
    </row>
    <row r="131" spans="1:11" x14ac:dyDescent="0.2">
      <c r="A131" s="7" t="s">
        <v>439</v>
      </c>
      <c r="B131" s="65">
        <v>19</v>
      </c>
      <c r="C131" s="34">
        <f>IF(B143=0, "-", B131/B143)</f>
        <v>5.6262955285756588E-3</v>
      </c>
      <c r="D131" s="65">
        <v>124</v>
      </c>
      <c r="E131" s="9">
        <f>IF(D143=0, "-", D131/D143)</f>
        <v>3.1811185223191381E-2</v>
      </c>
      <c r="F131" s="81">
        <v>59</v>
      </c>
      <c r="G131" s="34">
        <f>IF(F143=0, "-", F131/F143)</f>
        <v>3.2514052683787062E-3</v>
      </c>
      <c r="H131" s="65">
        <v>488</v>
      </c>
      <c r="I131" s="9">
        <f>IF(H143=0, "-", H131/H143)</f>
        <v>2.7506904909531595E-2</v>
      </c>
      <c r="J131" s="8">
        <f t="shared" si="10"/>
        <v>-0.84677419354838712</v>
      </c>
      <c r="K131" s="9">
        <f t="shared" si="11"/>
        <v>-0.87909836065573765</v>
      </c>
    </row>
    <row r="132" spans="1:11" x14ac:dyDescent="0.2">
      <c r="A132" s="7" t="s">
        <v>440</v>
      </c>
      <c r="B132" s="65">
        <v>267</v>
      </c>
      <c r="C132" s="34">
        <f>IF(B143=0, "-", B132/B143)</f>
        <v>7.9064258217352676E-2</v>
      </c>
      <c r="D132" s="65">
        <v>223</v>
      </c>
      <c r="E132" s="9">
        <f>IF(D143=0, "-", D132/D143)</f>
        <v>5.7208825038481272E-2</v>
      </c>
      <c r="F132" s="81">
        <v>1348</v>
      </c>
      <c r="G132" s="34">
        <f>IF(F143=0, "-", F132/F143)</f>
        <v>7.4286344097872811E-2</v>
      </c>
      <c r="H132" s="65">
        <v>947</v>
      </c>
      <c r="I132" s="9">
        <f>IF(H143=0, "-", H132/H143)</f>
        <v>5.3379178174849218E-2</v>
      </c>
      <c r="J132" s="8">
        <f t="shared" si="10"/>
        <v>0.19730941704035873</v>
      </c>
      <c r="K132" s="9">
        <f t="shared" si="11"/>
        <v>0.42344244984160506</v>
      </c>
    </row>
    <row r="133" spans="1:11" x14ac:dyDescent="0.2">
      <c r="A133" s="7" t="s">
        <v>441</v>
      </c>
      <c r="B133" s="65">
        <v>0</v>
      </c>
      <c r="C133" s="34">
        <f>IF(B143=0, "-", B133/B143)</f>
        <v>0</v>
      </c>
      <c r="D133" s="65">
        <v>0</v>
      </c>
      <c r="E133" s="9">
        <f>IF(D143=0, "-", D133/D143)</f>
        <v>0</v>
      </c>
      <c r="F133" s="81">
        <v>0</v>
      </c>
      <c r="G133" s="34">
        <f>IF(F143=0, "-", F133/F143)</f>
        <v>0</v>
      </c>
      <c r="H133" s="65">
        <v>24</v>
      </c>
      <c r="I133" s="9">
        <f>IF(H143=0, "-", H133/H143)</f>
        <v>1.3527986021081111E-3</v>
      </c>
      <c r="J133" s="8" t="str">
        <f t="shared" si="10"/>
        <v>-</v>
      </c>
      <c r="K133" s="9">
        <f t="shared" si="11"/>
        <v>-1</v>
      </c>
    </row>
    <row r="134" spans="1:11" x14ac:dyDescent="0.2">
      <c r="A134" s="7" t="s">
        <v>442</v>
      </c>
      <c r="B134" s="65">
        <v>68</v>
      </c>
      <c r="C134" s="34">
        <f>IF(B143=0, "-", B134/B143)</f>
        <v>2.0136215575954991E-2</v>
      </c>
      <c r="D134" s="65">
        <v>69</v>
      </c>
      <c r="E134" s="9">
        <f>IF(D143=0, "-", D134/D143)</f>
        <v>1.7701385325808106E-2</v>
      </c>
      <c r="F134" s="81">
        <v>239</v>
      </c>
      <c r="G134" s="34">
        <f>IF(F143=0, "-", F134/F143)</f>
        <v>1.3170946765127301E-2</v>
      </c>
      <c r="H134" s="65">
        <v>446</v>
      </c>
      <c r="I134" s="9">
        <f>IF(H143=0, "-", H134/H143)</f>
        <v>2.5139507355842399E-2</v>
      </c>
      <c r="J134" s="8">
        <f t="shared" si="10"/>
        <v>-1.4492753623188406E-2</v>
      </c>
      <c r="K134" s="9">
        <f t="shared" si="11"/>
        <v>-0.4641255605381166</v>
      </c>
    </row>
    <row r="135" spans="1:11" x14ac:dyDescent="0.2">
      <c r="A135" s="7" t="s">
        <v>443</v>
      </c>
      <c r="B135" s="65">
        <v>28</v>
      </c>
      <c r="C135" s="34">
        <f>IF(B143=0, "-", B135/B143)</f>
        <v>8.2913828842167605E-3</v>
      </c>
      <c r="D135" s="65">
        <v>18</v>
      </c>
      <c r="E135" s="9">
        <f>IF(D143=0, "-", D135/D143)</f>
        <v>4.6177526936890716E-3</v>
      </c>
      <c r="F135" s="81">
        <v>135</v>
      </c>
      <c r="G135" s="34">
        <f>IF(F143=0, "-", F135/F143)</f>
        <v>7.4396561225614465E-3</v>
      </c>
      <c r="H135" s="65">
        <v>76</v>
      </c>
      <c r="I135" s="9">
        <f>IF(H143=0, "-", H135/H143)</f>
        <v>4.283862240009019E-3</v>
      </c>
      <c r="J135" s="8">
        <f t="shared" si="10"/>
        <v>0.55555555555555558</v>
      </c>
      <c r="K135" s="9">
        <f t="shared" si="11"/>
        <v>0.77631578947368418</v>
      </c>
    </row>
    <row r="136" spans="1:11" x14ac:dyDescent="0.2">
      <c r="A136" s="7" t="s">
        <v>444</v>
      </c>
      <c r="B136" s="65">
        <v>390</v>
      </c>
      <c r="C136" s="34">
        <f>IF(B143=0, "-", B136/B143)</f>
        <v>0.11548711874444774</v>
      </c>
      <c r="D136" s="65">
        <v>112</v>
      </c>
      <c r="E136" s="9">
        <f>IF(D143=0, "-", D136/D143)</f>
        <v>2.8732683427398667E-2</v>
      </c>
      <c r="F136" s="81">
        <v>1636</v>
      </c>
      <c r="G136" s="34">
        <f>IF(F143=0, "-", F136/F143)</f>
        <v>9.0157610492670556E-2</v>
      </c>
      <c r="H136" s="65">
        <v>1937</v>
      </c>
      <c r="I136" s="9">
        <f>IF(H143=0, "-", H136/H143)</f>
        <v>0.10918212051180881</v>
      </c>
      <c r="J136" s="8">
        <f t="shared" si="10"/>
        <v>2.4821428571428572</v>
      </c>
      <c r="K136" s="9">
        <f t="shared" si="11"/>
        <v>-0.15539494062983997</v>
      </c>
    </row>
    <row r="137" spans="1:11" x14ac:dyDescent="0.2">
      <c r="A137" s="7" t="s">
        <v>445</v>
      </c>
      <c r="B137" s="65">
        <v>106</v>
      </c>
      <c r="C137" s="34">
        <f>IF(B143=0, "-", B137/B143)</f>
        <v>3.1388806633106309E-2</v>
      </c>
      <c r="D137" s="65">
        <v>167</v>
      </c>
      <c r="E137" s="9">
        <f>IF(D143=0, "-", D137/D143)</f>
        <v>4.2842483324781938E-2</v>
      </c>
      <c r="F137" s="81">
        <v>754</v>
      </c>
      <c r="G137" s="34">
        <f>IF(F143=0, "-", F137/F143)</f>
        <v>4.1551857158602448E-2</v>
      </c>
      <c r="H137" s="65">
        <v>512</v>
      </c>
      <c r="I137" s="9">
        <f>IF(H143=0, "-", H137/H143)</f>
        <v>2.8859703511639703E-2</v>
      </c>
      <c r="J137" s="8">
        <f t="shared" si="10"/>
        <v>-0.3652694610778443</v>
      </c>
      <c r="K137" s="9">
        <f t="shared" si="11"/>
        <v>0.47265625</v>
      </c>
    </row>
    <row r="138" spans="1:11" x14ac:dyDescent="0.2">
      <c r="A138" s="7" t="s">
        <v>446</v>
      </c>
      <c r="B138" s="65">
        <v>325</v>
      </c>
      <c r="C138" s="34">
        <f>IF(B143=0, "-", B138/B143)</f>
        <v>9.6239265620373118E-2</v>
      </c>
      <c r="D138" s="65">
        <v>655</v>
      </c>
      <c r="E138" s="9">
        <f>IF(D143=0, "-", D138/D143)</f>
        <v>0.16803488968701899</v>
      </c>
      <c r="F138" s="81">
        <v>1935</v>
      </c>
      <c r="G138" s="34">
        <f>IF(F143=0, "-", F138/F143)</f>
        <v>0.1066350710900474</v>
      </c>
      <c r="H138" s="65">
        <v>832</v>
      </c>
      <c r="I138" s="9">
        <f>IF(H143=0, "-", H138/H143)</f>
        <v>4.6897018206414523E-2</v>
      </c>
      <c r="J138" s="8">
        <f t="shared" si="10"/>
        <v>-0.50381679389312972</v>
      </c>
      <c r="K138" s="9">
        <f t="shared" si="11"/>
        <v>1.3257211538461537</v>
      </c>
    </row>
    <row r="139" spans="1:11" x14ac:dyDescent="0.2">
      <c r="A139" s="7" t="s">
        <v>447</v>
      </c>
      <c r="B139" s="65">
        <v>446</v>
      </c>
      <c r="C139" s="34">
        <f>IF(B143=0, "-", B139/B143)</f>
        <v>0.13206988451288126</v>
      </c>
      <c r="D139" s="65">
        <v>589</v>
      </c>
      <c r="E139" s="9">
        <f>IF(D143=0, "-", D139/D143)</f>
        <v>0.15110312981015905</v>
      </c>
      <c r="F139" s="81">
        <v>3430</v>
      </c>
      <c r="G139" s="34">
        <f>IF(F143=0, "-", F139/F143)</f>
        <v>0.18902237407693157</v>
      </c>
      <c r="H139" s="65">
        <v>2532</v>
      </c>
      <c r="I139" s="9">
        <f>IF(H143=0, "-", H139/H143)</f>
        <v>0.14272025252240572</v>
      </c>
      <c r="J139" s="8">
        <f t="shared" si="10"/>
        <v>-0.2427843803056027</v>
      </c>
      <c r="K139" s="9">
        <f t="shared" si="11"/>
        <v>0.35466034755134279</v>
      </c>
    </row>
    <row r="140" spans="1:11" x14ac:dyDescent="0.2">
      <c r="A140" s="7" t="s">
        <v>448</v>
      </c>
      <c r="B140" s="65">
        <v>9</v>
      </c>
      <c r="C140" s="34">
        <f>IF(B143=0, "-", B140/B143)</f>
        <v>2.6650873556411016E-3</v>
      </c>
      <c r="D140" s="65">
        <v>4</v>
      </c>
      <c r="E140" s="9">
        <f>IF(D143=0, "-", D140/D143)</f>
        <v>1.026167265264238E-3</v>
      </c>
      <c r="F140" s="81">
        <v>18</v>
      </c>
      <c r="G140" s="34">
        <f>IF(F143=0, "-", F140/F143)</f>
        <v>9.919541496748595E-4</v>
      </c>
      <c r="H140" s="65">
        <v>34</v>
      </c>
      <c r="I140" s="9">
        <f>IF(H143=0, "-", H140/H143)</f>
        <v>1.9164646863198242E-3</v>
      </c>
      <c r="J140" s="8">
        <f t="shared" si="10"/>
        <v>1.25</v>
      </c>
      <c r="K140" s="9">
        <f t="shared" si="11"/>
        <v>-0.47058823529411764</v>
      </c>
    </row>
    <row r="141" spans="1:11" x14ac:dyDescent="0.2">
      <c r="A141" s="7" t="s">
        <v>449</v>
      </c>
      <c r="B141" s="65">
        <v>184</v>
      </c>
      <c r="C141" s="34">
        <f>IF(B143=0, "-", B141/B143)</f>
        <v>5.4486230381995855E-2</v>
      </c>
      <c r="D141" s="65">
        <v>256</v>
      </c>
      <c r="E141" s="9">
        <f>IF(D143=0, "-", D141/D143)</f>
        <v>6.5674704976911233E-2</v>
      </c>
      <c r="F141" s="81">
        <v>346</v>
      </c>
      <c r="G141" s="34">
        <f>IF(F143=0, "-", F141/F143)</f>
        <v>1.9067563099305632E-2</v>
      </c>
      <c r="H141" s="65">
        <v>968</v>
      </c>
      <c r="I141" s="9">
        <f>IF(H143=0, "-", H141/H143)</f>
        <v>5.4562876951693817E-2</v>
      </c>
      <c r="J141" s="8">
        <f t="shared" si="10"/>
        <v>-0.28125</v>
      </c>
      <c r="K141" s="9">
        <f t="shared" si="11"/>
        <v>-0.6425619834710744</v>
      </c>
    </row>
    <row r="142" spans="1:11" x14ac:dyDescent="0.2">
      <c r="A142" s="2"/>
      <c r="B142" s="68"/>
      <c r="C142" s="33"/>
      <c r="D142" s="68"/>
      <c r="E142" s="6"/>
      <c r="F142" s="82"/>
      <c r="G142" s="33"/>
      <c r="H142" s="68"/>
      <c r="I142" s="6"/>
      <c r="J142" s="5"/>
      <c r="K142" s="6"/>
    </row>
    <row r="143" spans="1:11" s="43" customFormat="1" x14ac:dyDescent="0.2">
      <c r="A143" s="162" t="s">
        <v>607</v>
      </c>
      <c r="B143" s="71">
        <f>SUM(B119:B142)</f>
        <v>3377</v>
      </c>
      <c r="C143" s="40">
        <f>B143/32027</f>
        <v>0.10544228307365661</v>
      </c>
      <c r="D143" s="71">
        <f>SUM(D119:D142)</f>
        <v>3898</v>
      </c>
      <c r="E143" s="41">
        <f>D143/34633</f>
        <v>0.11255161262379811</v>
      </c>
      <c r="F143" s="77">
        <f>SUM(F119:F142)</f>
        <v>18146</v>
      </c>
      <c r="G143" s="42">
        <f>F143/169835</f>
        <v>0.10684487885300438</v>
      </c>
      <c r="H143" s="71">
        <f>SUM(H119:H142)</f>
        <v>17741</v>
      </c>
      <c r="I143" s="41">
        <f>H143/181900</f>
        <v>9.7531610775151184E-2</v>
      </c>
      <c r="J143" s="37">
        <f>IF(D143=0, "-", IF((B143-D143)/D143&lt;10, (B143-D143)/D143, "&gt;999%"))</f>
        <v>-0.13365828630066701</v>
      </c>
      <c r="K143" s="38">
        <f>IF(H143=0, "-", IF((F143-H143)/H143&lt;10, (F143-H143)/H143, "&gt;999%"))</f>
        <v>2.2828476410574377E-2</v>
      </c>
    </row>
    <row r="144" spans="1:11" x14ac:dyDescent="0.2">
      <c r="B144" s="83"/>
      <c r="D144" s="83"/>
      <c r="F144" s="83"/>
      <c r="H144" s="83"/>
    </row>
    <row r="145" spans="1:11" x14ac:dyDescent="0.2">
      <c r="A145" s="163" t="s">
        <v>156</v>
      </c>
      <c r="B145" s="61" t="s">
        <v>12</v>
      </c>
      <c r="C145" s="62" t="s">
        <v>13</v>
      </c>
      <c r="D145" s="61" t="s">
        <v>12</v>
      </c>
      <c r="E145" s="63" t="s">
        <v>13</v>
      </c>
      <c r="F145" s="62" t="s">
        <v>12</v>
      </c>
      <c r="G145" s="62" t="s">
        <v>13</v>
      </c>
      <c r="H145" s="61" t="s">
        <v>12</v>
      </c>
      <c r="I145" s="63" t="s">
        <v>13</v>
      </c>
      <c r="J145" s="61"/>
      <c r="K145" s="63"/>
    </row>
    <row r="146" spans="1:11" x14ac:dyDescent="0.2">
      <c r="A146" s="7" t="s">
        <v>450</v>
      </c>
      <c r="B146" s="65">
        <v>4</v>
      </c>
      <c r="C146" s="34">
        <f>IF(B167=0, "-", B146/B167)</f>
        <v>4.6296296296296294E-3</v>
      </c>
      <c r="D146" s="65">
        <v>5</v>
      </c>
      <c r="E146" s="9">
        <f>IF(D167=0, "-", D146/D167)</f>
        <v>5.6242969628796397E-3</v>
      </c>
      <c r="F146" s="81">
        <v>26</v>
      </c>
      <c r="G146" s="34">
        <f>IF(F167=0, "-", F146/F167)</f>
        <v>7.2222222222222219E-3</v>
      </c>
      <c r="H146" s="65">
        <v>25</v>
      </c>
      <c r="I146" s="9">
        <f>IF(H167=0, "-", H146/H167)</f>
        <v>5.5260831122900091E-3</v>
      </c>
      <c r="J146" s="8">
        <f t="shared" ref="J146:J165" si="12">IF(D146=0, "-", IF((B146-D146)/D146&lt;10, (B146-D146)/D146, "&gt;999%"))</f>
        <v>-0.2</v>
      </c>
      <c r="K146" s="9">
        <f t="shared" ref="K146:K165" si="13">IF(H146=0, "-", IF((F146-H146)/H146&lt;10, (F146-H146)/H146, "&gt;999%"))</f>
        <v>0.04</v>
      </c>
    </row>
    <row r="147" spans="1:11" x14ac:dyDescent="0.2">
      <c r="A147" s="7" t="s">
        <v>451</v>
      </c>
      <c r="B147" s="65">
        <v>36</v>
      </c>
      <c r="C147" s="34">
        <f>IF(B167=0, "-", B147/B167)</f>
        <v>4.1666666666666664E-2</v>
      </c>
      <c r="D147" s="65">
        <v>111</v>
      </c>
      <c r="E147" s="9">
        <f>IF(D167=0, "-", D147/D167)</f>
        <v>0.12485939257592801</v>
      </c>
      <c r="F147" s="81">
        <v>249</v>
      </c>
      <c r="G147" s="34">
        <f>IF(F167=0, "-", F147/F167)</f>
        <v>6.9166666666666668E-2</v>
      </c>
      <c r="H147" s="65">
        <v>448</v>
      </c>
      <c r="I147" s="9">
        <f>IF(H167=0, "-", H147/H167)</f>
        <v>9.902740937223696E-2</v>
      </c>
      <c r="J147" s="8">
        <f t="shared" si="12"/>
        <v>-0.67567567567567566</v>
      </c>
      <c r="K147" s="9">
        <f t="shared" si="13"/>
        <v>-0.44419642857142855</v>
      </c>
    </row>
    <row r="148" spans="1:11" x14ac:dyDescent="0.2">
      <c r="A148" s="7" t="s">
        <v>452</v>
      </c>
      <c r="B148" s="65">
        <v>12</v>
      </c>
      <c r="C148" s="34">
        <f>IF(B167=0, "-", B148/B167)</f>
        <v>1.3888888888888888E-2</v>
      </c>
      <c r="D148" s="65">
        <v>0</v>
      </c>
      <c r="E148" s="9">
        <f>IF(D167=0, "-", D148/D167)</f>
        <v>0</v>
      </c>
      <c r="F148" s="81">
        <v>48</v>
      </c>
      <c r="G148" s="34">
        <f>IF(F167=0, "-", F148/F167)</f>
        <v>1.3333333333333334E-2</v>
      </c>
      <c r="H148" s="65">
        <v>0</v>
      </c>
      <c r="I148" s="9">
        <f>IF(H167=0, "-", H148/H167)</f>
        <v>0</v>
      </c>
      <c r="J148" s="8" t="str">
        <f t="shared" si="12"/>
        <v>-</v>
      </c>
      <c r="K148" s="9" t="str">
        <f t="shared" si="13"/>
        <v>-</v>
      </c>
    </row>
    <row r="149" spans="1:11" x14ac:dyDescent="0.2">
      <c r="A149" s="7" t="s">
        <v>453</v>
      </c>
      <c r="B149" s="65">
        <v>141</v>
      </c>
      <c r="C149" s="34">
        <f>IF(B167=0, "-", B149/B167)</f>
        <v>0.16319444444444445</v>
      </c>
      <c r="D149" s="65">
        <v>137</v>
      </c>
      <c r="E149" s="9">
        <f>IF(D167=0, "-", D149/D167)</f>
        <v>0.15410573678290213</v>
      </c>
      <c r="F149" s="81">
        <v>565</v>
      </c>
      <c r="G149" s="34">
        <f>IF(F167=0, "-", F149/F167)</f>
        <v>0.15694444444444444</v>
      </c>
      <c r="H149" s="65">
        <v>686</v>
      </c>
      <c r="I149" s="9">
        <f>IF(H167=0, "-", H149/H167)</f>
        <v>0.15163572060123784</v>
      </c>
      <c r="J149" s="8">
        <f t="shared" si="12"/>
        <v>2.9197080291970802E-2</v>
      </c>
      <c r="K149" s="9">
        <f t="shared" si="13"/>
        <v>-0.17638483965014579</v>
      </c>
    </row>
    <row r="150" spans="1:11" x14ac:dyDescent="0.2">
      <c r="A150" s="7" t="s">
        <v>454</v>
      </c>
      <c r="B150" s="65">
        <v>51</v>
      </c>
      <c r="C150" s="34">
        <f>IF(B167=0, "-", B150/B167)</f>
        <v>5.9027777777777776E-2</v>
      </c>
      <c r="D150" s="65">
        <v>23</v>
      </c>
      <c r="E150" s="9">
        <f>IF(D167=0, "-", D150/D167)</f>
        <v>2.5871766029246346E-2</v>
      </c>
      <c r="F150" s="81">
        <v>147</v>
      </c>
      <c r="G150" s="34">
        <f>IF(F167=0, "-", F150/F167)</f>
        <v>4.0833333333333333E-2</v>
      </c>
      <c r="H150" s="65">
        <v>109</v>
      </c>
      <c r="I150" s="9">
        <f>IF(H167=0, "-", H150/H167)</f>
        <v>2.4093722369584437E-2</v>
      </c>
      <c r="J150" s="8">
        <f t="shared" si="12"/>
        <v>1.2173913043478262</v>
      </c>
      <c r="K150" s="9">
        <f t="shared" si="13"/>
        <v>0.34862385321100919</v>
      </c>
    </row>
    <row r="151" spans="1:11" x14ac:dyDescent="0.2">
      <c r="A151" s="7" t="s">
        <v>455</v>
      </c>
      <c r="B151" s="65">
        <v>8</v>
      </c>
      <c r="C151" s="34">
        <f>IF(B167=0, "-", B151/B167)</f>
        <v>9.2592592592592587E-3</v>
      </c>
      <c r="D151" s="65">
        <v>24</v>
      </c>
      <c r="E151" s="9">
        <f>IF(D167=0, "-", D151/D167)</f>
        <v>2.6996625421822271E-2</v>
      </c>
      <c r="F151" s="81">
        <v>71</v>
      </c>
      <c r="G151" s="34">
        <f>IF(F167=0, "-", F151/F167)</f>
        <v>1.9722222222222221E-2</v>
      </c>
      <c r="H151" s="65">
        <v>108</v>
      </c>
      <c r="I151" s="9">
        <f>IF(H167=0, "-", H151/H167)</f>
        <v>2.3872679045092837E-2</v>
      </c>
      <c r="J151" s="8">
        <f t="shared" si="12"/>
        <v>-0.66666666666666663</v>
      </c>
      <c r="K151" s="9">
        <f t="shared" si="13"/>
        <v>-0.34259259259259262</v>
      </c>
    </row>
    <row r="152" spans="1:11" x14ac:dyDescent="0.2">
      <c r="A152" s="7" t="s">
        <v>456</v>
      </c>
      <c r="B152" s="65">
        <v>13</v>
      </c>
      <c r="C152" s="34">
        <f>IF(B167=0, "-", B152/B167)</f>
        <v>1.5046296296296295E-2</v>
      </c>
      <c r="D152" s="65">
        <v>14</v>
      </c>
      <c r="E152" s="9">
        <f>IF(D167=0, "-", D152/D167)</f>
        <v>1.5748031496062992E-2</v>
      </c>
      <c r="F152" s="81">
        <v>69</v>
      </c>
      <c r="G152" s="34">
        <f>IF(F167=0, "-", F152/F167)</f>
        <v>1.9166666666666665E-2</v>
      </c>
      <c r="H152" s="65">
        <v>81</v>
      </c>
      <c r="I152" s="9">
        <f>IF(H167=0, "-", H152/H167)</f>
        <v>1.790450928381963E-2</v>
      </c>
      <c r="J152" s="8">
        <f t="shared" si="12"/>
        <v>-7.1428571428571425E-2</v>
      </c>
      <c r="K152" s="9">
        <f t="shared" si="13"/>
        <v>-0.14814814814814814</v>
      </c>
    </row>
    <row r="153" spans="1:11" x14ac:dyDescent="0.2">
      <c r="A153" s="7" t="s">
        <v>457</v>
      </c>
      <c r="B153" s="65">
        <v>1</v>
      </c>
      <c r="C153" s="34">
        <f>IF(B167=0, "-", B153/B167)</f>
        <v>1.1574074074074073E-3</v>
      </c>
      <c r="D153" s="65">
        <v>1</v>
      </c>
      <c r="E153" s="9">
        <f>IF(D167=0, "-", D153/D167)</f>
        <v>1.1248593925759281E-3</v>
      </c>
      <c r="F153" s="81">
        <v>3</v>
      </c>
      <c r="G153" s="34">
        <f>IF(F167=0, "-", F153/F167)</f>
        <v>8.3333333333333339E-4</v>
      </c>
      <c r="H153" s="65">
        <v>11</v>
      </c>
      <c r="I153" s="9">
        <f>IF(H167=0, "-", H153/H167)</f>
        <v>2.4314765694076041E-3</v>
      </c>
      <c r="J153" s="8">
        <f t="shared" si="12"/>
        <v>0</v>
      </c>
      <c r="K153" s="9">
        <f t="shared" si="13"/>
        <v>-0.72727272727272729</v>
      </c>
    </row>
    <row r="154" spans="1:11" x14ac:dyDescent="0.2">
      <c r="A154" s="7" t="s">
        <v>458</v>
      </c>
      <c r="B154" s="65">
        <v>26</v>
      </c>
      <c r="C154" s="34">
        <f>IF(B167=0, "-", B154/B167)</f>
        <v>3.0092592592592591E-2</v>
      </c>
      <c r="D154" s="65">
        <v>0</v>
      </c>
      <c r="E154" s="9">
        <f>IF(D167=0, "-", D154/D167)</f>
        <v>0</v>
      </c>
      <c r="F154" s="81">
        <v>108</v>
      </c>
      <c r="G154" s="34">
        <f>IF(F167=0, "-", F154/F167)</f>
        <v>0.03</v>
      </c>
      <c r="H154" s="65">
        <v>0</v>
      </c>
      <c r="I154" s="9">
        <f>IF(H167=0, "-", H154/H167)</f>
        <v>0</v>
      </c>
      <c r="J154" s="8" t="str">
        <f t="shared" si="12"/>
        <v>-</v>
      </c>
      <c r="K154" s="9" t="str">
        <f t="shared" si="13"/>
        <v>-</v>
      </c>
    </row>
    <row r="155" spans="1:11" x14ac:dyDescent="0.2">
      <c r="A155" s="7" t="s">
        <v>459</v>
      </c>
      <c r="B155" s="65">
        <v>45</v>
      </c>
      <c r="C155" s="34">
        <f>IF(B167=0, "-", B155/B167)</f>
        <v>5.2083333333333336E-2</v>
      </c>
      <c r="D155" s="65">
        <v>87</v>
      </c>
      <c r="E155" s="9">
        <f>IF(D167=0, "-", D155/D167)</f>
        <v>9.7862767154105731E-2</v>
      </c>
      <c r="F155" s="81">
        <v>271</v>
      </c>
      <c r="G155" s="34">
        <f>IF(F167=0, "-", F155/F167)</f>
        <v>7.5277777777777777E-2</v>
      </c>
      <c r="H155" s="65">
        <v>317</v>
      </c>
      <c r="I155" s="9">
        <f>IF(H167=0, "-", H155/H167)</f>
        <v>7.0070733863837317E-2</v>
      </c>
      <c r="J155" s="8">
        <f t="shared" si="12"/>
        <v>-0.48275862068965519</v>
      </c>
      <c r="K155" s="9">
        <f t="shared" si="13"/>
        <v>-0.14511041009463724</v>
      </c>
    </row>
    <row r="156" spans="1:11" x14ac:dyDescent="0.2">
      <c r="A156" s="7" t="s">
        <v>460</v>
      </c>
      <c r="B156" s="65">
        <v>23</v>
      </c>
      <c r="C156" s="34">
        <f>IF(B167=0, "-", B156/B167)</f>
        <v>2.6620370370370371E-2</v>
      </c>
      <c r="D156" s="65">
        <v>87</v>
      </c>
      <c r="E156" s="9">
        <f>IF(D167=0, "-", D156/D167)</f>
        <v>9.7862767154105731E-2</v>
      </c>
      <c r="F156" s="81">
        <v>241</v>
      </c>
      <c r="G156" s="34">
        <f>IF(F167=0, "-", F156/F167)</f>
        <v>6.6944444444444445E-2</v>
      </c>
      <c r="H156" s="65">
        <v>428</v>
      </c>
      <c r="I156" s="9">
        <f>IF(H167=0, "-", H156/H167)</f>
        <v>9.4606542882404956E-2</v>
      </c>
      <c r="J156" s="8">
        <f t="shared" si="12"/>
        <v>-0.73563218390804597</v>
      </c>
      <c r="K156" s="9">
        <f t="shared" si="13"/>
        <v>-0.43691588785046731</v>
      </c>
    </row>
    <row r="157" spans="1:11" x14ac:dyDescent="0.2">
      <c r="A157" s="7" t="s">
        <v>461</v>
      </c>
      <c r="B157" s="65">
        <v>24</v>
      </c>
      <c r="C157" s="34">
        <f>IF(B167=0, "-", B157/B167)</f>
        <v>2.7777777777777776E-2</v>
      </c>
      <c r="D157" s="65">
        <v>20</v>
      </c>
      <c r="E157" s="9">
        <f>IF(D167=0, "-", D157/D167)</f>
        <v>2.2497187851518559E-2</v>
      </c>
      <c r="F157" s="81">
        <v>90</v>
      </c>
      <c r="G157" s="34">
        <f>IF(F167=0, "-", F157/F167)</f>
        <v>2.5000000000000001E-2</v>
      </c>
      <c r="H157" s="65">
        <v>140</v>
      </c>
      <c r="I157" s="9">
        <f>IF(H167=0, "-", H157/H167)</f>
        <v>3.0946065428824051E-2</v>
      </c>
      <c r="J157" s="8">
        <f t="shared" si="12"/>
        <v>0.2</v>
      </c>
      <c r="K157" s="9">
        <f t="shared" si="13"/>
        <v>-0.35714285714285715</v>
      </c>
    </row>
    <row r="158" spans="1:11" x14ac:dyDescent="0.2">
      <c r="A158" s="7" t="s">
        <v>462</v>
      </c>
      <c r="B158" s="65">
        <v>66</v>
      </c>
      <c r="C158" s="34">
        <f>IF(B167=0, "-", B158/B167)</f>
        <v>7.6388888888888895E-2</v>
      </c>
      <c r="D158" s="65">
        <v>86</v>
      </c>
      <c r="E158" s="9">
        <f>IF(D167=0, "-", D158/D167)</f>
        <v>9.6737907761529809E-2</v>
      </c>
      <c r="F158" s="81">
        <v>407</v>
      </c>
      <c r="G158" s="34">
        <f>IF(F167=0, "-", F158/F167)</f>
        <v>0.11305555555555556</v>
      </c>
      <c r="H158" s="65">
        <v>422</v>
      </c>
      <c r="I158" s="9">
        <f>IF(H167=0, "-", H158/H167)</f>
        <v>9.3280282935455344E-2</v>
      </c>
      <c r="J158" s="8">
        <f t="shared" si="12"/>
        <v>-0.23255813953488372</v>
      </c>
      <c r="K158" s="9">
        <f t="shared" si="13"/>
        <v>-3.5545023696682464E-2</v>
      </c>
    </row>
    <row r="159" spans="1:11" x14ac:dyDescent="0.2">
      <c r="A159" s="7" t="s">
        <v>463</v>
      </c>
      <c r="B159" s="65">
        <v>18</v>
      </c>
      <c r="C159" s="34">
        <f>IF(B167=0, "-", B159/B167)</f>
        <v>2.0833333333333332E-2</v>
      </c>
      <c r="D159" s="65">
        <v>18</v>
      </c>
      <c r="E159" s="9">
        <f>IF(D167=0, "-", D159/D167)</f>
        <v>2.0247469066366704E-2</v>
      </c>
      <c r="F159" s="81">
        <v>86</v>
      </c>
      <c r="G159" s="34">
        <f>IF(F167=0, "-", F159/F167)</f>
        <v>2.388888888888889E-2</v>
      </c>
      <c r="H159" s="65">
        <v>89</v>
      </c>
      <c r="I159" s="9">
        <f>IF(H167=0, "-", H159/H167)</f>
        <v>1.967285587975243E-2</v>
      </c>
      <c r="J159" s="8">
        <f t="shared" si="12"/>
        <v>0</v>
      </c>
      <c r="K159" s="9">
        <f t="shared" si="13"/>
        <v>-3.3707865168539325E-2</v>
      </c>
    </row>
    <row r="160" spans="1:11" x14ac:dyDescent="0.2">
      <c r="A160" s="7" t="s">
        <v>464</v>
      </c>
      <c r="B160" s="65">
        <v>22</v>
      </c>
      <c r="C160" s="34">
        <f>IF(B167=0, "-", B160/B167)</f>
        <v>2.5462962962962962E-2</v>
      </c>
      <c r="D160" s="65">
        <v>35</v>
      </c>
      <c r="E160" s="9">
        <f>IF(D167=0, "-", D160/D167)</f>
        <v>3.937007874015748E-2</v>
      </c>
      <c r="F160" s="81">
        <v>84</v>
      </c>
      <c r="G160" s="34">
        <f>IF(F167=0, "-", F160/F167)</f>
        <v>2.3333333333333334E-2</v>
      </c>
      <c r="H160" s="65">
        <v>232</v>
      </c>
      <c r="I160" s="9">
        <f>IF(H167=0, "-", H160/H167)</f>
        <v>5.128205128205128E-2</v>
      </c>
      <c r="J160" s="8">
        <f t="shared" si="12"/>
        <v>-0.37142857142857144</v>
      </c>
      <c r="K160" s="9">
        <f t="shared" si="13"/>
        <v>-0.63793103448275867</v>
      </c>
    </row>
    <row r="161" spans="1:11" x14ac:dyDescent="0.2">
      <c r="A161" s="7" t="s">
        <v>465</v>
      </c>
      <c r="B161" s="65">
        <v>128</v>
      </c>
      <c r="C161" s="34">
        <f>IF(B167=0, "-", B161/B167)</f>
        <v>0.14814814814814814</v>
      </c>
      <c r="D161" s="65">
        <v>102</v>
      </c>
      <c r="E161" s="9">
        <f>IF(D167=0, "-", D161/D167)</f>
        <v>0.11473565804274466</v>
      </c>
      <c r="F161" s="81">
        <v>378</v>
      </c>
      <c r="G161" s="34">
        <f>IF(F167=0, "-", F161/F167)</f>
        <v>0.105</v>
      </c>
      <c r="H161" s="65">
        <v>578</v>
      </c>
      <c r="I161" s="9">
        <f>IF(H167=0, "-", H161/H167)</f>
        <v>0.12776304155614501</v>
      </c>
      <c r="J161" s="8">
        <f t="shared" si="12"/>
        <v>0.25490196078431371</v>
      </c>
      <c r="K161" s="9">
        <f t="shared" si="13"/>
        <v>-0.34602076124567471</v>
      </c>
    </row>
    <row r="162" spans="1:11" x14ac:dyDescent="0.2">
      <c r="A162" s="7" t="s">
        <v>466</v>
      </c>
      <c r="B162" s="65">
        <v>22</v>
      </c>
      <c r="C162" s="34">
        <f>IF(B167=0, "-", B162/B167)</f>
        <v>2.5462962962962962E-2</v>
      </c>
      <c r="D162" s="65">
        <v>19</v>
      </c>
      <c r="E162" s="9">
        <f>IF(D167=0, "-", D162/D167)</f>
        <v>2.1372328458942633E-2</v>
      </c>
      <c r="F162" s="81">
        <v>122</v>
      </c>
      <c r="G162" s="34">
        <f>IF(F167=0, "-", F162/F167)</f>
        <v>3.3888888888888892E-2</v>
      </c>
      <c r="H162" s="65">
        <v>95</v>
      </c>
      <c r="I162" s="9">
        <f>IF(H167=0, "-", H162/H167)</f>
        <v>2.0999115826702032E-2</v>
      </c>
      <c r="J162" s="8">
        <f t="shared" si="12"/>
        <v>0.15789473684210525</v>
      </c>
      <c r="K162" s="9">
        <f t="shared" si="13"/>
        <v>0.28421052631578947</v>
      </c>
    </row>
    <row r="163" spans="1:11" x14ac:dyDescent="0.2">
      <c r="A163" s="7" t="s">
        <v>467</v>
      </c>
      <c r="B163" s="65">
        <v>28</v>
      </c>
      <c r="C163" s="34">
        <f>IF(B167=0, "-", B163/B167)</f>
        <v>3.2407407407407406E-2</v>
      </c>
      <c r="D163" s="65">
        <v>17</v>
      </c>
      <c r="E163" s="9">
        <f>IF(D167=0, "-", D163/D167)</f>
        <v>1.9122609673790775E-2</v>
      </c>
      <c r="F163" s="81">
        <v>154</v>
      </c>
      <c r="G163" s="34">
        <f>IF(F167=0, "-", F163/F167)</f>
        <v>4.2777777777777776E-2</v>
      </c>
      <c r="H163" s="65">
        <v>77</v>
      </c>
      <c r="I163" s="9">
        <f>IF(H167=0, "-", H163/H167)</f>
        <v>1.7020335985853226E-2</v>
      </c>
      <c r="J163" s="8">
        <f t="shared" si="12"/>
        <v>0.6470588235294118</v>
      </c>
      <c r="K163" s="9">
        <f t="shared" si="13"/>
        <v>1</v>
      </c>
    </row>
    <row r="164" spans="1:11" x14ac:dyDescent="0.2">
      <c r="A164" s="7" t="s">
        <v>468</v>
      </c>
      <c r="B164" s="65">
        <v>49</v>
      </c>
      <c r="C164" s="34">
        <f>IF(B167=0, "-", B164/B167)</f>
        <v>5.6712962962962965E-2</v>
      </c>
      <c r="D164" s="65">
        <v>55</v>
      </c>
      <c r="E164" s="9">
        <f>IF(D167=0, "-", D164/D167)</f>
        <v>6.1867266591676039E-2</v>
      </c>
      <c r="F164" s="81">
        <v>142</v>
      </c>
      <c r="G164" s="34">
        <f>IF(F167=0, "-", F164/F167)</f>
        <v>3.9444444444444442E-2</v>
      </c>
      <c r="H164" s="65">
        <v>278</v>
      </c>
      <c r="I164" s="9">
        <f>IF(H167=0, "-", H164/H167)</f>
        <v>6.14500442086649E-2</v>
      </c>
      <c r="J164" s="8">
        <f t="shared" si="12"/>
        <v>-0.10909090909090909</v>
      </c>
      <c r="K164" s="9">
        <f t="shared" si="13"/>
        <v>-0.48920863309352519</v>
      </c>
    </row>
    <row r="165" spans="1:11" x14ac:dyDescent="0.2">
      <c r="A165" s="7" t="s">
        <v>469</v>
      </c>
      <c r="B165" s="65">
        <v>147</v>
      </c>
      <c r="C165" s="34">
        <f>IF(B167=0, "-", B165/B167)</f>
        <v>0.1701388888888889</v>
      </c>
      <c r="D165" s="65">
        <v>48</v>
      </c>
      <c r="E165" s="9">
        <f>IF(D167=0, "-", D165/D167)</f>
        <v>5.3993250843644543E-2</v>
      </c>
      <c r="F165" s="81">
        <v>339</v>
      </c>
      <c r="G165" s="34">
        <f>IF(F167=0, "-", F165/F167)</f>
        <v>9.4166666666666662E-2</v>
      </c>
      <c r="H165" s="65">
        <v>400</v>
      </c>
      <c r="I165" s="9">
        <f>IF(H167=0, "-", H165/H167)</f>
        <v>8.8417329796640146E-2</v>
      </c>
      <c r="J165" s="8">
        <f t="shared" si="12"/>
        <v>2.0625</v>
      </c>
      <c r="K165" s="9">
        <f t="shared" si="13"/>
        <v>-0.1525</v>
      </c>
    </row>
    <row r="166" spans="1:11" x14ac:dyDescent="0.2">
      <c r="A166" s="2"/>
      <c r="B166" s="68"/>
      <c r="C166" s="33"/>
      <c r="D166" s="68"/>
      <c r="E166" s="6"/>
      <c r="F166" s="82"/>
      <c r="G166" s="33"/>
      <c r="H166" s="68"/>
      <c r="I166" s="6"/>
      <c r="J166" s="5"/>
      <c r="K166" s="6"/>
    </row>
    <row r="167" spans="1:11" s="43" customFormat="1" x14ac:dyDescent="0.2">
      <c r="A167" s="162" t="s">
        <v>606</v>
      </c>
      <c r="B167" s="71">
        <f>SUM(B146:B166)</f>
        <v>864</v>
      </c>
      <c r="C167" s="40">
        <f>B167/32027</f>
        <v>2.6977237955475068E-2</v>
      </c>
      <c r="D167" s="71">
        <f>SUM(D146:D166)</f>
        <v>889</v>
      </c>
      <c r="E167" s="41">
        <f>D167/34633</f>
        <v>2.5669159472179712E-2</v>
      </c>
      <c r="F167" s="77">
        <f>SUM(F146:F166)</f>
        <v>3600</v>
      </c>
      <c r="G167" s="42">
        <f>F167/169835</f>
        <v>2.1197044189949069E-2</v>
      </c>
      <c r="H167" s="71">
        <f>SUM(H146:H166)</f>
        <v>4524</v>
      </c>
      <c r="I167" s="41">
        <f>H167/181900</f>
        <v>2.4870808136338646E-2</v>
      </c>
      <c r="J167" s="37">
        <f>IF(D167=0, "-", IF((B167-D167)/D167&lt;10, (B167-D167)/D167, "&gt;999%"))</f>
        <v>-2.81214848143982E-2</v>
      </c>
      <c r="K167" s="38">
        <f>IF(H167=0, "-", IF((F167-H167)/H167&lt;10, (F167-H167)/H167, "&gt;999%"))</f>
        <v>-0.20424403183023873</v>
      </c>
    </row>
    <row r="168" spans="1:11" x14ac:dyDescent="0.2">
      <c r="B168" s="83"/>
      <c r="D168" s="83"/>
      <c r="F168" s="83"/>
      <c r="H168" s="83"/>
    </row>
    <row r="169" spans="1:11" s="43" customFormat="1" x14ac:dyDescent="0.2">
      <c r="A169" s="162" t="s">
        <v>605</v>
      </c>
      <c r="B169" s="71">
        <v>4241</v>
      </c>
      <c r="C169" s="40">
        <f>B169/32027</f>
        <v>0.13241952102913168</v>
      </c>
      <c r="D169" s="71">
        <v>4787</v>
      </c>
      <c r="E169" s="41">
        <f>D169/34633</f>
        <v>0.13822077209597783</v>
      </c>
      <c r="F169" s="77">
        <v>21746</v>
      </c>
      <c r="G169" s="42">
        <f>F169/169835</f>
        <v>0.12804192304295345</v>
      </c>
      <c r="H169" s="71">
        <v>22265</v>
      </c>
      <c r="I169" s="41">
        <f>H169/181900</f>
        <v>0.12240241891148983</v>
      </c>
      <c r="J169" s="37">
        <f>IF(D169=0, "-", IF((B169-D169)/D169&lt;10, (B169-D169)/D169, "&gt;999%"))</f>
        <v>-0.11405890954668894</v>
      </c>
      <c r="K169" s="38">
        <f>IF(H169=0, "-", IF((F169-H169)/H169&lt;10, (F169-H169)/H169, "&gt;999%"))</f>
        <v>-2.3310128003593084E-2</v>
      </c>
    </row>
    <row r="170" spans="1:11" x14ac:dyDescent="0.2">
      <c r="B170" s="83"/>
      <c r="D170" s="83"/>
      <c r="F170" s="83"/>
      <c r="H170" s="83"/>
    </row>
    <row r="171" spans="1:11" ht="15.75" x14ac:dyDescent="0.25">
      <c r="A171" s="164" t="s">
        <v>124</v>
      </c>
      <c r="B171" s="196" t="s">
        <v>1</v>
      </c>
      <c r="C171" s="200"/>
      <c r="D171" s="200"/>
      <c r="E171" s="197"/>
      <c r="F171" s="196" t="s">
        <v>14</v>
      </c>
      <c r="G171" s="200"/>
      <c r="H171" s="200"/>
      <c r="I171" s="197"/>
      <c r="J171" s="196" t="s">
        <v>15</v>
      </c>
      <c r="K171" s="197"/>
    </row>
    <row r="172" spans="1:11" x14ac:dyDescent="0.2">
      <c r="A172" s="22"/>
      <c r="B172" s="196">
        <f>VALUE(RIGHT($B$2, 4))</f>
        <v>2022</v>
      </c>
      <c r="C172" s="197"/>
      <c r="D172" s="196">
        <f>B172-1</f>
        <v>2021</v>
      </c>
      <c r="E172" s="204"/>
      <c r="F172" s="196">
        <f>B172</f>
        <v>2022</v>
      </c>
      <c r="G172" s="204"/>
      <c r="H172" s="196">
        <f>D172</f>
        <v>2021</v>
      </c>
      <c r="I172" s="204"/>
      <c r="J172" s="140" t="s">
        <v>4</v>
      </c>
      <c r="K172" s="141" t="s">
        <v>2</v>
      </c>
    </row>
    <row r="173" spans="1:11" x14ac:dyDescent="0.2">
      <c r="A173" s="163" t="s">
        <v>157</v>
      </c>
      <c r="B173" s="61" t="s">
        <v>12</v>
      </c>
      <c r="C173" s="62" t="s">
        <v>13</v>
      </c>
      <c r="D173" s="61" t="s">
        <v>12</v>
      </c>
      <c r="E173" s="63" t="s">
        <v>13</v>
      </c>
      <c r="F173" s="62" t="s">
        <v>12</v>
      </c>
      <c r="G173" s="62" t="s">
        <v>13</v>
      </c>
      <c r="H173" s="61" t="s">
        <v>12</v>
      </c>
      <c r="I173" s="63" t="s">
        <v>13</v>
      </c>
      <c r="J173" s="61"/>
      <c r="K173" s="63"/>
    </row>
    <row r="174" spans="1:11" x14ac:dyDescent="0.2">
      <c r="A174" s="7" t="s">
        <v>470</v>
      </c>
      <c r="B174" s="65">
        <v>96</v>
      </c>
      <c r="C174" s="34">
        <f>IF(B177=0, "-", B174/B177)</f>
        <v>0.16580310880829016</v>
      </c>
      <c r="D174" s="65">
        <v>41</v>
      </c>
      <c r="E174" s="9">
        <f>IF(D177=0, "-", D174/D177)</f>
        <v>0.12166172106824925</v>
      </c>
      <c r="F174" s="81">
        <v>730</v>
      </c>
      <c r="G174" s="34">
        <f>IF(F177=0, "-", F174/F177)</f>
        <v>0.29352633695215119</v>
      </c>
      <c r="H174" s="65">
        <v>343</v>
      </c>
      <c r="I174" s="9">
        <f>IF(H177=0, "-", H174/H177)</f>
        <v>0.10278693437219059</v>
      </c>
      <c r="J174" s="8">
        <f>IF(D174=0, "-", IF((B174-D174)/D174&lt;10, (B174-D174)/D174, "&gt;999%"))</f>
        <v>1.3414634146341464</v>
      </c>
      <c r="K174" s="9">
        <f>IF(H174=0, "-", IF((F174-H174)/H174&lt;10, (F174-H174)/H174, "&gt;999%"))</f>
        <v>1.1282798833819243</v>
      </c>
    </row>
    <row r="175" spans="1:11" x14ac:dyDescent="0.2">
      <c r="A175" s="7" t="s">
        <v>471</v>
      </c>
      <c r="B175" s="65">
        <v>483</v>
      </c>
      <c r="C175" s="34">
        <f>IF(B177=0, "-", B175/B177)</f>
        <v>0.83419689119170981</v>
      </c>
      <c r="D175" s="65">
        <v>296</v>
      </c>
      <c r="E175" s="9">
        <f>IF(D177=0, "-", D175/D177)</f>
        <v>0.87833827893175076</v>
      </c>
      <c r="F175" s="81">
        <v>1757</v>
      </c>
      <c r="G175" s="34">
        <f>IF(F177=0, "-", F175/F177)</f>
        <v>0.70647366304784887</v>
      </c>
      <c r="H175" s="65">
        <v>2994</v>
      </c>
      <c r="I175" s="9">
        <f>IF(H177=0, "-", H175/H177)</f>
        <v>0.89721306562780945</v>
      </c>
      <c r="J175" s="8">
        <f>IF(D175=0, "-", IF((B175-D175)/D175&lt;10, (B175-D175)/D175, "&gt;999%"))</f>
        <v>0.6317567567567568</v>
      </c>
      <c r="K175" s="9">
        <f>IF(H175=0, "-", IF((F175-H175)/H175&lt;10, (F175-H175)/H175, "&gt;999%"))</f>
        <v>-0.41315965263861054</v>
      </c>
    </row>
    <row r="176" spans="1:11" x14ac:dyDescent="0.2">
      <c r="A176" s="2"/>
      <c r="B176" s="68"/>
      <c r="C176" s="33"/>
      <c r="D176" s="68"/>
      <c r="E176" s="6"/>
      <c r="F176" s="82"/>
      <c r="G176" s="33"/>
      <c r="H176" s="68"/>
      <c r="I176" s="6"/>
      <c r="J176" s="5"/>
      <c r="K176" s="6"/>
    </row>
    <row r="177" spans="1:11" s="43" customFormat="1" x14ac:dyDescent="0.2">
      <c r="A177" s="162" t="s">
        <v>604</v>
      </c>
      <c r="B177" s="71">
        <f>SUM(B174:B176)</f>
        <v>579</v>
      </c>
      <c r="C177" s="40">
        <f>B177/32027</f>
        <v>1.8078496268773222E-2</v>
      </c>
      <c r="D177" s="71">
        <f>SUM(D174:D176)</f>
        <v>337</v>
      </c>
      <c r="E177" s="41">
        <f>D177/34633</f>
        <v>9.7306037594202064E-3</v>
      </c>
      <c r="F177" s="77">
        <f>SUM(F174:F176)</f>
        <v>2487</v>
      </c>
      <c r="G177" s="42">
        <f>F177/169835</f>
        <v>1.4643624694556481E-2</v>
      </c>
      <c r="H177" s="71">
        <f>SUM(H174:H176)</f>
        <v>3337</v>
      </c>
      <c r="I177" s="41">
        <f>H177/181900</f>
        <v>1.834524463991204E-2</v>
      </c>
      <c r="J177" s="37">
        <f>IF(D177=0, "-", IF((B177-D177)/D177&lt;10, (B177-D177)/D177, "&gt;999%"))</f>
        <v>0.71810089020771517</v>
      </c>
      <c r="K177" s="38">
        <f>IF(H177=0, "-", IF((F177-H177)/H177&lt;10, (F177-H177)/H177, "&gt;999%"))</f>
        <v>-0.25471980821096796</v>
      </c>
    </row>
    <row r="178" spans="1:11" x14ac:dyDescent="0.2">
      <c r="B178" s="83"/>
      <c r="D178" s="83"/>
      <c r="F178" s="83"/>
      <c r="H178" s="83"/>
    </row>
    <row r="179" spans="1:11" x14ac:dyDescent="0.2">
      <c r="A179" s="163" t="s">
        <v>158</v>
      </c>
      <c r="B179" s="61" t="s">
        <v>12</v>
      </c>
      <c r="C179" s="62" t="s">
        <v>13</v>
      </c>
      <c r="D179" s="61" t="s">
        <v>12</v>
      </c>
      <c r="E179" s="63" t="s">
        <v>13</v>
      </c>
      <c r="F179" s="62" t="s">
        <v>12</v>
      </c>
      <c r="G179" s="62" t="s">
        <v>13</v>
      </c>
      <c r="H179" s="61" t="s">
        <v>12</v>
      </c>
      <c r="I179" s="63" t="s">
        <v>13</v>
      </c>
      <c r="J179" s="61"/>
      <c r="K179" s="63"/>
    </row>
    <row r="180" spans="1:11" x14ac:dyDescent="0.2">
      <c r="A180" s="7" t="s">
        <v>472</v>
      </c>
      <c r="B180" s="65">
        <v>0</v>
      </c>
      <c r="C180" s="34">
        <f>IF(B192=0, "-", B180/B192)</f>
        <v>0</v>
      </c>
      <c r="D180" s="65">
        <v>1</v>
      </c>
      <c r="E180" s="9">
        <f>IF(D192=0, "-", D180/D192)</f>
        <v>5.6497175141242938E-3</v>
      </c>
      <c r="F180" s="81">
        <v>8</v>
      </c>
      <c r="G180" s="34">
        <f>IF(F192=0, "-", F180/F192)</f>
        <v>1.1834319526627219E-2</v>
      </c>
      <c r="H180" s="65">
        <v>11</v>
      </c>
      <c r="I180" s="9">
        <f>IF(H192=0, "-", H180/H192)</f>
        <v>1.2600229095074456E-2</v>
      </c>
      <c r="J180" s="8">
        <f t="shared" ref="J180:J190" si="14">IF(D180=0, "-", IF((B180-D180)/D180&lt;10, (B180-D180)/D180, "&gt;999%"))</f>
        <v>-1</v>
      </c>
      <c r="K180" s="9">
        <f t="shared" ref="K180:K190" si="15">IF(H180=0, "-", IF((F180-H180)/H180&lt;10, (F180-H180)/H180, "&gt;999%"))</f>
        <v>-0.27272727272727271</v>
      </c>
    </row>
    <row r="181" spans="1:11" x14ac:dyDescent="0.2">
      <c r="A181" s="7" t="s">
        <v>473</v>
      </c>
      <c r="B181" s="65">
        <v>43</v>
      </c>
      <c r="C181" s="34">
        <f>IF(B192=0, "-", B181/B192)</f>
        <v>0.21717171717171718</v>
      </c>
      <c r="D181" s="65">
        <v>26</v>
      </c>
      <c r="E181" s="9">
        <f>IF(D192=0, "-", D181/D192)</f>
        <v>0.14689265536723164</v>
      </c>
      <c r="F181" s="81">
        <v>103</v>
      </c>
      <c r="G181" s="34">
        <f>IF(F192=0, "-", F181/F192)</f>
        <v>0.15236686390532544</v>
      </c>
      <c r="H181" s="65">
        <v>96</v>
      </c>
      <c r="I181" s="9">
        <f>IF(H192=0, "-", H181/H192)</f>
        <v>0.10996563573883161</v>
      </c>
      <c r="J181" s="8">
        <f t="shared" si="14"/>
        <v>0.65384615384615385</v>
      </c>
      <c r="K181" s="9">
        <f t="shared" si="15"/>
        <v>7.2916666666666671E-2</v>
      </c>
    </row>
    <row r="182" spans="1:11" x14ac:dyDescent="0.2">
      <c r="A182" s="7" t="s">
        <v>474</v>
      </c>
      <c r="B182" s="65">
        <v>4</v>
      </c>
      <c r="C182" s="34">
        <f>IF(B192=0, "-", B182/B192)</f>
        <v>2.0202020202020204E-2</v>
      </c>
      <c r="D182" s="65">
        <v>3</v>
      </c>
      <c r="E182" s="9">
        <f>IF(D192=0, "-", D182/D192)</f>
        <v>1.6949152542372881E-2</v>
      </c>
      <c r="F182" s="81">
        <v>17</v>
      </c>
      <c r="G182" s="34">
        <f>IF(F192=0, "-", F182/F192)</f>
        <v>2.514792899408284E-2</v>
      </c>
      <c r="H182" s="65">
        <v>14</v>
      </c>
      <c r="I182" s="9">
        <f>IF(H192=0, "-", H182/H192)</f>
        <v>1.6036655211912942E-2</v>
      </c>
      <c r="J182" s="8">
        <f t="shared" si="14"/>
        <v>0.33333333333333331</v>
      </c>
      <c r="K182" s="9">
        <f t="shared" si="15"/>
        <v>0.21428571428571427</v>
      </c>
    </row>
    <row r="183" spans="1:11" x14ac:dyDescent="0.2">
      <c r="A183" s="7" t="s">
        <v>475</v>
      </c>
      <c r="B183" s="65">
        <v>40</v>
      </c>
      <c r="C183" s="34">
        <f>IF(B192=0, "-", B183/B192)</f>
        <v>0.20202020202020202</v>
      </c>
      <c r="D183" s="65">
        <v>33</v>
      </c>
      <c r="E183" s="9">
        <f>IF(D192=0, "-", D183/D192)</f>
        <v>0.1864406779661017</v>
      </c>
      <c r="F183" s="81">
        <v>180</v>
      </c>
      <c r="G183" s="34">
        <f>IF(F192=0, "-", F183/F192)</f>
        <v>0.26627218934911245</v>
      </c>
      <c r="H183" s="65">
        <v>168</v>
      </c>
      <c r="I183" s="9">
        <f>IF(H192=0, "-", H183/H192)</f>
        <v>0.19243986254295534</v>
      </c>
      <c r="J183" s="8">
        <f t="shared" si="14"/>
        <v>0.21212121212121213</v>
      </c>
      <c r="K183" s="9">
        <f t="shared" si="15"/>
        <v>7.1428571428571425E-2</v>
      </c>
    </row>
    <row r="184" spans="1:11" x14ac:dyDescent="0.2">
      <c r="A184" s="7" t="s">
        <v>476</v>
      </c>
      <c r="B184" s="65">
        <v>0</v>
      </c>
      <c r="C184" s="34">
        <f>IF(B192=0, "-", B184/B192)</f>
        <v>0</v>
      </c>
      <c r="D184" s="65">
        <v>1</v>
      </c>
      <c r="E184" s="9">
        <f>IF(D192=0, "-", D184/D192)</f>
        <v>5.6497175141242938E-3</v>
      </c>
      <c r="F184" s="81">
        <v>6</v>
      </c>
      <c r="G184" s="34">
        <f>IF(F192=0, "-", F184/F192)</f>
        <v>8.8757396449704144E-3</v>
      </c>
      <c r="H184" s="65">
        <v>11</v>
      </c>
      <c r="I184" s="9">
        <f>IF(H192=0, "-", H184/H192)</f>
        <v>1.2600229095074456E-2</v>
      </c>
      <c r="J184" s="8">
        <f t="shared" si="14"/>
        <v>-1</v>
      </c>
      <c r="K184" s="9">
        <f t="shared" si="15"/>
        <v>-0.45454545454545453</v>
      </c>
    </row>
    <row r="185" spans="1:11" x14ac:dyDescent="0.2">
      <c r="A185" s="7" t="s">
        <v>477</v>
      </c>
      <c r="B185" s="65">
        <v>0</v>
      </c>
      <c r="C185" s="34">
        <f>IF(B192=0, "-", B185/B192)</f>
        <v>0</v>
      </c>
      <c r="D185" s="65">
        <v>45</v>
      </c>
      <c r="E185" s="9">
        <f>IF(D192=0, "-", D185/D192)</f>
        <v>0.25423728813559321</v>
      </c>
      <c r="F185" s="81">
        <v>32</v>
      </c>
      <c r="G185" s="34">
        <f>IF(F192=0, "-", F185/F192)</f>
        <v>4.7337278106508875E-2</v>
      </c>
      <c r="H185" s="65">
        <v>99</v>
      </c>
      <c r="I185" s="9">
        <f>IF(H192=0, "-", H185/H192)</f>
        <v>0.1134020618556701</v>
      </c>
      <c r="J185" s="8">
        <f t="shared" si="14"/>
        <v>-1</v>
      </c>
      <c r="K185" s="9">
        <f t="shared" si="15"/>
        <v>-0.6767676767676768</v>
      </c>
    </row>
    <row r="186" spans="1:11" x14ac:dyDescent="0.2">
      <c r="A186" s="7" t="s">
        <v>478</v>
      </c>
      <c r="B186" s="65">
        <v>13</v>
      </c>
      <c r="C186" s="34">
        <f>IF(B192=0, "-", B186/B192)</f>
        <v>6.5656565656565663E-2</v>
      </c>
      <c r="D186" s="65">
        <v>5</v>
      </c>
      <c r="E186" s="9">
        <f>IF(D192=0, "-", D186/D192)</f>
        <v>2.8248587570621469E-2</v>
      </c>
      <c r="F186" s="81">
        <v>22</v>
      </c>
      <c r="G186" s="34">
        <f>IF(F192=0, "-", F186/F192)</f>
        <v>3.2544378698224852E-2</v>
      </c>
      <c r="H186" s="65">
        <v>58</v>
      </c>
      <c r="I186" s="9">
        <f>IF(H192=0, "-", H186/H192)</f>
        <v>6.6437571592210767E-2</v>
      </c>
      <c r="J186" s="8">
        <f t="shared" si="14"/>
        <v>1.6</v>
      </c>
      <c r="K186" s="9">
        <f t="shared" si="15"/>
        <v>-0.62068965517241381</v>
      </c>
    </row>
    <row r="187" spans="1:11" x14ac:dyDescent="0.2">
      <c r="A187" s="7" t="s">
        <v>479</v>
      </c>
      <c r="B187" s="65">
        <v>12</v>
      </c>
      <c r="C187" s="34">
        <f>IF(B192=0, "-", B187/B192)</f>
        <v>6.0606060606060608E-2</v>
      </c>
      <c r="D187" s="65">
        <v>6</v>
      </c>
      <c r="E187" s="9">
        <f>IF(D192=0, "-", D187/D192)</f>
        <v>3.3898305084745763E-2</v>
      </c>
      <c r="F187" s="81">
        <v>75</v>
      </c>
      <c r="G187" s="34">
        <f>IF(F192=0, "-", F187/F192)</f>
        <v>0.11094674556213018</v>
      </c>
      <c r="H187" s="65">
        <v>87</v>
      </c>
      <c r="I187" s="9">
        <f>IF(H192=0, "-", H187/H192)</f>
        <v>9.9656357388316158E-2</v>
      </c>
      <c r="J187" s="8">
        <f t="shared" si="14"/>
        <v>1</v>
      </c>
      <c r="K187" s="9">
        <f t="shared" si="15"/>
        <v>-0.13793103448275862</v>
      </c>
    </row>
    <row r="188" spans="1:11" x14ac:dyDescent="0.2">
      <c r="A188" s="7" t="s">
        <v>480</v>
      </c>
      <c r="B188" s="65">
        <v>66</v>
      </c>
      <c r="C188" s="34">
        <f>IF(B192=0, "-", B188/B192)</f>
        <v>0.33333333333333331</v>
      </c>
      <c r="D188" s="65">
        <v>19</v>
      </c>
      <c r="E188" s="9">
        <f>IF(D192=0, "-", D188/D192)</f>
        <v>0.10734463276836158</v>
      </c>
      <c r="F188" s="81">
        <v>116</v>
      </c>
      <c r="G188" s="34">
        <f>IF(F192=0, "-", F188/F192)</f>
        <v>0.17159763313609466</v>
      </c>
      <c r="H188" s="65">
        <v>141</v>
      </c>
      <c r="I188" s="9">
        <f>IF(H192=0, "-", H188/H192)</f>
        <v>0.16151202749140894</v>
      </c>
      <c r="J188" s="8">
        <f t="shared" si="14"/>
        <v>2.4736842105263159</v>
      </c>
      <c r="K188" s="9">
        <f t="shared" si="15"/>
        <v>-0.1773049645390071</v>
      </c>
    </row>
    <row r="189" spans="1:11" x14ac:dyDescent="0.2">
      <c r="A189" s="7" t="s">
        <v>481</v>
      </c>
      <c r="B189" s="65">
        <v>19</v>
      </c>
      <c r="C189" s="34">
        <f>IF(B192=0, "-", B189/B192)</f>
        <v>9.5959595959595953E-2</v>
      </c>
      <c r="D189" s="65">
        <v>38</v>
      </c>
      <c r="E189" s="9">
        <f>IF(D192=0, "-", D189/D192)</f>
        <v>0.21468926553672316</v>
      </c>
      <c r="F189" s="81">
        <v>112</v>
      </c>
      <c r="G189" s="34">
        <f>IF(F192=0, "-", F189/F192)</f>
        <v>0.16568047337278108</v>
      </c>
      <c r="H189" s="65">
        <v>183</v>
      </c>
      <c r="I189" s="9">
        <f>IF(H192=0, "-", H189/H192)</f>
        <v>0.20962199312714777</v>
      </c>
      <c r="J189" s="8">
        <f t="shared" si="14"/>
        <v>-0.5</v>
      </c>
      <c r="K189" s="9">
        <f t="shared" si="15"/>
        <v>-0.38797814207650272</v>
      </c>
    </row>
    <row r="190" spans="1:11" x14ac:dyDescent="0.2">
      <c r="A190" s="7" t="s">
        <v>482</v>
      </c>
      <c r="B190" s="65">
        <v>1</v>
      </c>
      <c r="C190" s="34">
        <f>IF(B192=0, "-", B190/B192)</f>
        <v>5.0505050505050509E-3</v>
      </c>
      <c r="D190" s="65">
        <v>0</v>
      </c>
      <c r="E190" s="9">
        <f>IF(D192=0, "-", D190/D192)</f>
        <v>0</v>
      </c>
      <c r="F190" s="81">
        <v>5</v>
      </c>
      <c r="G190" s="34">
        <f>IF(F192=0, "-", F190/F192)</f>
        <v>7.3964497041420114E-3</v>
      </c>
      <c r="H190" s="65">
        <v>5</v>
      </c>
      <c r="I190" s="9">
        <f>IF(H192=0, "-", H190/H192)</f>
        <v>5.7273768613974796E-3</v>
      </c>
      <c r="J190" s="8" t="str">
        <f t="shared" si="14"/>
        <v>-</v>
      </c>
      <c r="K190" s="9">
        <f t="shared" si="15"/>
        <v>0</v>
      </c>
    </row>
    <row r="191" spans="1:11" x14ac:dyDescent="0.2">
      <c r="A191" s="2"/>
      <c r="B191" s="68"/>
      <c r="C191" s="33"/>
      <c r="D191" s="68"/>
      <c r="E191" s="6"/>
      <c r="F191" s="82"/>
      <c r="G191" s="33"/>
      <c r="H191" s="68"/>
      <c r="I191" s="6"/>
      <c r="J191" s="5"/>
      <c r="K191" s="6"/>
    </row>
    <row r="192" spans="1:11" s="43" customFormat="1" x14ac:dyDescent="0.2">
      <c r="A192" s="162" t="s">
        <v>603</v>
      </c>
      <c r="B192" s="71">
        <f>SUM(B180:B191)</f>
        <v>198</v>
      </c>
      <c r="C192" s="40">
        <f>B192/32027</f>
        <v>6.1822836981297027E-3</v>
      </c>
      <c r="D192" s="71">
        <f>SUM(D180:D191)</f>
        <v>177</v>
      </c>
      <c r="E192" s="41">
        <f>D192/34633</f>
        <v>5.1107325383304937E-3</v>
      </c>
      <c r="F192" s="77">
        <f>SUM(F180:F191)</f>
        <v>676</v>
      </c>
      <c r="G192" s="42">
        <f>F192/169835</f>
        <v>3.9803338534459918E-3</v>
      </c>
      <c r="H192" s="71">
        <f>SUM(H180:H191)</f>
        <v>873</v>
      </c>
      <c r="I192" s="41">
        <f>H192/181900</f>
        <v>4.79934029686641E-3</v>
      </c>
      <c r="J192" s="37">
        <f>IF(D192=0, "-", IF((B192-D192)/D192&lt;10, (B192-D192)/D192, "&gt;999%"))</f>
        <v>0.11864406779661017</v>
      </c>
      <c r="K192" s="38">
        <f>IF(H192=0, "-", IF((F192-H192)/H192&lt;10, (F192-H192)/H192, "&gt;999%"))</f>
        <v>-0.22565864833906071</v>
      </c>
    </row>
    <row r="193" spans="1:11" x14ac:dyDescent="0.2">
      <c r="B193" s="83"/>
      <c r="D193" s="83"/>
      <c r="F193" s="83"/>
      <c r="H193" s="83"/>
    </row>
    <row r="194" spans="1:11" s="43" customFormat="1" x14ac:dyDescent="0.2">
      <c r="A194" s="162" t="s">
        <v>602</v>
      </c>
      <c r="B194" s="71">
        <v>777</v>
      </c>
      <c r="C194" s="40">
        <f>B194/32027</f>
        <v>2.4260779966902925E-2</v>
      </c>
      <c r="D194" s="71">
        <v>514</v>
      </c>
      <c r="E194" s="41">
        <f>D194/34633</f>
        <v>1.4841336297750701E-2</v>
      </c>
      <c r="F194" s="77">
        <v>3163</v>
      </c>
      <c r="G194" s="42">
        <f>F194/169835</f>
        <v>1.8623958548002473E-2</v>
      </c>
      <c r="H194" s="71">
        <v>4210</v>
      </c>
      <c r="I194" s="41">
        <f>H194/181900</f>
        <v>2.3144584936778449E-2</v>
      </c>
      <c r="J194" s="37">
        <f>IF(D194=0, "-", IF((B194-D194)/D194&lt;10, (B194-D194)/D194, "&gt;999%"))</f>
        <v>0.51167315175097272</v>
      </c>
      <c r="K194" s="38">
        <f>IF(H194=0, "-", IF((F194-H194)/H194&lt;10, (F194-H194)/H194, "&gt;999%"))</f>
        <v>-0.2486935866983373</v>
      </c>
    </row>
    <row r="195" spans="1:11" x14ac:dyDescent="0.2">
      <c r="B195" s="83"/>
      <c r="D195" s="83"/>
      <c r="F195" s="83"/>
      <c r="H195" s="83"/>
    </row>
    <row r="196" spans="1:11" x14ac:dyDescent="0.2">
      <c r="A196" s="27" t="s">
        <v>600</v>
      </c>
      <c r="B196" s="71">
        <f>B200-B198</f>
        <v>13603</v>
      </c>
      <c r="C196" s="40">
        <f>B196/32027</f>
        <v>0.42473537952352702</v>
      </c>
      <c r="D196" s="71">
        <f>D200-D198</f>
        <v>14064</v>
      </c>
      <c r="E196" s="41">
        <f>D196/34633</f>
        <v>0.4060866803337857</v>
      </c>
      <c r="F196" s="77">
        <f>F200-F198</f>
        <v>75618</v>
      </c>
      <c r="G196" s="42">
        <f>F196/169835</f>
        <v>0.44524391320988016</v>
      </c>
      <c r="H196" s="71">
        <f>H200-H198</f>
        <v>77614</v>
      </c>
      <c r="I196" s="41">
        <f>H196/181900</f>
        <v>0.42668499175371083</v>
      </c>
      <c r="J196" s="37">
        <f>IF(D196=0, "-", IF((B196-D196)/D196&lt;10, (B196-D196)/D196, "&gt;999%"))</f>
        <v>-3.277872582480091E-2</v>
      </c>
      <c r="K196" s="38">
        <f>IF(H196=0, "-", IF((F196-H196)/H196&lt;10, (F196-H196)/H196, "&gt;999%"))</f>
        <v>-2.5717009817816373E-2</v>
      </c>
    </row>
    <row r="197" spans="1:11" x14ac:dyDescent="0.2">
      <c r="A197" s="27"/>
      <c r="B197" s="71"/>
      <c r="C197" s="40"/>
      <c r="D197" s="71"/>
      <c r="E197" s="41"/>
      <c r="F197" s="77"/>
      <c r="G197" s="42"/>
      <c r="H197" s="71"/>
      <c r="I197" s="41"/>
      <c r="J197" s="37"/>
      <c r="K197" s="38"/>
    </row>
    <row r="198" spans="1:11" x14ac:dyDescent="0.2">
      <c r="A198" s="27" t="s">
        <v>601</v>
      </c>
      <c r="B198" s="71">
        <v>3216</v>
      </c>
      <c r="C198" s="40">
        <f>B198/32027</f>
        <v>0.10041527461204608</v>
      </c>
      <c r="D198" s="71">
        <v>3181</v>
      </c>
      <c r="E198" s="41">
        <f>D198/34633</f>
        <v>9.1848814714289836E-2</v>
      </c>
      <c r="F198" s="77">
        <v>13915</v>
      </c>
      <c r="G198" s="42">
        <f>F198/169835</f>
        <v>8.193246386198369E-2</v>
      </c>
      <c r="H198" s="71">
        <v>16203</v>
      </c>
      <c r="I198" s="41">
        <f>H198/181900</f>
        <v>8.9076415612974164E-2</v>
      </c>
      <c r="J198" s="37">
        <f>IF(D198=0, "-", IF((B198-D198)/D198&lt;10, (B198-D198)/D198, "&gt;999%"))</f>
        <v>1.1002829298962591E-2</v>
      </c>
      <c r="K198" s="38">
        <f>IF(H198=0, "-", IF((F198-H198)/H198&lt;10, (F198-H198)/H198, "&gt;999%"))</f>
        <v>-0.14120841819416158</v>
      </c>
    </row>
    <row r="199" spans="1:11" x14ac:dyDescent="0.2">
      <c r="A199" s="27"/>
      <c r="B199" s="71"/>
      <c r="C199" s="40"/>
      <c r="D199" s="71"/>
      <c r="E199" s="41"/>
      <c r="F199" s="77"/>
      <c r="G199" s="42"/>
      <c r="H199" s="71"/>
      <c r="I199" s="41"/>
      <c r="J199" s="37"/>
      <c r="K199" s="38"/>
    </row>
    <row r="200" spans="1:11" x14ac:dyDescent="0.2">
      <c r="A200" s="27" t="s">
        <v>599</v>
      </c>
      <c r="B200" s="71">
        <v>16819</v>
      </c>
      <c r="C200" s="40">
        <f>B200/32027</f>
        <v>0.52515065413557316</v>
      </c>
      <c r="D200" s="71">
        <v>17245</v>
      </c>
      <c r="E200" s="41">
        <f>D200/34633</f>
        <v>0.49793549504807555</v>
      </c>
      <c r="F200" s="77">
        <v>89533</v>
      </c>
      <c r="G200" s="42">
        <f>F200/169835</f>
        <v>0.52717637707186382</v>
      </c>
      <c r="H200" s="71">
        <v>93817</v>
      </c>
      <c r="I200" s="41">
        <f>H200/181900</f>
        <v>0.51576140736668497</v>
      </c>
      <c r="J200" s="37">
        <f>IF(D200=0, "-", IF((B200-D200)/D200&lt;10, (B200-D200)/D200, "&gt;999%"))</f>
        <v>-2.4702812409394027E-2</v>
      </c>
      <c r="K200" s="38">
        <f>IF(H200=0, "-", IF((F200-H200)/H200&lt;10, (F200-H200)/H200, "&gt;999%"))</f>
        <v>-4.5663365914493111E-2</v>
      </c>
    </row>
  </sheetData>
  <mergeCells count="37">
    <mergeCell ref="B1:K1"/>
    <mergeCell ref="B2:K2"/>
    <mergeCell ref="B171:E171"/>
    <mergeCell ref="F171:I171"/>
    <mergeCell ref="J171:K171"/>
    <mergeCell ref="B172:C172"/>
    <mergeCell ref="D172:E172"/>
    <mergeCell ref="F172:G172"/>
    <mergeCell ref="H172:I172"/>
    <mergeCell ref="B116:E116"/>
    <mergeCell ref="F116:I116"/>
    <mergeCell ref="J116:K116"/>
    <mergeCell ref="B117:C117"/>
    <mergeCell ref="D117:E117"/>
    <mergeCell ref="F117:G117"/>
    <mergeCell ref="H117:I117"/>
    <mergeCell ref="B67:E67"/>
    <mergeCell ref="F67:I67"/>
    <mergeCell ref="J67:K67"/>
    <mergeCell ref="B68:C68"/>
    <mergeCell ref="D68:E68"/>
    <mergeCell ref="F68:G68"/>
    <mergeCell ref="H68:I68"/>
    <mergeCell ref="B23:E23"/>
    <mergeCell ref="F23:I23"/>
    <mergeCell ref="J23:K23"/>
    <mergeCell ref="B24:C24"/>
    <mergeCell ref="D24:E24"/>
    <mergeCell ref="F24:G24"/>
    <mergeCell ref="H24:I24"/>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65" max="16383" man="1"/>
    <brk id="114" max="16383" man="1"/>
    <brk id="170" max="16383" man="1"/>
    <brk id="200"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5"/>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627</v>
      </c>
      <c r="C1" s="198"/>
      <c r="D1" s="198"/>
      <c r="E1" s="199"/>
      <c r="F1" s="199"/>
      <c r="G1" s="199"/>
      <c r="H1" s="199"/>
      <c r="I1" s="199"/>
      <c r="J1" s="199"/>
      <c r="K1" s="199"/>
    </row>
    <row r="2" spans="1:11" s="52" customFormat="1" ht="20.25" x14ac:dyDescent="0.3">
      <c r="A2" s="4" t="s">
        <v>109</v>
      </c>
      <c r="B2" s="202" t="s">
        <v>100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6</v>
      </c>
      <c r="C7" s="39">
        <f>IF(B45=0, "-", B7/B45)</f>
        <v>3.5673940186693623E-4</v>
      </c>
      <c r="D7" s="65">
        <v>4</v>
      </c>
      <c r="E7" s="21">
        <f>IF(D45=0, "-", D7/D45)</f>
        <v>2.3195129022905191E-4</v>
      </c>
      <c r="F7" s="81">
        <v>38</v>
      </c>
      <c r="G7" s="39">
        <f>IF(F45=0, "-", F7/F45)</f>
        <v>4.2442451386639563E-4</v>
      </c>
      <c r="H7" s="65">
        <v>11</v>
      </c>
      <c r="I7" s="21">
        <f>IF(H45=0, "-", H7/H45)</f>
        <v>1.1724953899613077E-4</v>
      </c>
      <c r="J7" s="20">
        <f t="shared" ref="J7:J43" si="0">IF(D7=0, "-", IF((B7-D7)/D7&lt;10, (B7-D7)/D7, "&gt;999%"))</f>
        <v>0.5</v>
      </c>
      <c r="K7" s="21">
        <f t="shared" ref="K7:K43" si="1">IF(H7=0, "-", IF((F7-H7)/H7&lt;10, (F7-H7)/H7, "&gt;999%"))</f>
        <v>2.4545454545454546</v>
      </c>
    </row>
    <row r="8" spans="1:11" x14ac:dyDescent="0.2">
      <c r="A8" s="7" t="s">
        <v>33</v>
      </c>
      <c r="B8" s="65">
        <v>0</v>
      </c>
      <c r="C8" s="39">
        <f>IF(B45=0, "-", B8/B45)</f>
        <v>0</v>
      </c>
      <c r="D8" s="65">
        <v>1</v>
      </c>
      <c r="E8" s="21">
        <f>IF(D45=0, "-", D8/D45)</f>
        <v>5.7987822557262977E-5</v>
      </c>
      <c r="F8" s="81">
        <v>8</v>
      </c>
      <c r="G8" s="39">
        <f>IF(F45=0, "-", F8/F45)</f>
        <v>8.9352529235030658E-5</v>
      </c>
      <c r="H8" s="65">
        <v>11</v>
      </c>
      <c r="I8" s="21">
        <f>IF(H45=0, "-", H8/H45)</f>
        <v>1.1724953899613077E-4</v>
      </c>
      <c r="J8" s="20">
        <f t="shared" si="0"/>
        <v>-1</v>
      </c>
      <c r="K8" s="21">
        <f t="shared" si="1"/>
        <v>-0.27272727272727271</v>
      </c>
    </row>
    <row r="9" spans="1:11" x14ac:dyDescent="0.2">
      <c r="A9" s="7" t="s">
        <v>34</v>
      </c>
      <c r="B9" s="65">
        <v>550</v>
      </c>
      <c r="C9" s="39">
        <f>IF(B45=0, "-", B9/B45)</f>
        <v>3.2701111837802485E-2</v>
      </c>
      <c r="D9" s="65">
        <v>505</v>
      </c>
      <c r="E9" s="21">
        <f>IF(D45=0, "-", D9/D45)</f>
        <v>2.9283850391417801E-2</v>
      </c>
      <c r="F9" s="81">
        <v>2078</v>
      </c>
      <c r="G9" s="39">
        <f>IF(F45=0, "-", F9/F45)</f>
        <v>2.3209319468799214E-2</v>
      </c>
      <c r="H9" s="65">
        <v>3185</v>
      </c>
      <c r="I9" s="21">
        <f>IF(H45=0, "-", H9/H45)</f>
        <v>3.3949071063879684E-2</v>
      </c>
      <c r="J9" s="20">
        <f t="shared" si="0"/>
        <v>8.9108910891089105E-2</v>
      </c>
      <c r="K9" s="21">
        <f t="shared" si="1"/>
        <v>-0.3475667189952904</v>
      </c>
    </row>
    <row r="10" spans="1:11" x14ac:dyDescent="0.2">
      <c r="A10" s="7" t="s">
        <v>35</v>
      </c>
      <c r="B10" s="65">
        <v>4</v>
      </c>
      <c r="C10" s="39">
        <f>IF(B45=0, "-", B10/B45)</f>
        <v>2.3782626791129079E-4</v>
      </c>
      <c r="D10" s="65">
        <v>3</v>
      </c>
      <c r="E10" s="21">
        <f>IF(D45=0, "-", D10/D45)</f>
        <v>1.7396346767178892E-4</v>
      </c>
      <c r="F10" s="81">
        <v>17</v>
      </c>
      <c r="G10" s="39">
        <f>IF(F45=0, "-", F10/F45)</f>
        <v>1.8987412462444014E-4</v>
      </c>
      <c r="H10" s="65">
        <v>14</v>
      </c>
      <c r="I10" s="21">
        <f>IF(H45=0, "-", H10/H45)</f>
        <v>1.4922668599507552E-4</v>
      </c>
      <c r="J10" s="20">
        <f t="shared" si="0"/>
        <v>0.33333333333333331</v>
      </c>
      <c r="K10" s="21">
        <f t="shared" si="1"/>
        <v>0.21428571428571427</v>
      </c>
    </row>
    <row r="11" spans="1:11" x14ac:dyDescent="0.2">
      <c r="A11" s="7" t="s">
        <v>36</v>
      </c>
      <c r="B11" s="65">
        <v>670</v>
      </c>
      <c r="C11" s="39">
        <f>IF(B45=0, "-", B11/B45)</f>
        <v>3.9835899875141211E-2</v>
      </c>
      <c r="D11" s="65">
        <v>587</v>
      </c>
      <c r="E11" s="21">
        <f>IF(D45=0, "-", D11/D45)</f>
        <v>3.4038851841113368E-2</v>
      </c>
      <c r="F11" s="81">
        <v>2662</v>
      </c>
      <c r="G11" s="39">
        <f>IF(F45=0, "-", F11/F45)</f>
        <v>2.9732054102956453E-2</v>
      </c>
      <c r="H11" s="65">
        <v>2686</v>
      </c>
      <c r="I11" s="21">
        <f>IF(H45=0, "-", H11/H45)</f>
        <v>2.8630205613055203E-2</v>
      </c>
      <c r="J11" s="20">
        <f t="shared" si="0"/>
        <v>0.141396933560477</v>
      </c>
      <c r="K11" s="21">
        <f t="shared" si="1"/>
        <v>-8.9352196574832461E-3</v>
      </c>
    </row>
    <row r="12" spans="1:11" x14ac:dyDescent="0.2">
      <c r="A12" s="7" t="s">
        <v>39</v>
      </c>
      <c r="B12" s="65">
        <v>2</v>
      </c>
      <c r="C12" s="39">
        <f>IF(B45=0, "-", B12/B45)</f>
        <v>1.189131339556454E-4</v>
      </c>
      <c r="D12" s="65">
        <v>4</v>
      </c>
      <c r="E12" s="21">
        <f>IF(D45=0, "-", D12/D45)</f>
        <v>2.3195129022905191E-4</v>
      </c>
      <c r="F12" s="81">
        <v>35</v>
      </c>
      <c r="G12" s="39">
        <f>IF(F45=0, "-", F12/F45)</f>
        <v>3.9091731540325913E-4</v>
      </c>
      <c r="H12" s="65">
        <v>12</v>
      </c>
      <c r="I12" s="21">
        <f>IF(H45=0, "-", H12/H45)</f>
        <v>1.2790858799577903E-4</v>
      </c>
      <c r="J12" s="20">
        <f t="shared" si="0"/>
        <v>-0.5</v>
      </c>
      <c r="K12" s="21">
        <f t="shared" si="1"/>
        <v>1.9166666666666667</v>
      </c>
    </row>
    <row r="13" spans="1:11" x14ac:dyDescent="0.2">
      <c r="A13" s="7" t="s">
        <v>45</v>
      </c>
      <c r="B13" s="65">
        <v>508</v>
      </c>
      <c r="C13" s="39">
        <f>IF(B45=0, "-", B13/B45)</f>
        <v>3.0203936024733931E-2</v>
      </c>
      <c r="D13" s="65">
        <v>299</v>
      </c>
      <c r="E13" s="21">
        <f>IF(D45=0, "-", D13/D45)</f>
        <v>1.7338358944621629E-2</v>
      </c>
      <c r="F13" s="81">
        <v>1542</v>
      </c>
      <c r="G13" s="39">
        <f>IF(F45=0, "-", F13/F45)</f>
        <v>1.7222700010052161E-2</v>
      </c>
      <c r="H13" s="65">
        <v>1750</v>
      </c>
      <c r="I13" s="21">
        <f>IF(H45=0, "-", H13/H45)</f>
        <v>1.865333574938444E-2</v>
      </c>
      <c r="J13" s="20">
        <f t="shared" si="0"/>
        <v>0.69899665551839463</v>
      </c>
      <c r="K13" s="21">
        <f t="shared" si="1"/>
        <v>-0.11885714285714286</v>
      </c>
    </row>
    <row r="14" spans="1:11" x14ac:dyDescent="0.2">
      <c r="A14" s="7" t="s">
        <v>48</v>
      </c>
      <c r="B14" s="65">
        <v>45</v>
      </c>
      <c r="C14" s="39">
        <f>IF(B45=0, "-", B14/B45)</f>
        <v>2.6755455140020216E-3</v>
      </c>
      <c r="D14" s="65">
        <v>53</v>
      </c>
      <c r="E14" s="21">
        <f>IF(D45=0, "-", D14/D45)</f>
        <v>3.0733545955349377E-3</v>
      </c>
      <c r="F14" s="81">
        <v>186</v>
      </c>
      <c r="G14" s="39">
        <f>IF(F45=0, "-", F14/F45)</f>
        <v>2.077446304714463E-3</v>
      </c>
      <c r="H14" s="65">
        <v>137</v>
      </c>
      <c r="I14" s="21">
        <f>IF(H45=0, "-", H14/H45)</f>
        <v>1.4602897129518105E-3</v>
      </c>
      <c r="J14" s="20">
        <f t="shared" si="0"/>
        <v>-0.15094339622641509</v>
      </c>
      <c r="K14" s="21">
        <f t="shared" si="1"/>
        <v>0.35766423357664234</v>
      </c>
    </row>
    <row r="15" spans="1:11" x14ac:dyDescent="0.2">
      <c r="A15" s="7" t="s">
        <v>49</v>
      </c>
      <c r="B15" s="65">
        <v>316</v>
      </c>
      <c r="C15" s="39">
        <f>IF(B45=0, "-", B15/B45)</f>
        <v>1.8788275164991975E-2</v>
      </c>
      <c r="D15" s="65">
        <v>345</v>
      </c>
      <c r="E15" s="21">
        <f>IF(D45=0, "-", D15/D45)</f>
        <v>2.0005798782255727E-2</v>
      </c>
      <c r="F15" s="81">
        <v>1568</v>
      </c>
      <c r="G15" s="39">
        <f>IF(F45=0, "-", F15/F45)</f>
        <v>1.751309573006601E-2</v>
      </c>
      <c r="H15" s="65">
        <v>1187</v>
      </c>
      <c r="I15" s="21">
        <f>IF(H45=0, "-", H15/H45)</f>
        <v>1.2652291162582475E-2</v>
      </c>
      <c r="J15" s="20">
        <f t="shared" si="0"/>
        <v>-8.4057971014492749E-2</v>
      </c>
      <c r="K15" s="21">
        <f t="shared" si="1"/>
        <v>0.32097725358045492</v>
      </c>
    </row>
    <row r="16" spans="1:11" x14ac:dyDescent="0.2">
      <c r="A16" s="7" t="s">
        <v>51</v>
      </c>
      <c r="B16" s="65">
        <v>300</v>
      </c>
      <c r="C16" s="39">
        <f>IF(B45=0, "-", B16/B45)</f>
        <v>1.783697009334681E-2</v>
      </c>
      <c r="D16" s="65">
        <v>285</v>
      </c>
      <c r="E16" s="21">
        <f>IF(D45=0, "-", D16/D45)</f>
        <v>1.6526529428819946E-2</v>
      </c>
      <c r="F16" s="81">
        <v>2104</v>
      </c>
      <c r="G16" s="39">
        <f>IF(F45=0, "-", F16/F45)</f>
        <v>2.3499715188813063E-2</v>
      </c>
      <c r="H16" s="65">
        <v>2647</v>
      </c>
      <c r="I16" s="21">
        <f>IF(H45=0, "-", H16/H45)</f>
        <v>2.8214502702068923E-2</v>
      </c>
      <c r="J16" s="20">
        <f t="shared" si="0"/>
        <v>5.2631578947368418E-2</v>
      </c>
      <c r="K16" s="21">
        <f t="shared" si="1"/>
        <v>-0.20513789195315452</v>
      </c>
    </row>
    <row r="17" spans="1:11" x14ac:dyDescent="0.2">
      <c r="A17" s="7" t="s">
        <v>52</v>
      </c>
      <c r="B17" s="65">
        <v>1733</v>
      </c>
      <c r="C17" s="39">
        <f>IF(B45=0, "-", B17/B45)</f>
        <v>0.10303823057256674</v>
      </c>
      <c r="D17" s="65">
        <v>1359</v>
      </c>
      <c r="E17" s="21">
        <f>IF(D45=0, "-", D17/D45)</f>
        <v>7.8805450855320383E-2</v>
      </c>
      <c r="F17" s="81">
        <v>7091</v>
      </c>
      <c r="G17" s="39">
        <f>IF(F45=0, "-", F17/F45)</f>
        <v>7.9199848100700299E-2</v>
      </c>
      <c r="H17" s="65">
        <v>6673</v>
      </c>
      <c r="I17" s="21">
        <f>IF(H45=0, "-", H17/H45)</f>
        <v>7.1127833974652777E-2</v>
      </c>
      <c r="J17" s="20">
        <f t="shared" si="0"/>
        <v>0.27520235467255333</v>
      </c>
      <c r="K17" s="21">
        <f t="shared" si="1"/>
        <v>6.2640491533043602E-2</v>
      </c>
    </row>
    <row r="18" spans="1:11" x14ac:dyDescent="0.2">
      <c r="A18" s="7" t="s">
        <v>56</v>
      </c>
      <c r="B18" s="65">
        <v>313</v>
      </c>
      <c r="C18" s="39">
        <f>IF(B45=0, "-", B18/B45)</f>
        <v>1.8609905464058506E-2</v>
      </c>
      <c r="D18" s="65">
        <v>200</v>
      </c>
      <c r="E18" s="21">
        <f>IF(D45=0, "-", D18/D45)</f>
        <v>1.1597564511452595E-2</v>
      </c>
      <c r="F18" s="81">
        <v>1550</v>
      </c>
      <c r="G18" s="39">
        <f>IF(F45=0, "-", F18/F45)</f>
        <v>1.7312052539287189E-2</v>
      </c>
      <c r="H18" s="65">
        <v>1381</v>
      </c>
      <c r="I18" s="21">
        <f>IF(H45=0, "-", H18/H45)</f>
        <v>1.4720146668514235E-2</v>
      </c>
      <c r="J18" s="20">
        <f t="shared" si="0"/>
        <v>0.56499999999999995</v>
      </c>
      <c r="K18" s="21">
        <f t="shared" si="1"/>
        <v>0.1223750905141202</v>
      </c>
    </row>
    <row r="19" spans="1:11" x14ac:dyDescent="0.2">
      <c r="A19" s="7" t="s">
        <v>59</v>
      </c>
      <c r="B19" s="65">
        <v>18</v>
      </c>
      <c r="C19" s="39">
        <f>IF(B45=0, "-", B19/B45)</f>
        <v>1.0702182056008087E-3</v>
      </c>
      <c r="D19" s="65">
        <v>72</v>
      </c>
      <c r="E19" s="21">
        <f>IF(D45=0, "-", D19/D45)</f>
        <v>4.175123224122934E-3</v>
      </c>
      <c r="F19" s="81">
        <v>127</v>
      </c>
      <c r="G19" s="39">
        <f>IF(F45=0, "-", F19/F45)</f>
        <v>1.4184714016061118E-3</v>
      </c>
      <c r="H19" s="65">
        <v>226</v>
      </c>
      <c r="I19" s="21">
        <f>IF(H45=0, "-", H19/H45)</f>
        <v>2.4089450739205047E-3</v>
      </c>
      <c r="J19" s="20">
        <f t="shared" si="0"/>
        <v>-0.75</v>
      </c>
      <c r="K19" s="21">
        <f t="shared" si="1"/>
        <v>-0.43805309734513276</v>
      </c>
    </row>
    <row r="20" spans="1:11" x14ac:dyDescent="0.2">
      <c r="A20" s="7" t="s">
        <v>60</v>
      </c>
      <c r="B20" s="65">
        <v>145</v>
      </c>
      <c r="C20" s="39">
        <f>IF(B45=0, "-", B20/B45)</f>
        <v>8.6212022117842912E-3</v>
      </c>
      <c r="D20" s="65">
        <v>245</v>
      </c>
      <c r="E20" s="21">
        <f>IF(D45=0, "-", D20/D45)</f>
        <v>1.4207016526529429E-2</v>
      </c>
      <c r="F20" s="81">
        <v>749</v>
      </c>
      <c r="G20" s="39">
        <f>IF(F45=0, "-", F20/F45)</f>
        <v>8.3656305496297451E-3</v>
      </c>
      <c r="H20" s="65">
        <v>1096</v>
      </c>
      <c r="I20" s="21">
        <f>IF(H45=0, "-", H20/H45)</f>
        <v>1.1682317703614484E-2</v>
      </c>
      <c r="J20" s="20">
        <f t="shared" si="0"/>
        <v>-0.40816326530612246</v>
      </c>
      <c r="K20" s="21">
        <f t="shared" si="1"/>
        <v>-0.31660583941605841</v>
      </c>
    </row>
    <row r="21" spans="1:11" x14ac:dyDescent="0.2">
      <c r="A21" s="7" t="s">
        <v>62</v>
      </c>
      <c r="B21" s="65">
        <v>1477</v>
      </c>
      <c r="C21" s="39">
        <f>IF(B45=0, "-", B21/B45)</f>
        <v>8.7817349426244126E-2</v>
      </c>
      <c r="D21" s="65">
        <v>1067</v>
      </c>
      <c r="E21" s="21">
        <f>IF(D45=0, "-", D21/D45)</f>
        <v>6.1873006668599594E-2</v>
      </c>
      <c r="F21" s="81">
        <v>7630</v>
      </c>
      <c r="G21" s="39">
        <f>IF(F45=0, "-", F21/F45)</f>
        <v>8.5219974757910488E-2</v>
      </c>
      <c r="H21" s="65">
        <v>5457</v>
      </c>
      <c r="I21" s="21">
        <f>IF(H45=0, "-", H21/H45)</f>
        <v>5.8166430391080506E-2</v>
      </c>
      <c r="J21" s="20">
        <f t="shared" si="0"/>
        <v>0.38425492033739456</v>
      </c>
      <c r="K21" s="21">
        <f t="shared" si="1"/>
        <v>0.39820414146967198</v>
      </c>
    </row>
    <row r="22" spans="1:11" x14ac:dyDescent="0.2">
      <c r="A22" s="7" t="s">
        <v>63</v>
      </c>
      <c r="B22" s="65">
        <v>0</v>
      </c>
      <c r="C22" s="39">
        <f>IF(B45=0, "-", B22/B45)</f>
        <v>0</v>
      </c>
      <c r="D22" s="65">
        <v>1</v>
      </c>
      <c r="E22" s="21">
        <f>IF(D45=0, "-", D22/D45)</f>
        <v>5.7987822557262977E-5</v>
      </c>
      <c r="F22" s="81">
        <v>6</v>
      </c>
      <c r="G22" s="39">
        <f>IF(F45=0, "-", F22/F45)</f>
        <v>6.7014396926272997E-5</v>
      </c>
      <c r="H22" s="65">
        <v>11</v>
      </c>
      <c r="I22" s="21">
        <f>IF(H45=0, "-", H22/H45)</f>
        <v>1.1724953899613077E-4</v>
      </c>
      <c r="J22" s="20">
        <f t="shared" si="0"/>
        <v>-1</v>
      </c>
      <c r="K22" s="21">
        <f t="shared" si="1"/>
        <v>-0.45454545454545453</v>
      </c>
    </row>
    <row r="23" spans="1:11" x14ac:dyDescent="0.2">
      <c r="A23" s="7" t="s">
        <v>64</v>
      </c>
      <c r="B23" s="65">
        <v>156</v>
      </c>
      <c r="C23" s="39">
        <f>IF(B45=0, "-", B23/B45)</f>
        <v>9.2752244485403406E-3</v>
      </c>
      <c r="D23" s="65">
        <v>328</v>
      </c>
      <c r="E23" s="21">
        <f>IF(D45=0, "-", D23/D45)</f>
        <v>1.9020005798782255E-2</v>
      </c>
      <c r="F23" s="81">
        <v>929</v>
      </c>
      <c r="G23" s="39">
        <f>IF(F45=0, "-", F23/F45)</f>
        <v>1.0376062457417935E-2</v>
      </c>
      <c r="H23" s="65">
        <v>1461</v>
      </c>
      <c r="I23" s="21">
        <f>IF(H45=0, "-", H23/H45)</f>
        <v>1.5572870588486096E-2</v>
      </c>
      <c r="J23" s="20">
        <f t="shared" si="0"/>
        <v>-0.52439024390243905</v>
      </c>
      <c r="K23" s="21">
        <f t="shared" si="1"/>
        <v>-0.36413415468856947</v>
      </c>
    </row>
    <row r="24" spans="1:11" x14ac:dyDescent="0.2">
      <c r="A24" s="7" t="s">
        <v>65</v>
      </c>
      <c r="B24" s="65">
        <v>56</v>
      </c>
      <c r="C24" s="39">
        <f>IF(B45=0, "-", B24/B45)</f>
        <v>3.329567750758071E-3</v>
      </c>
      <c r="D24" s="65">
        <v>82</v>
      </c>
      <c r="E24" s="21">
        <f>IF(D45=0, "-", D24/D45)</f>
        <v>4.7550014496955638E-3</v>
      </c>
      <c r="F24" s="81">
        <v>694</v>
      </c>
      <c r="G24" s="39">
        <f>IF(F45=0, "-", F24/F45)</f>
        <v>7.7513319111389093E-3</v>
      </c>
      <c r="H24" s="65">
        <v>298</v>
      </c>
      <c r="I24" s="21">
        <f>IF(H45=0, "-", H24/H45)</f>
        <v>3.1763966018951788E-3</v>
      </c>
      <c r="J24" s="20">
        <f t="shared" si="0"/>
        <v>-0.31707317073170732</v>
      </c>
      <c r="K24" s="21">
        <f t="shared" si="1"/>
        <v>1.3288590604026846</v>
      </c>
    </row>
    <row r="25" spans="1:11" x14ac:dyDescent="0.2">
      <c r="A25" s="7" t="s">
        <v>66</v>
      </c>
      <c r="B25" s="65">
        <v>240</v>
      </c>
      <c r="C25" s="39">
        <f>IF(B45=0, "-", B25/B45)</f>
        <v>1.4269576074677447E-2</v>
      </c>
      <c r="D25" s="65">
        <v>325</v>
      </c>
      <c r="E25" s="21">
        <f>IF(D45=0, "-", D25/D45)</f>
        <v>1.8846042331110466E-2</v>
      </c>
      <c r="F25" s="81">
        <v>1431</v>
      </c>
      <c r="G25" s="39">
        <f>IF(F45=0, "-", F25/F45)</f>
        <v>1.598293366691611E-2</v>
      </c>
      <c r="H25" s="65">
        <v>1692</v>
      </c>
      <c r="I25" s="21">
        <f>IF(H45=0, "-", H25/H45)</f>
        <v>1.8035110907404842E-2</v>
      </c>
      <c r="J25" s="20">
        <f t="shared" si="0"/>
        <v>-0.26153846153846155</v>
      </c>
      <c r="K25" s="21">
        <f t="shared" si="1"/>
        <v>-0.15425531914893617</v>
      </c>
    </row>
    <row r="26" spans="1:11" x14ac:dyDescent="0.2">
      <c r="A26" s="7" t="s">
        <v>70</v>
      </c>
      <c r="B26" s="65">
        <v>18</v>
      </c>
      <c r="C26" s="39">
        <f>IF(B45=0, "-", B26/B45)</f>
        <v>1.0702182056008087E-3</v>
      </c>
      <c r="D26" s="65">
        <v>18</v>
      </c>
      <c r="E26" s="21">
        <f>IF(D45=0, "-", D26/D45)</f>
        <v>1.0437808060307335E-3</v>
      </c>
      <c r="F26" s="81">
        <v>86</v>
      </c>
      <c r="G26" s="39">
        <f>IF(F45=0, "-", F26/F45)</f>
        <v>9.6053968927657955E-4</v>
      </c>
      <c r="H26" s="65">
        <v>89</v>
      </c>
      <c r="I26" s="21">
        <f>IF(H45=0, "-", H26/H45)</f>
        <v>9.4865536096869435E-4</v>
      </c>
      <c r="J26" s="20">
        <f t="shared" si="0"/>
        <v>0</v>
      </c>
      <c r="K26" s="21">
        <f t="shared" si="1"/>
        <v>-3.3707865168539325E-2</v>
      </c>
    </row>
    <row r="27" spans="1:11" x14ac:dyDescent="0.2">
      <c r="A27" s="7" t="s">
        <v>71</v>
      </c>
      <c r="B27" s="65">
        <v>1508</v>
      </c>
      <c r="C27" s="39">
        <f>IF(B45=0, "-", B27/B45)</f>
        <v>8.9660503002556638E-2</v>
      </c>
      <c r="D27" s="65">
        <v>2419</v>
      </c>
      <c r="E27" s="21">
        <f>IF(D45=0, "-", D27/D45)</f>
        <v>0.14027254276601914</v>
      </c>
      <c r="F27" s="81">
        <v>10935</v>
      </c>
      <c r="G27" s="39">
        <f>IF(F45=0, "-", F27/F45)</f>
        <v>0.12213373839813253</v>
      </c>
      <c r="H27" s="65">
        <v>12801</v>
      </c>
      <c r="I27" s="21">
        <f>IF(H45=0, "-", H27/H45)</f>
        <v>0.13644648624449726</v>
      </c>
      <c r="J27" s="20">
        <f t="shared" si="0"/>
        <v>-0.37660190161223644</v>
      </c>
      <c r="K27" s="21">
        <f t="shared" si="1"/>
        <v>-0.14576986172955239</v>
      </c>
    </row>
    <row r="28" spans="1:11" x14ac:dyDescent="0.2">
      <c r="A28" s="7" t="s">
        <v>73</v>
      </c>
      <c r="B28" s="65">
        <v>778</v>
      </c>
      <c r="C28" s="39">
        <f>IF(B45=0, "-", B28/B45)</f>
        <v>4.6257209108746061E-2</v>
      </c>
      <c r="D28" s="65">
        <v>601</v>
      </c>
      <c r="E28" s="21">
        <f>IF(D45=0, "-", D28/D45)</f>
        <v>3.4850681356915048E-2</v>
      </c>
      <c r="F28" s="81">
        <v>2747</v>
      </c>
      <c r="G28" s="39">
        <f>IF(F45=0, "-", F28/F45)</f>
        <v>3.0681424726078651E-2</v>
      </c>
      <c r="H28" s="65">
        <v>3102</v>
      </c>
      <c r="I28" s="21">
        <f>IF(H45=0, "-", H28/H45)</f>
        <v>3.3064369996908878E-2</v>
      </c>
      <c r="J28" s="20">
        <f t="shared" si="0"/>
        <v>0.2945091514143095</v>
      </c>
      <c r="K28" s="21">
        <f t="shared" si="1"/>
        <v>-0.11444229529335913</v>
      </c>
    </row>
    <row r="29" spans="1:11" x14ac:dyDescent="0.2">
      <c r="A29" s="7" t="s">
        <v>76</v>
      </c>
      <c r="B29" s="65">
        <v>973</v>
      </c>
      <c r="C29" s="39">
        <f>IF(B45=0, "-", B29/B45)</f>
        <v>5.7851239669421489E-2</v>
      </c>
      <c r="D29" s="65">
        <v>1023</v>
      </c>
      <c r="E29" s="21">
        <f>IF(D45=0, "-", D29/D45)</f>
        <v>5.9321542476080021E-2</v>
      </c>
      <c r="F29" s="81">
        <v>4887</v>
      </c>
      <c r="G29" s="39">
        <f>IF(F45=0, "-", F29/F45)</f>
        <v>5.4583226296449357E-2</v>
      </c>
      <c r="H29" s="65">
        <v>4475</v>
      </c>
      <c r="I29" s="21">
        <f>IF(H45=0, "-", H29/H45)</f>
        <v>4.7699244273425923E-2</v>
      </c>
      <c r="J29" s="20">
        <f t="shared" si="0"/>
        <v>-4.8875855327468229E-2</v>
      </c>
      <c r="K29" s="21">
        <f t="shared" si="1"/>
        <v>9.2067039106145249E-2</v>
      </c>
    </row>
    <row r="30" spans="1:11" x14ac:dyDescent="0.2">
      <c r="A30" s="7" t="s">
        <v>77</v>
      </c>
      <c r="B30" s="65">
        <v>31</v>
      </c>
      <c r="C30" s="39">
        <f>IF(B45=0, "-", B30/B45)</f>
        <v>1.8431535763125037E-3</v>
      </c>
      <c r="D30" s="65">
        <v>78</v>
      </c>
      <c r="E30" s="21">
        <f>IF(D45=0, "-", D30/D45)</f>
        <v>4.5230501594665119E-3</v>
      </c>
      <c r="F30" s="81">
        <v>169</v>
      </c>
      <c r="G30" s="39">
        <f>IF(F45=0, "-", F30/F45)</f>
        <v>1.8875721800900227E-3</v>
      </c>
      <c r="H30" s="65">
        <v>271</v>
      </c>
      <c r="I30" s="21">
        <f>IF(H45=0, "-", H30/H45)</f>
        <v>2.8886022789046759E-3</v>
      </c>
      <c r="J30" s="20">
        <f t="shared" si="0"/>
        <v>-0.60256410256410253</v>
      </c>
      <c r="K30" s="21">
        <f t="shared" si="1"/>
        <v>-0.37638376383763839</v>
      </c>
    </row>
    <row r="31" spans="1:11" x14ac:dyDescent="0.2">
      <c r="A31" s="7" t="s">
        <v>78</v>
      </c>
      <c r="B31" s="65">
        <v>1164</v>
      </c>
      <c r="C31" s="39">
        <f>IF(B45=0, "-", B31/B45)</f>
        <v>6.920744396218563E-2</v>
      </c>
      <c r="D31" s="65">
        <v>953</v>
      </c>
      <c r="E31" s="21">
        <f>IF(D45=0, "-", D31/D45)</f>
        <v>5.5262394897071618E-2</v>
      </c>
      <c r="F31" s="81">
        <v>6785</v>
      </c>
      <c r="G31" s="39">
        <f>IF(F45=0, "-", F31/F45)</f>
        <v>7.5782113857460379E-2</v>
      </c>
      <c r="H31" s="65">
        <v>6293</v>
      </c>
      <c r="I31" s="21">
        <f>IF(H45=0, "-", H31/H45)</f>
        <v>6.7077395354786448E-2</v>
      </c>
      <c r="J31" s="20">
        <f t="shared" si="0"/>
        <v>0.22140608604407136</v>
      </c>
      <c r="K31" s="21">
        <f t="shared" si="1"/>
        <v>7.8182107103130463E-2</v>
      </c>
    </row>
    <row r="32" spans="1:11" x14ac:dyDescent="0.2">
      <c r="A32" s="7" t="s">
        <v>79</v>
      </c>
      <c r="B32" s="65">
        <v>254</v>
      </c>
      <c r="C32" s="39">
        <f>IF(B45=0, "-", B32/B45)</f>
        <v>1.5101968012366965E-2</v>
      </c>
      <c r="D32" s="65">
        <v>634</v>
      </c>
      <c r="E32" s="21">
        <f>IF(D45=0, "-", D32/D45)</f>
        <v>3.6764279501304724E-2</v>
      </c>
      <c r="F32" s="81">
        <v>2096</v>
      </c>
      <c r="G32" s="39">
        <f>IF(F45=0, "-", F32/F45)</f>
        <v>2.3410362659578032E-2</v>
      </c>
      <c r="H32" s="65">
        <v>4202</v>
      </c>
      <c r="I32" s="21">
        <f>IF(H45=0, "-", H32/H45)</f>
        <v>4.4789323896521953E-2</v>
      </c>
      <c r="J32" s="20">
        <f t="shared" si="0"/>
        <v>-0.59936908517350163</v>
      </c>
      <c r="K32" s="21">
        <f t="shared" si="1"/>
        <v>-0.50118990956687293</v>
      </c>
    </row>
    <row r="33" spans="1:11" x14ac:dyDescent="0.2">
      <c r="A33" s="7" t="s">
        <v>80</v>
      </c>
      <c r="B33" s="65">
        <v>25</v>
      </c>
      <c r="C33" s="39">
        <f>IF(B45=0, "-", B33/B45)</f>
        <v>1.4864141744455675E-3</v>
      </c>
      <c r="D33" s="65">
        <v>51</v>
      </c>
      <c r="E33" s="21">
        <f>IF(D45=0, "-", D33/D45)</f>
        <v>2.9573789504204117E-3</v>
      </c>
      <c r="F33" s="81">
        <v>209</v>
      </c>
      <c r="G33" s="39">
        <f>IF(F45=0, "-", F33/F45)</f>
        <v>2.334334826265176E-3</v>
      </c>
      <c r="H33" s="65">
        <v>279</v>
      </c>
      <c r="I33" s="21">
        <f>IF(H45=0, "-", H33/H45)</f>
        <v>2.9738746709018623E-3</v>
      </c>
      <c r="J33" s="20">
        <f t="shared" si="0"/>
        <v>-0.50980392156862742</v>
      </c>
      <c r="K33" s="21">
        <f t="shared" si="1"/>
        <v>-0.25089605734767023</v>
      </c>
    </row>
    <row r="34" spans="1:11" x14ac:dyDescent="0.2">
      <c r="A34" s="7" t="s">
        <v>82</v>
      </c>
      <c r="B34" s="65">
        <v>149</v>
      </c>
      <c r="C34" s="39">
        <f>IF(B45=0, "-", B34/B45)</f>
        <v>8.8590284796955816E-3</v>
      </c>
      <c r="D34" s="65">
        <v>105</v>
      </c>
      <c r="E34" s="21">
        <f>IF(D45=0, "-", D34/D45)</f>
        <v>6.088721368512612E-3</v>
      </c>
      <c r="F34" s="81">
        <v>859</v>
      </c>
      <c r="G34" s="39">
        <f>IF(F45=0, "-", F34/F45)</f>
        <v>9.5942278266114168E-3</v>
      </c>
      <c r="H34" s="65">
        <v>699</v>
      </c>
      <c r="I34" s="21">
        <f>IF(H45=0, "-", H34/H45)</f>
        <v>7.4506752507541279E-3</v>
      </c>
      <c r="J34" s="20">
        <f t="shared" si="0"/>
        <v>0.41904761904761906</v>
      </c>
      <c r="K34" s="21">
        <f t="shared" si="1"/>
        <v>0.22889842632331903</v>
      </c>
    </row>
    <row r="35" spans="1:11" x14ac:dyDescent="0.2">
      <c r="A35" s="7" t="s">
        <v>84</v>
      </c>
      <c r="B35" s="65">
        <v>133</v>
      </c>
      <c r="C35" s="39">
        <f>IF(B45=0, "-", B35/B45)</f>
        <v>7.90772340805042E-3</v>
      </c>
      <c r="D35" s="65">
        <v>71</v>
      </c>
      <c r="E35" s="21">
        <f>IF(D45=0, "-", D35/D45)</f>
        <v>4.1171354015656714E-3</v>
      </c>
      <c r="F35" s="81">
        <v>919</v>
      </c>
      <c r="G35" s="39">
        <f>IF(F45=0, "-", F35/F45)</f>
        <v>1.0264371795874147E-2</v>
      </c>
      <c r="H35" s="65">
        <v>194</v>
      </c>
      <c r="I35" s="21">
        <f>IF(H45=0, "-", H35/H45)</f>
        <v>2.0678555059317608E-3</v>
      </c>
      <c r="J35" s="20">
        <f t="shared" si="0"/>
        <v>0.87323943661971826</v>
      </c>
      <c r="K35" s="21">
        <f t="shared" si="1"/>
        <v>3.7371134020618557</v>
      </c>
    </row>
    <row r="36" spans="1:11" x14ac:dyDescent="0.2">
      <c r="A36" s="7" t="s">
        <v>85</v>
      </c>
      <c r="B36" s="65">
        <v>1</v>
      </c>
      <c r="C36" s="39">
        <f>IF(B45=0, "-", B36/B45)</f>
        <v>5.9456566977822698E-5</v>
      </c>
      <c r="D36" s="65">
        <v>0</v>
      </c>
      <c r="E36" s="21">
        <f>IF(D45=0, "-", D36/D45)</f>
        <v>0</v>
      </c>
      <c r="F36" s="81">
        <v>5</v>
      </c>
      <c r="G36" s="39">
        <f>IF(F45=0, "-", F36/F45)</f>
        <v>5.584533077189416E-5</v>
      </c>
      <c r="H36" s="65">
        <v>5</v>
      </c>
      <c r="I36" s="21">
        <f>IF(H45=0, "-", H36/H45)</f>
        <v>5.3295244998241255E-5</v>
      </c>
      <c r="J36" s="20" t="str">
        <f t="shared" si="0"/>
        <v>-</v>
      </c>
      <c r="K36" s="21">
        <f t="shared" si="1"/>
        <v>0</v>
      </c>
    </row>
    <row r="37" spans="1:11" x14ac:dyDescent="0.2">
      <c r="A37" s="7" t="s">
        <v>88</v>
      </c>
      <c r="B37" s="65">
        <v>185</v>
      </c>
      <c r="C37" s="39">
        <f>IF(B45=0, "-", B37/B45)</f>
        <v>1.09994648908972E-2</v>
      </c>
      <c r="D37" s="65">
        <v>171</v>
      </c>
      <c r="E37" s="21">
        <f>IF(D45=0, "-", D37/D45)</f>
        <v>9.9159176572919689E-3</v>
      </c>
      <c r="F37" s="81">
        <v>611</v>
      </c>
      <c r="G37" s="39">
        <f>IF(F45=0, "-", F37/F45)</f>
        <v>6.824299420325467E-3</v>
      </c>
      <c r="H37" s="65">
        <v>1081</v>
      </c>
      <c r="I37" s="21">
        <f>IF(H45=0, "-", H37/H45)</f>
        <v>1.152243196861976E-2</v>
      </c>
      <c r="J37" s="20">
        <f t="shared" si="0"/>
        <v>8.1871345029239762E-2</v>
      </c>
      <c r="K37" s="21">
        <f t="shared" si="1"/>
        <v>-0.43478260869565216</v>
      </c>
    </row>
    <row r="38" spans="1:11" x14ac:dyDescent="0.2">
      <c r="A38" s="7" t="s">
        <v>89</v>
      </c>
      <c r="B38" s="65">
        <v>41</v>
      </c>
      <c r="C38" s="39">
        <f>IF(B45=0, "-", B38/B45)</f>
        <v>2.4377192460907308E-3</v>
      </c>
      <c r="D38" s="65">
        <v>30</v>
      </c>
      <c r="E38" s="21">
        <f>IF(D45=0, "-", D38/D45)</f>
        <v>1.7396346767178893E-3</v>
      </c>
      <c r="F38" s="81">
        <v>186</v>
      </c>
      <c r="G38" s="39">
        <f>IF(F45=0, "-", F38/F45)</f>
        <v>2.077446304714463E-3</v>
      </c>
      <c r="H38" s="65">
        <v>120</v>
      </c>
      <c r="I38" s="21">
        <f>IF(H45=0, "-", H38/H45)</f>
        <v>1.2790858799577901E-3</v>
      </c>
      <c r="J38" s="20">
        <f t="shared" si="0"/>
        <v>0.36666666666666664</v>
      </c>
      <c r="K38" s="21">
        <f t="shared" si="1"/>
        <v>0.55000000000000004</v>
      </c>
    </row>
    <row r="39" spans="1:11" x14ac:dyDescent="0.2">
      <c r="A39" s="7" t="s">
        <v>90</v>
      </c>
      <c r="B39" s="65">
        <v>953</v>
      </c>
      <c r="C39" s="39">
        <f>IF(B45=0, "-", B39/B45)</f>
        <v>5.6662108329865034E-2</v>
      </c>
      <c r="D39" s="65">
        <v>763</v>
      </c>
      <c r="E39" s="21">
        <f>IF(D45=0, "-", D39/D45)</f>
        <v>4.4244708611191647E-2</v>
      </c>
      <c r="F39" s="81">
        <v>4943</v>
      </c>
      <c r="G39" s="39">
        <f>IF(F45=0, "-", F39/F45)</f>
        <v>5.5208694001094571E-2</v>
      </c>
      <c r="H39" s="65">
        <v>6128</v>
      </c>
      <c r="I39" s="21">
        <f>IF(H45=0, "-", H39/H45)</f>
        <v>6.5318652269844485E-2</v>
      </c>
      <c r="J39" s="20">
        <f t="shared" si="0"/>
        <v>0.24901703800786371</v>
      </c>
      <c r="K39" s="21">
        <f t="shared" si="1"/>
        <v>-0.19337467362924282</v>
      </c>
    </row>
    <row r="40" spans="1:11" x14ac:dyDescent="0.2">
      <c r="A40" s="7" t="s">
        <v>91</v>
      </c>
      <c r="B40" s="65">
        <v>313</v>
      </c>
      <c r="C40" s="39">
        <f>IF(B45=0, "-", B40/B45)</f>
        <v>1.8609905464058506E-2</v>
      </c>
      <c r="D40" s="65">
        <v>311</v>
      </c>
      <c r="E40" s="21">
        <f>IF(D45=0, "-", D40/D45)</f>
        <v>1.8034212815308787E-2</v>
      </c>
      <c r="F40" s="81">
        <v>1353</v>
      </c>
      <c r="G40" s="39">
        <f>IF(F45=0, "-", F40/F45)</f>
        <v>1.511174650687456E-2</v>
      </c>
      <c r="H40" s="65">
        <v>1210</v>
      </c>
      <c r="I40" s="21">
        <f>IF(H45=0, "-", H40/H45)</f>
        <v>1.2897449289574384E-2</v>
      </c>
      <c r="J40" s="20">
        <f t="shared" si="0"/>
        <v>6.4308681672025723E-3</v>
      </c>
      <c r="K40" s="21">
        <f t="shared" si="1"/>
        <v>0.11818181818181818</v>
      </c>
    </row>
    <row r="41" spans="1:11" x14ac:dyDescent="0.2">
      <c r="A41" s="7" t="s">
        <v>93</v>
      </c>
      <c r="B41" s="65">
        <v>2724</v>
      </c>
      <c r="C41" s="39">
        <f>IF(B45=0, "-", B41/B45)</f>
        <v>0.16195968844758904</v>
      </c>
      <c r="D41" s="65">
        <v>2841</v>
      </c>
      <c r="E41" s="21">
        <f>IF(D45=0, "-", D41/D45)</f>
        <v>0.1647434038851841</v>
      </c>
      <c r="F41" s="81">
        <v>17850</v>
      </c>
      <c r="G41" s="39">
        <f>IF(F45=0, "-", F41/F45)</f>
        <v>0.19936783085566215</v>
      </c>
      <c r="H41" s="65">
        <v>16865</v>
      </c>
      <c r="I41" s="21">
        <f>IF(H45=0, "-", H41/H45)</f>
        <v>0.17976486137906775</v>
      </c>
      <c r="J41" s="20">
        <f t="shared" si="0"/>
        <v>-4.118268215417107E-2</v>
      </c>
      <c r="K41" s="21">
        <f t="shared" si="1"/>
        <v>5.8404980729321078E-2</v>
      </c>
    </row>
    <row r="42" spans="1:11" x14ac:dyDescent="0.2">
      <c r="A42" s="7" t="s">
        <v>95</v>
      </c>
      <c r="B42" s="65">
        <v>573</v>
      </c>
      <c r="C42" s="39">
        <f>IF(B45=0, "-", B42/B45)</f>
        <v>3.4068612878292409E-2</v>
      </c>
      <c r="D42" s="65">
        <v>966</v>
      </c>
      <c r="E42" s="21">
        <f>IF(D45=0, "-", D42/D45)</f>
        <v>5.6016236590316036E-2</v>
      </c>
      <c r="F42" s="81">
        <v>2233</v>
      </c>
      <c r="G42" s="39">
        <f>IF(F45=0, "-", F42/F45)</f>
        <v>2.4940524722727932E-2</v>
      </c>
      <c r="H42" s="65">
        <v>3763</v>
      </c>
      <c r="I42" s="21">
        <f>IF(H45=0, "-", H42/H45)</f>
        <v>4.0110001385676372E-2</v>
      </c>
      <c r="J42" s="20">
        <f t="shared" si="0"/>
        <v>-0.40683229813664595</v>
      </c>
      <c r="K42" s="21">
        <f t="shared" si="1"/>
        <v>-0.4065904863141111</v>
      </c>
    </row>
    <row r="43" spans="1:11" x14ac:dyDescent="0.2">
      <c r="A43" s="7" t="s">
        <v>96</v>
      </c>
      <c r="B43" s="65">
        <v>457</v>
      </c>
      <c r="C43" s="39">
        <f>IF(B45=0, "-", B43/B45)</f>
        <v>2.7171651108864974E-2</v>
      </c>
      <c r="D43" s="65">
        <v>445</v>
      </c>
      <c r="E43" s="21">
        <f>IF(D45=0, "-", D43/D45)</f>
        <v>2.5804581037982024E-2</v>
      </c>
      <c r="F43" s="81">
        <v>2215</v>
      </c>
      <c r="G43" s="39">
        <f>IF(F45=0, "-", F43/F45)</f>
        <v>2.4739481531949114E-2</v>
      </c>
      <c r="H43" s="65">
        <v>2305</v>
      </c>
      <c r="I43" s="21">
        <f>IF(H45=0, "-", H43/H45)</f>
        <v>2.456910794418922E-2</v>
      </c>
      <c r="J43" s="20">
        <f t="shared" si="0"/>
        <v>2.6966292134831461E-2</v>
      </c>
      <c r="K43" s="21">
        <f t="shared" si="1"/>
        <v>-3.9045553145336226E-2</v>
      </c>
    </row>
    <row r="44" spans="1:11" x14ac:dyDescent="0.2">
      <c r="A44" s="2"/>
      <c r="B44" s="68"/>
      <c r="C44" s="33"/>
      <c r="D44" s="68"/>
      <c r="E44" s="6"/>
      <c r="F44" s="82"/>
      <c r="G44" s="33"/>
      <c r="H44" s="68"/>
      <c r="I44" s="6"/>
      <c r="J44" s="5"/>
      <c r="K44" s="6"/>
    </row>
    <row r="45" spans="1:11" s="43" customFormat="1" x14ac:dyDescent="0.2">
      <c r="A45" s="162" t="s">
        <v>599</v>
      </c>
      <c r="B45" s="71">
        <f>SUM(B7:B44)</f>
        <v>16819</v>
      </c>
      <c r="C45" s="40">
        <v>1</v>
      </c>
      <c r="D45" s="71">
        <f>SUM(D7:D44)</f>
        <v>17245</v>
      </c>
      <c r="E45" s="41">
        <v>1</v>
      </c>
      <c r="F45" s="77">
        <f>SUM(F7:F44)</f>
        <v>89533</v>
      </c>
      <c r="G45" s="42">
        <v>1</v>
      </c>
      <c r="H45" s="71">
        <f>SUM(H7:H44)</f>
        <v>93817</v>
      </c>
      <c r="I45" s="41">
        <v>1</v>
      </c>
      <c r="J45" s="37">
        <f>IF(D45=0, "-", (B45-D45)/D45)</f>
        <v>-2.4702812409394027E-2</v>
      </c>
      <c r="K45" s="38">
        <f>IF(H45=0, "-", (F45-H45)/H45)</f>
        <v>-4.5663365914493111E-2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9"/>
  <sheetViews>
    <sheetView tabSelected="1"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100</v>
      </c>
      <c r="C2" s="198"/>
      <c r="D2" s="198"/>
      <c r="E2" s="203"/>
      <c r="F2" s="203"/>
      <c r="G2" s="203"/>
      <c r="H2" s="203"/>
      <c r="I2" s="203"/>
      <c r="J2" s="203"/>
      <c r="K2" s="203"/>
    </row>
    <row r="4" spans="1:11" ht="15.75" x14ac:dyDescent="0.25">
      <c r="A4" s="164" t="s">
        <v>125</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127</v>
      </c>
      <c r="B6" s="61" t="s">
        <v>12</v>
      </c>
      <c r="C6" s="62" t="s">
        <v>13</v>
      </c>
      <c r="D6" s="61" t="s">
        <v>12</v>
      </c>
      <c r="E6" s="63" t="s">
        <v>13</v>
      </c>
      <c r="F6" s="62" t="s">
        <v>12</v>
      </c>
      <c r="G6" s="62" t="s">
        <v>13</v>
      </c>
      <c r="H6" s="61" t="s">
        <v>12</v>
      </c>
      <c r="I6" s="63" t="s">
        <v>13</v>
      </c>
      <c r="J6" s="61"/>
      <c r="K6" s="63"/>
    </row>
    <row r="7" spans="1:11" x14ac:dyDescent="0.2">
      <c r="A7" s="7" t="s">
        <v>483</v>
      </c>
      <c r="B7" s="65">
        <v>0</v>
      </c>
      <c r="C7" s="34">
        <f>IF(B15=0, "-", B7/B15)</f>
        <v>0</v>
      </c>
      <c r="D7" s="65">
        <v>6</v>
      </c>
      <c r="E7" s="9">
        <f>IF(D15=0, "-", D7/D15)</f>
        <v>0.1111111111111111</v>
      </c>
      <c r="F7" s="81">
        <v>0</v>
      </c>
      <c r="G7" s="34">
        <f>IF(F15=0, "-", F7/F15)</f>
        <v>0</v>
      </c>
      <c r="H7" s="65">
        <v>12</v>
      </c>
      <c r="I7" s="9">
        <f>IF(H15=0, "-", H7/H15)</f>
        <v>3.2085561497326207E-2</v>
      </c>
      <c r="J7" s="8">
        <f t="shared" ref="J7:J13" si="0">IF(D7=0, "-", IF((B7-D7)/D7&lt;10, (B7-D7)/D7, "&gt;999%"))</f>
        <v>-1</v>
      </c>
      <c r="K7" s="9">
        <f t="shared" ref="K7:K13" si="1">IF(H7=0, "-", IF((F7-H7)/H7&lt;10, (F7-H7)/H7, "&gt;999%"))</f>
        <v>-1</v>
      </c>
    </row>
    <row r="8" spans="1:11" x14ac:dyDescent="0.2">
      <c r="A8" s="7" t="s">
        <v>484</v>
      </c>
      <c r="B8" s="65">
        <v>1</v>
      </c>
      <c r="C8" s="34">
        <f>IF(B15=0, "-", B8/B15)</f>
        <v>1.8518518518518517E-2</v>
      </c>
      <c r="D8" s="65">
        <v>0</v>
      </c>
      <c r="E8" s="9">
        <f>IF(D15=0, "-", D8/D15)</f>
        <v>0</v>
      </c>
      <c r="F8" s="81">
        <v>2</v>
      </c>
      <c r="G8" s="34">
        <f>IF(F15=0, "-", F8/F15)</f>
        <v>4.8543689320388345E-3</v>
      </c>
      <c r="H8" s="65">
        <v>0</v>
      </c>
      <c r="I8" s="9">
        <f>IF(H15=0, "-", H8/H15)</f>
        <v>0</v>
      </c>
      <c r="J8" s="8" t="str">
        <f t="shared" si="0"/>
        <v>-</v>
      </c>
      <c r="K8" s="9" t="str">
        <f t="shared" si="1"/>
        <v>-</v>
      </c>
    </row>
    <row r="9" spans="1:11" x14ac:dyDescent="0.2">
      <c r="A9" s="7" t="s">
        <v>485</v>
      </c>
      <c r="B9" s="65">
        <v>5</v>
      </c>
      <c r="C9" s="34">
        <f>IF(B15=0, "-", B9/B15)</f>
        <v>9.2592592592592587E-2</v>
      </c>
      <c r="D9" s="65">
        <v>5</v>
      </c>
      <c r="E9" s="9">
        <f>IF(D15=0, "-", D9/D15)</f>
        <v>9.2592592592592587E-2</v>
      </c>
      <c r="F9" s="81">
        <v>37</v>
      </c>
      <c r="G9" s="34">
        <f>IF(F15=0, "-", F9/F15)</f>
        <v>8.9805825242718448E-2</v>
      </c>
      <c r="H9" s="65">
        <v>22</v>
      </c>
      <c r="I9" s="9">
        <f>IF(H15=0, "-", H9/H15)</f>
        <v>5.8823529411764705E-2</v>
      </c>
      <c r="J9" s="8">
        <f t="shared" si="0"/>
        <v>0</v>
      </c>
      <c r="K9" s="9">
        <f t="shared" si="1"/>
        <v>0.68181818181818177</v>
      </c>
    </row>
    <row r="10" spans="1:11" x14ac:dyDescent="0.2">
      <c r="A10" s="7" t="s">
        <v>486</v>
      </c>
      <c r="B10" s="65">
        <v>1</v>
      </c>
      <c r="C10" s="34">
        <f>IF(B15=0, "-", B10/B15)</f>
        <v>1.8518518518518517E-2</v>
      </c>
      <c r="D10" s="65">
        <v>6</v>
      </c>
      <c r="E10" s="9">
        <f>IF(D15=0, "-", D10/D15)</f>
        <v>0.1111111111111111</v>
      </c>
      <c r="F10" s="81">
        <v>4</v>
      </c>
      <c r="G10" s="34">
        <f>IF(F15=0, "-", F10/F15)</f>
        <v>9.7087378640776691E-3</v>
      </c>
      <c r="H10" s="65">
        <v>15</v>
      </c>
      <c r="I10" s="9">
        <f>IF(H15=0, "-", H10/H15)</f>
        <v>4.0106951871657755E-2</v>
      </c>
      <c r="J10" s="8">
        <f t="shared" si="0"/>
        <v>-0.83333333333333337</v>
      </c>
      <c r="K10" s="9">
        <f t="shared" si="1"/>
        <v>-0.73333333333333328</v>
      </c>
    </row>
    <row r="11" spans="1:11" x14ac:dyDescent="0.2">
      <c r="A11" s="7" t="s">
        <v>487</v>
      </c>
      <c r="B11" s="65">
        <v>0</v>
      </c>
      <c r="C11" s="34">
        <f>IF(B15=0, "-", B11/B15)</f>
        <v>0</v>
      </c>
      <c r="D11" s="65">
        <v>2</v>
      </c>
      <c r="E11" s="9">
        <f>IF(D15=0, "-", D11/D15)</f>
        <v>3.7037037037037035E-2</v>
      </c>
      <c r="F11" s="81">
        <v>0</v>
      </c>
      <c r="G11" s="34">
        <f>IF(F15=0, "-", F11/F15)</f>
        <v>0</v>
      </c>
      <c r="H11" s="65">
        <v>30</v>
      </c>
      <c r="I11" s="9">
        <f>IF(H15=0, "-", H11/H15)</f>
        <v>8.0213903743315509E-2</v>
      </c>
      <c r="J11" s="8">
        <f t="shared" si="0"/>
        <v>-1</v>
      </c>
      <c r="K11" s="9">
        <f t="shared" si="1"/>
        <v>-1</v>
      </c>
    </row>
    <row r="12" spans="1:11" x14ac:dyDescent="0.2">
      <c r="A12" s="7" t="s">
        <v>488</v>
      </c>
      <c r="B12" s="65">
        <v>47</v>
      </c>
      <c r="C12" s="34">
        <f>IF(B15=0, "-", B12/B15)</f>
        <v>0.87037037037037035</v>
      </c>
      <c r="D12" s="65">
        <v>30</v>
      </c>
      <c r="E12" s="9">
        <f>IF(D15=0, "-", D12/D15)</f>
        <v>0.55555555555555558</v>
      </c>
      <c r="F12" s="81">
        <v>346</v>
      </c>
      <c r="G12" s="34">
        <f>IF(F15=0, "-", F12/F15)</f>
        <v>0.83980582524271841</v>
      </c>
      <c r="H12" s="65">
        <v>280</v>
      </c>
      <c r="I12" s="9">
        <f>IF(H15=0, "-", H12/H15)</f>
        <v>0.74866310160427807</v>
      </c>
      <c r="J12" s="8">
        <f t="shared" si="0"/>
        <v>0.56666666666666665</v>
      </c>
      <c r="K12" s="9">
        <f t="shared" si="1"/>
        <v>0.23571428571428571</v>
      </c>
    </row>
    <row r="13" spans="1:11" x14ac:dyDescent="0.2">
      <c r="A13" s="7" t="s">
        <v>489</v>
      </c>
      <c r="B13" s="65">
        <v>0</v>
      </c>
      <c r="C13" s="34">
        <f>IF(B15=0, "-", B13/B15)</f>
        <v>0</v>
      </c>
      <c r="D13" s="65">
        <v>5</v>
      </c>
      <c r="E13" s="9">
        <f>IF(D15=0, "-", D13/D15)</f>
        <v>9.2592592592592587E-2</v>
      </c>
      <c r="F13" s="81">
        <v>23</v>
      </c>
      <c r="G13" s="34">
        <f>IF(F15=0, "-", F13/F15)</f>
        <v>5.5825242718446605E-2</v>
      </c>
      <c r="H13" s="65">
        <v>15</v>
      </c>
      <c r="I13" s="9">
        <f>IF(H15=0, "-", H13/H15)</f>
        <v>4.0106951871657755E-2</v>
      </c>
      <c r="J13" s="8">
        <f t="shared" si="0"/>
        <v>-1</v>
      </c>
      <c r="K13" s="9">
        <f t="shared" si="1"/>
        <v>0.53333333333333333</v>
      </c>
    </row>
    <row r="14" spans="1:11" x14ac:dyDescent="0.2">
      <c r="A14" s="2"/>
      <c r="B14" s="68"/>
      <c r="C14" s="33"/>
      <c r="D14" s="68"/>
      <c r="E14" s="6"/>
      <c r="F14" s="82"/>
      <c r="G14" s="33"/>
      <c r="H14" s="68"/>
      <c r="I14" s="6"/>
      <c r="J14" s="5"/>
      <c r="K14" s="6"/>
    </row>
    <row r="15" spans="1:11" s="43" customFormat="1" x14ac:dyDescent="0.2">
      <c r="A15" s="162" t="s">
        <v>621</v>
      </c>
      <c r="B15" s="71">
        <f>SUM(B7:B14)</f>
        <v>54</v>
      </c>
      <c r="C15" s="40">
        <f>B15/32027</f>
        <v>1.6860773722171918E-3</v>
      </c>
      <c r="D15" s="71">
        <f>SUM(D7:D14)</f>
        <v>54</v>
      </c>
      <c r="E15" s="41">
        <f>D15/34633</f>
        <v>1.5592065371177778E-3</v>
      </c>
      <c r="F15" s="77">
        <f>SUM(F7:F14)</f>
        <v>412</v>
      </c>
      <c r="G15" s="42">
        <f>F15/169835</f>
        <v>2.4258839461830601E-3</v>
      </c>
      <c r="H15" s="71">
        <f>SUM(H7:H14)</f>
        <v>374</v>
      </c>
      <c r="I15" s="41">
        <f>H15/181900</f>
        <v>2.0560747663551401E-3</v>
      </c>
      <c r="J15" s="37">
        <f>IF(D15=0, "-", IF((B15-D15)/D15&lt;10, (B15-D15)/D15, "&gt;999%"))</f>
        <v>0</v>
      </c>
      <c r="K15" s="38">
        <f>IF(H15=0, "-", IF((F15-H15)/H15&lt;10, (F15-H15)/H15, "&gt;999%"))</f>
        <v>0.10160427807486631</v>
      </c>
    </row>
    <row r="16" spans="1:11" x14ac:dyDescent="0.2">
      <c r="B16" s="83"/>
      <c r="D16" s="83"/>
      <c r="F16" s="83"/>
      <c r="H16" s="83"/>
    </row>
    <row r="17" spans="1:11" x14ac:dyDescent="0.2">
      <c r="A17" s="163" t="s">
        <v>128</v>
      </c>
      <c r="B17" s="61" t="s">
        <v>12</v>
      </c>
      <c r="C17" s="62" t="s">
        <v>13</v>
      </c>
      <c r="D17" s="61" t="s">
        <v>12</v>
      </c>
      <c r="E17" s="63" t="s">
        <v>13</v>
      </c>
      <c r="F17" s="62" t="s">
        <v>12</v>
      </c>
      <c r="G17" s="62" t="s">
        <v>13</v>
      </c>
      <c r="H17" s="61" t="s">
        <v>12</v>
      </c>
      <c r="I17" s="63" t="s">
        <v>13</v>
      </c>
      <c r="J17" s="61"/>
      <c r="K17" s="63"/>
    </row>
    <row r="18" spans="1:11" x14ac:dyDescent="0.2">
      <c r="A18" s="7" t="s">
        <v>490</v>
      </c>
      <c r="B18" s="65">
        <v>4</v>
      </c>
      <c r="C18" s="34">
        <f>IF(B20=0, "-", B18/B20)</f>
        <v>1</v>
      </c>
      <c r="D18" s="65">
        <v>3</v>
      </c>
      <c r="E18" s="9">
        <f>IF(D20=0, "-", D18/D20)</f>
        <v>1</v>
      </c>
      <c r="F18" s="81">
        <v>18</v>
      </c>
      <c r="G18" s="34">
        <f>IF(F20=0, "-", F18/F20)</f>
        <v>1</v>
      </c>
      <c r="H18" s="65">
        <v>26</v>
      </c>
      <c r="I18" s="9">
        <f>IF(H20=0, "-", H18/H20)</f>
        <v>1</v>
      </c>
      <c r="J18" s="8">
        <f>IF(D18=0, "-", IF((B18-D18)/D18&lt;10, (B18-D18)/D18, "&gt;999%"))</f>
        <v>0.33333333333333331</v>
      </c>
      <c r="K18" s="9">
        <f>IF(H18=0, "-", IF((F18-H18)/H18&lt;10, (F18-H18)/H18, "&gt;999%"))</f>
        <v>-0.30769230769230771</v>
      </c>
    </row>
    <row r="19" spans="1:11" x14ac:dyDescent="0.2">
      <c r="A19" s="2"/>
      <c r="B19" s="68"/>
      <c r="C19" s="33"/>
      <c r="D19" s="68"/>
      <c r="E19" s="6"/>
      <c r="F19" s="82"/>
      <c r="G19" s="33"/>
      <c r="H19" s="68"/>
      <c r="I19" s="6"/>
      <c r="J19" s="5"/>
      <c r="K19" s="6"/>
    </row>
    <row r="20" spans="1:11" s="43" customFormat="1" x14ac:dyDescent="0.2">
      <c r="A20" s="162" t="s">
        <v>620</v>
      </c>
      <c r="B20" s="71">
        <f>SUM(B18:B19)</f>
        <v>4</v>
      </c>
      <c r="C20" s="40">
        <f>B20/32027</f>
        <v>1.2489462016423641E-4</v>
      </c>
      <c r="D20" s="71">
        <f>SUM(D18:D19)</f>
        <v>3</v>
      </c>
      <c r="E20" s="41">
        <f>D20/34633</f>
        <v>8.6622585395432106E-5</v>
      </c>
      <c r="F20" s="77">
        <f>SUM(F18:F19)</f>
        <v>18</v>
      </c>
      <c r="G20" s="42">
        <f>F20/169835</f>
        <v>1.0598522094974534E-4</v>
      </c>
      <c r="H20" s="71">
        <f>SUM(H18:H19)</f>
        <v>26</v>
      </c>
      <c r="I20" s="41">
        <f>H20/181900</f>
        <v>1.4293567894447498E-4</v>
      </c>
      <c r="J20" s="37">
        <f>IF(D20=0, "-", IF((B20-D20)/D20&lt;10, (B20-D20)/D20, "&gt;999%"))</f>
        <v>0.33333333333333331</v>
      </c>
      <c r="K20" s="38">
        <f>IF(H20=0, "-", IF((F20-H20)/H20&lt;10, (F20-H20)/H20, "&gt;999%"))</f>
        <v>-0.30769230769230771</v>
      </c>
    </row>
    <row r="21" spans="1:11" x14ac:dyDescent="0.2">
      <c r="B21" s="83"/>
      <c r="D21" s="83"/>
      <c r="F21" s="83"/>
      <c r="H21" s="83"/>
    </row>
    <row r="22" spans="1:11" x14ac:dyDescent="0.2">
      <c r="A22" s="163" t="s">
        <v>129</v>
      </c>
      <c r="B22" s="61" t="s">
        <v>12</v>
      </c>
      <c r="C22" s="62" t="s">
        <v>13</v>
      </c>
      <c r="D22" s="61" t="s">
        <v>12</v>
      </c>
      <c r="E22" s="63" t="s">
        <v>13</v>
      </c>
      <c r="F22" s="62" t="s">
        <v>12</v>
      </c>
      <c r="G22" s="62" t="s">
        <v>13</v>
      </c>
      <c r="H22" s="61" t="s">
        <v>12</v>
      </c>
      <c r="I22" s="63" t="s">
        <v>13</v>
      </c>
      <c r="J22" s="61"/>
      <c r="K22" s="63"/>
    </row>
    <row r="23" spans="1:11" x14ac:dyDescent="0.2">
      <c r="A23" s="7" t="s">
        <v>491</v>
      </c>
      <c r="B23" s="65">
        <v>14</v>
      </c>
      <c r="C23" s="34">
        <f>IF(B27=0, "-", B23/B27)</f>
        <v>0.2857142857142857</v>
      </c>
      <c r="D23" s="65">
        <v>15</v>
      </c>
      <c r="E23" s="9">
        <f>IF(D27=0, "-", D23/D27)</f>
        <v>0.3125</v>
      </c>
      <c r="F23" s="81">
        <v>65</v>
      </c>
      <c r="G23" s="34">
        <f>IF(F27=0, "-", F23/F27)</f>
        <v>0.19696969696969696</v>
      </c>
      <c r="H23" s="65">
        <v>64</v>
      </c>
      <c r="I23" s="9">
        <f>IF(H27=0, "-", H23/H27)</f>
        <v>0.2318840579710145</v>
      </c>
      <c r="J23" s="8">
        <f>IF(D23=0, "-", IF((B23-D23)/D23&lt;10, (B23-D23)/D23, "&gt;999%"))</f>
        <v>-6.6666666666666666E-2</v>
      </c>
      <c r="K23" s="9">
        <f>IF(H23=0, "-", IF((F23-H23)/H23&lt;10, (F23-H23)/H23, "&gt;999%"))</f>
        <v>1.5625E-2</v>
      </c>
    </row>
    <row r="24" spans="1:11" x14ac:dyDescent="0.2">
      <c r="A24" s="7" t="s">
        <v>492</v>
      </c>
      <c r="B24" s="65">
        <v>14</v>
      </c>
      <c r="C24" s="34">
        <f>IF(B27=0, "-", B24/B27)</f>
        <v>0.2857142857142857</v>
      </c>
      <c r="D24" s="65">
        <v>29</v>
      </c>
      <c r="E24" s="9">
        <f>IF(D27=0, "-", D24/D27)</f>
        <v>0.60416666666666663</v>
      </c>
      <c r="F24" s="81">
        <v>113</v>
      </c>
      <c r="G24" s="34">
        <f>IF(F27=0, "-", F24/F27)</f>
        <v>0.34242424242424241</v>
      </c>
      <c r="H24" s="65">
        <v>93</v>
      </c>
      <c r="I24" s="9">
        <f>IF(H27=0, "-", H24/H27)</f>
        <v>0.33695652173913043</v>
      </c>
      <c r="J24" s="8">
        <f>IF(D24=0, "-", IF((B24-D24)/D24&lt;10, (B24-D24)/D24, "&gt;999%"))</f>
        <v>-0.51724137931034486</v>
      </c>
      <c r="K24" s="9">
        <f>IF(H24=0, "-", IF((F24-H24)/H24&lt;10, (F24-H24)/H24, "&gt;999%"))</f>
        <v>0.21505376344086022</v>
      </c>
    </row>
    <row r="25" spans="1:11" x14ac:dyDescent="0.2">
      <c r="A25" s="7" t="s">
        <v>493</v>
      </c>
      <c r="B25" s="65">
        <v>21</v>
      </c>
      <c r="C25" s="34">
        <f>IF(B27=0, "-", B25/B27)</f>
        <v>0.42857142857142855</v>
      </c>
      <c r="D25" s="65">
        <v>4</v>
      </c>
      <c r="E25" s="9">
        <f>IF(D27=0, "-", D25/D27)</f>
        <v>8.3333333333333329E-2</v>
      </c>
      <c r="F25" s="81">
        <v>152</v>
      </c>
      <c r="G25" s="34">
        <f>IF(F27=0, "-", F25/F27)</f>
        <v>0.46060606060606063</v>
      </c>
      <c r="H25" s="65">
        <v>119</v>
      </c>
      <c r="I25" s="9">
        <f>IF(H27=0, "-", H25/H27)</f>
        <v>0.4311594202898551</v>
      </c>
      <c r="J25" s="8">
        <f>IF(D25=0, "-", IF((B25-D25)/D25&lt;10, (B25-D25)/D25, "&gt;999%"))</f>
        <v>4.25</v>
      </c>
      <c r="K25" s="9">
        <f>IF(H25=0, "-", IF((F25-H25)/H25&lt;10, (F25-H25)/H25, "&gt;999%"))</f>
        <v>0.27731092436974791</v>
      </c>
    </row>
    <row r="26" spans="1:11" x14ac:dyDescent="0.2">
      <c r="A26" s="2"/>
      <c r="B26" s="68"/>
      <c r="C26" s="33"/>
      <c r="D26" s="68"/>
      <c r="E26" s="6"/>
      <c r="F26" s="82"/>
      <c r="G26" s="33"/>
      <c r="H26" s="68"/>
      <c r="I26" s="6"/>
      <c r="J26" s="5"/>
      <c r="K26" s="6"/>
    </row>
    <row r="27" spans="1:11" s="43" customFormat="1" x14ac:dyDescent="0.2">
      <c r="A27" s="162" t="s">
        <v>619</v>
      </c>
      <c r="B27" s="71">
        <f>SUM(B23:B26)</f>
        <v>49</v>
      </c>
      <c r="C27" s="40">
        <f>B27/32027</f>
        <v>1.5299590970118961E-3</v>
      </c>
      <c r="D27" s="71">
        <f>SUM(D23:D26)</f>
        <v>48</v>
      </c>
      <c r="E27" s="41">
        <f>D27/34633</f>
        <v>1.3859613663269137E-3</v>
      </c>
      <c r="F27" s="77">
        <f>SUM(F23:F26)</f>
        <v>330</v>
      </c>
      <c r="G27" s="42">
        <f>F27/169835</f>
        <v>1.9430623840786647E-3</v>
      </c>
      <c r="H27" s="71">
        <f>SUM(H23:H26)</f>
        <v>276</v>
      </c>
      <c r="I27" s="41">
        <f>H27/181900</f>
        <v>1.5173172072567346E-3</v>
      </c>
      <c r="J27" s="37">
        <f>IF(D27=0, "-", IF((B27-D27)/D27&lt;10, (B27-D27)/D27, "&gt;999%"))</f>
        <v>2.0833333333333332E-2</v>
      </c>
      <c r="K27" s="38">
        <f>IF(H27=0, "-", IF((F27-H27)/H27&lt;10, (F27-H27)/H27, "&gt;999%"))</f>
        <v>0.19565217391304349</v>
      </c>
    </row>
    <row r="28" spans="1:11" x14ac:dyDescent="0.2">
      <c r="B28" s="83"/>
      <c r="D28" s="83"/>
      <c r="F28" s="83"/>
      <c r="H28" s="83"/>
    </row>
    <row r="29" spans="1:11" x14ac:dyDescent="0.2">
      <c r="A29" s="163" t="s">
        <v>130</v>
      </c>
      <c r="B29" s="61" t="s">
        <v>12</v>
      </c>
      <c r="C29" s="62" t="s">
        <v>13</v>
      </c>
      <c r="D29" s="61" t="s">
        <v>12</v>
      </c>
      <c r="E29" s="63" t="s">
        <v>13</v>
      </c>
      <c r="F29" s="62" t="s">
        <v>12</v>
      </c>
      <c r="G29" s="62" t="s">
        <v>13</v>
      </c>
      <c r="H29" s="61" t="s">
        <v>12</v>
      </c>
      <c r="I29" s="63" t="s">
        <v>13</v>
      </c>
      <c r="J29" s="61"/>
      <c r="K29" s="63"/>
    </row>
    <row r="30" spans="1:11" x14ac:dyDescent="0.2">
      <c r="A30" s="7" t="s">
        <v>494</v>
      </c>
      <c r="B30" s="65">
        <v>26</v>
      </c>
      <c r="C30" s="34">
        <f>IF(B42=0, "-", B30/B42)</f>
        <v>2.9885057471264367E-2</v>
      </c>
      <c r="D30" s="65">
        <v>133</v>
      </c>
      <c r="E30" s="9">
        <f>IF(D42=0, "-", D30/D42)</f>
        <v>0.12559017941454201</v>
      </c>
      <c r="F30" s="81">
        <v>201</v>
      </c>
      <c r="G30" s="34">
        <f>IF(F42=0, "-", F30/F42)</f>
        <v>4.6345400046114829E-2</v>
      </c>
      <c r="H30" s="65">
        <v>528</v>
      </c>
      <c r="I30" s="9">
        <f>IF(H42=0, "-", H30/H42)</f>
        <v>0.10161662817551963</v>
      </c>
      <c r="J30" s="8">
        <f t="shared" ref="J30:J40" si="2">IF(D30=0, "-", IF((B30-D30)/D30&lt;10, (B30-D30)/D30, "&gt;999%"))</f>
        <v>-0.80451127819548873</v>
      </c>
      <c r="K30" s="9">
        <f t="shared" ref="K30:K40" si="3">IF(H30=0, "-", IF((F30-H30)/H30&lt;10, (F30-H30)/H30, "&gt;999%"))</f>
        <v>-0.61931818181818177</v>
      </c>
    </row>
    <row r="31" spans="1:11" x14ac:dyDescent="0.2">
      <c r="A31" s="7" t="s">
        <v>495</v>
      </c>
      <c r="B31" s="65">
        <v>0</v>
      </c>
      <c r="C31" s="34">
        <f>IF(B42=0, "-", B31/B42)</f>
        <v>0</v>
      </c>
      <c r="D31" s="65">
        <v>101</v>
      </c>
      <c r="E31" s="9">
        <f>IF(D42=0, "-", D31/D42)</f>
        <v>9.5372993389990557E-2</v>
      </c>
      <c r="F31" s="81">
        <v>78</v>
      </c>
      <c r="G31" s="34">
        <f>IF(F42=0, "-", F31/F42)</f>
        <v>1.7984782107447545E-2</v>
      </c>
      <c r="H31" s="65">
        <v>959</v>
      </c>
      <c r="I31" s="9">
        <f>IF(H42=0, "-", H31/H42)</f>
        <v>0.18456505003849114</v>
      </c>
      <c r="J31" s="8">
        <f t="shared" si="2"/>
        <v>-1</v>
      </c>
      <c r="K31" s="9">
        <f t="shared" si="3"/>
        <v>-0.91866527632950989</v>
      </c>
    </row>
    <row r="32" spans="1:11" x14ac:dyDescent="0.2">
      <c r="A32" s="7" t="s">
        <v>496</v>
      </c>
      <c r="B32" s="65">
        <v>219</v>
      </c>
      <c r="C32" s="34">
        <f>IF(B42=0, "-", B32/B42)</f>
        <v>0.25172413793103449</v>
      </c>
      <c r="D32" s="65">
        <v>0</v>
      </c>
      <c r="E32" s="9">
        <f>IF(D42=0, "-", D32/D42)</f>
        <v>0</v>
      </c>
      <c r="F32" s="81">
        <v>670</v>
      </c>
      <c r="G32" s="34">
        <f>IF(F42=0, "-", F32/F42)</f>
        <v>0.15448466682038275</v>
      </c>
      <c r="H32" s="65">
        <v>0</v>
      </c>
      <c r="I32" s="9">
        <f>IF(H42=0, "-", H32/H42)</f>
        <v>0</v>
      </c>
      <c r="J32" s="8" t="str">
        <f t="shared" si="2"/>
        <v>-</v>
      </c>
      <c r="K32" s="9" t="str">
        <f t="shared" si="3"/>
        <v>-</v>
      </c>
    </row>
    <row r="33" spans="1:11" x14ac:dyDescent="0.2">
      <c r="A33" s="7" t="s">
        <v>497</v>
      </c>
      <c r="B33" s="65">
        <v>135</v>
      </c>
      <c r="C33" s="34">
        <f>IF(B42=0, "-", B33/B42)</f>
        <v>0.15517241379310345</v>
      </c>
      <c r="D33" s="65">
        <v>189</v>
      </c>
      <c r="E33" s="9">
        <f>IF(D42=0, "-", D33/D42)</f>
        <v>0.17847025495750707</v>
      </c>
      <c r="F33" s="81">
        <v>614</v>
      </c>
      <c r="G33" s="34">
        <f>IF(F42=0, "-", F33/F42)</f>
        <v>0.14157251556375375</v>
      </c>
      <c r="H33" s="65">
        <v>621</v>
      </c>
      <c r="I33" s="9">
        <f>IF(H42=0, "-", H33/H42)</f>
        <v>0.1195150115473441</v>
      </c>
      <c r="J33" s="8">
        <f t="shared" si="2"/>
        <v>-0.2857142857142857</v>
      </c>
      <c r="K33" s="9">
        <f t="shared" si="3"/>
        <v>-1.1272141706924315E-2</v>
      </c>
    </row>
    <row r="34" spans="1:11" x14ac:dyDescent="0.2">
      <c r="A34" s="7" t="s">
        <v>498</v>
      </c>
      <c r="B34" s="65">
        <v>17</v>
      </c>
      <c r="C34" s="34">
        <f>IF(B42=0, "-", B34/B42)</f>
        <v>1.9540229885057471E-2</v>
      </c>
      <c r="D34" s="65">
        <v>26</v>
      </c>
      <c r="E34" s="9">
        <f>IF(D42=0, "-", D34/D42)</f>
        <v>2.4551463644948063E-2</v>
      </c>
      <c r="F34" s="81">
        <v>55</v>
      </c>
      <c r="G34" s="34">
        <f>IF(F42=0, "-", F34/F42)</f>
        <v>1.2681577127046345E-2</v>
      </c>
      <c r="H34" s="65">
        <v>112</v>
      </c>
      <c r="I34" s="9">
        <f>IF(H42=0, "-", H34/H42)</f>
        <v>2.1555042340261739E-2</v>
      </c>
      <c r="J34" s="8">
        <f t="shared" si="2"/>
        <v>-0.34615384615384615</v>
      </c>
      <c r="K34" s="9">
        <f t="shared" si="3"/>
        <v>-0.5089285714285714</v>
      </c>
    </row>
    <row r="35" spans="1:11" x14ac:dyDescent="0.2">
      <c r="A35" s="7" t="s">
        <v>499</v>
      </c>
      <c r="B35" s="65">
        <v>15</v>
      </c>
      <c r="C35" s="34">
        <f>IF(B42=0, "-", B35/B42)</f>
        <v>1.7241379310344827E-2</v>
      </c>
      <c r="D35" s="65">
        <v>46</v>
      </c>
      <c r="E35" s="9">
        <f>IF(D42=0, "-", D35/D42)</f>
        <v>4.343720491029273E-2</v>
      </c>
      <c r="F35" s="81">
        <v>82</v>
      </c>
      <c r="G35" s="34">
        <f>IF(F42=0, "-", F35/F42)</f>
        <v>1.8907078625778187E-2</v>
      </c>
      <c r="H35" s="65">
        <v>141</v>
      </c>
      <c r="I35" s="9">
        <f>IF(H42=0, "-", H35/H42)</f>
        <v>2.7136258660508082E-2</v>
      </c>
      <c r="J35" s="8">
        <f t="shared" si="2"/>
        <v>-0.67391304347826086</v>
      </c>
      <c r="K35" s="9">
        <f t="shared" si="3"/>
        <v>-0.41843971631205673</v>
      </c>
    </row>
    <row r="36" spans="1:11" x14ac:dyDescent="0.2">
      <c r="A36" s="7" t="s">
        <v>500</v>
      </c>
      <c r="B36" s="65">
        <v>43</v>
      </c>
      <c r="C36" s="34">
        <f>IF(B42=0, "-", B36/B42)</f>
        <v>4.9425287356321838E-2</v>
      </c>
      <c r="D36" s="65">
        <v>41</v>
      </c>
      <c r="E36" s="9">
        <f>IF(D42=0, "-", D36/D42)</f>
        <v>3.8715769593956562E-2</v>
      </c>
      <c r="F36" s="81">
        <v>181</v>
      </c>
      <c r="G36" s="34">
        <f>IF(F42=0, "-", F36/F42)</f>
        <v>4.173391745446161E-2</v>
      </c>
      <c r="H36" s="65">
        <v>176</v>
      </c>
      <c r="I36" s="9">
        <f>IF(H42=0, "-", H36/H42)</f>
        <v>3.3872209391839873E-2</v>
      </c>
      <c r="J36" s="8">
        <f t="shared" si="2"/>
        <v>4.878048780487805E-2</v>
      </c>
      <c r="K36" s="9">
        <f t="shared" si="3"/>
        <v>2.8409090909090908E-2</v>
      </c>
    </row>
    <row r="37" spans="1:11" x14ac:dyDescent="0.2">
      <c r="A37" s="7" t="s">
        <v>501</v>
      </c>
      <c r="B37" s="65">
        <v>16</v>
      </c>
      <c r="C37" s="34">
        <f>IF(B42=0, "-", B37/B42)</f>
        <v>1.8390804597701149E-2</v>
      </c>
      <c r="D37" s="65">
        <v>18</v>
      </c>
      <c r="E37" s="9">
        <f>IF(D42=0, "-", D37/D42)</f>
        <v>1.69971671388102E-2</v>
      </c>
      <c r="F37" s="81">
        <v>49</v>
      </c>
      <c r="G37" s="34">
        <f>IF(F42=0, "-", F37/F42)</f>
        <v>1.1298132349550381E-2</v>
      </c>
      <c r="H37" s="65">
        <v>54</v>
      </c>
      <c r="I37" s="9">
        <f>IF(H42=0, "-", H37/H42)</f>
        <v>1.0392609699769052E-2</v>
      </c>
      <c r="J37" s="8">
        <f t="shared" si="2"/>
        <v>-0.1111111111111111</v>
      </c>
      <c r="K37" s="9">
        <f t="shared" si="3"/>
        <v>-9.2592592592592587E-2</v>
      </c>
    </row>
    <row r="38" spans="1:11" x14ac:dyDescent="0.2">
      <c r="A38" s="7" t="s">
        <v>502</v>
      </c>
      <c r="B38" s="65">
        <v>47</v>
      </c>
      <c r="C38" s="34">
        <f>IF(B42=0, "-", B38/B42)</f>
        <v>5.4022988505747126E-2</v>
      </c>
      <c r="D38" s="65">
        <v>52</v>
      </c>
      <c r="E38" s="9">
        <f>IF(D42=0, "-", D38/D42)</f>
        <v>4.9102927289896126E-2</v>
      </c>
      <c r="F38" s="81">
        <v>127</v>
      </c>
      <c r="G38" s="34">
        <f>IF(F42=0, "-", F38/F42)</f>
        <v>2.9282914456997926E-2</v>
      </c>
      <c r="H38" s="65">
        <v>268</v>
      </c>
      <c r="I38" s="9">
        <f>IF(H42=0, "-", H38/H42)</f>
        <v>5.1578137028483448E-2</v>
      </c>
      <c r="J38" s="8">
        <f t="shared" si="2"/>
        <v>-9.6153846153846159E-2</v>
      </c>
      <c r="K38" s="9">
        <f t="shared" si="3"/>
        <v>-0.52611940298507465</v>
      </c>
    </row>
    <row r="39" spans="1:11" x14ac:dyDescent="0.2">
      <c r="A39" s="7" t="s">
        <v>503</v>
      </c>
      <c r="B39" s="65">
        <v>300</v>
      </c>
      <c r="C39" s="34">
        <f>IF(B42=0, "-", B39/B42)</f>
        <v>0.34482758620689657</v>
      </c>
      <c r="D39" s="65">
        <v>333</v>
      </c>
      <c r="E39" s="9">
        <f>IF(D42=0, "-", D39/D42)</f>
        <v>0.31444759206798867</v>
      </c>
      <c r="F39" s="81">
        <v>1984</v>
      </c>
      <c r="G39" s="34">
        <f>IF(F42=0, "-", F39/F42)</f>
        <v>0.45745907309199907</v>
      </c>
      <c r="H39" s="65">
        <v>1919</v>
      </c>
      <c r="I39" s="9">
        <f>IF(H42=0, "-", H39/H42)</f>
        <v>0.36932255581216322</v>
      </c>
      <c r="J39" s="8">
        <f t="shared" si="2"/>
        <v>-9.90990990990991E-2</v>
      </c>
      <c r="K39" s="9">
        <f t="shared" si="3"/>
        <v>3.3871808233454925E-2</v>
      </c>
    </row>
    <row r="40" spans="1:11" x14ac:dyDescent="0.2">
      <c r="A40" s="7" t="s">
        <v>504</v>
      </c>
      <c r="B40" s="65">
        <v>52</v>
      </c>
      <c r="C40" s="34">
        <f>IF(B42=0, "-", B40/B42)</f>
        <v>5.9770114942528735E-2</v>
      </c>
      <c r="D40" s="65">
        <v>120</v>
      </c>
      <c r="E40" s="9">
        <f>IF(D42=0, "-", D40/D42)</f>
        <v>0.11331444759206799</v>
      </c>
      <c r="F40" s="81">
        <v>296</v>
      </c>
      <c r="G40" s="34">
        <f>IF(F42=0, "-", F40/F42)</f>
        <v>6.8249942356467599E-2</v>
      </c>
      <c r="H40" s="65">
        <v>418</v>
      </c>
      <c r="I40" s="9">
        <f>IF(H42=0, "-", H40/H42)</f>
        <v>8.0446497305619702E-2</v>
      </c>
      <c r="J40" s="8">
        <f t="shared" si="2"/>
        <v>-0.56666666666666665</v>
      </c>
      <c r="K40" s="9">
        <f t="shared" si="3"/>
        <v>-0.291866028708134</v>
      </c>
    </row>
    <row r="41" spans="1:11" x14ac:dyDescent="0.2">
      <c r="A41" s="2"/>
      <c r="B41" s="68"/>
      <c r="C41" s="33"/>
      <c r="D41" s="68"/>
      <c r="E41" s="6"/>
      <c r="F41" s="82"/>
      <c r="G41" s="33"/>
      <c r="H41" s="68"/>
      <c r="I41" s="6"/>
      <c r="J41" s="5"/>
      <c r="K41" s="6"/>
    </row>
    <row r="42" spans="1:11" s="43" customFormat="1" x14ac:dyDescent="0.2">
      <c r="A42" s="162" t="s">
        <v>618</v>
      </c>
      <c r="B42" s="71">
        <f>SUM(B30:B41)</f>
        <v>870</v>
      </c>
      <c r="C42" s="40">
        <f>B42/32027</f>
        <v>2.7164579885721421E-2</v>
      </c>
      <c r="D42" s="71">
        <f>SUM(D30:D41)</f>
        <v>1059</v>
      </c>
      <c r="E42" s="41">
        <f>D42/34633</f>
        <v>3.0577772644587532E-2</v>
      </c>
      <c r="F42" s="77">
        <f>SUM(F30:F41)</f>
        <v>4337</v>
      </c>
      <c r="G42" s="42">
        <f>F42/169835</f>
        <v>2.5536550181058087E-2</v>
      </c>
      <c r="H42" s="71">
        <f>SUM(H30:H41)</f>
        <v>5196</v>
      </c>
      <c r="I42" s="41">
        <f>H42/181900</f>
        <v>2.8565145684442E-2</v>
      </c>
      <c r="J42" s="37">
        <f>IF(D42=0, "-", IF((B42-D42)/D42&lt;10, (B42-D42)/D42, "&gt;999%"))</f>
        <v>-0.17847025495750707</v>
      </c>
      <c r="K42" s="38">
        <f>IF(H42=0, "-", IF((F42-H42)/H42&lt;10, (F42-H42)/H42, "&gt;999%"))</f>
        <v>-0.1653194765204003</v>
      </c>
    </row>
    <row r="43" spans="1:11" x14ac:dyDescent="0.2">
      <c r="B43" s="83"/>
      <c r="D43" s="83"/>
      <c r="F43" s="83"/>
      <c r="H43" s="83"/>
    </row>
    <row r="44" spans="1:11" x14ac:dyDescent="0.2">
      <c r="A44" s="163" t="s">
        <v>131</v>
      </c>
      <c r="B44" s="61" t="s">
        <v>12</v>
      </c>
      <c r="C44" s="62" t="s">
        <v>13</v>
      </c>
      <c r="D44" s="61" t="s">
        <v>12</v>
      </c>
      <c r="E44" s="63" t="s">
        <v>13</v>
      </c>
      <c r="F44" s="62" t="s">
        <v>12</v>
      </c>
      <c r="G44" s="62" t="s">
        <v>13</v>
      </c>
      <c r="H44" s="61" t="s">
        <v>12</v>
      </c>
      <c r="I44" s="63" t="s">
        <v>13</v>
      </c>
      <c r="J44" s="61"/>
      <c r="K44" s="63"/>
    </row>
    <row r="45" spans="1:11" x14ac:dyDescent="0.2">
      <c r="A45" s="7" t="s">
        <v>505</v>
      </c>
      <c r="B45" s="65">
        <v>62</v>
      </c>
      <c r="C45" s="34">
        <f>IF(B54=0, "-", B45/B54)</f>
        <v>5.4577464788732391E-2</v>
      </c>
      <c r="D45" s="65">
        <v>118</v>
      </c>
      <c r="E45" s="9">
        <f>IF(D54=0, "-", D45/D54)</f>
        <v>0.13333333333333333</v>
      </c>
      <c r="F45" s="81">
        <v>348</v>
      </c>
      <c r="G45" s="34">
        <f>IF(F54=0, "-", F45/F54)</f>
        <v>6.4671994053149967E-2</v>
      </c>
      <c r="H45" s="65">
        <v>531</v>
      </c>
      <c r="I45" s="9">
        <f>IF(H54=0, "-", H45/H54)</f>
        <v>0.11266709102482496</v>
      </c>
      <c r="J45" s="8">
        <f t="shared" ref="J45:J52" si="4">IF(D45=0, "-", IF((B45-D45)/D45&lt;10, (B45-D45)/D45, "&gt;999%"))</f>
        <v>-0.47457627118644069</v>
      </c>
      <c r="K45" s="9">
        <f t="shared" ref="K45:K52" si="5">IF(H45=0, "-", IF((F45-H45)/H45&lt;10, (F45-H45)/H45, "&gt;999%"))</f>
        <v>-0.34463276836158191</v>
      </c>
    </row>
    <row r="46" spans="1:11" x14ac:dyDescent="0.2">
      <c r="A46" s="7" t="s">
        <v>506</v>
      </c>
      <c r="B46" s="65">
        <v>0</v>
      </c>
      <c r="C46" s="34">
        <f>IF(B54=0, "-", B46/B54)</f>
        <v>0</v>
      </c>
      <c r="D46" s="65">
        <v>22</v>
      </c>
      <c r="E46" s="9">
        <f>IF(D54=0, "-", D46/D54)</f>
        <v>2.4858757062146894E-2</v>
      </c>
      <c r="F46" s="81">
        <v>0</v>
      </c>
      <c r="G46" s="34">
        <f>IF(F54=0, "-", F46/F54)</f>
        <v>0</v>
      </c>
      <c r="H46" s="65">
        <v>101</v>
      </c>
      <c r="I46" s="9">
        <f>IF(H54=0, "-", H46/H54)</f>
        <v>2.1430086993422449E-2</v>
      </c>
      <c r="J46" s="8">
        <f t="shared" si="4"/>
        <v>-1</v>
      </c>
      <c r="K46" s="9">
        <f t="shared" si="5"/>
        <v>-1</v>
      </c>
    </row>
    <row r="47" spans="1:11" x14ac:dyDescent="0.2">
      <c r="A47" s="7" t="s">
        <v>507</v>
      </c>
      <c r="B47" s="65">
        <v>4</v>
      </c>
      <c r="C47" s="34">
        <f>IF(B54=0, "-", B47/B54)</f>
        <v>3.5211267605633804E-3</v>
      </c>
      <c r="D47" s="65">
        <v>0</v>
      </c>
      <c r="E47" s="9">
        <f>IF(D54=0, "-", D47/D54)</f>
        <v>0</v>
      </c>
      <c r="F47" s="81">
        <v>22</v>
      </c>
      <c r="G47" s="34">
        <f>IF(F54=0, "-", F47/F54)</f>
        <v>4.0884593941646532E-3</v>
      </c>
      <c r="H47" s="65">
        <v>0</v>
      </c>
      <c r="I47" s="9">
        <f>IF(H54=0, "-", H47/H54)</f>
        <v>0</v>
      </c>
      <c r="J47" s="8" t="str">
        <f t="shared" si="4"/>
        <v>-</v>
      </c>
      <c r="K47" s="9" t="str">
        <f t="shared" si="5"/>
        <v>-</v>
      </c>
    </row>
    <row r="48" spans="1:11" x14ac:dyDescent="0.2">
      <c r="A48" s="7" t="s">
        <v>508</v>
      </c>
      <c r="B48" s="65">
        <v>115</v>
      </c>
      <c r="C48" s="34">
        <f>IF(B54=0, "-", B48/B54)</f>
        <v>0.10123239436619719</v>
      </c>
      <c r="D48" s="65">
        <v>210</v>
      </c>
      <c r="E48" s="9">
        <f>IF(D54=0, "-", D48/D54)</f>
        <v>0.23728813559322035</v>
      </c>
      <c r="F48" s="81">
        <v>941</v>
      </c>
      <c r="G48" s="34">
        <f>IF(F54=0, "-", F48/F54)</f>
        <v>0.17487455863222448</v>
      </c>
      <c r="H48" s="65">
        <v>1057</v>
      </c>
      <c r="I48" s="9">
        <f>IF(H54=0, "-", H48/H54)</f>
        <v>0.22427328665393592</v>
      </c>
      <c r="J48" s="8">
        <f t="shared" si="4"/>
        <v>-0.45238095238095238</v>
      </c>
      <c r="K48" s="9">
        <f t="shared" si="5"/>
        <v>-0.10974456007568591</v>
      </c>
    </row>
    <row r="49" spans="1:11" x14ac:dyDescent="0.2">
      <c r="A49" s="7" t="s">
        <v>509</v>
      </c>
      <c r="B49" s="65">
        <v>68</v>
      </c>
      <c r="C49" s="34">
        <f>IF(B54=0, "-", B49/B54)</f>
        <v>5.9859154929577461E-2</v>
      </c>
      <c r="D49" s="65">
        <v>87</v>
      </c>
      <c r="E49" s="9">
        <f>IF(D54=0, "-", D49/D54)</f>
        <v>9.8305084745762716E-2</v>
      </c>
      <c r="F49" s="81">
        <v>474</v>
      </c>
      <c r="G49" s="34">
        <f>IF(F54=0, "-", F49/F54)</f>
        <v>8.8087716037911171E-2</v>
      </c>
      <c r="H49" s="65">
        <v>395</v>
      </c>
      <c r="I49" s="9">
        <f>IF(H54=0, "-", H49/H54)</f>
        <v>8.3810736261404631E-2</v>
      </c>
      <c r="J49" s="8">
        <f t="shared" si="4"/>
        <v>-0.21839080459770116</v>
      </c>
      <c r="K49" s="9">
        <f t="shared" si="5"/>
        <v>0.2</v>
      </c>
    </row>
    <row r="50" spans="1:11" x14ac:dyDescent="0.2">
      <c r="A50" s="7" t="s">
        <v>510</v>
      </c>
      <c r="B50" s="65">
        <v>116</v>
      </c>
      <c r="C50" s="34">
        <f>IF(B54=0, "-", B50/B54)</f>
        <v>0.10211267605633803</v>
      </c>
      <c r="D50" s="65">
        <v>63</v>
      </c>
      <c r="E50" s="9">
        <f>IF(D54=0, "-", D50/D54)</f>
        <v>7.1186440677966104E-2</v>
      </c>
      <c r="F50" s="81">
        <v>545</v>
      </c>
      <c r="G50" s="34">
        <f>IF(F54=0, "-", F50/F54)</f>
        <v>0.10128228953726073</v>
      </c>
      <c r="H50" s="65">
        <v>384</v>
      </c>
      <c r="I50" s="9">
        <f>IF(H54=0, "-", H50/H54)</f>
        <v>8.1476766390833857E-2</v>
      </c>
      <c r="J50" s="8">
        <f t="shared" si="4"/>
        <v>0.84126984126984128</v>
      </c>
      <c r="K50" s="9">
        <f t="shared" si="5"/>
        <v>0.41927083333333331</v>
      </c>
    </row>
    <row r="51" spans="1:11" x14ac:dyDescent="0.2">
      <c r="A51" s="7" t="s">
        <v>511</v>
      </c>
      <c r="B51" s="65">
        <v>63</v>
      </c>
      <c r="C51" s="34">
        <f>IF(B54=0, "-", B51/B54)</f>
        <v>5.5457746478873242E-2</v>
      </c>
      <c r="D51" s="65">
        <v>74</v>
      </c>
      <c r="E51" s="9">
        <f>IF(D54=0, "-", D51/D54)</f>
        <v>8.3615819209039544E-2</v>
      </c>
      <c r="F51" s="81">
        <v>339</v>
      </c>
      <c r="G51" s="34">
        <f>IF(F54=0, "-", F51/F54)</f>
        <v>6.2999442482809892E-2</v>
      </c>
      <c r="H51" s="65">
        <v>240</v>
      </c>
      <c r="I51" s="9">
        <f>IF(H54=0, "-", H51/H54)</f>
        <v>5.0922978994271166E-2</v>
      </c>
      <c r="J51" s="8">
        <f t="shared" si="4"/>
        <v>-0.14864864864864866</v>
      </c>
      <c r="K51" s="9">
        <f t="shared" si="5"/>
        <v>0.41249999999999998</v>
      </c>
    </row>
    <row r="52" spans="1:11" x14ac:dyDescent="0.2">
      <c r="A52" s="7" t="s">
        <v>512</v>
      </c>
      <c r="B52" s="65">
        <v>708</v>
      </c>
      <c r="C52" s="34">
        <f>IF(B54=0, "-", B52/B54)</f>
        <v>0.62323943661971826</v>
      </c>
      <c r="D52" s="65">
        <v>311</v>
      </c>
      <c r="E52" s="9">
        <f>IF(D54=0, "-", D52/D54)</f>
        <v>0.35141242937853107</v>
      </c>
      <c r="F52" s="81">
        <v>2712</v>
      </c>
      <c r="G52" s="34">
        <f>IF(F54=0, "-", F52/F54)</f>
        <v>0.50399553986247914</v>
      </c>
      <c r="H52" s="65">
        <v>2005</v>
      </c>
      <c r="I52" s="9">
        <f>IF(H54=0, "-", H52/H54)</f>
        <v>0.425419053681307</v>
      </c>
      <c r="J52" s="8">
        <f t="shared" si="4"/>
        <v>1.2765273311897105</v>
      </c>
      <c r="K52" s="9">
        <f t="shared" si="5"/>
        <v>0.35261845386533663</v>
      </c>
    </row>
    <row r="53" spans="1:11" x14ac:dyDescent="0.2">
      <c r="A53" s="2"/>
      <c r="B53" s="68"/>
      <c r="C53" s="33"/>
      <c r="D53" s="68"/>
      <c r="E53" s="6"/>
      <c r="F53" s="82"/>
      <c r="G53" s="33"/>
      <c r="H53" s="68"/>
      <c r="I53" s="6"/>
      <c r="J53" s="5"/>
      <c r="K53" s="6"/>
    </row>
    <row r="54" spans="1:11" s="43" customFormat="1" x14ac:dyDescent="0.2">
      <c r="A54" s="162" t="s">
        <v>617</v>
      </c>
      <c r="B54" s="71">
        <f>SUM(B45:B53)</f>
        <v>1136</v>
      </c>
      <c r="C54" s="40">
        <f>B54/32027</f>
        <v>3.5470072126643146E-2</v>
      </c>
      <c r="D54" s="71">
        <f>SUM(D45:D53)</f>
        <v>885</v>
      </c>
      <c r="E54" s="41">
        <f>D54/34633</f>
        <v>2.5553662691652469E-2</v>
      </c>
      <c r="F54" s="77">
        <f>SUM(F45:F53)</f>
        <v>5381</v>
      </c>
      <c r="G54" s="42">
        <f>F54/169835</f>
        <v>3.1683692996143313E-2</v>
      </c>
      <c r="H54" s="71">
        <f>SUM(H45:H53)</f>
        <v>4713</v>
      </c>
      <c r="I54" s="41">
        <f>H54/181900</f>
        <v>2.5909840571742716E-2</v>
      </c>
      <c r="J54" s="37">
        <f>IF(D54=0, "-", IF((B54-D54)/D54&lt;10, (B54-D54)/D54, "&gt;999%"))</f>
        <v>0.28361581920903955</v>
      </c>
      <c r="K54" s="38">
        <f>IF(H54=0, "-", IF((F54-H54)/H54&lt;10, (F54-H54)/H54, "&gt;999%"))</f>
        <v>0.14173562486738808</v>
      </c>
    </row>
    <row r="55" spans="1:11" x14ac:dyDescent="0.2">
      <c r="B55" s="83"/>
      <c r="D55" s="83"/>
      <c r="F55" s="83"/>
      <c r="H55" s="83"/>
    </row>
    <row r="56" spans="1:11" x14ac:dyDescent="0.2">
      <c r="A56" s="163" t="s">
        <v>132</v>
      </c>
      <c r="B56" s="61" t="s">
        <v>12</v>
      </c>
      <c r="C56" s="62" t="s">
        <v>13</v>
      </c>
      <c r="D56" s="61" t="s">
        <v>12</v>
      </c>
      <c r="E56" s="63" t="s">
        <v>13</v>
      </c>
      <c r="F56" s="62" t="s">
        <v>12</v>
      </c>
      <c r="G56" s="62" t="s">
        <v>13</v>
      </c>
      <c r="H56" s="61" t="s">
        <v>12</v>
      </c>
      <c r="I56" s="63" t="s">
        <v>13</v>
      </c>
      <c r="J56" s="61"/>
      <c r="K56" s="63"/>
    </row>
    <row r="57" spans="1:11" x14ac:dyDescent="0.2">
      <c r="A57" s="7" t="s">
        <v>513</v>
      </c>
      <c r="B57" s="65">
        <v>19</v>
      </c>
      <c r="C57" s="34">
        <f>IF(B77=0, "-", B57/B77)</f>
        <v>3.7856146642757521E-3</v>
      </c>
      <c r="D57" s="65">
        <v>76</v>
      </c>
      <c r="E57" s="9">
        <f>IF(D77=0, "-", D57/D77)</f>
        <v>1.2940575515068959E-2</v>
      </c>
      <c r="F57" s="81">
        <v>193</v>
      </c>
      <c r="G57" s="34">
        <f>IF(F77=0, "-", F57/F77)</f>
        <v>6.9988395706411374E-3</v>
      </c>
      <c r="H57" s="65">
        <v>264</v>
      </c>
      <c r="I57" s="9">
        <f>IF(H77=0, "-", H57/H77)</f>
        <v>9.092787766067369E-3</v>
      </c>
      <c r="J57" s="8">
        <f t="shared" ref="J57:J75" si="6">IF(D57=0, "-", IF((B57-D57)/D57&lt;10, (B57-D57)/D57, "&gt;999%"))</f>
        <v>-0.75</v>
      </c>
      <c r="K57" s="9">
        <f t="shared" ref="K57:K75" si="7">IF(H57=0, "-", IF((F57-H57)/H57&lt;10, (F57-H57)/H57, "&gt;999%"))</f>
        <v>-0.26893939393939392</v>
      </c>
    </row>
    <row r="58" spans="1:11" x14ac:dyDescent="0.2">
      <c r="A58" s="7" t="s">
        <v>514</v>
      </c>
      <c r="B58" s="65">
        <v>11</v>
      </c>
      <c r="C58" s="34">
        <f>IF(B77=0, "-", B58/B77)</f>
        <v>2.1916716477385933E-3</v>
      </c>
      <c r="D58" s="65">
        <v>0</v>
      </c>
      <c r="E58" s="9">
        <f>IF(D77=0, "-", D58/D77)</f>
        <v>0</v>
      </c>
      <c r="F58" s="81">
        <v>53</v>
      </c>
      <c r="G58" s="34">
        <f>IF(F77=0, "-", F58/F77)</f>
        <v>1.9219611256164782E-3</v>
      </c>
      <c r="H58" s="65">
        <v>0</v>
      </c>
      <c r="I58" s="9">
        <f>IF(H77=0, "-", H58/H77)</f>
        <v>0</v>
      </c>
      <c r="J58" s="8" t="str">
        <f t="shared" si="6"/>
        <v>-</v>
      </c>
      <c r="K58" s="9" t="str">
        <f t="shared" si="7"/>
        <v>-</v>
      </c>
    </row>
    <row r="59" spans="1:11" x14ac:dyDescent="0.2">
      <c r="A59" s="7" t="s">
        <v>515</v>
      </c>
      <c r="B59" s="65">
        <v>664</v>
      </c>
      <c r="C59" s="34">
        <f>IF(B77=0, "-", B59/B77)</f>
        <v>0.13229727037258418</v>
      </c>
      <c r="D59" s="65">
        <v>1502</v>
      </c>
      <c r="E59" s="9">
        <f>IF(D77=0, "-", D59/D77)</f>
        <v>0.25574663715307339</v>
      </c>
      <c r="F59" s="81">
        <v>5006</v>
      </c>
      <c r="G59" s="34">
        <f>IF(F77=0, "-", F59/F77)</f>
        <v>0.18153466782709601</v>
      </c>
      <c r="H59" s="65">
        <v>6521</v>
      </c>
      <c r="I59" s="9">
        <f>IF(H77=0, "-", H59/H77)</f>
        <v>0.22459874629744436</v>
      </c>
      <c r="J59" s="8">
        <f t="shared" si="6"/>
        <v>-0.55792276964047938</v>
      </c>
      <c r="K59" s="9">
        <f t="shared" si="7"/>
        <v>-0.23232633031743596</v>
      </c>
    </row>
    <row r="60" spans="1:11" x14ac:dyDescent="0.2">
      <c r="A60" s="7" t="s">
        <v>516</v>
      </c>
      <c r="B60" s="65">
        <v>0</v>
      </c>
      <c r="C60" s="34">
        <f>IF(B77=0, "-", B60/B77)</f>
        <v>0</v>
      </c>
      <c r="D60" s="65">
        <v>16</v>
      </c>
      <c r="E60" s="9">
        <f>IF(D77=0, "-", D60/D77)</f>
        <v>2.7243316873829387E-3</v>
      </c>
      <c r="F60" s="81">
        <v>0</v>
      </c>
      <c r="G60" s="34">
        <f>IF(F77=0, "-", F60/F77)</f>
        <v>0</v>
      </c>
      <c r="H60" s="65">
        <v>77</v>
      </c>
      <c r="I60" s="9">
        <f>IF(H77=0, "-", H60/H77)</f>
        <v>2.652063098436316E-3</v>
      </c>
      <c r="J60" s="8">
        <f t="shared" si="6"/>
        <v>-1</v>
      </c>
      <c r="K60" s="9">
        <f t="shared" si="7"/>
        <v>-1</v>
      </c>
    </row>
    <row r="61" spans="1:11" x14ac:dyDescent="0.2">
      <c r="A61" s="7" t="s">
        <v>517</v>
      </c>
      <c r="B61" s="65">
        <v>369</v>
      </c>
      <c r="C61" s="34">
        <f>IF(B77=0, "-", B61/B77)</f>
        <v>7.3520621637776451E-2</v>
      </c>
      <c r="D61" s="65">
        <v>243</v>
      </c>
      <c r="E61" s="9">
        <f>IF(D77=0, "-", D61/D77)</f>
        <v>4.1375787502128385E-2</v>
      </c>
      <c r="F61" s="81">
        <v>801</v>
      </c>
      <c r="G61" s="34">
        <f>IF(F77=0, "-", F61/F77)</f>
        <v>2.9046997389033942E-2</v>
      </c>
      <c r="H61" s="65">
        <v>981</v>
      </c>
      <c r="I61" s="9">
        <f>IF(H77=0, "-", H61/H77)</f>
        <v>3.3787972721636701E-2</v>
      </c>
      <c r="J61" s="8">
        <f t="shared" si="6"/>
        <v>0.51851851851851849</v>
      </c>
      <c r="K61" s="9">
        <f t="shared" si="7"/>
        <v>-0.1834862385321101</v>
      </c>
    </row>
    <row r="62" spans="1:11" x14ac:dyDescent="0.2">
      <c r="A62" s="7" t="s">
        <v>518</v>
      </c>
      <c r="B62" s="65">
        <v>546</v>
      </c>
      <c r="C62" s="34">
        <f>IF(B77=0, "-", B62/B77)</f>
        <v>0.10878661087866109</v>
      </c>
      <c r="D62" s="65">
        <v>699</v>
      </c>
      <c r="E62" s="9">
        <f>IF(D77=0, "-", D62/D77)</f>
        <v>0.11901924059254214</v>
      </c>
      <c r="F62" s="81">
        <v>2787</v>
      </c>
      <c r="G62" s="34">
        <f>IF(F77=0, "-", F62/F77)</f>
        <v>0.10106614447345517</v>
      </c>
      <c r="H62" s="65">
        <v>2956</v>
      </c>
      <c r="I62" s="9">
        <f>IF(H77=0, "-", H62/H77)</f>
        <v>0.10181166907763312</v>
      </c>
      <c r="J62" s="8">
        <f t="shared" si="6"/>
        <v>-0.21888412017167383</v>
      </c>
      <c r="K62" s="9">
        <f t="shared" si="7"/>
        <v>-5.7171853856562919E-2</v>
      </c>
    </row>
    <row r="63" spans="1:11" x14ac:dyDescent="0.2">
      <c r="A63" s="7" t="s">
        <v>519</v>
      </c>
      <c r="B63" s="65">
        <v>54</v>
      </c>
      <c r="C63" s="34">
        <f>IF(B77=0, "-", B63/B77)</f>
        <v>1.0759115361625823E-2</v>
      </c>
      <c r="D63" s="65">
        <v>28</v>
      </c>
      <c r="E63" s="9">
        <f>IF(D77=0, "-", D63/D77)</f>
        <v>4.7675804529201428E-3</v>
      </c>
      <c r="F63" s="81">
        <v>268</v>
      </c>
      <c r="G63" s="34">
        <f>IF(F77=0, "-", F63/F77)</f>
        <v>9.7185958804757756E-3</v>
      </c>
      <c r="H63" s="65">
        <v>180</v>
      </c>
      <c r="I63" s="9">
        <f>IF(H77=0, "-", H63/H77)</f>
        <v>6.1996280223186612E-3</v>
      </c>
      <c r="J63" s="8">
        <f t="shared" si="6"/>
        <v>0.9285714285714286</v>
      </c>
      <c r="K63" s="9">
        <f t="shared" si="7"/>
        <v>0.48888888888888887</v>
      </c>
    </row>
    <row r="64" spans="1:11" x14ac:dyDescent="0.2">
      <c r="A64" s="7" t="s">
        <v>520</v>
      </c>
      <c r="B64" s="65">
        <v>143</v>
      </c>
      <c r="C64" s="34">
        <f>IF(B77=0, "-", B64/B77)</f>
        <v>2.8491731420601712E-2</v>
      </c>
      <c r="D64" s="65">
        <v>260</v>
      </c>
      <c r="E64" s="9">
        <f>IF(D77=0, "-", D64/D77)</f>
        <v>4.4270389919972758E-2</v>
      </c>
      <c r="F64" s="81">
        <v>614</v>
      </c>
      <c r="G64" s="34">
        <f>IF(F77=0, "-", F64/F77)</f>
        <v>2.2265738323179577E-2</v>
      </c>
      <c r="H64" s="65">
        <v>1273</v>
      </c>
      <c r="I64" s="9">
        <f>IF(H77=0, "-", H64/H77)</f>
        <v>4.3845147068953642E-2</v>
      </c>
      <c r="J64" s="8">
        <f t="shared" si="6"/>
        <v>-0.45</v>
      </c>
      <c r="K64" s="9">
        <f t="shared" si="7"/>
        <v>-0.51767478397486255</v>
      </c>
    </row>
    <row r="65" spans="1:11" x14ac:dyDescent="0.2">
      <c r="A65" s="7" t="s">
        <v>521</v>
      </c>
      <c r="B65" s="65">
        <v>315</v>
      </c>
      <c r="C65" s="34">
        <f>IF(B77=0, "-", B65/B77)</f>
        <v>6.2761506276150625E-2</v>
      </c>
      <c r="D65" s="65">
        <v>452</v>
      </c>
      <c r="E65" s="9">
        <f>IF(D77=0, "-", D65/D77)</f>
        <v>7.6962370168568023E-2</v>
      </c>
      <c r="F65" s="81">
        <v>1669</v>
      </c>
      <c r="G65" s="34">
        <f>IF(F77=0, "-", F65/F77)</f>
        <v>6.0523643748186827E-2</v>
      </c>
      <c r="H65" s="65">
        <v>2150</v>
      </c>
      <c r="I65" s="9">
        <f>IF(H77=0, "-", H65/H77)</f>
        <v>7.4051112488806234E-2</v>
      </c>
      <c r="J65" s="8">
        <f t="shared" si="6"/>
        <v>-0.30309734513274339</v>
      </c>
      <c r="K65" s="9">
        <f t="shared" si="7"/>
        <v>-0.22372093023255815</v>
      </c>
    </row>
    <row r="66" spans="1:11" x14ac:dyDescent="0.2">
      <c r="A66" s="7" t="s">
        <v>522</v>
      </c>
      <c r="B66" s="65">
        <v>0</v>
      </c>
      <c r="C66" s="34">
        <f>IF(B77=0, "-", B66/B77)</f>
        <v>0</v>
      </c>
      <c r="D66" s="65">
        <v>0</v>
      </c>
      <c r="E66" s="9">
        <f>IF(D77=0, "-", D66/D77)</f>
        <v>0</v>
      </c>
      <c r="F66" s="81">
        <v>0</v>
      </c>
      <c r="G66" s="34">
        <f>IF(F77=0, "-", F66/F77)</f>
        <v>0</v>
      </c>
      <c r="H66" s="65">
        <v>5</v>
      </c>
      <c r="I66" s="9">
        <f>IF(H77=0, "-", H66/H77)</f>
        <v>1.7221188950885169E-4</v>
      </c>
      <c r="J66" s="8" t="str">
        <f t="shared" si="6"/>
        <v>-</v>
      </c>
      <c r="K66" s="9">
        <f t="shared" si="7"/>
        <v>-1</v>
      </c>
    </row>
    <row r="67" spans="1:11" x14ac:dyDescent="0.2">
      <c r="A67" s="7" t="s">
        <v>523</v>
      </c>
      <c r="B67" s="65">
        <v>526</v>
      </c>
      <c r="C67" s="34">
        <f>IF(B77=0, "-", B67/B77)</f>
        <v>0.10480175333731818</v>
      </c>
      <c r="D67" s="65">
        <v>586</v>
      </c>
      <c r="E67" s="9">
        <f>IF(D77=0, "-", D67/D77)</f>
        <v>9.977864805040014E-2</v>
      </c>
      <c r="F67" s="81">
        <v>4493</v>
      </c>
      <c r="G67" s="34">
        <f>IF(F77=0, "-", F67/F77)</f>
        <v>0.16293153466782709</v>
      </c>
      <c r="H67" s="65">
        <v>3174</v>
      </c>
      <c r="I67" s="9">
        <f>IF(H77=0, "-", H67/H77)</f>
        <v>0.10932010746021906</v>
      </c>
      <c r="J67" s="8">
        <f t="shared" si="6"/>
        <v>-0.10238907849829351</v>
      </c>
      <c r="K67" s="9">
        <f t="shared" si="7"/>
        <v>0.41556395715185884</v>
      </c>
    </row>
    <row r="68" spans="1:11" x14ac:dyDescent="0.2">
      <c r="A68" s="7" t="s">
        <v>524</v>
      </c>
      <c r="B68" s="65">
        <v>224</v>
      </c>
      <c r="C68" s="34">
        <f>IF(B77=0, "-", B68/B77)</f>
        <v>4.4630404463040445E-2</v>
      </c>
      <c r="D68" s="65">
        <v>432</v>
      </c>
      <c r="E68" s="9">
        <f>IF(D77=0, "-", D68/D77)</f>
        <v>7.3556955559339346E-2</v>
      </c>
      <c r="F68" s="81">
        <v>1708</v>
      </c>
      <c r="G68" s="34">
        <f>IF(F77=0, "-", F68/F77)</f>
        <v>6.1937917029300842E-2</v>
      </c>
      <c r="H68" s="65">
        <v>1884</v>
      </c>
      <c r="I68" s="9">
        <f>IF(H77=0, "-", H68/H77)</f>
        <v>6.4889439966935317E-2</v>
      </c>
      <c r="J68" s="8">
        <f t="shared" si="6"/>
        <v>-0.48148148148148145</v>
      </c>
      <c r="K68" s="9">
        <f t="shared" si="7"/>
        <v>-9.3418259023354558E-2</v>
      </c>
    </row>
    <row r="69" spans="1:11" x14ac:dyDescent="0.2">
      <c r="A69" s="7" t="s">
        <v>525</v>
      </c>
      <c r="B69" s="65">
        <v>143</v>
      </c>
      <c r="C69" s="34">
        <f>IF(B77=0, "-", B69/B77)</f>
        <v>2.8491731420601712E-2</v>
      </c>
      <c r="D69" s="65">
        <v>153</v>
      </c>
      <c r="E69" s="9">
        <f>IF(D77=0, "-", D69/D77)</f>
        <v>2.6051421760599353E-2</v>
      </c>
      <c r="F69" s="81">
        <v>648</v>
      </c>
      <c r="G69" s="34">
        <f>IF(F77=0, "-", F69/F77)</f>
        <v>2.3498694516971279E-2</v>
      </c>
      <c r="H69" s="65">
        <v>537</v>
      </c>
      <c r="I69" s="9">
        <f>IF(H77=0, "-", H69/H77)</f>
        <v>1.8495556933250671E-2</v>
      </c>
      <c r="J69" s="8">
        <f t="shared" si="6"/>
        <v>-6.535947712418301E-2</v>
      </c>
      <c r="K69" s="9">
        <f t="shared" si="7"/>
        <v>0.20670391061452514</v>
      </c>
    </row>
    <row r="70" spans="1:11" x14ac:dyDescent="0.2">
      <c r="A70" s="7" t="s">
        <v>526</v>
      </c>
      <c r="B70" s="65">
        <v>30</v>
      </c>
      <c r="C70" s="34">
        <f>IF(B77=0, "-", B70/B77)</f>
        <v>5.9772863120143458E-3</v>
      </c>
      <c r="D70" s="65">
        <v>1</v>
      </c>
      <c r="E70" s="9">
        <f>IF(D77=0, "-", D70/D77)</f>
        <v>1.7027073046143367E-4</v>
      </c>
      <c r="F70" s="81">
        <v>127</v>
      </c>
      <c r="G70" s="34">
        <f>IF(F77=0, "-", F70/F77)</f>
        <v>4.6054540179866548E-3</v>
      </c>
      <c r="H70" s="65">
        <v>1</v>
      </c>
      <c r="I70" s="9">
        <f>IF(H77=0, "-", H70/H77)</f>
        <v>3.4442377901770335E-5</v>
      </c>
      <c r="J70" s="8" t="str">
        <f t="shared" si="6"/>
        <v>&gt;999%</v>
      </c>
      <c r="K70" s="9" t="str">
        <f t="shared" si="7"/>
        <v>&gt;999%</v>
      </c>
    </row>
    <row r="71" spans="1:11" x14ac:dyDescent="0.2">
      <c r="A71" s="7" t="s">
        <v>527</v>
      </c>
      <c r="B71" s="65">
        <v>1</v>
      </c>
      <c r="C71" s="34">
        <f>IF(B77=0, "-", B71/B77)</f>
        <v>1.9924287706714485E-4</v>
      </c>
      <c r="D71" s="65">
        <v>0</v>
      </c>
      <c r="E71" s="9">
        <f>IF(D77=0, "-", D71/D77)</f>
        <v>0</v>
      </c>
      <c r="F71" s="81">
        <v>10</v>
      </c>
      <c r="G71" s="34">
        <f>IF(F77=0, "-", F71/F77)</f>
        <v>3.6263417464461851E-4</v>
      </c>
      <c r="H71" s="65">
        <v>0</v>
      </c>
      <c r="I71" s="9">
        <f>IF(H77=0, "-", H71/H77)</f>
        <v>0</v>
      </c>
      <c r="J71" s="8" t="str">
        <f t="shared" si="6"/>
        <v>-</v>
      </c>
      <c r="K71" s="9" t="str">
        <f t="shared" si="7"/>
        <v>-</v>
      </c>
    </row>
    <row r="72" spans="1:11" x14ac:dyDescent="0.2">
      <c r="A72" s="7" t="s">
        <v>528</v>
      </c>
      <c r="B72" s="65">
        <v>45</v>
      </c>
      <c r="C72" s="34">
        <f>IF(B77=0, "-", B72/B77)</f>
        <v>8.9659294680215183E-3</v>
      </c>
      <c r="D72" s="65">
        <v>52</v>
      </c>
      <c r="E72" s="9">
        <f>IF(D77=0, "-", D72/D77)</f>
        <v>8.8540779839945509E-3</v>
      </c>
      <c r="F72" s="81">
        <v>119</v>
      </c>
      <c r="G72" s="34">
        <f>IF(F77=0, "-", F72/F77)</f>
        <v>4.3153466782709605E-3</v>
      </c>
      <c r="H72" s="65">
        <v>229</v>
      </c>
      <c r="I72" s="9">
        <f>IF(H77=0, "-", H72/H77)</f>
        <v>7.8873045395054069E-3</v>
      </c>
      <c r="J72" s="8">
        <f t="shared" si="6"/>
        <v>-0.13461538461538461</v>
      </c>
      <c r="K72" s="9">
        <f t="shared" si="7"/>
        <v>-0.48034934497816595</v>
      </c>
    </row>
    <row r="73" spans="1:11" x14ac:dyDescent="0.2">
      <c r="A73" s="7" t="s">
        <v>529</v>
      </c>
      <c r="B73" s="65">
        <v>1504</v>
      </c>
      <c r="C73" s="34">
        <f>IF(B77=0, "-", B73/B77)</f>
        <v>0.29966128710898587</v>
      </c>
      <c r="D73" s="65">
        <v>1003</v>
      </c>
      <c r="E73" s="9">
        <f>IF(D77=0, "-", D73/D77)</f>
        <v>0.17078154265281797</v>
      </c>
      <c r="F73" s="81">
        <v>6891</v>
      </c>
      <c r="G73" s="34">
        <f>IF(F77=0, "-", F73/F77)</f>
        <v>0.24989120974760662</v>
      </c>
      <c r="H73" s="65">
        <v>6220</v>
      </c>
      <c r="I73" s="9">
        <f>IF(H77=0, "-", H73/H77)</f>
        <v>0.2142315905490115</v>
      </c>
      <c r="J73" s="8">
        <f t="shared" si="6"/>
        <v>0.49950149551345963</v>
      </c>
      <c r="K73" s="9">
        <f t="shared" si="7"/>
        <v>0.10787781350482314</v>
      </c>
    </row>
    <row r="74" spans="1:11" x14ac:dyDescent="0.2">
      <c r="A74" s="7" t="s">
        <v>530</v>
      </c>
      <c r="B74" s="65">
        <v>316</v>
      </c>
      <c r="C74" s="34">
        <f>IF(B77=0, "-", B74/B77)</f>
        <v>6.2960749153217768E-2</v>
      </c>
      <c r="D74" s="65">
        <v>244</v>
      </c>
      <c r="E74" s="9">
        <f>IF(D77=0, "-", D74/D77)</f>
        <v>4.1546058232589819E-2</v>
      </c>
      <c r="F74" s="81">
        <v>1531</v>
      </c>
      <c r="G74" s="34">
        <f>IF(F77=0, "-", F74/F77)</f>
        <v>5.5519292138091092E-2</v>
      </c>
      <c r="H74" s="65">
        <v>1366</v>
      </c>
      <c r="I74" s="9">
        <f>IF(H77=0, "-", H74/H77)</f>
        <v>4.7048288213818283E-2</v>
      </c>
      <c r="J74" s="8">
        <f t="shared" si="6"/>
        <v>0.29508196721311475</v>
      </c>
      <c r="K74" s="9">
        <f t="shared" si="7"/>
        <v>0.12079062957540264</v>
      </c>
    </row>
    <row r="75" spans="1:11" x14ac:dyDescent="0.2">
      <c r="A75" s="7" t="s">
        <v>531</v>
      </c>
      <c r="B75" s="65">
        <v>109</v>
      </c>
      <c r="C75" s="34">
        <f>IF(B77=0, "-", B75/B77)</f>
        <v>2.1717473600318789E-2</v>
      </c>
      <c r="D75" s="65">
        <v>126</v>
      </c>
      <c r="E75" s="9">
        <f>IF(D77=0, "-", D75/D77)</f>
        <v>2.1454112038140644E-2</v>
      </c>
      <c r="F75" s="81">
        <v>658</v>
      </c>
      <c r="G75" s="34">
        <f>IF(F77=0, "-", F75/F77)</f>
        <v>2.3861328691615898E-2</v>
      </c>
      <c r="H75" s="65">
        <v>1216</v>
      </c>
      <c r="I75" s="9">
        <f>IF(H77=0, "-", H75/H77)</f>
        <v>4.1881931528552734E-2</v>
      </c>
      <c r="J75" s="8">
        <f t="shared" si="6"/>
        <v>-0.13492063492063491</v>
      </c>
      <c r="K75" s="9">
        <f t="shared" si="7"/>
        <v>-0.45888157894736842</v>
      </c>
    </row>
    <row r="76" spans="1:11" x14ac:dyDescent="0.2">
      <c r="A76" s="2"/>
      <c r="B76" s="68"/>
      <c r="C76" s="33"/>
      <c r="D76" s="68"/>
      <c r="E76" s="6"/>
      <c r="F76" s="82"/>
      <c r="G76" s="33"/>
      <c r="H76" s="68"/>
      <c r="I76" s="6"/>
      <c r="J76" s="5"/>
      <c r="K76" s="6"/>
    </row>
    <row r="77" spans="1:11" s="43" customFormat="1" x14ac:dyDescent="0.2">
      <c r="A77" s="162" t="s">
        <v>616</v>
      </c>
      <c r="B77" s="71">
        <f>SUM(B57:B76)</f>
        <v>5019</v>
      </c>
      <c r="C77" s="40">
        <f>B77/32027</f>
        <v>0.15671152465107566</v>
      </c>
      <c r="D77" s="71">
        <f>SUM(D57:D76)</f>
        <v>5873</v>
      </c>
      <c r="E77" s="41">
        <f>D77/34633</f>
        <v>0.16957814800912424</v>
      </c>
      <c r="F77" s="77">
        <f>SUM(F57:F76)</f>
        <v>27576</v>
      </c>
      <c r="G77" s="42">
        <f>F77/169835</f>
        <v>0.16236935849500986</v>
      </c>
      <c r="H77" s="71">
        <f>SUM(H57:H76)</f>
        <v>29034</v>
      </c>
      <c r="I77" s="41">
        <f>H77/181900</f>
        <v>0.15961517317207258</v>
      </c>
      <c r="J77" s="37">
        <f>IF(D77=0, "-", IF((B77-D77)/D77&lt;10, (B77-D77)/D77, "&gt;999%"))</f>
        <v>-0.14541120381406436</v>
      </c>
      <c r="K77" s="38">
        <f>IF(H77=0, "-", IF((F77-H77)/H77&lt;10, (F77-H77)/H77, "&gt;999%"))</f>
        <v>-5.0216986980781156E-2</v>
      </c>
    </row>
    <row r="78" spans="1:11" x14ac:dyDescent="0.2">
      <c r="B78" s="83"/>
      <c r="D78" s="83"/>
      <c r="F78" s="83"/>
      <c r="H78" s="83"/>
    </row>
    <row r="79" spans="1:11" x14ac:dyDescent="0.2">
      <c r="A79" s="27" t="s">
        <v>615</v>
      </c>
      <c r="B79" s="71">
        <v>7132</v>
      </c>
      <c r="C79" s="40">
        <f>B79/32027</f>
        <v>0.22268710775283354</v>
      </c>
      <c r="D79" s="71">
        <v>7922</v>
      </c>
      <c r="E79" s="41">
        <f>D79/34633</f>
        <v>0.22874137383420437</v>
      </c>
      <c r="F79" s="77">
        <v>38054</v>
      </c>
      <c r="G79" s="42">
        <f>F79/169835</f>
        <v>0.22406453322342273</v>
      </c>
      <c r="H79" s="71">
        <v>39619</v>
      </c>
      <c r="I79" s="41">
        <f>H79/181900</f>
        <v>0.21780648708081363</v>
      </c>
      <c r="J79" s="37">
        <f>IF(D79=0, "-", IF((B79-D79)/D79&lt;10, (B79-D79)/D79, "&gt;999%"))</f>
        <v>-9.9722292350416561E-2</v>
      </c>
      <c r="K79" s="38">
        <f>IF(H79=0, "-", IF((F79-H79)/H79&lt;10, (F79-H79)/H79, "&gt;999%"))</f>
        <v>-3.9501249400540145E-2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4" max="16383" man="1"/>
    <brk id="79"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6"/>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628</v>
      </c>
      <c r="C1" s="198"/>
      <c r="D1" s="198"/>
      <c r="E1" s="199"/>
      <c r="F1" s="199"/>
      <c r="G1" s="199"/>
      <c r="H1" s="199"/>
      <c r="I1" s="199"/>
      <c r="J1" s="199"/>
      <c r="K1" s="199"/>
    </row>
    <row r="2" spans="1:11" s="52" customFormat="1" ht="20.25" x14ac:dyDescent="0.3">
      <c r="A2" s="4" t="s">
        <v>109</v>
      </c>
      <c r="B2" s="202" t="s">
        <v>100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37</v>
      </c>
      <c r="B7" s="65">
        <v>30</v>
      </c>
      <c r="C7" s="39">
        <f>IF(B26=0, "-", B7/B26)</f>
        <v>4.2063937184520471E-3</v>
      </c>
      <c r="D7" s="65">
        <v>76</v>
      </c>
      <c r="E7" s="21">
        <f>IF(D26=0, "-", D7/D26)</f>
        <v>9.5935369856096943E-3</v>
      </c>
      <c r="F7" s="81">
        <v>246</v>
      </c>
      <c r="G7" s="39">
        <f>IF(F26=0, "-", F7/F26)</f>
        <v>6.4644978188889476E-3</v>
      </c>
      <c r="H7" s="65">
        <v>264</v>
      </c>
      <c r="I7" s="21">
        <f>IF(H26=0, "-", H7/H26)</f>
        <v>6.6634695474393603E-3</v>
      </c>
      <c r="J7" s="20">
        <f t="shared" ref="J7:J24" si="0">IF(D7=0, "-", IF((B7-D7)/D7&lt;10, (B7-D7)/D7, "&gt;999%"))</f>
        <v>-0.60526315789473684</v>
      </c>
      <c r="K7" s="21">
        <f t="shared" ref="K7:K24" si="1">IF(H7=0, "-", IF((F7-H7)/H7&lt;10, (F7-H7)/H7, "&gt;999%"))</f>
        <v>-6.8181818181818177E-2</v>
      </c>
    </row>
    <row r="8" spans="1:11" x14ac:dyDescent="0.2">
      <c r="A8" s="7" t="s">
        <v>45</v>
      </c>
      <c r="B8" s="65">
        <v>752</v>
      </c>
      <c r="C8" s="39">
        <f>IF(B26=0, "-", B8/B26)</f>
        <v>0.10544026920919798</v>
      </c>
      <c r="D8" s="65">
        <v>1759</v>
      </c>
      <c r="E8" s="21">
        <f>IF(D26=0, "-", D8/D26)</f>
        <v>0.22203988891694015</v>
      </c>
      <c r="F8" s="81">
        <v>5555</v>
      </c>
      <c r="G8" s="39">
        <f>IF(F26=0, "-", F8/F26)</f>
        <v>0.14597676985336627</v>
      </c>
      <c r="H8" s="65">
        <v>7592</v>
      </c>
      <c r="I8" s="21">
        <f>IF(H26=0, "-", H8/H26)</f>
        <v>0.19162523031878645</v>
      </c>
      <c r="J8" s="20">
        <f t="shared" si="0"/>
        <v>-0.57248436611711195</v>
      </c>
      <c r="K8" s="21">
        <f t="shared" si="1"/>
        <v>-0.2683087460484721</v>
      </c>
    </row>
    <row r="9" spans="1:11" x14ac:dyDescent="0.2">
      <c r="A9" s="7" t="s">
        <v>49</v>
      </c>
      <c r="B9" s="65">
        <v>373</v>
      </c>
      <c r="C9" s="39">
        <f>IF(B26=0, "-", B9/B26)</f>
        <v>5.2299495232753783E-2</v>
      </c>
      <c r="D9" s="65">
        <v>281</v>
      </c>
      <c r="E9" s="21">
        <f>IF(D26=0, "-", D9/D26)</f>
        <v>3.5470840696793737E-2</v>
      </c>
      <c r="F9" s="81">
        <v>823</v>
      </c>
      <c r="G9" s="39">
        <f>IF(F26=0, "-", F9/F26)</f>
        <v>2.16271614022179E-2</v>
      </c>
      <c r="H9" s="65">
        <v>1159</v>
      </c>
      <c r="I9" s="21">
        <f>IF(H26=0, "-", H9/H26)</f>
        <v>2.9253640929856887E-2</v>
      </c>
      <c r="J9" s="20">
        <f t="shared" si="0"/>
        <v>0.32740213523131673</v>
      </c>
      <c r="K9" s="21">
        <f t="shared" si="1"/>
        <v>-0.28990509059534081</v>
      </c>
    </row>
    <row r="10" spans="1:11" x14ac:dyDescent="0.2">
      <c r="A10" s="7" t="s">
        <v>52</v>
      </c>
      <c r="B10" s="65">
        <v>219</v>
      </c>
      <c r="C10" s="39">
        <f>IF(B26=0, "-", B10/B26)</f>
        <v>3.0706674144699943E-2</v>
      </c>
      <c r="D10" s="65">
        <v>101</v>
      </c>
      <c r="E10" s="21">
        <f>IF(D26=0, "-", D10/D26)</f>
        <v>1.2749305730876041E-2</v>
      </c>
      <c r="F10" s="81">
        <v>748</v>
      </c>
      <c r="G10" s="39">
        <f>IF(F26=0, "-", F10/F26)</f>
        <v>1.965627792084932E-2</v>
      </c>
      <c r="H10" s="65">
        <v>959</v>
      </c>
      <c r="I10" s="21">
        <f>IF(H26=0, "-", H10/H26)</f>
        <v>2.4205557939372523E-2</v>
      </c>
      <c r="J10" s="20">
        <f t="shared" si="0"/>
        <v>1.1683168316831682</v>
      </c>
      <c r="K10" s="21">
        <f t="shared" si="1"/>
        <v>-0.22002085505735142</v>
      </c>
    </row>
    <row r="11" spans="1:11" x14ac:dyDescent="0.2">
      <c r="A11" s="7" t="s">
        <v>56</v>
      </c>
      <c r="B11" s="65">
        <v>661</v>
      </c>
      <c r="C11" s="39">
        <f>IF(B26=0, "-", B11/B26)</f>
        <v>9.2680874929893436E-2</v>
      </c>
      <c r="D11" s="65">
        <v>909</v>
      </c>
      <c r="E11" s="21">
        <f>IF(D26=0, "-", D11/D26)</f>
        <v>0.11474375157788437</v>
      </c>
      <c r="F11" s="81">
        <v>3728</v>
      </c>
      <c r="G11" s="39">
        <f>IF(F26=0, "-", F11/F26)</f>
        <v>9.7966048247227627E-2</v>
      </c>
      <c r="H11" s="65">
        <v>4013</v>
      </c>
      <c r="I11" s="21">
        <f>IF(H26=0, "-", H11/H26)</f>
        <v>0.10128978520406876</v>
      </c>
      <c r="J11" s="20">
        <f t="shared" si="0"/>
        <v>-0.27282728272827284</v>
      </c>
      <c r="K11" s="21">
        <f t="shared" si="1"/>
        <v>-7.1019187640169443E-2</v>
      </c>
    </row>
    <row r="12" spans="1:11" x14ac:dyDescent="0.2">
      <c r="A12" s="7" t="s">
        <v>57</v>
      </c>
      <c r="B12" s="65">
        <v>1</v>
      </c>
      <c r="C12" s="39">
        <f>IF(B26=0, "-", B12/B26)</f>
        <v>1.4021312394840157E-4</v>
      </c>
      <c r="D12" s="65">
        <v>0</v>
      </c>
      <c r="E12" s="21">
        <f>IF(D26=0, "-", D12/D26)</f>
        <v>0</v>
      </c>
      <c r="F12" s="81">
        <v>2</v>
      </c>
      <c r="G12" s="39">
        <f>IF(F26=0, "-", F12/F26)</f>
        <v>5.2556892836495508E-5</v>
      </c>
      <c r="H12" s="65">
        <v>0</v>
      </c>
      <c r="I12" s="21">
        <f>IF(H26=0, "-", H12/H26)</f>
        <v>0</v>
      </c>
      <c r="J12" s="20" t="str">
        <f t="shared" si="0"/>
        <v>-</v>
      </c>
      <c r="K12" s="21" t="str">
        <f t="shared" si="1"/>
        <v>-</v>
      </c>
    </row>
    <row r="13" spans="1:11" x14ac:dyDescent="0.2">
      <c r="A13" s="7" t="s">
        <v>60</v>
      </c>
      <c r="B13" s="65">
        <v>54</v>
      </c>
      <c r="C13" s="39">
        <f>IF(B26=0, "-", B13/B26)</f>
        <v>7.5715086932136846E-3</v>
      </c>
      <c r="D13" s="65">
        <v>28</v>
      </c>
      <c r="E13" s="21">
        <f>IF(D26=0, "-", D13/D26)</f>
        <v>3.5344609946983086E-3</v>
      </c>
      <c r="F13" s="81">
        <v>268</v>
      </c>
      <c r="G13" s="39">
        <f>IF(F26=0, "-", F13/F26)</f>
        <v>7.0426236400903978E-3</v>
      </c>
      <c r="H13" s="65">
        <v>180</v>
      </c>
      <c r="I13" s="21">
        <f>IF(H26=0, "-", H13/H26)</f>
        <v>4.5432746914359275E-3</v>
      </c>
      <c r="J13" s="20">
        <f t="shared" si="0"/>
        <v>0.9285714285714286</v>
      </c>
      <c r="K13" s="21">
        <f t="shared" si="1"/>
        <v>0.48888888888888887</v>
      </c>
    </row>
    <row r="14" spans="1:11" x14ac:dyDescent="0.2">
      <c r="A14" s="7" t="s">
        <v>65</v>
      </c>
      <c r="B14" s="65">
        <v>300</v>
      </c>
      <c r="C14" s="39">
        <f>IF(B26=0, "-", B14/B26)</f>
        <v>4.2063937184520471E-2</v>
      </c>
      <c r="D14" s="65">
        <v>480</v>
      </c>
      <c r="E14" s="21">
        <f>IF(D26=0, "-", D14/D26)</f>
        <v>6.0590759909113862E-2</v>
      </c>
      <c r="F14" s="81">
        <v>1320</v>
      </c>
      <c r="G14" s="39">
        <f>IF(F26=0, "-", F14/F26)</f>
        <v>3.4687549272087032E-2</v>
      </c>
      <c r="H14" s="65">
        <v>2028</v>
      </c>
      <c r="I14" s="21">
        <f>IF(H26=0, "-", H14/H26)</f>
        <v>5.1187561523511449E-2</v>
      </c>
      <c r="J14" s="20">
        <f t="shared" si="0"/>
        <v>-0.375</v>
      </c>
      <c r="K14" s="21">
        <f t="shared" si="1"/>
        <v>-0.34911242603550297</v>
      </c>
    </row>
    <row r="15" spans="1:11" x14ac:dyDescent="0.2">
      <c r="A15" s="7" t="s">
        <v>71</v>
      </c>
      <c r="B15" s="65">
        <v>383</v>
      </c>
      <c r="C15" s="39">
        <f>IF(B26=0, "-", B15/B26)</f>
        <v>5.37016264722378E-2</v>
      </c>
      <c r="D15" s="65">
        <v>539</v>
      </c>
      <c r="E15" s="21">
        <f>IF(D26=0, "-", D15/D26)</f>
        <v>6.8038374147942435E-2</v>
      </c>
      <c r="F15" s="81">
        <v>2143</v>
      </c>
      <c r="G15" s="39">
        <f>IF(F26=0, "-", F15/F26)</f>
        <v>5.6314710674304935E-2</v>
      </c>
      <c r="H15" s="65">
        <v>2545</v>
      </c>
      <c r="I15" s="21">
        <f>IF(H26=0, "-", H15/H26)</f>
        <v>6.4236856053913521E-2</v>
      </c>
      <c r="J15" s="20">
        <f t="shared" si="0"/>
        <v>-0.28942486085343228</v>
      </c>
      <c r="K15" s="21">
        <f t="shared" si="1"/>
        <v>-0.15795677799607072</v>
      </c>
    </row>
    <row r="16" spans="1:11" x14ac:dyDescent="0.2">
      <c r="A16" s="7" t="s">
        <v>75</v>
      </c>
      <c r="B16" s="65">
        <v>16</v>
      </c>
      <c r="C16" s="39">
        <f>IF(B26=0, "-", B16/B26)</f>
        <v>2.2434099831744251E-3</v>
      </c>
      <c r="D16" s="65">
        <v>52</v>
      </c>
      <c r="E16" s="21">
        <f>IF(D26=0, "-", D16/D26)</f>
        <v>6.5639989901540019E-3</v>
      </c>
      <c r="F16" s="81">
        <v>86</v>
      </c>
      <c r="G16" s="39">
        <f>IF(F26=0, "-", F16/F26)</f>
        <v>2.2599463919693069E-3</v>
      </c>
      <c r="H16" s="65">
        <v>161</v>
      </c>
      <c r="I16" s="21">
        <f>IF(H26=0, "-", H16/H26)</f>
        <v>4.0637068073399131E-3</v>
      </c>
      <c r="J16" s="20">
        <f t="shared" si="0"/>
        <v>-0.69230769230769229</v>
      </c>
      <c r="K16" s="21">
        <f t="shared" si="1"/>
        <v>-0.46583850931677018</v>
      </c>
    </row>
    <row r="17" spans="1:11" x14ac:dyDescent="0.2">
      <c r="A17" s="7" t="s">
        <v>78</v>
      </c>
      <c r="B17" s="65">
        <v>685</v>
      </c>
      <c r="C17" s="39">
        <f>IF(B26=0, "-", B17/B26)</f>
        <v>9.6045989904655071E-2</v>
      </c>
      <c r="D17" s="65">
        <v>690</v>
      </c>
      <c r="E17" s="21">
        <f>IF(D26=0, "-", D17/D26)</f>
        <v>8.7099217369351167E-2</v>
      </c>
      <c r="F17" s="81">
        <v>5219</v>
      </c>
      <c r="G17" s="39">
        <f>IF(F26=0, "-", F17/F26)</f>
        <v>0.13714721185683501</v>
      </c>
      <c r="H17" s="65">
        <v>3734</v>
      </c>
      <c r="I17" s="21">
        <f>IF(H26=0, "-", H17/H26)</f>
        <v>9.4247709432343063E-2</v>
      </c>
      <c r="J17" s="20">
        <f t="shared" si="0"/>
        <v>-7.246376811594203E-3</v>
      </c>
      <c r="K17" s="21">
        <f t="shared" si="1"/>
        <v>0.3976968398500268</v>
      </c>
    </row>
    <row r="18" spans="1:11" x14ac:dyDescent="0.2">
      <c r="A18" s="7" t="s">
        <v>79</v>
      </c>
      <c r="B18" s="65">
        <v>287</v>
      </c>
      <c r="C18" s="39">
        <f>IF(B26=0, "-", B18/B26)</f>
        <v>4.0241166573191253E-2</v>
      </c>
      <c r="D18" s="65">
        <v>506</v>
      </c>
      <c r="E18" s="21">
        <f>IF(D26=0, "-", D18/D26)</f>
        <v>6.3872759404190863E-2</v>
      </c>
      <c r="F18" s="81">
        <v>2047</v>
      </c>
      <c r="G18" s="39">
        <f>IF(F26=0, "-", F18/F26)</f>
        <v>5.3791979818153153E-2</v>
      </c>
      <c r="H18" s="65">
        <v>2124</v>
      </c>
      <c r="I18" s="21">
        <f>IF(H26=0, "-", H18/H26)</f>
        <v>5.3610641358943938E-2</v>
      </c>
      <c r="J18" s="20">
        <f t="shared" si="0"/>
        <v>-0.43280632411067194</v>
      </c>
      <c r="K18" s="21">
        <f t="shared" si="1"/>
        <v>-3.6252354048964215E-2</v>
      </c>
    </row>
    <row r="19" spans="1:11" x14ac:dyDescent="0.2">
      <c r="A19" s="7" t="s">
        <v>80</v>
      </c>
      <c r="B19" s="65">
        <v>30</v>
      </c>
      <c r="C19" s="39">
        <f>IF(B26=0, "-", B19/B26)</f>
        <v>4.2063937184520471E-3</v>
      </c>
      <c r="D19" s="65">
        <v>33</v>
      </c>
      <c r="E19" s="21">
        <f>IF(D26=0, "-", D19/D26)</f>
        <v>4.1656147437515775E-3</v>
      </c>
      <c r="F19" s="81">
        <v>114</v>
      </c>
      <c r="G19" s="39">
        <f>IF(F26=0, "-", F19/F26)</f>
        <v>2.995742891680244E-3</v>
      </c>
      <c r="H19" s="65">
        <v>118</v>
      </c>
      <c r="I19" s="21">
        <f>IF(H26=0, "-", H19/H26)</f>
        <v>2.9783689643857747E-3</v>
      </c>
      <c r="J19" s="20">
        <f t="shared" si="0"/>
        <v>-9.0909090909090912E-2</v>
      </c>
      <c r="K19" s="21">
        <f t="shared" si="1"/>
        <v>-3.3898305084745763E-2</v>
      </c>
    </row>
    <row r="20" spans="1:11" x14ac:dyDescent="0.2">
      <c r="A20" s="7" t="s">
        <v>83</v>
      </c>
      <c r="B20" s="65">
        <v>174</v>
      </c>
      <c r="C20" s="39">
        <f>IF(B26=0, "-", B20/B26)</f>
        <v>2.4397083567021874E-2</v>
      </c>
      <c r="D20" s="65">
        <v>154</v>
      </c>
      <c r="E20" s="21">
        <f>IF(D26=0, "-", D20/D26)</f>
        <v>1.9439535470840697E-2</v>
      </c>
      <c r="F20" s="81">
        <v>785</v>
      </c>
      <c r="G20" s="39">
        <f>IF(F26=0, "-", F20/F26)</f>
        <v>2.0628580438324485E-2</v>
      </c>
      <c r="H20" s="65">
        <v>538</v>
      </c>
      <c r="I20" s="21">
        <f>IF(H26=0, "-", H20/H26)</f>
        <v>1.3579343244402938E-2</v>
      </c>
      <c r="J20" s="20">
        <f t="shared" si="0"/>
        <v>0.12987012987012986</v>
      </c>
      <c r="K20" s="21">
        <f t="shared" si="1"/>
        <v>0.45910780669144979</v>
      </c>
    </row>
    <row r="21" spans="1:11" x14ac:dyDescent="0.2">
      <c r="A21" s="7" t="s">
        <v>84</v>
      </c>
      <c r="B21" s="65">
        <v>61</v>
      </c>
      <c r="C21" s="39">
        <f>IF(B26=0, "-", B21/B26)</f>
        <v>8.5530005608524962E-3</v>
      </c>
      <c r="D21" s="65">
        <v>83</v>
      </c>
      <c r="E21" s="21">
        <f>IF(D26=0, "-", D21/D26)</f>
        <v>1.0477152234284271E-2</v>
      </c>
      <c r="F21" s="81">
        <v>240</v>
      </c>
      <c r="G21" s="39">
        <f>IF(F26=0, "-", F21/F26)</f>
        <v>6.3068271403794608E-3</v>
      </c>
      <c r="H21" s="65">
        <v>391</v>
      </c>
      <c r="I21" s="21">
        <f>IF(H26=0, "-", H21/H26)</f>
        <v>9.8690022463969306E-3</v>
      </c>
      <c r="J21" s="20">
        <f t="shared" si="0"/>
        <v>-0.26506024096385544</v>
      </c>
      <c r="K21" s="21">
        <f t="shared" si="1"/>
        <v>-0.38618925831202044</v>
      </c>
    </row>
    <row r="22" spans="1:11" x14ac:dyDescent="0.2">
      <c r="A22" s="7" t="s">
        <v>89</v>
      </c>
      <c r="B22" s="65">
        <v>45</v>
      </c>
      <c r="C22" s="39">
        <f>IF(B26=0, "-", B22/B26)</f>
        <v>6.3095905776780706E-3</v>
      </c>
      <c r="D22" s="65">
        <v>52</v>
      </c>
      <c r="E22" s="21">
        <f>IF(D26=0, "-", D22/D26)</f>
        <v>6.5639989901540019E-3</v>
      </c>
      <c r="F22" s="81">
        <v>119</v>
      </c>
      <c r="G22" s="39">
        <f>IF(F26=0, "-", F22/F26)</f>
        <v>3.1271351237714827E-3</v>
      </c>
      <c r="H22" s="65">
        <v>229</v>
      </c>
      <c r="I22" s="21">
        <f>IF(H26=0, "-", H22/H26)</f>
        <v>5.780055024104596E-3</v>
      </c>
      <c r="J22" s="20">
        <f t="shared" si="0"/>
        <v>-0.13461538461538461</v>
      </c>
      <c r="K22" s="21">
        <f t="shared" si="1"/>
        <v>-0.48034934497816595</v>
      </c>
    </row>
    <row r="23" spans="1:11" x14ac:dyDescent="0.2">
      <c r="A23" s="7" t="s">
        <v>93</v>
      </c>
      <c r="B23" s="65">
        <v>2879</v>
      </c>
      <c r="C23" s="39">
        <f>IF(B26=0, "-", B23/B26)</f>
        <v>0.40367358384744811</v>
      </c>
      <c r="D23" s="65">
        <v>1924</v>
      </c>
      <c r="E23" s="21">
        <f>IF(D26=0, "-", D23/D26)</f>
        <v>0.24286796263569804</v>
      </c>
      <c r="F23" s="81">
        <v>13482</v>
      </c>
      <c r="G23" s="39">
        <f>IF(F26=0, "-", F23/F26)</f>
        <v>0.35428601461081621</v>
      </c>
      <c r="H23" s="65">
        <v>11816</v>
      </c>
      <c r="I23" s="21">
        <f>IF(H26=0, "-", H23/H26)</f>
        <v>0.29824074307781617</v>
      </c>
      <c r="J23" s="20">
        <f t="shared" si="0"/>
        <v>0.49636174636174635</v>
      </c>
      <c r="K23" s="21">
        <f t="shared" si="1"/>
        <v>0.14099526066350712</v>
      </c>
    </row>
    <row r="24" spans="1:11" x14ac:dyDescent="0.2">
      <c r="A24" s="7" t="s">
        <v>95</v>
      </c>
      <c r="B24" s="65">
        <v>182</v>
      </c>
      <c r="C24" s="39">
        <f>IF(B26=0, "-", B24/B26)</f>
        <v>2.5518788558609087E-2</v>
      </c>
      <c r="D24" s="65">
        <v>255</v>
      </c>
      <c r="E24" s="21">
        <f>IF(D26=0, "-", D24/D26)</f>
        <v>3.2188841201716736E-2</v>
      </c>
      <c r="F24" s="81">
        <v>1129</v>
      </c>
      <c r="G24" s="39">
        <f>IF(F26=0, "-", F24/F26)</f>
        <v>2.9668366006201714E-2</v>
      </c>
      <c r="H24" s="65">
        <v>1768</v>
      </c>
      <c r="I24" s="21">
        <f>IF(H26=0, "-", H24/H26)</f>
        <v>4.4625053635881776E-2</v>
      </c>
      <c r="J24" s="20">
        <f t="shared" si="0"/>
        <v>-0.28627450980392155</v>
      </c>
      <c r="K24" s="21">
        <f t="shared" si="1"/>
        <v>-0.36142533936651583</v>
      </c>
    </row>
    <row r="25" spans="1:11" x14ac:dyDescent="0.2">
      <c r="A25" s="2"/>
      <c r="B25" s="68"/>
      <c r="C25" s="33"/>
      <c r="D25" s="68"/>
      <c r="E25" s="6"/>
      <c r="F25" s="82"/>
      <c r="G25" s="33"/>
      <c r="H25" s="68"/>
      <c r="I25" s="6"/>
      <c r="J25" s="5"/>
      <c r="K25" s="6"/>
    </row>
    <row r="26" spans="1:11" s="43" customFormat="1" x14ac:dyDescent="0.2">
      <c r="A26" s="162" t="s">
        <v>615</v>
      </c>
      <c r="B26" s="71">
        <f>SUM(B7:B25)</f>
        <v>7132</v>
      </c>
      <c r="C26" s="40">
        <v>1</v>
      </c>
      <c r="D26" s="71">
        <f>SUM(D7:D25)</f>
        <v>7922</v>
      </c>
      <c r="E26" s="41">
        <v>1</v>
      </c>
      <c r="F26" s="77">
        <f>SUM(F7:F25)</f>
        <v>38054</v>
      </c>
      <c r="G26" s="42">
        <v>1</v>
      </c>
      <c r="H26" s="71">
        <f>SUM(H7:H25)</f>
        <v>39619</v>
      </c>
      <c r="I26" s="41">
        <v>1</v>
      </c>
      <c r="J26" s="37">
        <f>IF(D26=0, "-", (B26-D26)/D26)</f>
        <v>-9.9722292350416561E-2</v>
      </c>
      <c r="K26" s="38">
        <f>IF(H26=0, "-", (F26-H26)/H26)</f>
        <v>-3.9501249400540145E-2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61"/>
  <sheetViews>
    <sheetView tabSelected="1" zoomScaleNormal="100" workbookViewId="0">
      <selection activeCell="M1" sqref="M1"/>
    </sheetView>
  </sheetViews>
  <sheetFormatPr defaultRowHeight="12.75" x14ac:dyDescent="0.2"/>
  <cols>
    <col min="1" max="1" width="36.140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100</v>
      </c>
      <c r="C2" s="198"/>
      <c r="D2" s="198"/>
      <c r="E2" s="203"/>
      <c r="F2" s="203"/>
      <c r="G2" s="203"/>
      <c r="H2" s="203"/>
      <c r="I2" s="203"/>
      <c r="J2" s="203"/>
      <c r="K2" s="203"/>
    </row>
    <row r="4" spans="1:11" ht="15.75" x14ac:dyDescent="0.25">
      <c r="A4" s="164" t="s">
        <v>126</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133</v>
      </c>
      <c r="B6" s="61" t="s">
        <v>12</v>
      </c>
      <c r="C6" s="62" t="s">
        <v>13</v>
      </c>
      <c r="D6" s="61" t="s">
        <v>12</v>
      </c>
      <c r="E6" s="63" t="s">
        <v>13</v>
      </c>
      <c r="F6" s="62" t="s">
        <v>12</v>
      </c>
      <c r="G6" s="62" t="s">
        <v>13</v>
      </c>
      <c r="H6" s="61" t="s">
        <v>12</v>
      </c>
      <c r="I6" s="63" t="s">
        <v>13</v>
      </c>
      <c r="J6" s="61"/>
      <c r="K6" s="63"/>
    </row>
    <row r="7" spans="1:11" x14ac:dyDescent="0.2">
      <c r="A7" s="7" t="s">
        <v>532</v>
      </c>
      <c r="B7" s="65">
        <v>21</v>
      </c>
      <c r="C7" s="34">
        <f>IF(B22=0, "-", B7/B22)</f>
        <v>2.3255813953488372E-2</v>
      </c>
      <c r="D7" s="65">
        <v>14</v>
      </c>
      <c r="E7" s="9">
        <f>IF(D22=0, "-", D7/D22)</f>
        <v>1.5435501653803748E-2</v>
      </c>
      <c r="F7" s="81">
        <v>129</v>
      </c>
      <c r="G7" s="34">
        <f>IF(F22=0, "-", F7/F22)</f>
        <v>3.2314629258517032E-2</v>
      </c>
      <c r="H7" s="65">
        <v>160</v>
      </c>
      <c r="I7" s="9">
        <f>IF(H22=0, "-", H7/H22)</f>
        <v>4.1895784236711184E-2</v>
      </c>
      <c r="J7" s="8">
        <f t="shared" ref="J7:J20" si="0">IF(D7=0, "-", IF((B7-D7)/D7&lt;10, (B7-D7)/D7, "&gt;999%"))</f>
        <v>0.5</v>
      </c>
      <c r="K7" s="9">
        <f t="shared" ref="K7:K20" si="1">IF(H7=0, "-", IF((F7-H7)/H7&lt;10, (F7-H7)/H7, "&gt;999%"))</f>
        <v>-0.19375000000000001</v>
      </c>
    </row>
    <row r="8" spans="1:11" x14ac:dyDescent="0.2">
      <c r="A8" s="7" t="s">
        <v>533</v>
      </c>
      <c r="B8" s="65">
        <v>11</v>
      </c>
      <c r="C8" s="34">
        <f>IF(B22=0, "-", B8/B22)</f>
        <v>1.2181616832779624E-2</v>
      </c>
      <c r="D8" s="65">
        <v>43</v>
      </c>
      <c r="E8" s="9">
        <f>IF(D22=0, "-", D8/D22)</f>
        <v>4.7409040793825796E-2</v>
      </c>
      <c r="F8" s="81">
        <v>83</v>
      </c>
      <c r="G8" s="34">
        <f>IF(F22=0, "-", F8/F22)</f>
        <v>2.0791583166332665E-2</v>
      </c>
      <c r="H8" s="65">
        <v>297</v>
      </c>
      <c r="I8" s="9">
        <f>IF(H22=0, "-", H8/H22)</f>
        <v>7.7769049489395128E-2</v>
      </c>
      <c r="J8" s="8">
        <f t="shared" si="0"/>
        <v>-0.7441860465116279</v>
      </c>
      <c r="K8" s="9">
        <f t="shared" si="1"/>
        <v>-0.72053872053872059</v>
      </c>
    </row>
    <row r="9" spans="1:11" x14ac:dyDescent="0.2">
      <c r="A9" s="7" t="s">
        <v>534</v>
      </c>
      <c r="B9" s="65">
        <v>59</v>
      </c>
      <c r="C9" s="34">
        <f>IF(B22=0, "-", B9/B22)</f>
        <v>6.533776301218161E-2</v>
      </c>
      <c r="D9" s="65">
        <v>93</v>
      </c>
      <c r="E9" s="9">
        <f>IF(D22=0, "-", D9/D22)</f>
        <v>0.10253583241455347</v>
      </c>
      <c r="F9" s="81">
        <v>414</v>
      </c>
      <c r="G9" s="34">
        <f>IF(F22=0, "-", F9/F22)</f>
        <v>0.10370741482965933</v>
      </c>
      <c r="H9" s="65">
        <v>366</v>
      </c>
      <c r="I9" s="9">
        <f>IF(H22=0, "-", H9/H22)</f>
        <v>9.5836606441476832E-2</v>
      </c>
      <c r="J9" s="8">
        <f t="shared" si="0"/>
        <v>-0.36559139784946237</v>
      </c>
      <c r="K9" s="9">
        <f t="shared" si="1"/>
        <v>0.13114754098360656</v>
      </c>
    </row>
    <row r="10" spans="1:11" x14ac:dyDescent="0.2">
      <c r="A10" s="7" t="s">
        <v>535</v>
      </c>
      <c r="B10" s="65">
        <v>159</v>
      </c>
      <c r="C10" s="34">
        <f>IF(B22=0, "-", B10/B22)</f>
        <v>0.17607973421926909</v>
      </c>
      <c r="D10" s="65">
        <v>165</v>
      </c>
      <c r="E10" s="9">
        <f>IF(D22=0, "-", D10/D22)</f>
        <v>0.18191841234840131</v>
      </c>
      <c r="F10" s="81">
        <v>828</v>
      </c>
      <c r="G10" s="34">
        <f>IF(F22=0, "-", F10/F22)</f>
        <v>0.20741482965931865</v>
      </c>
      <c r="H10" s="65">
        <v>737</v>
      </c>
      <c r="I10" s="9">
        <f>IF(H22=0, "-", H10/H22)</f>
        <v>0.19298245614035087</v>
      </c>
      <c r="J10" s="8">
        <f t="shared" si="0"/>
        <v>-3.6363636363636362E-2</v>
      </c>
      <c r="K10" s="9">
        <f t="shared" si="1"/>
        <v>0.12347354138398914</v>
      </c>
    </row>
    <row r="11" spans="1:11" x14ac:dyDescent="0.2">
      <c r="A11" s="7" t="s">
        <v>536</v>
      </c>
      <c r="B11" s="65">
        <v>5</v>
      </c>
      <c r="C11" s="34">
        <f>IF(B22=0, "-", B11/B22)</f>
        <v>5.5370985603543747E-3</v>
      </c>
      <c r="D11" s="65">
        <v>4</v>
      </c>
      <c r="E11" s="9">
        <f>IF(D22=0, "-", D11/D22)</f>
        <v>4.410143329658214E-3</v>
      </c>
      <c r="F11" s="81">
        <v>31</v>
      </c>
      <c r="G11" s="34">
        <f>IF(F22=0, "-", F11/F22)</f>
        <v>7.7655310621242485E-3</v>
      </c>
      <c r="H11" s="65">
        <v>31</v>
      </c>
      <c r="I11" s="9">
        <f>IF(H22=0, "-", H11/H22)</f>
        <v>8.1173081958627914E-3</v>
      </c>
      <c r="J11" s="8">
        <f t="shared" si="0"/>
        <v>0.25</v>
      </c>
      <c r="K11" s="9">
        <f t="shared" si="1"/>
        <v>0</v>
      </c>
    </row>
    <row r="12" spans="1:11" x14ac:dyDescent="0.2">
      <c r="A12" s="7" t="s">
        <v>537</v>
      </c>
      <c r="B12" s="65">
        <v>0</v>
      </c>
      <c r="C12" s="34">
        <f>IF(B22=0, "-", B12/B22)</f>
        <v>0</v>
      </c>
      <c r="D12" s="65">
        <v>0</v>
      </c>
      <c r="E12" s="9">
        <f>IF(D22=0, "-", D12/D22)</f>
        <v>0</v>
      </c>
      <c r="F12" s="81">
        <v>1</v>
      </c>
      <c r="G12" s="34">
        <f>IF(F22=0, "-", F12/F22)</f>
        <v>2.50501002004008E-4</v>
      </c>
      <c r="H12" s="65">
        <v>1</v>
      </c>
      <c r="I12" s="9">
        <f>IF(H22=0, "-", H12/H22)</f>
        <v>2.618486514794449E-4</v>
      </c>
      <c r="J12" s="8" t="str">
        <f t="shared" si="0"/>
        <v>-</v>
      </c>
      <c r="K12" s="9">
        <f t="shared" si="1"/>
        <v>0</v>
      </c>
    </row>
    <row r="13" spans="1:11" x14ac:dyDescent="0.2">
      <c r="A13" s="7" t="s">
        <v>538</v>
      </c>
      <c r="B13" s="65">
        <v>325</v>
      </c>
      <c r="C13" s="34">
        <f>IF(B22=0, "-", B13/B22)</f>
        <v>0.35991140642303432</v>
      </c>
      <c r="D13" s="65">
        <v>209</v>
      </c>
      <c r="E13" s="9">
        <f>IF(D22=0, "-", D13/D22)</f>
        <v>0.23042998897464168</v>
      </c>
      <c r="F13" s="81">
        <v>1124</v>
      </c>
      <c r="G13" s="34">
        <f>IF(F22=0, "-", F13/F22)</f>
        <v>0.28156312625250501</v>
      </c>
      <c r="H13" s="65">
        <v>916</v>
      </c>
      <c r="I13" s="9">
        <f>IF(H22=0, "-", H13/H22)</f>
        <v>0.23985336475517152</v>
      </c>
      <c r="J13" s="8">
        <f t="shared" si="0"/>
        <v>0.55502392344497609</v>
      </c>
      <c r="K13" s="9">
        <f t="shared" si="1"/>
        <v>0.22707423580786026</v>
      </c>
    </row>
    <row r="14" spans="1:11" x14ac:dyDescent="0.2">
      <c r="A14" s="7" t="s">
        <v>539</v>
      </c>
      <c r="B14" s="65">
        <v>60</v>
      </c>
      <c r="C14" s="34">
        <f>IF(B22=0, "-", B14/B22)</f>
        <v>6.6445182724252497E-2</v>
      </c>
      <c r="D14" s="65">
        <v>52</v>
      </c>
      <c r="E14" s="9">
        <f>IF(D22=0, "-", D14/D22)</f>
        <v>5.7331863285556783E-2</v>
      </c>
      <c r="F14" s="81">
        <v>187</v>
      </c>
      <c r="G14" s="34">
        <f>IF(F22=0, "-", F14/F22)</f>
        <v>4.6843687374749497E-2</v>
      </c>
      <c r="H14" s="65">
        <v>161</v>
      </c>
      <c r="I14" s="9">
        <f>IF(H22=0, "-", H14/H22)</f>
        <v>4.2157632888190626E-2</v>
      </c>
      <c r="J14" s="8">
        <f t="shared" si="0"/>
        <v>0.15384615384615385</v>
      </c>
      <c r="K14" s="9">
        <f t="shared" si="1"/>
        <v>0.16149068322981366</v>
      </c>
    </row>
    <row r="15" spans="1:11" x14ac:dyDescent="0.2">
      <c r="A15" s="7" t="s">
        <v>540</v>
      </c>
      <c r="B15" s="65">
        <v>1</v>
      </c>
      <c r="C15" s="34">
        <f>IF(B22=0, "-", B15/B22)</f>
        <v>1.1074197120708748E-3</v>
      </c>
      <c r="D15" s="65">
        <v>1</v>
      </c>
      <c r="E15" s="9">
        <f>IF(D22=0, "-", D15/D22)</f>
        <v>1.1025358324145535E-3</v>
      </c>
      <c r="F15" s="81">
        <v>3</v>
      </c>
      <c r="G15" s="34">
        <f>IF(F22=0, "-", F15/F22)</f>
        <v>7.5150300601202404E-4</v>
      </c>
      <c r="H15" s="65">
        <v>11</v>
      </c>
      <c r="I15" s="9">
        <f>IF(H22=0, "-", H15/H22)</f>
        <v>2.8803351662738939E-3</v>
      </c>
      <c r="J15" s="8">
        <f t="shared" si="0"/>
        <v>0</v>
      </c>
      <c r="K15" s="9">
        <f t="shared" si="1"/>
        <v>-0.72727272727272729</v>
      </c>
    </row>
    <row r="16" spans="1:11" x14ac:dyDescent="0.2">
      <c r="A16" s="7" t="s">
        <v>541</v>
      </c>
      <c r="B16" s="65">
        <v>71</v>
      </c>
      <c r="C16" s="34">
        <f>IF(B22=0, "-", B16/B22)</f>
        <v>7.8626799557032112E-2</v>
      </c>
      <c r="D16" s="65">
        <v>112</v>
      </c>
      <c r="E16" s="9">
        <f>IF(D22=0, "-", D16/D22)</f>
        <v>0.12348401323042998</v>
      </c>
      <c r="F16" s="81">
        <v>575</v>
      </c>
      <c r="G16" s="34">
        <f>IF(F22=0, "-", F16/F22)</f>
        <v>0.1440380761523046</v>
      </c>
      <c r="H16" s="65">
        <v>359</v>
      </c>
      <c r="I16" s="9">
        <f>IF(H22=0, "-", H16/H22)</f>
        <v>9.4003665881120718E-2</v>
      </c>
      <c r="J16" s="8">
        <f t="shared" si="0"/>
        <v>-0.36607142857142855</v>
      </c>
      <c r="K16" s="9">
        <f t="shared" si="1"/>
        <v>0.60167130919220058</v>
      </c>
    </row>
    <row r="17" spans="1:11" x14ac:dyDescent="0.2">
      <c r="A17" s="7" t="s">
        <v>542</v>
      </c>
      <c r="B17" s="65">
        <v>55</v>
      </c>
      <c r="C17" s="34">
        <f>IF(B22=0, "-", B17/B22)</f>
        <v>6.0908084163898119E-2</v>
      </c>
      <c r="D17" s="65">
        <v>83</v>
      </c>
      <c r="E17" s="9">
        <f>IF(D22=0, "-", D17/D22)</f>
        <v>9.1510474090407939E-2</v>
      </c>
      <c r="F17" s="81">
        <v>231</v>
      </c>
      <c r="G17" s="34">
        <f>IF(F22=0, "-", F17/F22)</f>
        <v>5.7865731462925854E-2</v>
      </c>
      <c r="H17" s="65">
        <v>344</v>
      </c>
      <c r="I17" s="9">
        <f>IF(H22=0, "-", H17/H22)</f>
        <v>9.0075936108929042E-2</v>
      </c>
      <c r="J17" s="8">
        <f t="shared" si="0"/>
        <v>-0.33734939759036142</v>
      </c>
      <c r="K17" s="9">
        <f t="shared" si="1"/>
        <v>-0.32848837209302323</v>
      </c>
    </row>
    <row r="18" spans="1:11" x14ac:dyDescent="0.2">
      <c r="A18" s="7" t="s">
        <v>543</v>
      </c>
      <c r="B18" s="65">
        <v>0</v>
      </c>
      <c r="C18" s="34">
        <f>IF(B22=0, "-", B18/B22)</f>
        <v>0</v>
      </c>
      <c r="D18" s="65">
        <v>2</v>
      </c>
      <c r="E18" s="9">
        <f>IF(D22=0, "-", D18/D22)</f>
        <v>2.205071664829107E-3</v>
      </c>
      <c r="F18" s="81">
        <v>6</v>
      </c>
      <c r="G18" s="34">
        <f>IF(F22=0, "-", F18/F22)</f>
        <v>1.5030060120240481E-3</v>
      </c>
      <c r="H18" s="65">
        <v>14</v>
      </c>
      <c r="I18" s="9">
        <f>IF(H22=0, "-", H18/H22)</f>
        <v>3.6658811207122281E-3</v>
      </c>
      <c r="J18" s="8">
        <f t="shared" si="0"/>
        <v>-1</v>
      </c>
      <c r="K18" s="9">
        <f t="shared" si="1"/>
        <v>-0.5714285714285714</v>
      </c>
    </row>
    <row r="19" spans="1:11" x14ac:dyDescent="0.2">
      <c r="A19" s="7" t="s">
        <v>544</v>
      </c>
      <c r="B19" s="65">
        <v>102</v>
      </c>
      <c r="C19" s="34">
        <f>IF(B22=0, "-", B19/B22)</f>
        <v>0.11295681063122924</v>
      </c>
      <c r="D19" s="65">
        <v>75</v>
      </c>
      <c r="E19" s="9">
        <f>IF(D22=0, "-", D19/D22)</f>
        <v>8.2690187431091508E-2</v>
      </c>
      <c r="F19" s="81">
        <v>248</v>
      </c>
      <c r="G19" s="34">
        <f>IF(F22=0, "-", F19/F22)</f>
        <v>6.2124248496993988E-2</v>
      </c>
      <c r="H19" s="65">
        <v>181</v>
      </c>
      <c r="I19" s="9">
        <f>IF(H22=0, "-", H19/H22)</f>
        <v>4.7394605917779525E-2</v>
      </c>
      <c r="J19" s="8">
        <f t="shared" si="0"/>
        <v>0.36</v>
      </c>
      <c r="K19" s="9">
        <f t="shared" si="1"/>
        <v>0.37016574585635359</v>
      </c>
    </row>
    <row r="20" spans="1:11" x14ac:dyDescent="0.2">
      <c r="A20" s="7" t="s">
        <v>545</v>
      </c>
      <c r="B20" s="65">
        <v>34</v>
      </c>
      <c r="C20" s="34">
        <f>IF(B22=0, "-", B20/B22)</f>
        <v>3.7652270210409747E-2</v>
      </c>
      <c r="D20" s="65">
        <v>54</v>
      </c>
      <c r="E20" s="9">
        <f>IF(D22=0, "-", D20/D22)</f>
        <v>5.9536934950385888E-2</v>
      </c>
      <c r="F20" s="81">
        <v>132</v>
      </c>
      <c r="G20" s="34">
        <f>IF(F22=0, "-", F20/F22)</f>
        <v>3.3066132264529056E-2</v>
      </c>
      <c r="H20" s="65">
        <v>241</v>
      </c>
      <c r="I20" s="9">
        <f>IF(H22=0, "-", H20/H22)</f>
        <v>6.3105525006546218E-2</v>
      </c>
      <c r="J20" s="8">
        <f t="shared" si="0"/>
        <v>-0.37037037037037035</v>
      </c>
      <c r="K20" s="9">
        <f t="shared" si="1"/>
        <v>-0.45228215767634855</v>
      </c>
    </row>
    <row r="21" spans="1:11" x14ac:dyDescent="0.2">
      <c r="A21" s="2"/>
      <c r="B21" s="68"/>
      <c r="C21" s="33"/>
      <c r="D21" s="68"/>
      <c r="E21" s="6"/>
      <c r="F21" s="82"/>
      <c r="G21" s="33"/>
      <c r="H21" s="68"/>
      <c r="I21" s="6"/>
      <c r="J21" s="5"/>
      <c r="K21" s="6"/>
    </row>
    <row r="22" spans="1:11" s="43" customFormat="1" x14ac:dyDescent="0.2">
      <c r="A22" s="162" t="s">
        <v>625</v>
      </c>
      <c r="B22" s="71">
        <f>SUM(B7:B21)</f>
        <v>903</v>
      </c>
      <c r="C22" s="40">
        <f>B22/32027</f>
        <v>2.8194960502076372E-2</v>
      </c>
      <c r="D22" s="71">
        <f>SUM(D7:D21)</f>
        <v>907</v>
      </c>
      <c r="E22" s="41">
        <f>D22/34633</f>
        <v>2.6188894984552305E-2</v>
      </c>
      <c r="F22" s="77">
        <f>SUM(F7:F21)</f>
        <v>3992</v>
      </c>
      <c r="G22" s="42">
        <f>F22/169835</f>
        <v>2.3505166779521299E-2</v>
      </c>
      <c r="H22" s="71">
        <f>SUM(H7:H21)</f>
        <v>3819</v>
      </c>
      <c r="I22" s="41">
        <f>H22/181900</f>
        <v>2.0995052226498077E-2</v>
      </c>
      <c r="J22" s="37">
        <f>IF(D22=0, "-", IF((B22-D22)/D22&lt;10, (B22-D22)/D22, "&gt;999%"))</f>
        <v>-4.410143329658214E-3</v>
      </c>
      <c r="K22" s="38">
        <f>IF(H22=0, "-", IF((F22-H22)/H22&lt;10, (F22-H22)/H22, "&gt;999%"))</f>
        <v>4.5299816705943963E-2</v>
      </c>
    </row>
    <row r="23" spans="1:11" x14ac:dyDescent="0.2">
      <c r="B23" s="83"/>
      <c r="D23" s="83"/>
      <c r="F23" s="83"/>
      <c r="H23" s="83"/>
    </row>
    <row r="24" spans="1:11" x14ac:dyDescent="0.2">
      <c r="A24" s="163" t="s">
        <v>134</v>
      </c>
      <c r="B24" s="61" t="s">
        <v>12</v>
      </c>
      <c r="C24" s="62" t="s">
        <v>13</v>
      </c>
      <c r="D24" s="61" t="s">
        <v>12</v>
      </c>
      <c r="E24" s="63" t="s">
        <v>13</v>
      </c>
      <c r="F24" s="62" t="s">
        <v>12</v>
      </c>
      <c r="G24" s="62" t="s">
        <v>13</v>
      </c>
      <c r="H24" s="61" t="s">
        <v>12</v>
      </c>
      <c r="I24" s="63" t="s">
        <v>13</v>
      </c>
      <c r="J24" s="61"/>
      <c r="K24" s="63"/>
    </row>
    <row r="25" spans="1:11" x14ac:dyDescent="0.2">
      <c r="A25" s="7" t="s">
        <v>546</v>
      </c>
      <c r="B25" s="65">
        <v>1</v>
      </c>
      <c r="C25" s="34">
        <f>IF(B39=0, "-", B25/B39)</f>
        <v>3.2154340836012861E-3</v>
      </c>
      <c r="D25" s="65">
        <v>5</v>
      </c>
      <c r="E25" s="9">
        <f>IF(D39=0, "-", D25/D39)</f>
        <v>1.7421602787456445E-2</v>
      </c>
      <c r="F25" s="81">
        <v>3</v>
      </c>
      <c r="G25" s="34">
        <f>IF(F39=0, "-", F25/F39)</f>
        <v>2.352941176470588E-3</v>
      </c>
      <c r="H25" s="65">
        <v>8</v>
      </c>
      <c r="I25" s="9">
        <f>IF(H39=0, "-", H25/H39)</f>
        <v>6.920415224913495E-3</v>
      </c>
      <c r="J25" s="8">
        <f t="shared" ref="J25:J37" si="2">IF(D25=0, "-", IF((B25-D25)/D25&lt;10, (B25-D25)/D25, "&gt;999%"))</f>
        <v>-0.8</v>
      </c>
      <c r="K25" s="9">
        <f t="shared" ref="K25:K37" si="3">IF(H25=0, "-", IF((F25-H25)/H25&lt;10, (F25-H25)/H25, "&gt;999%"))</f>
        <v>-0.625</v>
      </c>
    </row>
    <row r="26" spans="1:11" x14ac:dyDescent="0.2">
      <c r="A26" s="7" t="s">
        <v>547</v>
      </c>
      <c r="B26" s="65">
        <v>39</v>
      </c>
      <c r="C26" s="34">
        <f>IF(B39=0, "-", B26/B39)</f>
        <v>0.12540192926045016</v>
      </c>
      <c r="D26" s="65">
        <v>81</v>
      </c>
      <c r="E26" s="9">
        <f>IF(D39=0, "-", D26/D39)</f>
        <v>0.28222996515679444</v>
      </c>
      <c r="F26" s="81">
        <v>228</v>
      </c>
      <c r="G26" s="34">
        <f>IF(F39=0, "-", F26/F39)</f>
        <v>0.17882352941176471</v>
      </c>
      <c r="H26" s="65">
        <v>262</v>
      </c>
      <c r="I26" s="9">
        <f>IF(H39=0, "-", H26/H39)</f>
        <v>0.22664359861591696</v>
      </c>
      <c r="J26" s="8">
        <f t="shared" si="2"/>
        <v>-0.51851851851851849</v>
      </c>
      <c r="K26" s="9">
        <f t="shared" si="3"/>
        <v>-0.12977099236641221</v>
      </c>
    </row>
    <row r="27" spans="1:11" x14ac:dyDescent="0.2">
      <c r="A27" s="7" t="s">
        <v>548</v>
      </c>
      <c r="B27" s="65">
        <v>94</v>
      </c>
      <c r="C27" s="34">
        <f>IF(B39=0, "-", B27/B39)</f>
        <v>0.30225080385852088</v>
      </c>
      <c r="D27" s="65">
        <v>87</v>
      </c>
      <c r="E27" s="9">
        <f>IF(D39=0, "-", D27/D39)</f>
        <v>0.30313588850174217</v>
      </c>
      <c r="F27" s="81">
        <v>429</v>
      </c>
      <c r="G27" s="34">
        <f>IF(F39=0, "-", F27/F39)</f>
        <v>0.33647058823529413</v>
      </c>
      <c r="H27" s="65">
        <v>396</v>
      </c>
      <c r="I27" s="9">
        <f>IF(H39=0, "-", H27/H39)</f>
        <v>0.34256055363321797</v>
      </c>
      <c r="J27" s="8">
        <f t="shared" si="2"/>
        <v>8.0459770114942528E-2</v>
      </c>
      <c r="K27" s="9">
        <f t="shared" si="3"/>
        <v>8.3333333333333329E-2</v>
      </c>
    </row>
    <row r="28" spans="1:11" x14ac:dyDescent="0.2">
      <c r="A28" s="7" t="s">
        <v>549</v>
      </c>
      <c r="B28" s="65">
        <v>0</v>
      </c>
      <c r="C28" s="34">
        <f>IF(B39=0, "-", B28/B39)</f>
        <v>0</v>
      </c>
      <c r="D28" s="65">
        <v>0</v>
      </c>
      <c r="E28" s="9">
        <f>IF(D39=0, "-", D28/D39)</f>
        <v>0</v>
      </c>
      <c r="F28" s="81">
        <v>3</v>
      </c>
      <c r="G28" s="34">
        <f>IF(F39=0, "-", F28/F39)</f>
        <v>2.352941176470588E-3</v>
      </c>
      <c r="H28" s="65">
        <v>1</v>
      </c>
      <c r="I28" s="9">
        <f>IF(H39=0, "-", H28/H39)</f>
        <v>8.6505190311418688E-4</v>
      </c>
      <c r="J28" s="8" t="str">
        <f t="shared" si="2"/>
        <v>-</v>
      </c>
      <c r="K28" s="9">
        <f t="shared" si="3"/>
        <v>2</v>
      </c>
    </row>
    <row r="29" spans="1:11" x14ac:dyDescent="0.2">
      <c r="A29" s="7" t="s">
        <v>550</v>
      </c>
      <c r="B29" s="65">
        <v>2</v>
      </c>
      <c r="C29" s="34">
        <f>IF(B39=0, "-", B29/B39)</f>
        <v>6.4308681672025723E-3</v>
      </c>
      <c r="D29" s="65">
        <v>0</v>
      </c>
      <c r="E29" s="9">
        <f>IF(D39=0, "-", D29/D39)</f>
        <v>0</v>
      </c>
      <c r="F29" s="81">
        <v>5</v>
      </c>
      <c r="G29" s="34">
        <f>IF(F39=0, "-", F29/F39)</f>
        <v>3.9215686274509803E-3</v>
      </c>
      <c r="H29" s="65">
        <v>1</v>
      </c>
      <c r="I29" s="9">
        <f>IF(H39=0, "-", H29/H39)</f>
        <v>8.6505190311418688E-4</v>
      </c>
      <c r="J29" s="8" t="str">
        <f t="shared" si="2"/>
        <v>-</v>
      </c>
      <c r="K29" s="9">
        <f t="shared" si="3"/>
        <v>4</v>
      </c>
    </row>
    <row r="30" spans="1:11" x14ac:dyDescent="0.2">
      <c r="A30" s="7" t="s">
        <v>551</v>
      </c>
      <c r="B30" s="65">
        <v>0</v>
      </c>
      <c r="C30" s="34">
        <f>IF(B39=0, "-", B30/B39)</f>
        <v>0</v>
      </c>
      <c r="D30" s="65">
        <v>1</v>
      </c>
      <c r="E30" s="9">
        <f>IF(D39=0, "-", D30/D39)</f>
        <v>3.4843205574912892E-3</v>
      </c>
      <c r="F30" s="81">
        <v>0</v>
      </c>
      <c r="G30" s="34">
        <f>IF(F39=0, "-", F30/F39)</f>
        <v>0</v>
      </c>
      <c r="H30" s="65">
        <v>1</v>
      </c>
      <c r="I30" s="9">
        <f>IF(H39=0, "-", H30/H39)</f>
        <v>8.6505190311418688E-4</v>
      </c>
      <c r="J30" s="8">
        <f t="shared" si="2"/>
        <v>-1</v>
      </c>
      <c r="K30" s="9">
        <f t="shared" si="3"/>
        <v>-1</v>
      </c>
    </row>
    <row r="31" spans="1:11" x14ac:dyDescent="0.2">
      <c r="A31" s="7" t="s">
        <v>552</v>
      </c>
      <c r="B31" s="65">
        <v>146</v>
      </c>
      <c r="C31" s="34">
        <f>IF(B39=0, "-", B31/B39)</f>
        <v>0.46945337620578781</v>
      </c>
      <c r="D31" s="65">
        <v>96</v>
      </c>
      <c r="E31" s="9">
        <f>IF(D39=0, "-", D31/D39)</f>
        <v>0.33449477351916379</v>
      </c>
      <c r="F31" s="81">
        <v>545</v>
      </c>
      <c r="G31" s="34">
        <f>IF(F39=0, "-", F31/F39)</f>
        <v>0.42745098039215684</v>
      </c>
      <c r="H31" s="65">
        <v>427</v>
      </c>
      <c r="I31" s="9">
        <f>IF(H39=0, "-", H31/H39)</f>
        <v>0.36937716262975778</v>
      </c>
      <c r="J31" s="8">
        <f t="shared" si="2"/>
        <v>0.52083333333333337</v>
      </c>
      <c r="K31" s="9">
        <f t="shared" si="3"/>
        <v>0.27634660421545665</v>
      </c>
    </row>
    <row r="32" spans="1:11" x14ac:dyDescent="0.2">
      <c r="A32" s="7" t="s">
        <v>553</v>
      </c>
      <c r="B32" s="65">
        <v>12</v>
      </c>
      <c r="C32" s="34">
        <f>IF(B39=0, "-", B32/B39)</f>
        <v>3.8585209003215437E-2</v>
      </c>
      <c r="D32" s="65">
        <v>5</v>
      </c>
      <c r="E32" s="9">
        <f>IF(D39=0, "-", D32/D39)</f>
        <v>1.7421602787456445E-2</v>
      </c>
      <c r="F32" s="81">
        <v>20</v>
      </c>
      <c r="G32" s="34">
        <f>IF(F39=0, "-", F32/F39)</f>
        <v>1.5686274509803921E-2</v>
      </c>
      <c r="H32" s="65">
        <v>16</v>
      </c>
      <c r="I32" s="9">
        <f>IF(H39=0, "-", H32/H39)</f>
        <v>1.384083044982699E-2</v>
      </c>
      <c r="J32" s="8">
        <f t="shared" si="2"/>
        <v>1.4</v>
      </c>
      <c r="K32" s="9">
        <f t="shared" si="3"/>
        <v>0.25</v>
      </c>
    </row>
    <row r="33" spans="1:11" x14ac:dyDescent="0.2">
      <c r="A33" s="7" t="s">
        <v>554</v>
      </c>
      <c r="B33" s="65">
        <v>5</v>
      </c>
      <c r="C33" s="34">
        <f>IF(B39=0, "-", B33/B39)</f>
        <v>1.607717041800643E-2</v>
      </c>
      <c r="D33" s="65">
        <v>3</v>
      </c>
      <c r="E33" s="9">
        <f>IF(D39=0, "-", D33/D39)</f>
        <v>1.0452961672473868E-2</v>
      </c>
      <c r="F33" s="81">
        <v>6</v>
      </c>
      <c r="G33" s="34">
        <f>IF(F39=0, "-", F33/F39)</f>
        <v>4.7058823529411761E-3</v>
      </c>
      <c r="H33" s="65">
        <v>8</v>
      </c>
      <c r="I33" s="9">
        <f>IF(H39=0, "-", H33/H39)</f>
        <v>6.920415224913495E-3</v>
      </c>
      <c r="J33" s="8">
        <f t="shared" si="2"/>
        <v>0.66666666666666663</v>
      </c>
      <c r="K33" s="9">
        <f t="shared" si="3"/>
        <v>-0.25</v>
      </c>
    </row>
    <row r="34" spans="1:11" x14ac:dyDescent="0.2">
      <c r="A34" s="7" t="s">
        <v>555</v>
      </c>
      <c r="B34" s="65">
        <v>3</v>
      </c>
      <c r="C34" s="34">
        <f>IF(B39=0, "-", B34/B39)</f>
        <v>9.6463022508038593E-3</v>
      </c>
      <c r="D34" s="65">
        <v>7</v>
      </c>
      <c r="E34" s="9">
        <f>IF(D39=0, "-", D34/D39)</f>
        <v>2.4390243902439025E-2</v>
      </c>
      <c r="F34" s="81">
        <v>15</v>
      </c>
      <c r="G34" s="34">
        <f>IF(F39=0, "-", F34/F39)</f>
        <v>1.1764705882352941E-2</v>
      </c>
      <c r="H34" s="65">
        <v>14</v>
      </c>
      <c r="I34" s="9">
        <f>IF(H39=0, "-", H34/H39)</f>
        <v>1.2110726643598616E-2</v>
      </c>
      <c r="J34" s="8">
        <f t="shared" si="2"/>
        <v>-0.5714285714285714</v>
      </c>
      <c r="K34" s="9">
        <f t="shared" si="3"/>
        <v>7.1428571428571425E-2</v>
      </c>
    </row>
    <row r="35" spans="1:11" x14ac:dyDescent="0.2">
      <c r="A35" s="7" t="s">
        <v>556</v>
      </c>
      <c r="B35" s="65">
        <v>0</v>
      </c>
      <c r="C35" s="34">
        <f>IF(B39=0, "-", B35/B39)</f>
        <v>0</v>
      </c>
      <c r="D35" s="65">
        <v>0</v>
      </c>
      <c r="E35" s="9">
        <f>IF(D39=0, "-", D35/D39)</f>
        <v>0</v>
      </c>
      <c r="F35" s="81">
        <v>1</v>
      </c>
      <c r="G35" s="34">
        <f>IF(F39=0, "-", F35/F39)</f>
        <v>7.8431372549019605E-4</v>
      </c>
      <c r="H35" s="65">
        <v>0</v>
      </c>
      <c r="I35" s="9">
        <f>IF(H39=0, "-", H35/H39)</f>
        <v>0</v>
      </c>
      <c r="J35" s="8" t="str">
        <f t="shared" si="2"/>
        <v>-</v>
      </c>
      <c r="K35" s="9" t="str">
        <f t="shared" si="3"/>
        <v>-</v>
      </c>
    </row>
    <row r="36" spans="1:11" x14ac:dyDescent="0.2">
      <c r="A36" s="7" t="s">
        <v>557</v>
      </c>
      <c r="B36" s="65">
        <v>9</v>
      </c>
      <c r="C36" s="34">
        <f>IF(B39=0, "-", B36/B39)</f>
        <v>2.8938906752411574E-2</v>
      </c>
      <c r="D36" s="65">
        <v>1</v>
      </c>
      <c r="E36" s="9">
        <f>IF(D39=0, "-", D36/D39)</f>
        <v>3.4843205574912892E-3</v>
      </c>
      <c r="F36" s="81">
        <v>19</v>
      </c>
      <c r="G36" s="34">
        <f>IF(F39=0, "-", F36/F39)</f>
        <v>1.4901960784313726E-2</v>
      </c>
      <c r="H36" s="65">
        <v>16</v>
      </c>
      <c r="I36" s="9">
        <f>IF(H39=0, "-", H36/H39)</f>
        <v>1.384083044982699E-2</v>
      </c>
      <c r="J36" s="8">
        <f t="shared" si="2"/>
        <v>8</v>
      </c>
      <c r="K36" s="9">
        <f t="shared" si="3"/>
        <v>0.1875</v>
      </c>
    </row>
    <row r="37" spans="1:11" x14ac:dyDescent="0.2">
      <c r="A37" s="7" t="s">
        <v>558</v>
      </c>
      <c r="B37" s="65">
        <v>0</v>
      </c>
      <c r="C37" s="34">
        <f>IF(B39=0, "-", B37/B39)</f>
        <v>0</v>
      </c>
      <c r="D37" s="65">
        <v>1</v>
      </c>
      <c r="E37" s="9">
        <f>IF(D39=0, "-", D37/D39)</f>
        <v>3.4843205574912892E-3</v>
      </c>
      <c r="F37" s="81">
        <v>1</v>
      </c>
      <c r="G37" s="34">
        <f>IF(F39=0, "-", F37/F39)</f>
        <v>7.8431372549019605E-4</v>
      </c>
      <c r="H37" s="65">
        <v>6</v>
      </c>
      <c r="I37" s="9">
        <f>IF(H39=0, "-", H37/H39)</f>
        <v>5.1903114186851208E-3</v>
      </c>
      <c r="J37" s="8">
        <f t="shared" si="2"/>
        <v>-1</v>
      </c>
      <c r="K37" s="9">
        <f t="shared" si="3"/>
        <v>-0.83333333333333337</v>
      </c>
    </row>
    <row r="38" spans="1:11" x14ac:dyDescent="0.2">
      <c r="A38" s="2"/>
      <c r="B38" s="68"/>
      <c r="C38" s="33"/>
      <c r="D38" s="68"/>
      <c r="E38" s="6"/>
      <c r="F38" s="82"/>
      <c r="G38" s="33"/>
      <c r="H38" s="68"/>
      <c r="I38" s="6"/>
      <c r="J38" s="5"/>
      <c r="K38" s="6"/>
    </row>
    <row r="39" spans="1:11" s="43" customFormat="1" x14ac:dyDescent="0.2">
      <c r="A39" s="162" t="s">
        <v>624</v>
      </c>
      <c r="B39" s="71">
        <f>SUM(B25:B38)</f>
        <v>311</v>
      </c>
      <c r="C39" s="40">
        <f>B39/32027</f>
        <v>9.7105567177693825E-3</v>
      </c>
      <c r="D39" s="71">
        <f>SUM(D25:D38)</f>
        <v>287</v>
      </c>
      <c r="E39" s="41">
        <f>D39/34633</f>
        <v>8.2868940028296718E-3</v>
      </c>
      <c r="F39" s="77">
        <f>SUM(F25:F38)</f>
        <v>1275</v>
      </c>
      <c r="G39" s="42">
        <f>F39/169835</f>
        <v>7.5072864839402951E-3</v>
      </c>
      <c r="H39" s="71">
        <f>SUM(H25:H38)</f>
        <v>1156</v>
      </c>
      <c r="I39" s="41">
        <f>H39/181900</f>
        <v>6.3551401869158877E-3</v>
      </c>
      <c r="J39" s="37">
        <f>IF(D39=0, "-", IF((B39-D39)/D39&lt;10, (B39-D39)/D39, "&gt;999%"))</f>
        <v>8.3623693379790948E-2</v>
      </c>
      <c r="K39" s="38">
        <f>IF(H39=0, "-", IF((F39-H39)/H39&lt;10, (F39-H39)/H39, "&gt;999%"))</f>
        <v>0.10294117647058823</v>
      </c>
    </row>
    <row r="40" spans="1:11" x14ac:dyDescent="0.2">
      <c r="B40" s="83"/>
      <c r="D40" s="83"/>
      <c r="F40" s="83"/>
      <c r="H40" s="83"/>
    </row>
    <row r="41" spans="1:11" x14ac:dyDescent="0.2">
      <c r="A41" s="163" t="s">
        <v>135</v>
      </c>
      <c r="B41" s="61" t="s">
        <v>12</v>
      </c>
      <c r="C41" s="62" t="s">
        <v>13</v>
      </c>
      <c r="D41" s="61" t="s">
        <v>12</v>
      </c>
      <c r="E41" s="63" t="s">
        <v>13</v>
      </c>
      <c r="F41" s="62" t="s">
        <v>12</v>
      </c>
      <c r="G41" s="62" t="s">
        <v>13</v>
      </c>
      <c r="H41" s="61" t="s">
        <v>12</v>
      </c>
      <c r="I41" s="63" t="s">
        <v>13</v>
      </c>
      <c r="J41" s="61"/>
      <c r="K41" s="63"/>
    </row>
    <row r="42" spans="1:11" x14ac:dyDescent="0.2">
      <c r="A42" s="7" t="s">
        <v>559</v>
      </c>
      <c r="B42" s="65">
        <v>10</v>
      </c>
      <c r="C42" s="34">
        <f>IF(B59=0, "-", B42/B59)</f>
        <v>2.6737967914438502E-2</v>
      </c>
      <c r="D42" s="65">
        <v>10</v>
      </c>
      <c r="E42" s="9">
        <f>IF(D59=0, "-", D42/D59)</f>
        <v>2.6178010471204188E-2</v>
      </c>
      <c r="F42" s="81">
        <v>43</v>
      </c>
      <c r="G42" s="34">
        <f>IF(F59=0, "-", F42/F59)</f>
        <v>2.4913093858632676E-2</v>
      </c>
      <c r="H42" s="65">
        <v>70</v>
      </c>
      <c r="I42" s="9">
        <f>IF(H59=0, "-", H42/H59)</f>
        <v>4.5662100456621002E-2</v>
      </c>
      <c r="J42" s="8">
        <f t="shared" ref="J42:J57" si="4">IF(D42=0, "-", IF((B42-D42)/D42&lt;10, (B42-D42)/D42, "&gt;999%"))</f>
        <v>0</v>
      </c>
      <c r="K42" s="9">
        <f t="shared" ref="K42:K57" si="5">IF(H42=0, "-", IF((F42-H42)/H42&lt;10, (F42-H42)/H42, "&gt;999%"))</f>
        <v>-0.38571428571428573</v>
      </c>
    </row>
    <row r="43" spans="1:11" x14ac:dyDescent="0.2">
      <c r="A43" s="7" t="s">
        <v>560</v>
      </c>
      <c r="B43" s="65">
        <v>2</v>
      </c>
      <c r="C43" s="34">
        <f>IF(B59=0, "-", B43/B59)</f>
        <v>5.3475935828877002E-3</v>
      </c>
      <c r="D43" s="65">
        <v>20</v>
      </c>
      <c r="E43" s="9">
        <f>IF(D59=0, "-", D43/D59)</f>
        <v>5.2356020942408377E-2</v>
      </c>
      <c r="F43" s="81">
        <v>2</v>
      </c>
      <c r="G43" s="34">
        <f>IF(F59=0, "-", F43/F59)</f>
        <v>1.1587485515643105E-3</v>
      </c>
      <c r="H43" s="65">
        <v>65</v>
      </c>
      <c r="I43" s="9">
        <f>IF(H59=0, "-", H43/H59)</f>
        <v>4.2400521852576645E-2</v>
      </c>
      <c r="J43" s="8">
        <f t="shared" si="4"/>
        <v>-0.9</v>
      </c>
      <c r="K43" s="9">
        <f t="shared" si="5"/>
        <v>-0.96923076923076923</v>
      </c>
    </row>
    <row r="44" spans="1:11" x14ac:dyDescent="0.2">
      <c r="A44" s="7" t="s">
        <v>561</v>
      </c>
      <c r="B44" s="65">
        <v>12</v>
      </c>
      <c r="C44" s="34">
        <f>IF(B59=0, "-", B44/B59)</f>
        <v>3.2085561497326207E-2</v>
      </c>
      <c r="D44" s="65">
        <v>10</v>
      </c>
      <c r="E44" s="9">
        <f>IF(D59=0, "-", D44/D59)</f>
        <v>2.6178010471204188E-2</v>
      </c>
      <c r="F44" s="81">
        <v>62</v>
      </c>
      <c r="G44" s="34">
        <f>IF(F59=0, "-", F44/F59)</f>
        <v>3.5921205098493628E-2</v>
      </c>
      <c r="H44" s="65">
        <v>47</v>
      </c>
      <c r="I44" s="9">
        <f>IF(H59=0, "-", H44/H59)</f>
        <v>3.0658838878016959E-2</v>
      </c>
      <c r="J44" s="8">
        <f t="shared" si="4"/>
        <v>0.2</v>
      </c>
      <c r="K44" s="9">
        <f t="shared" si="5"/>
        <v>0.31914893617021278</v>
      </c>
    </row>
    <row r="45" spans="1:11" x14ac:dyDescent="0.2">
      <c r="A45" s="7" t="s">
        <v>562</v>
      </c>
      <c r="B45" s="65">
        <v>22</v>
      </c>
      <c r="C45" s="34">
        <f>IF(B59=0, "-", B45/B59)</f>
        <v>5.8823529411764705E-2</v>
      </c>
      <c r="D45" s="65">
        <v>44</v>
      </c>
      <c r="E45" s="9">
        <f>IF(D59=0, "-", D45/D59)</f>
        <v>0.11518324607329843</v>
      </c>
      <c r="F45" s="81">
        <v>101</v>
      </c>
      <c r="G45" s="34">
        <f>IF(F59=0, "-", F45/F59)</f>
        <v>5.8516801853997685E-2</v>
      </c>
      <c r="H45" s="65">
        <v>122</v>
      </c>
      <c r="I45" s="9">
        <f>IF(H59=0, "-", H45/H59)</f>
        <v>7.9582517938682318E-2</v>
      </c>
      <c r="J45" s="8">
        <f t="shared" si="4"/>
        <v>-0.5</v>
      </c>
      <c r="K45" s="9">
        <f t="shared" si="5"/>
        <v>-0.1721311475409836</v>
      </c>
    </row>
    <row r="46" spans="1:11" x14ac:dyDescent="0.2">
      <c r="A46" s="7" t="s">
        <v>563</v>
      </c>
      <c r="B46" s="65">
        <v>27</v>
      </c>
      <c r="C46" s="34">
        <f>IF(B59=0, "-", B46/B59)</f>
        <v>7.2192513368983954E-2</v>
      </c>
      <c r="D46" s="65">
        <v>15</v>
      </c>
      <c r="E46" s="9">
        <f>IF(D59=0, "-", D46/D59)</f>
        <v>3.9267015706806283E-2</v>
      </c>
      <c r="F46" s="81">
        <v>99</v>
      </c>
      <c r="G46" s="34">
        <f>IF(F59=0, "-", F46/F59)</f>
        <v>5.7358053302433369E-2</v>
      </c>
      <c r="H46" s="65">
        <v>69</v>
      </c>
      <c r="I46" s="9">
        <f>IF(H59=0, "-", H46/H59)</f>
        <v>4.5009784735812131E-2</v>
      </c>
      <c r="J46" s="8">
        <f t="shared" si="4"/>
        <v>0.8</v>
      </c>
      <c r="K46" s="9">
        <f t="shared" si="5"/>
        <v>0.43478260869565216</v>
      </c>
    </row>
    <row r="47" spans="1:11" x14ac:dyDescent="0.2">
      <c r="A47" s="7" t="s">
        <v>54</v>
      </c>
      <c r="B47" s="65">
        <v>0</v>
      </c>
      <c r="C47" s="34">
        <f>IF(B59=0, "-", B47/B59)</f>
        <v>0</v>
      </c>
      <c r="D47" s="65">
        <v>1</v>
      </c>
      <c r="E47" s="9">
        <f>IF(D59=0, "-", D47/D59)</f>
        <v>2.617801047120419E-3</v>
      </c>
      <c r="F47" s="81">
        <v>0</v>
      </c>
      <c r="G47" s="34">
        <f>IF(F59=0, "-", F47/F59)</f>
        <v>0</v>
      </c>
      <c r="H47" s="65">
        <v>8</v>
      </c>
      <c r="I47" s="9">
        <f>IF(H59=0, "-", H47/H59)</f>
        <v>5.2185257664709717E-3</v>
      </c>
      <c r="J47" s="8">
        <f t="shared" si="4"/>
        <v>-1</v>
      </c>
      <c r="K47" s="9">
        <f t="shared" si="5"/>
        <v>-1</v>
      </c>
    </row>
    <row r="48" spans="1:11" x14ac:dyDescent="0.2">
      <c r="A48" s="7" t="s">
        <v>564</v>
      </c>
      <c r="B48" s="65">
        <v>48</v>
      </c>
      <c r="C48" s="34">
        <f>IF(B59=0, "-", B48/B59)</f>
        <v>0.12834224598930483</v>
      </c>
      <c r="D48" s="65">
        <v>40</v>
      </c>
      <c r="E48" s="9">
        <f>IF(D59=0, "-", D48/D59)</f>
        <v>0.10471204188481675</v>
      </c>
      <c r="F48" s="81">
        <v>260</v>
      </c>
      <c r="G48" s="34">
        <f>IF(F59=0, "-", F48/F59)</f>
        <v>0.15063731170336037</v>
      </c>
      <c r="H48" s="65">
        <v>174</v>
      </c>
      <c r="I48" s="9">
        <f>IF(H59=0, "-", H48/H59)</f>
        <v>0.11350293542074363</v>
      </c>
      <c r="J48" s="8">
        <f t="shared" si="4"/>
        <v>0.2</v>
      </c>
      <c r="K48" s="9">
        <f t="shared" si="5"/>
        <v>0.4942528735632184</v>
      </c>
    </row>
    <row r="49" spans="1:11" x14ac:dyDescent="0.2">
      <c r="A49" s="7" t="s">
        <v>565</v>
      </c>
      <c r="B49" s="65">
        <v>12</v>
      </c>
      <c r="C49" s="34">
        <f>IF(B59=0, "-", B49/B59)</f>
        <v>3.2085561497326207E-2</v>
      </c>
      <c r="D49" s="65">
        <v>11</v>
      </c>
      <c r="E49" s="9">
        <f>IF(D59=0, "-", D49/D59)</f>
        <v>2.8795811518324606E-2</v>
      </c>
      <c r="F49" s="81">
        <v>73</v>
      </c>
      <c r="G49" s="34">
        <f>IF(F59=0, "-", F49/F59)</f>
        <v>4.2294322132097335E-2</v>
      </c>
      <c r="H49" s="65">
        <v>65</v>
      </c>
      <c r="I49" s="9">
        <f>IF(H59=0, "-", H49/H59)</f>
        <v>4.2400521852576645E-2</v>
      </c>
      <c r="J49" s="8">
        <f t="shared" si="4"/>
        <v>9.0909090909090912E-2</v>
      </c>
      <c r="K49" s="9">
        <f t="shared" si="5"/>
        <v>0.12307692307692308</v>
      </c>
    </row>
    <row r="50" spans="1:11" x14ac:dyDescent="0.2">
      <c r="A50" s="7" t="s">
        <v>61</v>
      </c>
      <c r="B50" s="65">
        <v>72</v>
      </c>
      <c r="C50" s="34">
        <f>IF(B59=0, "-", B50/B59)</f>
        <v>0.19251336898395721</v>
      </c>
      <c r="D50" s="65">
        <v>94</v>
      </c>
      <c r="E50" s="9">
        <f>IF(D59=0, "-", D50/D59)</f>
        <v>0.24607329842931938</v>
      </c>
      <c r="F50" s="81">
        <v>374</v>
      </c>
      <c r="G50" s="34">
        <f>IF(F59=0, "-", F50/F59)</f>
        <v>0.21668597914252608</v>
      </c>
      <c r="H50" s="65">
        <v>341</v>
      </c>
      <c r="I50" s="9">
        <f>IF(H59=0, "-", H50/H59)</f>
        <v>0.22243966079582517</v>
      </c>
      <c r="J50" s="8">
        <f t="shared" si="4"/>
        <v>-0.23404255319148937</v>
      </c>
      <c r="K50" s="9">
        <f t="shared" si="5"/>
        <v>9.6774193548387094E-2</v>
      </c>
    </row>
    <row r="51" spans="1:11" x14ac:dyDescent="0.2">
      <c r="A51" s="7" t="s">
        <v>566</v>
      </c>
      <c r="B51" s="65">
        <v>17</v>
      </c>
      <c r="C51" s="34">
        <f>IF(B59=0, "-", B51/B59)</f>
        <v>4.5454545454545456E-2</v>
      </c>
      <c r="D51" s="65">
        <v>14</v>
      </c>
      <c r="E51" s="9">
        <f>IF(D59=0, "-", D51/D59)</f>
        <v>3.6649214659685861E-2</v>
      </c>
      <c r="F51" s="81">
        <v>87</v>
      </c>
      <c r="G51" s="34">
        <f>IF(F59=0, "-", F51/F59)</f>
        <v>5.0405561993047507E-2</v>
      </c>
      <c r="H51" s="65">
        <v>82</v>
      </c>
      <c r="I51" s="9">
        <f>IF(H59=0, "-", H51/H59)</f>
        <v>5.348988910632746E-2</v>
      </c>
      <c r="J51" s="8">
        <f t="shared" si="4"/>
        <v>0.21428571428571427</v>
      </c>
      <c r="K51" s="9">
        <f t="shared" si="5"/>
        <v>6.097560975609756E-2</v>
      </c>
    </row>
    <row r="52" spans="1:11" x14ac:dyDescent="0.2">
      <c r="A52" s="7" t="s">
        <v>567</v>
      </c>
      <c r="B52" s="65">
        <v>1</v>
      </c>
      <c r="C52" s="34">
        <f>IF(B59=0, "-", B52/B59)</f>
        <v>2.6737967914438501E-3</v>
      </c>
      <c r="D52" s="65">
        <v>4</v>
      </c>
      <c r="E52" s="9">
        <f>IF(D59=0, "-", D52/D59)</f>
        <v>1.0471204188481676E-2</v>
      </c>
      <c r="F52" s="81">
        <v>26</v>
      </c>
      <c r="G52" s="34">
        <f>IF(F59=0, "-", F52/F59)</f>
        <v>1.5063731170336037E-2</v>
      </c>
      <c r="H52" s="65">
        <v>18</v>
      </c>
      <c r="I52" s="9">
        <f>IF(H59=0, "-", H52/H59)</f>
        <v>1.1741682974559686E-2</v>
      </c>
      <c r="J52" s="8">
        <f t="shared" si="4"/>
        <v>-0.75</v>
      </c>
      <c r="K52" s="9">
        <f t="shared" si="5"/>
        <v>0.44444444444444442</v>
      </c>
    </row>
    <row r="53" spans="1:11" x14ac:dyDescent="0.2">
      <c r="A53" s="7" t="s">
        <v>568</v>
      </c>
      <c r="B53" s="65">
        <v>31</v>
      </c>
      <c r="C53" s="34">
        <f>IF(B59=0, "-", B53/B59)</f>
        <v>8.2887700534759357E-2</v>
      </c>
      <c r="D53" s="65">
        <v>37</v>
      </c>
      <c r="E53" s="9">
        <f>IF(D59=0, "-", D53/D59)</f>
        <v>9.6858638743455502E-2</v>
      </c>
      <c r="F53" s="81">
        <v>102</v>
      </c>
      <c r="G53" s="34">
        <f>IF(F59=0, "-", F53/F59)</f>
        <v>5.909617612977984E-2</v>
      </c>
      <c r="H53" s="65">
        <v>124</v>
      </c>
      <c r="I53" s="9">
        <f>IF(H59=0, "-", H53/H59)</f>
        <v>8.0887149380300061E-2</v>
      </c>
      <c r="J53" s="8">
        <f t="shared" si="4"/>
        <v>-0.16216216216216217</v>
      </c>
      <c r="K53" s="9">
        <f t="shared" si="5"/>
        <v>-0.17741935483870969</v>
      </c>
    </row>
    <row r="54" spans="1:11" x14ac:dyDescent="0.2">
      <c r="A54" s="7" t="s">
        <v>569</v>
      </c>
      <c r="B54" s="65">
        <v>32</v>
      </c>
      <c r="C54" s="34">
        <f>IF(B59=0, "-", B54/B59)</f>
        <v>8.5561497326203204E-2</v>
      </c>
      <c r="D54" s="65">
        <v>24</v>
      </c>
      <c r="E54" s="9">
        <f>IF(D59=0, "-", D54/D59)</f>
        <v>6.2827225130890049E-2</v>
      </c>
      <c r="F54" s="81">
        <v>134</v>
      </c>
      <c r="G54" s="34">
        <f>IF(F59=0, "-", F54/F59)</f>
        <v>7.7636152954808801E-2</v>
      </c>
      <c r="H54" s="65">
        <v>130</v>
      </c>
      <c r="I54" s="9">
        <f>IF(H59=0, "-", H54/H59)</f>
        <v>8.4801043705153289E-2</v>
      </c>
      <c r="J54" s="8">
        <f t="shared" si="4"/>
        <v>0.33333333333333331</v>
      </c>
      <c r="K54" s="9">
        <f t="shared" si="5"/>
        <v>3.0769230769230771E-2</v>
      </c>
    </row>
    <row r="55" spans="1:11" x14ac:dyDescent="0.2">
      <c r="A55" s="7" t="s">
        <v>570</v>
      </c>
      <c r="B55" s="65">
        <v>28</v>
      </c>
      <c r="C55" s="34">
        <f>IF(B59=0, "-", B55/B59)</f>
        <v>7.4866310160427801E-2</v>
      </c>
      <c r="D55" s="65">
        <v>14</v>
      </c>
      <c r="E55" s="9">
        <f>IF(D59=0, "-", D55/D59)</f>
        <v>3.6649214659685861E-2</v>
      </c>
      <c r="F55" s="81">
        <v>113</v>
      </c>
      <c r="G55" s="34">
        <f>IF(F59=0, "-", F55/F59)</f>
        <v>6.5469293163383541E-2</v>
      </c>
      <c r="H55" s="65">
        <v>43</v>
      </c>
      <c r="I55" s="9">
        <f>IF(H59=0, "-", H55/H59)</f>
        <v>2.8049575994781473E-2</v>
      </c>
      <c r="J55" s="8">
        <f t="shared" si="4"/>
        <v>1</v>
      </c>
      <c r="K55" s="9">
        <f t="shared" si="5"/>
        <v>1.6279069767441861</v>
      </c>
    </row>
    <row r="56" spans="1:11" x14ac:dyDescent="0.2">
      <c r="A56" s="7" t="s">
        <v>571</v>
      </c>
      <c r="B56" s="65">
        <v>58</v>
      </c>
      <c r="C56" s="34">
        <f>IF(B59=0, "-", B56/B59)</f>
        <v>0.15508021390374332</v>
      </c>
      <c r="D56" s="65">
        <v>35</v>
      </c>
      <c r="E56" s="9">
        <f>IF(D59=0, "-", D56/D59)</f>
        <v>9.1623036649214659E-2</v>
      </c>
      <c r="F56" s="81">
        <v>221</v>
      </c>
      <c r="G56" s="34">
        <f>IF(F59=0, "-", F56/F59)</f>
        <v>0.12804171494785632</v>
      </c>
      <c r="H56" s="65">
        <v>137</v>
      </c>
      <c r="I56" s="9">
        <f>IF(H59=0, "-", H56/H59)</f>
        <v>8.936725375081539E-2</v>
      </c>
      <c r="J56" s="8">
        <f t="shared" si="4"/>
        <v>0.65714285714285714</v>
      </c>
      <c r="K56" s="9">
        <f t="shared" si="5"/>
        <v>0.61313868613138689</v>
      </c>
    </row>
    <row r="57" spans="1:11" x14ac:dyDescent="0.2">
      <c r="A57" s="7" t="s">
        <v>572</v>
      </c>
      <c r="B57" s="65">
        <v>2</v>
      </c>
      <c r="C57" s="34">
        <f>IF(B59=0, "-", B57/B59)</f>
        <v>5.3475935828877002E-3</v>
      </c>
      <c r="D57" s="65">
        <v>9</v>
      </c>
      <c r="E57" s="9">
        <f>IF(D59=0, "-", D57/D59)</f>
        <v>2.356020942408377E-2</v>
      </c>
      <c r="F57" s="81">
        <v>29</v>
      </c>
      <c r="G57" s="34">
        <f>IF(F59=0, "-", F57/F59)</f>
        <v>1.6801853997682505E-2</v>
      </c>
      <c r="H57" s="65">
        <v>38</v>
      </c>
      <c r="I57" s="9">
        <f>IF(H59=0, "-", H57/H59)</f>
        <v>2.4787997390737115E-2</v>
      </c>
      <c r="J57" s="8">
        <f t="shared" si="4"/>
        <v>-0.77777777777777779</v>
      </c>
      <c r="K57" s="9">
        <f t="shared" si="5"/>
        <v>-0.23684210526315788</v>
      </c>
    </row>
    <row r="58" spans="1:11" x14ac:dyDescent="0.2">
      <c r="A58" s="2"/>
      <c r="B58" s="68"/>
      <c r="C58" s="33"/>
      <c r="D58" s="68"/>
      <c r="E58" s="6"/>
      <c r="F58" s="82"/>
      <c r="G58" s="33"/>
      <c r="H58" s="68"/>
      <c r="I58" s="6"/>
      <c r="J58" s="5"/>
      <c r="K58" s="6"/>
    </row>
    <row r="59" spans="1:11" s="43" customFormat="1" x14ac:dyDescent="0.2">
      <c r="A59" s="162" t="s">
        <v>623</v>
      </c>
      <c r="B59" s="71">
        <f>SUM(B42:B58)</f>
        <v>374</v>
      </c>
      <c r="C59" s="40">
        <f>B59/32027</f>
        <v>1.1677646985356106E-2</v>
      </c>
      <c r="D59" s="71">
        <f>SUM(D42:D58)</f>
        <v>382</v>
      </c>
      <c r="E59" s="41">
        <f>D59/34633</f>
        <v>1.1029942540351688E-2</v>
      </c>
      <c r="F59" s="77">
        <f>SUM(F42:F58)</f>
        <v>1726</v>
      </c>
      <c r="G59" s="42">
        <f>F59/169835</f>
        <v>1.016280507551447E-2</v>
      </c>
      <c r="H59" s="71">
        <f>SUM(H42:H58)</f>
        <v>1533</v>
      </c>
      <c r="I59" s="41">
        <f>H59/181900</f>
        <v>8.4277075316107758E-3</v>
      </c>
      <c r="J59" s="37">
        <f>IF(D59=0, "-", IF((B59-D59)/D59&lt;10, (B59-D59)/D59, "&gt;999%"))</f>
        <v>-2.0942408376963352E-2</v>
      </c>
      <c r="K59" s="38">
        <f>IF(H59=0, "-", IF((F59-H59)/H59&lt;10, (F59-H59)/H59, "&gt;999%"))</f>
        <v>0.12589693411611219</v>
      </c>
    </row>
    <row r="60" spans="1:11" x14ac:dyDescent="0.2">
      <c r="B60" s="83"/>
      <c r="D60" s="83"/>
      <c r="F60" s="83"/>
      <c r="H60" s="83"/>
    </row>
    <row r="61" spans="1:11" x14ac:dyDescent="0.2">
      <c r="A61" s="27" t="s">
        <v>622</v>
      </c>
      <c r="B61" s="71">
        <v>1588</v>
      </c>
      <c r="C61" s="40">
        <f>B61/32027</f>
        <v>4.9583164205201861E-2</v>
      </c>
      <c r="D61" s="71">
        <v>1576</v>
      </c>
      <c r="E61" s="41">
        <f>D61/34633</f>
        <v>4.5505731527733663E-2</v>
      </c>
      <c r="F61" s="77">
        <v>6993</v>
      </c>
      <c r="G61" s="42">
        <f>F61/169835</f>
        <v>4.1175258338976062E-2</v>
      </c>
      <c r="H61" s="71">
        <v>6508</v>
      </c>
      <c r="I61" s="41">
        <f>H61/181900</f>
        <v>3.5777899945024741E-2</v>
      </c>
      <c r="J61" s="37">
        <f>IF(D61=0, "-", IF((B61-D61)/D61&lt;10, (B61-D61)/D61, "&gt;999%"))</f>
        <v>7.6142131979695434E-3</v>
      </c>
      <c r="K61" s="38">
        <f>IF(H61=0, "-", IF((F61-H61)/H61&lt;10, (F61-H61)/H61, "&gt;999%"))</f>
        <v>7.4523663183773819E-2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0"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61"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3"/>
  <sheetViews>
    <sheetView tabSelected="1" zoomScaleNormal="100" workbookViewId="0">
      <selection activeCell="M1" sqref="M1"/>
    </sheetView>
  </sheetViews>
  <sheetFormatPr defaultRowHeight="12.75" x14ac:dyDescent="0.2"/>
  <cols>
    <col min="1" max="1" width="26.42578125" bestFit="1" customWidth="1"/>
    <col min="2" max="11" width="8.42578125" customWidth="1"/>
  </cols>
  <sheetData>
    <row r="1" spans="1:11" s="52" customFormat="1" ht="20.25" x14ac:dyDescent="0.3">
      <c r="A1" s="4" t="s">
        <v>10</v>
      </c>
      <c r="B1" s="198" t="s">
        <v>629</v>
      </c>
      <c r="C1" s="198"/>
      <c r="D1" s="198"/>
      <c r="E1" s="199"/>
      <c r="F1" s="199"/>
      <c r="G1" s="199"/>
      <c r="H1" s="199"/>
      <c r="I1" s="199"/>
      <c r="J1" s="199"/>
      <c r="K1" s="199"/>
    </row>
    <row r="2" spans="1:11" s="52" customFormat="1" ht="20.25" x14ac:dyDescent="0.3">
      <c r="A2" s="4" t="s">
        <v>109</v>
      </c>
      <c r="B2" s="202" t="s">
        <v>100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40</v>
      </c>
      <c r="B7" s="65">
        <v>11</v>
      </c>
      <c r="C7" s="39">
        <f>IF(B33=0, "-", B7/B33)</f>
        <v>6.9269521410579345E-3</v>
      </c>
      <c r="D7" s="65">
        <v>15</v>
      </c>
      <c r="E7" s="21">
        <f>IF(D33=0, "-", D7/D33)</f>
        <v>9.5177664974619297E-3</v>
      </c>
      <c r="F7" s="81">
        <v>46</v>
      </c>
      <c r="G7" s="39">
        <f>IF(F33=0, "-", F7/F33)</f>
        <v>6.5780065780065783E-3</v>
      </c>
      <c r="H7" s="65">
        <v>78</v>
      </c>
      <c r="I7" s="21">
        <f>IF(H33=0, "-", H7/H33)</f>
        <v>1.1985248924400737E-2</v>
      </c>
      <c r="J7" s="20">
        <f t="shared" ref="J7:J31" si="0">IF(D7=0, "-", IF((B7-D7)/D7&lt;10, (B7-D7)/D7, "&gt;999%"))</f>
        <v>-0.26666666666666666</v>
      </c>
      <c r="K7" s="21">
        <f t="shared" ref="K7:K31" si="1">IF(H7=0, "-", IF((F7-H7)/H7&lt;10, (F7-H7)/H7, "&gt;999%"))</f>
        <v>-0.41025641025641024</v>
      </c>
    </row>
    <row r="8" spans="1:11" x14ac:dyDescent="0.2">
      <c r="A8" s="7" t="s">
        <v>41</v>
      </c>
      <c r="B8" s="65">
        <v>2</v>
      </c>
      <c r="C8" s="39">
        <f>IF(B33=0, "-", B8/B33)</f>
        <v>1.2594458438287153E-3</v>
      </c>
      <c r="D8" s="65">
        <v>20</v>
      </c>
      <c r="E8" s="21">
        <f>IF(D33=0, "-", D8/D33)</f>
        <v>1.2690355329949238E-2</v>
      </c>
      <c r="F8" s="81">
        <v>2</v>
      </c>
      <c r="G8" s="39">
        <f>IF(F33=0, "-", F8/F33)</f>
        <v>2.8600028600028602E-4</v>
      </c>
      <c r="H8" s="65">
        <v>65</v>
      </c>
      <c r="I8" s="21">
        <f>IF(H33=0, "-", H8/H33)</f>
        <v>9.9877074370006147E-3</v>
      </c>
      <c r="J8" s="20">
        <f t="shared" si="0"/>
        <v>-0.9</v>
      </c>
      <c r="K8" s="21">
        <f t="shared" si="1"/>
        <v>-0.96923076923076923</v>
      </c>
    </row>
    <row r="9" spans="1:11" x14ac:dyDescent="0.2">
      <c r="A9" s="7" t="s">
        <v>44</v>
      </c>
      <c r="B9" s="65">
        <v>21</v>
      </c>
      <c r="C9" s="39">
        <f>IF(B33=0, "-", B9/B33)</f>
        <v>1.3224181360201511E-2</v>
      </c>
      <c r="D9" s="65">
        <v>14</v>
      </c>
      <c r="E9" s="21">
        <f>IF(D33=0, "-", D9/D33)</f>
        <v>8.8832487309644676E-3</v>
      </c>
      <c r="F9" s="81">
        <v>129</v>
      </c>
      <c r="G9" s="39">
        <f>IF(F33=0, "-", F9/F33)</f>
        <v>1.8447018447018446E-2</v>
      </c>
      <c r="H9" s="65">
        <v>160</v>
      </c>
      <c r="I9" s="21">
        <f>IF(H33=0, "-", H9/H33)</f>
        <v>2.4585125998770743E-2</v>
      </c>
      <c r="J9" s="20">
        <f t="shared" si="0"/>
        <v>0.5</v>
      </c>
      <c r="K9" s="21">
        <f t="shared" si="1"/>
        <v>-0.19375000000000001</v>
      </c>
    </row>
    <row r="10" spans="1:11" x14ac:dyDescent="0.2">
      <c r="A10" s="7" t="s">
        <v>45</v>
      </c>
      <c r="B10" s="65">
        <v>11</v>
      </c>
      <c r="C10" s="39">
        <f>IF(B33=0, "-", B10/B33)</f>
        <v>6.9269521410579345E-3</v>
      </c>
      <c r="D10" s="65">
        <v>43</v>
      </c>
      <c r="E10" s="21">
        <f>IF(D33=0, "-", D10/D33)</f>
        <v>2.7284263959390861E-2</v>
      </c>
      <c r="F10" s="81">
        <v>83</v>
      </c>
      <c r="G10" s="39">
        <f>IF(F33=0, "-", F10/F33)</f>
        <v>1.1869011869011868E-2</v>
      </c>
      <c r="H10" s="65">
        <v>297</v>
      </c>
      <c r="I10" s="21">
        <f>IF(H33=0, "-", H10/H33)</f>
        <v>4.5636140135218196E-2</v>
      </c>
      <c r="J10" s="20">
        <f t="shared" si="0"/>
        <v>-0.7441860465116279</v>
      </c>
      <c r="K10" s="21">
        <f t="shared" si="1"/>
        <v>-0.72053872053872059</v>
      </c>
    </row>
    <row r="11" spans="1:11" x14ac:dyDescent="0.2">
      <c r="A11" s="7" t="s">
        <v>46</v>
      </c>
      <c r="B11" s="65">
        <v>12</v>
      </c>
      <c r="C11" s="39">
        <f>IF(B33=0, "-", B11/B33)</f>
        <v>7.556675062972292E-3</v>
      </c>
      <c r="D11" s="65">
        <v>10</v>
      </c>
      <c r="E11" s="21">
        <f>IF(D33=0, "-", D11/D33)</f>
        <v>6.3451776649746192E-3</v>
      </c>
      <c r="F11" s="81">
        <v>62</v>
      </c>
      <c r="G11" s="39">
        <f>IF(F33=0, "-", F11/F33)</f>
        <v>8.8660088660088652E-3</v>
      </c>
      <c r="H11" s="65">
        <v>47</v>
      </c>
      <c r="I11" s="21">
        <f>IF(H33=0, "-", H11/H33)</f>
        <v>7.2218807621389058E-3</v>
      </c>
      <c r="J11" s="20">
        <f t="shared" si="0"/>
        <v>0.2</v>
      </c>
      <c r="K11" s="21">
        <f t="shared" si="1"/>
        <v>0.31914893617021278</v>
      </c>
    </row>
    <row r="12" spans="1:11" x14ac:dyDescent="0.2">
      <c r="A12" s="7" t="s">
        <v>47</v>
      </c>
      <c r="B12" s="65">
        <v>120</v>
      </c>
      <c r="C12" s="39">
        <f>IF(B33=0, "-", B12/B33)</f>
        <v>7.5566750629722929E-2</v>
      </c>
      <c r="D12" s="65">
        <v>218</v>
      </c>
      <c r="E12" s="21">
        <f>IF(D33=0, "-", D12/D33)</f>
        <v>0.1383248730964467</v>
      </c>
      <c r="F12" s="81">
        <v>743</v>
      </c>
      <c r="G12" s="39">
        <f>IF(F33=0, "-", F12/F33)</f>
        <v>0.10624910624910625</v>
      </c>
      <c r="H12" s="65">
        <v>750</v>
      </c>
      <c r="I12" s="21">
        <f>IF(H33=0, "-", H12/H33)</f>
        <v>0.11524277811923786</v>
      </c>
      <c r="J12" s="20">
        <f t="shared" si="0"/>
        <v>-0.44954128440366975</v>
      </c>
      <c r="K12" s="21">
        <f t="shared" si="1"/>
        <v>-9.3333333333333341E-3</v>
      </c>
    </row>
    <row r="13" spans="1:11" x14ac:dyDescent="0.2">
      <c r="A13" s="7" t="s">
        <v>50</v>
      </c>
      <c r="B13" s="65">
        <v>280</v>
      </c>
      <c r="C13" s="39">
        <f>IF(B33=0, "-", B13/B33)</f>
        <v>0.17632241813602015</v>
      </c>
      <c r="D13" s="65">
        <v>267</v>
      </c>
      <c r="E13" s="21">
        <f>IF(D33=0, "-", D13/D33)</f>
        <v>0.16941624365482233</v>
      </c>
      <c r="F13" s="81">
        <v>1356</v>
      </c>
      <c r="G13" s="39">
        <f>IF(F33=0, "-", F13/F33)</f>
        <v>0.19390819390819392</v>
      </c>
      <c r="H13" s="65">
        <v>1202</v>
      </c>
      <c r="I13" s="21">
        <f>IF(H33=0, "-", H13/H33)</f>
        <v>0.18469575906576521</v>
      </c>
      <c r="J13" s="20">
        <f t="shared" si="0"/>
        <v>4.8689138576779027E-2</v>
      </c>
      <c r="K13" s="21">
        <f t="shared" si="1"/>
        <v>0.1281198003327787</v>
      </c>
    </row>
    <row r="14" spans="1:11" x14ac:dyDescent="0.2">
      <c r="A14" s="7" t="s">
        <v>53</v>
      </c>
      <c r="B14" s="65">
        <v>7</v>
      </c>
      <c r="C14" s="39">
        <f>IF(B33=0, "-", B14/B33)</f>
        <v>4.4080604534005039E-3</v>
      </c>
      <c r="D14" s="65">
        <v>5</v>
      </c>
      <c r="E14" s="21">
        <f>IF(D33=0, "-", D14/D33)</f>
        <v>3.1725888324873096E-3</v>
      </c>
      <c r="F14" s="81">
        <v>40</v>
      </c>
      <c r="G14" s="39">
        <f>IF(F33=0, "-", F14/F33)</f>
        <v>5.7200057200057202E-3</v>
      </c>
      <c r="H14" s="65">
        <v>35</v>
      </c>
      <c r="I14" s="21">
        <f>IF(H33=0, "-", H14/H33)</f>
        <v>5.3779963122310998E-3</v>
      </c>
      <c r="J14" s="20">
        <f t="shared" si="0"/>
        <v>0.4</v>
      </c>
      <c r="K14" s="21">
        <f t="shared" si="1"/>
        <v>0.14285714285714285</v>
      </c>
    </row>
    <row r="15" spans="1:11" x14ac:dyDescent="0.2">
      <c r="A15" s="7" t="s">
        <v>54</v>
      </c>
      <c r="B15" s="65">
        <v>0</v>
      </c>
      <c r="C15" s="39">
        <f>IF(B33=0, "-", B15/B33)</f>
        <v>0</v>
      </c>
      <c r="D15" s="65">
        <v>1</v>
      </c>
      <c r="E15" s="21">
        <f>IF(D33=0, "-", D15/D33)</f>
        <v>6.3451776649746188E-4</v>
      </c>
      <c r="F15" s="81">
        <v>0</v>
      </c>
      <c r="G15" s="39">
        <f>IF(F33=0, "-", F15/F33)</f>
        <v>0</v>
      </c>
      <c r="H15" s="65">
        <v>8</v>
      </c>
      <c r="I15" s="21">
        <f>IF(H33=0, "-", H15/H33)</f>
        <v>1.2292562999385371E-3</v>
      </c>
      <c r="J15" s="20">
        <f t="shared" si="0"/>
        <v>-1</v>
      </c>
      <c r="K15" s="21">
        <f t="shared" si="1"/>
        <v>-1</v>
      </c>
    </row>
    <row r="16" spans="1:11" x14ac:dyDescent="0.2">
      <c r="A16" s="7" t="s">
        <v>55</v>
      </c>
      <c r="B16" s="65">
        <v>519</v>
      </c>
      <c r="C16" s="39">
        <f>IF(B33=0, "-", B16/B33)</f>
        <v>0.32682619647355166</v>
      </c>
      <c r="D16" s="65">
        <v>345</v>
      </c>
      <c r="E16" s="21">
        <f>IF(D33=0, "-", D16/D33)</f>
        <v>0.21890862944162437</v>
      </c>
      <c r="F16" s="81">
        <v>1929</v>
      </c>
      <c r="G16" s="39">
        <f>IF(F33=0, "-", F16/F33)</f>
        <v>0.27584727584727586</v>
      </c>
      <c r="H16" s="65">
        <v>1517</v>
      </c>
      <c r="I16" s="21">
        <f>IF(H33=0, "-", H16/H33)</f>
        <v>0.23309772587584512</v>
      </c>
      <c r="J16" s="20">
        <f t="shared" si="0"/>
        <v>0.5043478260869565</v>
      </c>
      <c r="K16" s="21">
        <f t="shared" si="1"/>
        <v>0.27158866183256425</v>
      </c>
    </row>
    <row r="17" spans="1:11" x14ac:dyDescent="0.2">
      <c r="A17" s="7" t="s">
        <v>58</v>
      </c>
      <c r="B17" s="65">
        <v>85</v>
      </c>
      <c r="C17" s="39">
        <f>IF(B33=0, "-", B17/B33)</f>
        <v>5.35264483627204E-2</v>
      </c>
      <c r="D17" s="65">
        <v>69</v>
      </c>
      <c r="E17" s="21">
        <f>IF(D33=0, "-", D17/D33)</f>
        <v>4.3781725888324872E-2</v>
      </c>
      <c r="F17" s="81">
        <v>283</v>
      </c>
      <c r="G17" s="39">
        <f>IF(F33=0, "-", F17/F33)</f>
        <v>4.0469040469040471E-2</v>
      </c>
      <c r="H17" s="65">
        <v>253</v>
      </c>
      <c r="I17" s="21">
        <f>IF(H33=0, "-", H17/H33)</f>
        <v>3.8875230485556238E-2</v>
      </c>
      <c r="J17" s="20">
        <f t="shared" si="0"/>
        <v>0.2318840579710145</v>
      </c>
      <c r="K17" s="21">
        <f t="shared" si="1"/>
        <v>0.11857707509881422</v>
      </c>
    </row>
    <row r="18" spans="1:11" x14ac:dyDescent="0.2">
      <c r="A18" s="7" t="s">
        <v>61</v>
      </c>
      <c r="B18" s="65">
        <v>72</v>
      </c>
      <c r="C18" s="39">
        <f>IF(B33=0, "-", B18/B33)</f>
        <v>4.534005037783375E-2</v>
      </c>
      <c r="D18" s="65">
        <v>94</v>
      </c>
      <c r="E18" s="21">
        <f>IF(D33=0, "-", D18/D33)</f>
        <v>5.964467005076142E-2</v>
      </c>
      <c r="F18" s="81">
        <v>374</v>
      </c>
      <c r="G18" s="39">
        <f>IF(F33=0, "-", F18/F33)</f>
        <v>5.3482053482053482E-2</v>
      </c>
      <c r="H18" s="65">
        <v>341</v>
      </c>
      <c r="I18" s="21">
        <f>IF(H33=0, "-", H18/H33)</f>
        <v>5.2397049784880148E-2</v>
      </c>
      <c r="J18" s="20">
        <f t="shared" si="0"/>
        <v>-0.23404255319148937</v>
      </c>
      <c r="K18" s="21">
        <f t="shared" si="1"/>
        <v>9.6774193548387094E-2</v>
      </c>
    </row>
    <row r="19" spans="1:11" x14ac:dyDescent="0.2">
      <c r="A19" s="7" t="s">
        <v>65</v>
      </c>
      <c r="B19" s="65">
        <v>71</v>
      </c>
      <c r="C19" s="39">
        <f>IF(B33=0, "-", B19/B33)</f>
        <v>4.4710327455919394E-2</v>
      </c>
      <c r="D19" s="65">
        <v>112</v>
      </c>
      <c r="E19" s="21">
        <f>IF(D33=0, "-", D19/D33)</f>
        <v>7.1065989847715741E-2</v>
      </c>
      <c r="F19" s="81">
        <v>575</v>
      </c>
      <c r="G19" s="39">
        <f>IF(F33=0, "-", F19/F33)</f>
        <v>8.2225082225082222E-2</v>
      </c>
      <c r="H19" s="65">
        <v>359</v>
      </c>
      <c r="I19" s="21">
        <f>IF(H33=0, "-", H19/H33)</f>
        <v>5.5162876459741855E-2</v>
      </c>
      <c r="J19" s="20">
        <f t="shared" si="0"/>
        <v>-0.36607142857142855</v>
      </c>
      <c r="K19" s="21">
        <f t="shared" si="1"/>
        <v>0.60167130919220058</v>
      </c>
    </row>
    <row r="20" spans="1:11" x14ac:dyDescent="0.2">
      <c r="A20" s="7" t="s">
        <v>68</v>
      </c>
      <c r="B20" s="65">
        <v>17</v>
      </c>
      <c r="C20" s="39">
        <f>IF(B33=0, "-", B20/B33)</f>
        <v>1.0705289672544081E-2</v>
      </c>
      <c r="D20" s="65">
        <v>14</v>
      </c>
      <c r="E20" s="21">
        <f>IF(D33=0, "-", D20/D33)</f>
        <v>8.8832487309644676E-3</v>
      </c>
      <c r="F20" s="81">
        <v>87</v>
      </c>
      <c r="G20" s="39">
        <f>IF(F33=0, "-", F20/F33)</f>
        <v>1.2441012441012441E-2</v>
      </c>
      <c r="H20" s="65">
        <v>82</v>
      </c>
      <c r="I20" s="21">
        <f>IF(H33=0, "-", H20/H33)</f>
        <v>1.2599877074370006E-2</v>
      </c>
      <c r="J20" s="20">
        <f t="shared" si="0"/>
        <v>0.21428571428571427</v>
      </c>
      <c r="K20" s="21">
        <f t="shared" si="1"/>
        <v>6.097560975609756E-2</v>
      </c>
    </row>
    <row r="21" spans="1:11" x14ac:dyDescent="0.2">
      <c r="A21" s="7" t="s">
        <v>69</v>
      </c>
      <c r="B21" s="65">
        <v>6</v>
      </c>
      <c r="C21" s="39">
        <f>IF(B33=0, "-", B21/B33)</f>
        <v>3.778337531486146E-3</v>
      </c>
      <c r="D21" s="65">
        <v>7</v>
      </c>
      <c r="E21" s="21">
        <f>IF(D33=0, "-", D21/D33)</f>
        <v>4.4416243654822338E-3</v>
      </c>
      <c r="F21" s="81">
        <v>32</v>
      </c>
      <c r="G21" s="39">
        <f>IF(F33=0, "-", F21/F33)</f>
        <v>4.5760045760045763E-3</v>
      </c>
      <c r="H21" s="65">
        <v>26</v>
      </c>
      <c r="I21" s="21">
        <f>IF(H33=0, "-", H21/H33)</f>
        <v>3.9950829748002462E-3</v>
      </c>
      <c r="J21" s="20">
        <f t="shared" si="0"/>
        <v>-0.14285714285714285</v>
      </c>
      <c r="K21" s="21">
        <f t="shared" si="1"/>
        <v>0.23076923076923078</v>
      </c>
    </row>
    <row r="22" spans="1:11" x14ac:dyDescent="0.2">
      <c r="A22" s="7" t="s">
        <v>74</v>
      </c>
      <c r="B22" s="65">
        <v>34</v>
      </c>
      <c r="C22" s="39">
        <f>IF(B33=0, "-", B22/B33)</f>
        <v>2.1410579345088162E-2</v>
      </c>
      <c r="D22" s="65">
        <v>44</v>
      </c>
      <c r="E22" s="21">
        <f>IF(D33=0, "-", D22/D33)</f>
        <v>2.7918781725888325E-2</v>
      </c>
      <c r="F22" s="81">
        <v>117</v>
      </c>
      <c r="G22" s="39">
        <f>IF(F33=0, "-", F22/F33)</f>
        <v>1.6731016731016731E-2</v>
      </c>
      <c r="H22" s="65">
        <v>138</v>
      </c>
      <c r="I22" s="21">
        <f>IF(H33=0, "-", H22/H33)</f>
        <v>2.1204671173939767E-2</v>
      </c>
      <c r="J22" s="20">
        <f t="shared" si="0"/>
        <v>-0.22727272727272727</v>
      </c>
      <c r="K22" s="21">
        <f t="shared" si="1"/>
        <v>-0.15217391304347827</v>
      </c>
    </row>
    <row r="23" spans="1:11" x14ac:dyDescent="0.2">
      <c r="A23" s="7" t="s">
        <v>75</v>
      </c>
      <c r="B23" s="65">
        <v>55</v>
      </c>
      <c r="C23" s="39">
        <f>IF(B33=0, "-", B23/B33)</f>
        <v>3.4634760705289674E-2</v>
      </c>
      <c r="D23" s="65">
        <v>83</v>
      </c>
      <c r="E23" s="21">
        <f>IF(D33=0, "-", D23/D33)</f>
        <v>5.2664974619289338E-2</v>
      </c>
      <c r="F23" s="81">
        <v>231</v>
      </c>
      <c r="G23" s="39">
        <f>IF(F33=0, "-", F23/F33)</f>
        <v>3.3033033033033031E-2</v>
      </c>
      <c r="H23" s="65">
        <v>344</v>
      </c>
      <c r="I23" s="21">
        <f>IF(H33=0, "-", H23/H33)</f>
        <v>5.2858020897357097E-2</v>
      </c>
      <c r="J23" s="20">
        <f t="shared" si="0"/>
        <v>-0.33734939759036142</v>
      </c>
      <c r="K23" s="21">
        <f t="shared" si="1"/>
        <v>-0.32848837209302323</v>
      </c>
    </row>
    <row r="24" spans="1:11" x14ac:dyDescent="0.2">
      <c r="A24" s="7" t="s">
        <v>80</v>
      </c>
      <c r="B24" s="65">
        <v>0</v>
      </c>
      <c r="C24" s="39">
        <f>IF(B33=0, "-", B24/B33)</f>
        <v>0</v>
      </c>
      <c r="D24" s="65">
        <v>2</v>
      </c>
      <c r="E24" s="21">
        <f>IF(D33=0, "-", D24/D33)</f>
        <v>1.2690355329949238E-3</v>
      </c>
      <c r="F24" s="81">
        <v>6</v>
      </c>
      <c r="G24" s="39">
        <f>IF(F33=0, "-", F24/F33)</f>
        <v>8.5800085800085801E-4</v>
      </c>
      <c r="H24" s="65">
        <v>14</v>
      </c>
      <c r="I24" s="21">
        <f>IF(H33=0, "-", H24/H33)</f>
        <v>2.1511985248924403E-3</v>
      </c>
      <c r="J24" s="20">
        <f t="shared" si="0"/>
        <v>-1</v>
      </c>
      <c r="K24" s="21">
        <f t="shared" si="1"/>
        <v>-0.5714285714285714</v>
      </c>
    </row>
    <row r="25" spans="1:11" x14ac:dyDescent="0.2">
      <c r="A25" s="7" t="s">
        <v>84</v>
      </c>
      <c r="B25" s="65">
        <v>102</v>
      </c>
      <c r="C25" s="39">
        <f>IF(B33=0, "-", B25/B33)</f>
        <v>6.4231738035264482E-2</v>
      </c>
      <c r="D25" s="65">
        <v>75</v>
      </c>
      <c r="E25" s="21">
        <f>IF(D33=0, "-", D25/D33)</f>
        <v>4.7588832487309642E-2</v>
      </c>
      <c r="F25" s="81">
        <v>248</v>
      </c>
      <c r="G25" s="39">
        <f>IF(F33=0, "-", F25/F33)</f>
        <v>3.5464035464035461E-2</v>
      </c>
      <c r="H25" s="65">
        <v>181</v>
      </c>
      <c r="I25" s="21">
        <f>IF(H33=0, "-", H25/H33)</f>
        <v>2.7811923786109402E-2</v>
      </c>
      <c r="J25" s="20">
        <f t="shared" si="0"/>
        <v>0.36</v>
      </c>
      <c r="K25" s="21">
        <f t="shared" si="1"/>
        <v>0.37016574585635359</v>
      </c>
    </row>
    <row r="26" spans="1:11" x14ac:dyDescent="0.2">
      <c r="A26" s="7" t="s">
        <v>86</v>
      </c>
      <c r="B26" s="65">
        <v>32</v>
      </c>
      <c r="C26" s="39">
        <f>IF(B33=0, "-", B26/B33)</f>
        <v>2.0151133501259445E-2</v>
      </c>
      <c r="D26" s="65">
        <v>24</v>
      </c>
      <c r="E26" s="21">
        <f>IF(D33=0, "-", D26/D33)</f>
        <v>1.5228426395939087E-2</v>
      </c>
      <c r="F26" s="81">
        <v>134</v>
      </c>
      <c r="G26" s="39">
        <f>IF(F33=0, "-", F26/F33)</f>
        <v>1.9162019162019161E-2</v>
      </c>
      <c r="H26" s="65">
        <v>130</v>
      </c>
      <c r="I26" s="21">
        <f>IF(H33=0, "-", H26/H33)</f>
        <v>1.9975414874001229E-2</v>
      </c>
      <c r="J26" s="20">
        <f t="shared" si="0"/>
        <v>0.33333333333333331</v>
      </c>
      <c r="K26" s="21">
        <f t="shared" si="1"/>
        <v>3.0769230769230771E-2</v>
      </c>
    </row>
    <row r="27" spans="1:11" x14ac:dyDescent="0.2">
      <c r="A27" s="7" t="s">
        <v>87</v>
      </c>
      <c r="B27" s="65">
        <v>0</v>
      </c>
      <c r="C27" s="39">
        <f>IF(B33=0, "-", B27/B33)</f>
        <v>0</v>
      </c>
      <c r="D27" s="65">
        <v>0</v>
      </c>
      <c r="E27" s="21">
        <f>IF(D33=0, "-", D27/D33)</f>
        <v>0</v>
      </c>
      <c r="F27" s="81">
        <v>1</v>
      </c>
      <c r="G27" s="39">
        <f>IF(F33=0, "-", F27/F33)</f>
        <v>1.4300014300014301E-4</v>
      </c>
      <c r="H27" s="65">
        <v>0</v>
      </c>
      <c r="I27" s="21">
        <f>IF(H33=0, "-", H27/H33)</f>
        <v>0</v>
      </c>
      <c r="J27" s="20" t="str">
        <f t="shared" si="0"/>
        <v>-</v>
      </c>
      <c r="K27" s="21" t="str">
        <f t="shared" si="1"/>
        <v>-</v>
      </c>
    </row>
    <row r="28" spans="1:11" x14ac:dyDescent="0.2">
      <c r="A28" s="7" t="s">
        <v>94</v>
      </c>
      <c r="B28" s="65">
        <v>37</v>
      </c>
      <c r="C28" s="39">
        <f>IF(B33=0, "-", B28/B33)</f>
        <v>2.3299748110831235E-2</v>
      </c>
      <c r="D28" s="65">
        <v>15</v>
      </c>
      <c r="E28" s="21">
        <f>IF(D33=0, "-", D28/D33)</f>
        <v>9.5177664974619297E-3</v>
      </c>
      <c r="F28" s="81">
        <v>132</v>
      </c>
      <c r="G28" s="39">
        <f>IF(F33=0, "-", F28/F33)</f>
        <v>1.8876018876018877E-2</v>
      </c>
      <c r="H28" s="65">
        <v>59</v>
      </c>
      <c r="I28" s="21">
        <f>IF(H33=0, "-", H28/H33)</f>
        <v>9.0657652120467117E-3</v>
      </c>
      <c r="J28" s="20">
        <f t="shared" si="0"/>
        <v>1.4666666666666666</v>
      </c>
      <c r="K28" s="21">
        <f t="shared" si="1"/>
        <v>1.2372881355932204</v>
      </c>
    </row>
    <row r="29" spans="1:11" x14ac:dyDescent="0.2">
      <c r="A29" s="7" t="s">
        <v>95</v>
      </c>
      <c r="B29" s="65">
        <v>34</v>
      </c>
      <c r="C29" s="39">
        <f>IF(B33=0, "-", B29/B33)</f>
        <v>2.1410579345088162E-2</v>
      </c>
      <c r="D29" s="65">
        <v>54</v>
      </c>
      <c r="E29" s="21">
        <f>IF(D33=0, "-", D29/D33)</f>
        <v>3.4263959390862943E-2</v>
      </c>
      <c r="F29" s="81">
        <v>132</v>
      </c>
      <c r="G29" s="39">
        <f>IF(F33=0, "-", F29/F33)</f>
        <v>1.8876018876018877E-2</v>
      </c>
      <c r="H29" s="65">
        <v>241</v>
      </c>
      <c r="I29" s="21">
        <f>IF(H33=0, "-", H29/H33)</f>
        <v>3.7031346035648435E-2</v>
      </c>
      <c r="J29" s="20">
        <f t="shared" si="0"/>
        <v>-0.37037037037037035</v>
      </c>
      <c r="K29" s="21">
        <f t="shared" si="1"/>
        <v>-0.45228215767634855</v>
      </c>
    </row>
    <row r="30" spans="1:11" x14ac:dyDescent="0.2">
      <c r="A30" s="7" t="s">
        <v>97</v>
      </c>
      <c r="B30" s="65">
        <v>58</v>
      </c>
      <c r="C30" s="39">
        <f>IF(B33=0, "-", B30/B33)</f>
        <v>3.6523929471032744E-2</v>
      </c>
      <c r="D30" s="65">
        <v>36</v>
      </c>
      <c r="E30" s="21">
        <f>IF(D33=0, "-", D30/D33)</f>
        <v>2.2842639593908629E-2</v>
      </c>
      <c r="F30" s="81">
        <v>222</v>
      </c>
      <c r="G30" s="39">
        <f>IF(F33=0, "-", F30/F33)</f>
        <v>3.1746031746031744E-2</v>
      </c>
      <c r="H30" s="65">
        <v>143</v>
      </c>
      <c r="I30" s="21">
        <f>IF(H33=0, "-", H30/H33)</f>
        <v>2.1972956361401352E-2</v>
      </c>
      <c r="J30" s="20">
        <f t="shared" si="0"/>
        <v>0.61111111111111116</v>
      </c>
      <c r="K30" s="21">
        <f t="shared" si="1"/>
        <v>0.55244755244755239</v>
      </c>
    </row>
    <row r="31" spans="1:11" x14ac:dyDescent="0.2">
      <c r="A31" s="7" t="s">
        <v>98</v>
      </c>
      <c r="B31" s="65">
        <v>2</v>
      </c>
      <c r="C31" s="39">
        <f>IF(B33=0, "-", B31/B33)</f>
        <v>1.2594458438287153E-3</v>
      </c>
      <c r="D31" s="65">
        <v>9</v>
      </c>
      <c r="E31" s="21">
        <f>IF(D33=0, "-", D31/D33)</f>
        <v>5.7106598984771571E-3</v>
      </c>
      <c r="F31" s="81">
        <v>29</v>
      </c>
      <c r="G31" s="39">
        <f>IF(F33=0, "-", F31/F33)</f>
        <v>4.1470041470041468E-3</v>
      </c>
      <c r="H31" s="65">
        <v>38</v>
      </c>
      <c r="I31" s="21">
        <f>IF(H33=0, "-", H31/H33)</f>
        <v>5.8389674247080513E-3</v>
      </c>
      <c r="J31" s="20">
        <f t="shared" si="0"/>
        <v>-0.77777777777777779</v>
      </c>
      <c r="K31" s="21">
        <f t="shared" si="1"/>
        <v>-0.23684210526315788</v>
      </c>
    </row>
    <row r="32" spans="1:11" x14ac:dyDescent="0.2">
      <c r="A32" s="2"/>
      <c r="B32" s="68"/>
      <c r="C32" s="33"/>
      <c r="D32" s="68"/>
      <c r="E32" s="6"/>
      <c r="F32" s="82"/>
      <c r="G32" s="33"/>
      <c r="H32" s="68"/>
      <c r="I32" s="6"/>
      <c r="J32" s="5"/>
      <c r="K32" s="6"/>
    </row>
    <row r="33" spans="1:11" s="43" customFormat="1" x14ac:dyDescent="0.2">
      <c r="A33" s="162" t="s">
        <v>622</v>
      </c>
      <c r="B33" s="71">
        <f>SUM(B7:B32)</f>
        <v>1588</v>
      </c>
      <c r="C33" s="40">
        <v>1</v>
      </c>
      <c r="D33" s="71">
        <f>SUM(D7:D32)</f>
        <v>1576</v>
      </c>
      <c r="E33" s="41">
        <v>1</v>
      </c>
      <c r="F33" s="77">
        <f>SUM(F7:F32)</f>
        <v>6993</v>
      </c>
      <c r="G33" s="42">
        <v>1</v>
      </c>
      <c r="H33" s="71">
        <f>SUM(H7:H32)</f>
        <v>6508</v>
      </c>
      <c r="I33" s="41">
        <v>1</v>
      </c>
      <c r="J33" s="37">
        <f>IF(D33=0, "-", (B33-D33)/D33)</f>
        <v>7.6142131979695434E-3</v>
      </c>
      <c r="K33" s="38">
        <f>IF(H33=0, "-", (F33-H33)/H33)</f>
        <v>7.4523663183773819E-2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7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588"/>
  <sheetViews>
    <sheetView tabSelected="1"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109</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2022</v>
      </c>
      <c r="C5" s="58">
        <f>B5-1</f>
        <v>2021</v>
      </c>
      <c r="D5" s="57">
        <f>B5</f>
        <v>2022</v>
      </c>
      <c r="E5" s="58">
        <f>C5</f>
        <v>2021</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58" t="s">
        <v>252</v>
      </c>
      <c r="B8" s="65">
        <v>8</v>
      </c>
      <c r="C8" s="66">
        <v>7</v>
      </c>
      <c r="D8" s="65">
        <v>37</v>
      </c>
      <c r="E8" s="66">
        <v>43</v>
      </c>
      <c r="F8" s="67"/>
      <c r="G8" s="65">
        <f>B8-C8</f>
        <v>1</v>
      </c>
      <c r="H8" s="66">
        <f>D8-E8</f>
        <v>-6</v>
      </c>
      <c r="I8" s="20">
        <f>IF(C8=0, "-", IF(G8/C8&lt;10, G8/C8, "&gt;999%"))</f>
        <v>0.14285714285714285</v>
      </c>
      <c r="J8" s="21">
        <f>IF(E8=0, "-", IF(H8/E8&lt;10, H8/E8, "&gt;999%"))</f>
        <v>-0.13953488372093023</v>
      </c>
    </row>
    <row r="9" spans="1:10" x14ac:dyDescent="0.2">
      <c r="A9" s="158" t="s">
        <v>216</v>
      </c>
      <c r="B9" s="65">
        <v>0</v>
      </c>
      <c r="C9" s="66">
        <v>4</v>
      </c>
      <c r="D9" s="65">
        <v>0</v>
      </c>
      <c r="E9" s="66">
        <v>20</v>
      </c>
      <c r="F9" s="67"/>
      <c r="G9" s="65">
        <f>B9-C9</f>
        <v>-4</v>
      </c>
      <c r="H9" s="66">
        <f>D9-E9</f>
        <v>-20</v>
      </c>
      <c r="I9" s="20">
        <f>IF(C9=0, "-", IF(G9/C9&lt;10, G9/C9, "&gt;999%"))</f>
        <v>-1</v>
      </c>
      <c r="J9" s="21">
        <f>IF(E9=0, "-", IF(H9/E9&lt;10, H9/E9, "&gt;999%"))</f>
        <v>-1</v>
      </c>
    </row>
    <row r="10" spans="1:10" x14ac:dyDescent="0.2">
      <c r="A10" s="158" t="s">
        <v>410</v>
      </c>
      <c r="B10" s="65">
        <v>6</v>
      </c>
      <c r="C10" s="66">
        <v>4</v>
      </c>
      <c r="D10" s="65">
        <v>38</v>
      </c>
      <c r="E10" s="66">
        <v>11</v>
      </c>
      <c r="F10" s="67"/>
      <c r="G10" s="65">
        <f>B10-C10</f>
        <v>2</v>
      </c>
      <c r="H10" s="66">
        <f>D10-E10</f>
        <v>27</v>
      </c>
      <c r="I10" s="20">
        <f>IF(C10=0, "-", IF(G10/C10&lt;10, G10/C10, "&gt;999%"))</f>
        <v>0.5</v>
      </c>
      <c r="J10" s="21">
        <f>IF(E10=0, "-", IF(H10/E10&lt;10, H10/E10, "&gt;999%"))</f>
        <v>2.4545454545454546</v>
      </c>
    </row>
    <row r="11" spans="1:10" s="160" customFormat="1" x14ac:dyDescent="0.2">
      <c r="A11" s="178" t="s">
        <v>630</v>
      </c>
      <c r="B11" s="71">
        <v>14</v>
      </c>
      <c r="C11" s="72">
        <v>15</v>
      </c>
      <c r="D11" s="71">
        <v>75</v>
      </c>
      <c r="E11" s="72">
        <v>74</v>
      </c>
      <c r="F11" s="73"/>
      <c r="G11" s="71">
        <f>B11-C11</f>
        <v>-1</v>
      </c>
      <c r="H11" s="72">
        <f>D11-E11</f>
        <v>1</v>
      </c>
      <c r="I11" s="37">
        <f>IF(C11=0, "-", IF(G11/C11&lt;10, G11/C11, "&gt;999%"))</f>
        <v>-6.6666666666666666E-2</v>
      </c>
      <c r="J11" s="38">
        <f>IF(E11=0, "-", IF(H11/E11&lt;10, H11/E11, "&gt;999%"))</f>
        <v>1.3513513513513514E-2</v>
      </c>
    </row>
    <row r="12" spans="1:10" x14ac:dyDescent="0.2">
      <c r="A12" s="177"/>
      <c r="B12" s="143"/>
      <c r="C12" s="144"/>
      <c r="D12" s="143"/>
      <c r="E12" s="144"/>
      <c r="F12" s="145"/>
      <c r="G12" s="143"/>
      <c r="H12" s="144"/>
      <c r="I12" s="151"/>
      <c r="J12" s="152"/>
    </row>
    <row r="13" spans="1:10" s="139" customFormat="1" x14ac:dyDescent="0.2">
      <c r="A13" s="159" t="s">
        <v>32</v>
      </c>
      <c r="B13" s="65"/>
      <c r="C13" s="66"/>
      <c r="D13" s="65"/>
      <c r="E13" s="66"/>
      <c r="F13" s="67"/>
      <c r="G13" s="65"/>
      <c r="H13" s="66"/>
      <c r="I13" s="20"/>
      <c r="J13" s="21"/>
    </row>
    <row r="14" spans="1:10" x14ac:dyDescent="0.2">
      <c r="A14" s="158" t="s">
        <v>318</v>
      </c>
      <c r="B14" s="65">
        <v>0</v>
      </c>
      <c r="C14" s="66">
        <v>0</v>
      </c>
      <c r="D14" s="65">
        <v>1</v>
      </c>
      <c r="E14" s="66">
        <v>1</v>
      </c>
      <c r="F14" s="67"/>
      <c r="G14" s="65">
        <f>B14-C14</f>
        <v>0</v>
      </c>
      <c r="H14" s="66">
        <f>D14-E14</f>
        <v>0</v>
      </c>
      <c r="I14" s="20" t="str">
        <f>IF(C14=0, "-", IF(G14/C14&lt;10, G14/C14, "&gt;999%"))</f>
        <v>-</v>
      </c>
      <c r="J14" s="21">
        <f>IF(E14=0, "-", IF(H14/E14&lt;10, H14/E14, "&gt;999%"))</f>
        <v>0</v>
      </c>
    </row>
    <row r="15" spans="1:10" s="160" customFormat="1" x14ac:dyDescent="0.2">
      <c r="A15" s="178" t="s">
        <v>631</v>
      </c>
      <c r="B15" s="71">
        <v>0</v>
      </c>
      <c r="C15" s="72">
        <v>0</v>
      </c>
      <c r="D15" s="71">
        <v>1</v>
      </c>
      <c r="E15" s="72">
        <v>1</v>
      </c>
      <c r="F15" s="73"/>
      <c r="G15" s="71">
        <f>B15-C15</f>
        <v>0</v>
      </c>
      <c r="H15" s="72">
        <f>D15-E15</f>
        <v>0</v>
      </c>
      <c r="I15" s="37" t="str">
        <f>IF(C15=0, "-", IF(G15/C15&lt;10, G15/C15, "&gt;999%"))</f>
        <v>-</v>
      </c>
      <c r="J15" s="38">
        <f>IF(E15=0, "-", IF(H15/E15&lt;10, H15/E15, "&gt;999%"))</f>
        <v>0</v>
      </c>
    </row>
    <row r="16" spans="1:10" x14ac:dyDescent="0.2">
      <c r="A16" s="177"/>
      <c r="B16" s="143"/>
      <c r="C16" s="144"/>
      <c r="D16" s="143"/>
      <c r="E16" s="144"/>
      <c r="F16" s="145"/>
      <c r="G16" s="143"/>
      <c r="H16" s="144"/>
      <c r="I16" s="151"/>
      <c r="J16" s="152"/>
    </row>
    <row r="17" spans="1:10" s="139" customFormat="1" x14ac:dyDescent="0.2">
      <c r="A17" s="159" t="s">
        <v>33</v>
      </c>
      <c r="B17" s="65"/>
      <c r="C17" s="66"/>
      <c r="D17" s="65"/>
      <c r="E17" s="66"/>
      <c r="F17" s="67"/>
      <c r="G17" s="65"/>
      <c r="H17" s="66"/>
      <c r="I17" s="20"/>
      <c r="J17" s="21"/>
    </row>
    <row r="18" spans="1:10" x14ac:dyDescent="0.2">
      <c r="A18" s="158" t="s">
        <v>335</v>
      </c>
      <c r="B18" s="65">
        <v>7</v>
      </c>
      <c r="C18" s="66">
        <v>1</v>
      </c>
      <c r="D18" s="65">
        <v>16</v>
      </c>
      <c r="E18" s="66">
        <v>17</v>
      </c>
      <c r="F18" s="67"/>
      <c r="G18" s="65">
        <f>B18-C18</f>
        <v>6</v>
      </c>
      <c r="H18" s="66">
        <f>D18-E18</f>
        <v>-1</v>
      </c>
      <c r="I18" s="20">
        <f>IF(C18=0, "-", IF(G18/C18&lt;10, G18/C18, "&gt;999%"))</f>
        <v>6</v>
      </c>
      <c r="J18" s="21">
        <f>IF(E18=0, "-", IF(H18/E18&lt;10, H18/E18, "&gt;999%"))</f>
        <v>-5.8823529411764705E-2</v>
      </c>
    </row>
    <row r="19" spans="1:10" x14ac:dyDescent="0.2">
      <c r="A19" s="158" t="s">
        <v>472</v>
      </c>
      <c r="B19" s="65">
        <v>0</v>
      </c>
      <c r="C19" s="66">
        <v>1</v>
      </c>
      <c r="D19" s="65">
        <v>8</v>
      </c>
      <c r="E19" s="66">
        <v>11</v>
      </c>
      <c r="F19" s="67"/>
      <c r="G19" s="65">
        <f>B19-C19</f>
        <v>-1</v>
      </c>
      <c r="H19" s="66">
        <f>D19-E19</f>
        <v>-3</v>
      </c>
      <c r="I19" s="20">
        <f>IF(C19=0, "-", IF(G19/C19&lt;10, G19/C19, "&gt;999%"))</f>
        <v>-1</v>
      </c>
      <c r="J19" s="21">
        <f>IF(E19=0, "-", IF(H19/E19&lt;10, H19/E19, "&gt;999%"))</f>
        <v>-0.27272727272727271</v>
      </c>
    </row>
    <row r="20" spans="1:10" s="160" customFormat="1" x14ac:dyDescent="0.2">
      <c r="A20" s="178" t="s">
        <v>632</v>
      </c>
      <c r="B20" s="71">
        <v>7</v>
      </c>
      <c r="C20" s="72">
        <v>2</v>
      </c>
      <c r="D20" s="71">
        <v>24</v>
      </c>
      <c r="E20" s="72">
        <v>28</v>
      </c>
      <c r="F20" s="73"/>
      <c r="G20" s="71">
        <f>B20-C20</f>
        <v>5</v>
      </c>
      <c r="H20" s="72">
        <f>D20-E20</f>
        <v>-4</v>
      </c>
      <c r="I20" s="37">
        <f>IF(C20=0, "-", IF(G20/C20&lt;10, G20/C20, "&gt;999%"))</f>
        <v>2.5</v>
      </c>
      <c r="J20" s="38">
        <f>IF(E20=0, "-", IF(H20/E20&lt;10, H20/E20, "&gt;999%"))</f>
        <v>-0.14285714285714285</v>
      </c>
    </row>
    <row r="21" spans="1:10" x14ac:dyDescent="0.2">
      <c r="A21" s="177"/>
      <c r="B21" s="143"/>
      <c r="C21" s="144"/>
      <c r="D21" s="143"/>
      <c r="E21" s="144"/>
      <c r="F21" s="145"/>
      <c r="G21" s="143"/>
      <c r="H21" s="144"/>
      <c r="I21" s="151"/>
      <c r="J21" s="152"/>
    </row>
    <row r="22" spans="1:10" s="139" customFormat="1" x14ac:dyDescent="0.2">
      <c r="A22" s="159" t="s">
        <v>34</v>
      </c>
      <c r="B22" s="65"/>
      <c r="C22" s="66"/>
      <c r="D22" s="65"/>
      <c r="E22" s="66"/>
      <c r="F22" s="67"/>
      <c r="G22" s="65"/>
      <c r="H22" s="66"/>
      <c r="I22" s="20"/>
      <c r="J22" s="21"/>
    </row>
    <row r="23" spans="1:10" x14ac:dyDescent="0.2">
      <c r="A23" s="158" t="s">
        <v>213</v>
      </c>
      <c r="B23" s="65">
        <v>7</v>
      </c>
      <c r="C23" s="66">
        <v>31</v>
      </c>
      <c r="D23" s="65">
        <v>93</v>
      </c>
      <c r="E23" s="66">
        <v>225</v>
      </c>
      <c r="F23" s="67"/>
      <c r="G23" s="65">
        <f t="shared" ref="G23:G40" si="0">B23-C23</f>
        <v>-24</v>
      </c>
      <c r="H23" s="66">
        <f t="shared" ref="H23:H40" si="1">D23-E23</f>
        <v>-132</v>
      </c>
      <c r="I23" s="20">
        <f t="shared" ref="I23:I40" si="2">IF(C23=0, "-", IF(G23/C23&lt;10, G23/C23, "&gt;999%"))</f>
        <v>-0.77419354838709675</v>
      </c>
      <c r="J23" s="21">
        <f t="shared" ref="J23:J40" si="3">IF(E23=0, "-", IF(H23/E23&lt;10, H23/E23, "&gt;999%"))</f>
        <v>-0.58666666666666667</v>
      </c>
    </row>
    <row r="24" spans="1:10" x14ac:dyDescent="0.2">
      <c r="A24" s="158" t="s">
        <v>233</v>
      </c>
      <c r="B24" s="65">
        <v>139</v>
      </c>
      <c r="C24" s="66">
        <v>0</v>
      </c>
      <c r="D24" s="65">
        <v>279</v>
      </c>
      <c r="E24" s="66">
        <v>69</v>
      </c>
      <c r="F24" s="67"/>
      <c r="G24" s="65">
        <f t="shared" si="0"/>
        <v>139</v>
      </c>
      <c r="H24" s="66">
        <f t="shared" si="1"/>
        <v>210</v>
      </c>
      <c r="I24" s="20" t="str">
        <f t="shared" si="2"/>
        <v>-</v>
      </c>
      <c r="J24" s="21">
        <f t="shared" si="3"/>
        <v>3.0434782608695654</v>
      </c>
    </row>
    <row r="25" spans="1:10" x14ac:dyDescent="0.2">
      <c r="A25" s="158" t="s">
        <v>309</v>
      </c>
      <c r="B25" s="65">
        <v>0</v>
      </c>
      <c r="C25" s="66">
        <v>0</v>
      </c>
      <c r="D25" s="65">
        <v>0</v>
      </c>
      <c r="E25" s="66">
        <v>1</v>
      </c>
      <c r="F25" s="67"/>
      <c r="G25" s="65">
        <f t="shared" si="0"/>
        <v>0</v>
      </c>
      <c r="H25" s="66">
        <f t="shared" si="1"/>
        <v>-1</v>
      </c>
      <c r="I25" s="20" t="str">
        <f t="shared" si="2"/>
        <v>-</v>
      </c>
      <c r="J25" s="21">
        <f t="shared" si="3"/>
        <v>-1</v>
      </c>
    </row>
    <row r="26" spans="1:10" x14ac:dyDescent="0.2">
      <c r="A26" s="158" t="s">
        <v>253</v>
      </c>
      <c r="B26" s="65">
        <v>27</v>
      </c>
      <c r="C26" s="66">
        <v>41</v>
      </c>
      <c r="D26" s="65">
        <v>110</v>
      </c>
      <c r="E26" s="66">
        <v>237</v>
      </c>
      <c r="F26" s="67"/>
      <c r="G26" s="65">
        <f t="shared" si="0"/>
        <v>-14</v>
      </c>
      <c r="H26" s="66">
        <f t="shared" si="1"/>
        <v>-127</v>
      </c>
      <c r="I26" s="20">
        <f t="shared" si="2"/>
        <v>-0.34146341463414637</v>
      </c>
      <c r="J26" s="21">
        <f t="shared" si="3"/>
        <v>-0.53586497890295359</v>
      </c>
    </row>
    <row r="27" spans="1:10" x14ac:dyDescent="0.2">
      <c r="A27" s="158" t="s">
        <v>319</v>
      </c>
      <c r="B27" s="65">
        <v>6</v>
      </c>
      <c r="C27" s="66">
        <v>15</v>
      </c>
      <c r="D27" s="65">
        <v>44</v>
      </c>
      <c r="E27" s="66">
        <v>76</v>
      </c>
      <c r="F27" s="67"/>
      <c r="G27" s="65">
        <f t="shared" si="0"/>
        <v>-9</v>
      </c>
      <c r="H27" s="66">
        <f t="shared" si="1"/>
        <v>-32</v>
      </c>
      <c r="I27" s="20">
        <f t="shared" si="2"/>
        <v>-0.6</v>
      </c>
      <c r="J27" s="21">
        <f t="shared" si="3"/>
        <v>-0.42105263157894735</v>
      </c>
    </row>
    <row r="28" spans="1:10" x14ac:dyDescent="0.2">
      <c r="A28" s="158" t="s">
        <v>254</v>
      </c>
      <c r="B28" s="65">
        <v>23</v>
      </c>
      <c r="C28" s="66">
        <v>28</v>
      </c>
      <c r="D28" s="65">
        <v>92</v>
      </c>
      <c r="E28" s="66">
        <v>187</v>
      </c>
      <c r="F28" s="67"/>
      <c r="G28" s="65">
        <f t="shared" si="0"/>
        <v>-5</v>
      </c>
      <c r="H28" s="66">
        <f t="shared" si="1"/>
        <v>-95</v>
      </c>
      <c r="I28" s="20">
        <f t="shared" si="2"/>
        <v>-0.17857142857142858</v>
      </c>
      <c r="J28" s="21">
        <f t="shared" si="3"/>
        <v>-0.50802139037433158</v>
      </c>
    </row>
    <row r="29" spans="1:10" x14ac:dyDescent="0.2">
      <c r="A29" s="158" t="s">
        <v>272</v>
      </c>
      <c r="B29" s="65">
        <v>24</v>
      </c>
      <c r="C29" s="66">
        <v>16</v>
      </c>
      <c r="D29" s="65">
        <v>74</v>
      </c>
      <c r="E29" s="66">
        <v>87</v>
      </c>
      <c r="F29" s="67"/>
      <c r="G29" s="65">
        <f t="shared" si="0"/>
        <v>8</v>
      </c>
      <c r="H29" s="66">
        <f t="shared" si="1"/>
        <v>-13</v>
      </c>
      <c r="I29" s="20">
        <f t="shared" si="2"/>
        <v>0.5</v>
      </c>
      <c r="J29" s="21">
        <f t="shared" si="3"/>
        <v>-0.14942528735632185</v>
      </c>
    </row>
    <row r="30" spans="1:10" x14ac:dyDescent="0.2">
      <c r="A30" s="158" t="s">
        <v>273</v>
      </c>
      <c r="B30" s="65">
        <v>6</v>
      </c>
      <c r="C30" s="66">
        <v>6</v>
      </c>
      <c r="D30" s="65">
        <v>26</v>
      </c>
      <c r="E30" s="66">
        <v>32</v>
      </c>
      <c r="F30" s="67"/>
      <c r="G30" s="65">
        <f t="shared" si="0"/>
        <v>0</v>
      </c>
      <c r="H30" s="66">
        <f t="shared" si="1"/>
        <v>-6</v>
      </c>
      <c r="I30" s="20">
        <f t="shared" si="2"/>
        <v>0</v>
      </c>
      <c r="J30" s="21">
        <f t="shared" si="3"/>
        <v>-0.1875</v>
      </c>
    </row>
    <row r="31" spans="1:10" x14ac:dyDescent="0.2">
      <c r="A31" s="158" t="s">
        <v>283</v>
      </c>
      <c r="B31" s="65">
        <v>0</v>
      </c>
      <c r="C31" s="66">
        <v>1</v>
      </c>
      <c r="D31" s="65">
        <v>7</v>
      </c>
      <c r="E31" s="66">
        <v>8</v>
      </c>
      <c r="F31" s="67"/>
      <c r="G31" s="65">
        <f t="shared" si="0"/>
        <v>-1</v>
      </c>
      <c r="H31" s="66">
        <f t="shared" si="1"/>
        <v>-1</v>
      </c>
      <c r="I31" s="20">
        <f t="shared" si="2"/>
        <v>-1</v>
      </c>
      <c r="J31" s="21">
        <f t="shared" si="3"/>
        <v>-0.125</v>
      </c>
    </row>
    <row r="32" spans="1:10" x14ac:dyDescent="0.2">
      <c r="A32" s="158" t="s">
        <v>450</v>
      </c>
      <c r="B32" s="65">
        <v>4</v>
      </c>
      <c r="C32" s="66">
        <v>5</v>
      </c>
      <c r="D32" s="65">
        <v>26</v>
      </c>
      <c r="E32" s="66">
        <v>25</v>
      </c>
      <c r="F32" s="67"/>
      <c r="G32" s="65">
        <f t="shared" si="0"/>
        <v>-1</v>
      </c>
      <c r="H32" s="66">
        <f t="shared" si="1"/>
        <v>1</v>
      </c>
      <c r="I32" s="20">
        <f t="shared" si="2"/>
        <v>-0.2</v>
      </c>
      <c r="J32" s="21">
        <f t="shared" si="3"/>
        <v>0.04</v>
      </c>
    </row>
    <row r="33" spans="1:10" x14ac:dyDescent="0.2">
      <c r="A33" s="158" t="s">
        <v>380</v>
      </c>
      <c r="B33" s="65">
        <v>33</v>
      </c>
      <c r="C33" s="66">
        <v>101</v>
      </c>
      <c r="D33" s="65">
        <v>99</v>
      </c>
      <c r="E33" s="66">
        <v>380</v>
      </c>
      <c r="F33" s="67"/>
      <c r="G33" s="65">
        <f t="shared" si="0"/>
        <v>-68</v>
      </c>
      <c r="H33" s="66">
        <f t="shared" si="1"/>
        <v>-281</v>
      </c>
      <c r="I33" s="20">
        <f t="shared" si="2"/>
        <v>-0.67326732673267331</v>
      </c>
      <c r="J33" s="21">
        <f t="shared" si="3"/>
        <v>-0.73947368421052628</v>
      </c>
    </row>
    <row r="34" spans="1:10" x14ac:dyDescent="0.2">
      <c r="A34" s="158" t="s">
        <v>381</v>
      </c>
      <c r="B34" s="65">
        <v>263</v>
      </c>
      <c r="C34" s="66">
        <v>94</v>
      </c>
      <c r="D34" s="65">
        <v>775</v>
      </c>
      <c r="E34" s="66">
        <v>1249</v>
      </c>
      <c r="F34" s="67"/>
      <c r="G34" s="65">
        <f t="shared" si="0"/>
        <v>169</v>
      </c>
      <c r="H34" s="66">
        <f t="shared" si="1"/>
        <v>-474</v>
      </c>
      <c r="I34" s="20">
        <f t="shared" si="2"/>
        <v>1.7978723404255319</v>
      </c>
      <c r="J34" s="21">
        <f t="shared" si="3"/>
        <v>-0.37950360288230583</v>
      </c>
    </row>
    <row r="35" spans="1:10" x14ac:dyDescent="0.2">
      <c r="A35" s="158" t="s">
        <v>411</v>
      </c>
      <c r="B35" s="65">
        <v>171</v>
      </c>
      <c r="C35" s="66">
        <v>168</v>
      </c>
      <c r="D35" s="65">
        <v>826</v>
      </c>
      <c r="E35" s="66">
        <v>987</v>
      </c>
      <c r="F35" s="67"/>
      <c r="G35" s="65">
        <f t="shared" si="0"/>
        <v>3</v>
      </c>
      <c r="H35" s="66">
        <f t="shared" si="1"/>
        <v>-161</v>
      </c>
      <c r="I35" s="20">
        <f t="shared" si="2"/>
        <v>1.7857142857142856E-2</v>
      </c>
      <c r="J35" s="21">
        <f t="shared" si="3"/>
        <v>-0.16312056737588654</v>
      </c>
    </row>
    <row r="36" spans="1:10" x14ac:dyDescent="0.2">
      <c r="A36" s="158" t="s">
        <v>451</v>
      </c>
      <c r="B36" s="65">
        <v>36</v>
      </c>
      <c r="C36" s="66">
        <v>111</v>
      </c>
      <c r="D36" s="65">
        <v>249</v>
      </c>
      <c r="E36" s="66">
        <v>448</v>
      </c>
      <c r="F36" s="67"/>
      <c r="G36" s="65">
        <f t="shared" si="0"/>
        <v>-75</v>
      </c>
      <c r="H36" s="66">
        <f t="shared" si="1"/>
        <v>-199</v>
      </c>
      <c r="I36" s="20">
        <f t="shared" si="2"/>
        <v>-0.67567567567567566</v>
      </c>
      <c r="J36" s="21">
        <f t="shared" si="3"/>
        <v>-0.44419642857142855</v>
      </c>
    </row>
    <row r="37" spans="1:10" x14ac:dyDescent="0.2">
      <c r="A37" s="158" t="s">
        <v>473</v>
      </c>
      <c r="B37" s="65">
        <v>43</v>
      </c>
      <c r="C37" s="66">
        <v>26</v>
      </c>
      <c r="D37" s="65">
        <v>103</v>
      </c>
      <c r="E37" s="66">
        <v>96</v>
      </c>
      <c r="F37" s="67"/>
      <c r="G37" s="65">
        <f t="shared" si="0"/>
        <v>17</v>
      </c>
      <c r="H37" s="66">
        <f t="shared" si="1"/>
        <v>7</v>
      </c>
      <c r="I37" s="20">
        <f t="shared" si="2"/>
        <v>0.65384615384615385</v>
      </c>
      <c r="J37" s="21">
        <f t="shared" si="3"/>
        <v>7.2916666666666671E-2</v>
      </c>
    </row>
    <row r="38" spans="1:10" x14ac:dyDescent="0.2">
      <c r="A38" s="158" t="s">
        <v>336</v>
      </c>
      <c r="B38" s="65">
        <v>0</v>
      </c>
      <c r="C38" s="66">
        <v>2</v>
      </c>
      <c r="D38" s="65">
        <v>1</v>
      </c>
      <c r="E38" s="66">
        <v>10</v>
      </c>
      <c r="F38" s="67"/>
      <c r="G38" s="65">
        <f t="shared" si="0"/>
        <v>-2</v>
      </c>
      <c r="H38" s="66">
        <f t="shared" si="1"/>
        <v>-9</v>
      </c>
      <c r="I38" s="20">
        <f t="shared" si="2"/>
        <v>-1</v>
      </c>
      <c r="J38" s="21">
        <f t="shared" si="3"/>
        <v>-0.9</v>
      </c>
    </row>
    <row r="39" spans="1:10" x14ac:dyDescent="0.2">
      <c r="A39" s="158" t="s">
        <v>320</v>
      </c>
      <c r="B39" s="65">
        <v>6</v>
      </c>
      <c r="C39" s="66">
        <v>4</v>
      </c>
      <c r="D39" s="65">
        <v>15</v>
      </c>
      <c r="E39" s="66">
        <v>11</v>
      </c>
      <c r="F39" s="67"/>
      <c r="G39" s="65">
        <f t="shared" si="0"/>
        <v>2</v>
      </c>
      <c r="H39" s="66">
        <f t="shared" si="1"/>
        <v>4</v>
      </c>
      <c r="I39" s="20">
        <f t="shared" si="2"/>
        <v>0.5</v>
      </c>
      <c r="J39" s="21">
        <f t="shared" si="3"/>
        <v>0.36363636363636365</v>
      </c>
    </row>
    <row r="40" spans="1:10" s="160" customFormat="1" x14ac:dyDescent="0.2">
      <c r="A40" s="178" t="s">
        <v>633</v>
      </c>
      <c r="B40" s="71">
        <v>788</v>
      </c>
      <c r="C40" s="72">
        <v>649</v>
      </c>
      <c r="D40" s="71">
        <v>2819</v>
      </c>
      <c r="E40" s="72">
        <v>4128</v>
      </c>
      <c r="F40" s="73"/>
      <c r="G40" s="71">
        <f t="shared" si="0"/>
        <v>139</v>
      </c>
      <c r="H40" s="72">
        <f t="shared" si="1"/>
        <v>-1309</v>
      </c>
      <c r="I40" s="37">
        <f t="shared" si="2"/>
        <v>0.21417565485362094</v>
      </c>
      <c r="J40" s="38">
        <f t="shared" si="3"/>
        <v>-0.31710271317829458</v>
      </c>
    </row>
    <row r="41" spans="1:10" x14ac:dyDescent="0.2">
      <c r="A41" s="177"/>
      <c r="B41" s="143"/>
      <c r="C41" s="144"/>
      <c r="D41" s="143"/>
      <c r="E41" s="144"/>
      <c r="F41" s="145"/>
      <c r="G41" s="143"/>
      <c r="H41" s="144"/>
      <c r="I41" s="151"/>
      <c r="J41" s="152"/>
    </row>
    <row r="42" spans="1:10" s="139" customFormat="1" x14ac:dyDescent="0.2">
      <c r="A42" s="159" t="s">
        <v>35</v>
      </c>
      <c r="B42" s="65"/>
      <c r="C42" s="66"/>
      <c r="D42" s="65"/>
      <c r="E42" s="66"/>
      <c r="F42" s="67"/>
      <c r="G42" s="65"/>
      <c r="H42" s="66"/>
      <c r="I42" s="20"/>
      <c r="J42" s="21"/>
    </row>
    <row r="43" spans="1:10" x14ac:dyDescent="0.2">
      <c r="A43" s="158" t="s">
        <v>474</v>
      </c>
      <c r="B43" s="65">
        <v>4</v>
      </c>
      <c r="C43" s="66">
        <v>3</v>
      </c>
      <c r="D43" s="65">
        <v>17</v>
      </c>
      <c r="E43" s="66">
        <v>14</v>
      </c>
      <c r="F43" s="67"/>
      <c r="G43" s="65">
        <f>B43-C43</f>
        <v>1</v>
      </c>
      <c r="H43" s="66">
        <f>D43-E43</f>
        <v>3</v>
      </c>
      <c r="I43" s="20">
        <f>IF(C43=0, "-", IF(G43/C43&lt;10, G43/C43, "&gt;999%"))</f>
        <v>0.33333333333333331</v>
      </c>
      <c r="J43" s="21">
        <f>IF(E43=0, "-", IF(H43/E43&lt;10, H43/E43, "&gt;999%"))</f>
        <v>0.21428571428571427</v>
      </c>
    </row>
    <row r="44" spans="1:10" x14ac:dyDescent="0.2">
      <c r="A44" s="158" t="s">
        <v>337</v>
      </c>
      <c r="B44" s="65">
        <v>2</v>
      </c>
      <c r="C44" s="66">
        <v>4</v>
      </c>
      <c r="D44" s="65">
        <v>16</v>
      </c>
      <c r="E44" s="66">
        <v>20</v>
      </c>
      <c r="F44" s="67"/>
      <c r="G44" s="65">
        <f>B44-C44</f>
        <v>-2</v>
      </c>
      <c r="H44" s="66">
        <f>D44-E44</f>
        <v>-4</v>
      </c>
      <c r="I44" s="20">
        <f>IF(C44=0, "-", IF(G44/C44&lt;10, G44/C44, "&gt;999%"))</f>
        <v>-0.5</v>
      </c>
      <c r="J44" s="21">
        <f>IF(E44=0, "-", IF(H44/E44&lt;10, H44/E44, "&gt;999%"))</f>
        <v>-0.2</v>
      </c>
    </row>
    <row r="45" spans="1:10" x14ac:dyDescent="0.2">
      <c r="A45" s="158" t="s">
        <v>284</v>
      </c>
      <c r="B45" s="65">
        <v>0</v>
      </c>
      <c r="C45" s="66">
        <v>1</v>
      </c>
      <c r="D45" s="65">
        <v>4</v>
      </c>
      <c r="E45" s="66">
        <v>5</v>
      </c>
      <c r="F45" s="67"/>
      <c r="G45" s="65">
        <f>B45-C45</f>
        <v>-1</v>
      </c>
      <c r="H45" s="66">
        <f>D45-E45</f>
        <v>-1</v>
      </c>
      <c r="I45" s="20">
        <f>IF(C45=0, "-", IF(G45/C45&lt;10, G45/C45, "&gt;999%"))</f>
        <v>-1</v>
      </c>
      <c r="J45" s="21">
        <f>IF(E45=0, "-", IF(H45/E45&lt;10, H45/E45, "&gt;999%"))</f>
        <v>-0.2</v>
      </c>
    </row>
    <row r="46" spans="1:10" s="160" customFormat="1" x14ac:dyDescent="0.2">
      <c r="A46" s="178" t="s">
        <v>634</v>
      </c>
      <c r="B46" s="71">
        <v>6</v>
      </c>
      <c r="C46" s="72">
        <v>8</v>
      </c>
      <c r="D46" s="71">
        <v>37</v>
      </c>
      <c r="E46" s="72">
        <v>39</v>
      </c>
      <c r="F46" s="73"/>
      <c r="G46" s="71">
        <f>B46-C46</f>
        <v>-2</v>
      </c>
      <c r="H46" s="72">
        <f>D46-E46</f>
        <v>-2</v>
      </c>
      <c r="I46" s="37">
        <f>IF(C46=0, "-", IF(G46/C46&lt;10, G46/C46, "&gt;999%"))</f>
        <v>-0.25</v>
      </c>
      <c r="J46" s="38">
        <f>IF(E46=0, "-", IF(H46/E46&lt;10, H46/E46, "&gt;999%"))</f>
        <v>-5.128205128205128E-2</v>
      </c>
    </row>
    <row r="47" spans="1:10" x14ac:dyDescent="0.2">
      <c r="A47" s="177"/>
      <c r="B47" s="143"/>
      <c r="C47" s="144"/>
      <c r="D47" s="143"/>
      <c r="E47" s="144"/>
      <c r="F47" s="145"/>
      <c r="G47" s="143"/>
      <c r="H47" s="144"/>
      <c r="I47" s="151"/>
      <c r="J47" s="152"/>
    </row>
    <row r="48" spans="1:10" s="139" customFormat="1" x14ac:dyDescent="0.2">
      <c r="A48" s="159" t="s">
        <v>36</v>
      </c>
      <c r="B48" s="65"/>
      <c r="C48" s="66"/>
      <c r="D48" s="65"/>
      <c r="E48" s="66"/>
      <c r="F48" s="67"/>
      <c r="G48" s="65"/>
      <c r="H48" s="66"/>
      <c r="I48" s="20"/>
      <c r="J48" s="21"/>
    </row>
    <row r="49" spans="1:10" x14ac:dyDescent="0.2">
      <c r="A49" s="158" t="s">
        <v>234</v>
      </c>
      <c r="B49" s="65">
        <v>47</v>
      </c>
      <c r="C49" s="66">
        <v>99</v>
      </c>
      <c r="D49" s="65">
        <v>263</v>
      </c>
      <c r="E49" s="66">
        <v>542</v>
      </c>
      <c r="F49" s="67"/>
      <c r="G49" s="65">
        <f t="shared" ref="G49:G71" si="4">B49-C49</f>
        <v>-52</v>
      </c>
      <c r="H49" s="66">
        <f t="shared" ref="H49:H71" si="5">D49-E49</f>
        <v>-279</v>
      </c>
      <c r="I49" s="20">
        <f t="shared" ref="I49:I71" si="6">IF(C49=0, "-", IF(G49/C49&lt;10, G49/C49, "&gt;999%"))</f>
        <v>-0.5252525252525253</v>
      </c>
      <c r="J49" s="21">
        <f t="shared" ref="J49:J71" si="7">IF(E49=0, "-", IF(H49/E49&lt;10, H49/E49, "&gt;999%"))</f>
        <v>-0.51476014760147604</v>
      </c>
    </row>
    <row r="50" spans="1:10" x14ac:dyDescent="0.2">
      <c r="A50" s="158" t="s">
        <v>310</v>
      </c>
      <c r="B50" s="65">
        <v>9</v>
      </c>
      <c r="C50" s="66">
        <v>24</v>
      </c>
      <c r="D50" s="65">
        <v>91</v>
      </c>
      <c r="E50" s="66">
        <v>139</v>
      </c>
      <c r="F50" s="67"/>
      <c r="G50" s="65">
        <f t="shared" si="4"/>
        <v>-15</v>
      </c>
      <c r="H50" s="66">
        <f t="shared" si="5"/>
        <v>-48</v>
      </c>
      <c r="I50" s="20">
        <f t="shared" si="6"/>
        <v>-0.625</v>
      </c>
      <c r="J50" s="21">
        <f t="shared" si="7"/>
        <v>-0.34532374100719426</v>
      </c>
    </row>
    <row r="51" spans="1:10" x14ac:dyDescent="0.2">
      <c r="A51" s="158" t="s">
        <v>235</v>
      </c>
      <c r="B51" s="65">
        <v>58</v>
      </c>
      <c r="C51" s="66">
        <v>94</v>
      </c>
      <c r="D51" s="65">
        <v>167</v>
      </c>
      <c r="E51" s="66">
        <v>404</v>
      </c>
      <c r="F51" s="67"/>
      <c r="G51" s="65">
        <f t="shared" si="4"/>
        <v>-36</v>
      </c>
      <c r="H51" s="66">
        <f t="shared" si="5"/>
        <v>-237</v>
      </c>
      <c r="I51" s="20">
        <f t="shared" si="6"/>
        <v>-0.38297872340425532</v>
      </c>
      <c r="J51" s="21">
        <f t="shared" si="7"/>
        <v>-0.5866336633663366</v>
      </c>
    </row>
    <row r="52" spans="1:10" x14ac:dyDescent="0.2">
      <c r="A52" s="158" t="s">
        <v>255</v>
      </c>
      <c r="B52" s="65">
        <v>86</v>
      </c>
      <c r="C52" s="66">
        <v>193</v>
      </c>
      <c r="D52" s="65">
        <v>528</v>
      </c>
      <c r="E52" s="66">
        <v>765</v>
      </c>
      <c r="F52" s="67"/>
      <c r="G52" s="65">
        <f t="shared" si="4"/>
        <v>-107</v>
      </c>
      <c r="H52" s="66">
        <f t="shared" si="5"/>
        <v>-237</v>
      </c>
      <c r="I52" s="20">
        <f t="shared" si="6"/>
        <v>-0.55440414507772018</v>
      </c>
      <c r="J52" s="21">
        <f t="shared" si="7"/>
        <v>-0.30980392156862746</v>
      </c>
    </row>
    <row r="53" spans="1:10" x14ac:dyDescent="0.2">
      <c r="A53" s="158" t="s">
        <v>321</v>
      </c>
      <c r="B53" s="65">
        <v>36</v>
      </c>
      <c r="C53" s="66">
        <v>58</v>
      </c>
      <c r="D53" s="65">
        <v>185</v>
      </c>
      <c r="E53" s="66">
        <v>216</v>
      </c>
      <c r="F53" s="67"/>
      <c r="G53" s="65">
        <f t="shared" si="4"/>
        <v>-22</v>
      </c>
      <c r="H53" s="66">
        <f t="shared" si="5"/>
        <v>-31</v>
      </c>
      <c r="I53" s="20">
        <f t="shared" si="6"/>
        <v>-0.37931034482758619</v>
      </c>
      <c r="J53" s="21">
        <f t="shared" si="7"/>
        <v>-0.14351851851851852</v>
      </c>
    </row>
    <row r="54" spans="1:10" x14ac:dyDescent="0.2">
      <c r="A54" s="158" t="s">
        <v>256</v>
      </c>
      <c r="B54" s="65">
        <v>32</v>
      </c>
      <c r="C54" s="66">
        <v>0</v>
      </c>
      <c r="D54" s="65">
        <v>171</v>
      </c>
      <c r="E54" s="66">
        <v>0</v>
      </c>
      <c r="F54" s="67"/>
      <c r="G54" s="65">
        <f t="shared" si="4"/>
        <v>32</v>
      </c>
      <c r="H54" s="66">
        <f t="shared" si="5"/>
        <v>171</v>
      </c>
      <c r="I54" s="20" t="str">
        <f t="shared" si="6"/>
        <v>-</v>
      </c>
      <c r="J54" s="21" t="str">
        <f t="shared" si="7"/>
        <v>-</v>
      </c>
    </row>
    <row r="55" spans="1:10" x14ac:dyDescent="0.2">
      <c r="A55" s="158" t="s">
        <v>274</v>
      </c>
      <c r="B55" s="65">
        <v>8</v>
      </c>
      <c r="C55" s="66">
        <v>21</v>
      </c>
      <c r="D55" s="65">
        <v>51</v>
      </c>
      <c r="E55" s="66">
        <v>79</v>
      </c>
      <c r="F55" s="67"/>
      <c r="G55" s="65">
        <f t="shared" si="4"/>
        <v>-13</v>
      </c>
      <c r="H55" s="66">
        <f t="shared" si="5"/>
        <v>-28</v>
      </c>
      <c r="I55" s="20">
        <f t="shared" si="6"/>
        <v>-0.61904761904761907</v>
      </c>
      <c r="J55" s="21">
        <f t="shared" si="7"/>
        <v>-0.35443037974683544</v>
      </c>
    </row>
    <row r="56" spans="1:10" x14ac:dyDescent="0.2">
      <c r="A56" s="158" t="s">
        <v>285</v>
      </c>
      <c r="B56" s="65">
        <v>0</v>
      </c>
      <c r="C56" s="66">
        <v>15</v>
      </c>
      <c r="D56" s="65">
        <v>0</v>
      </c>
      <c r="E56" s="66">
        <v>15</v>
      </c>
      <c r="F56" s="67"/>
      <c r="G56" s="65">
        <f t="shared" si="4"/>
        <v>-15</v>
      </c>
      <c r="H56" s="66">
        <f t="shared" si="5"/>
        <v>-15</v>
      </c>
      <c r="I56" s="20">
        <f t="shared" si="6"/>
        <v>-1</v>
      </c>
      <c r="J56" s="21">
        <f t="shared" si="7"/>
        <v>-1</v>
      </c>
    </row>
    <row r="57" spans="1:10" x14ac:dyDescent="0.2">
      <c r="A57" s="158" t="s">
        <v>286</v>
      </c>
      <c r="B57" s="65">
        <v>4</v>
      </c>
      <c r="C57" s="66">
        <v>3</v>
      </c>
      <c r="D57" s="65">
        <v>12</v>
      </c>
      <c r="E57" s="66">
        <v>22</v>
      </c>
      <c r="F57" s="67"/>
      <c r="G57" s="65">
        <f t="shared" si="4"/>
        <v>1</v>
      </c>
      <c r="H57" s="66">
        <f t="shared" si="5"/>
        <v>-10</v>
      </c>
      <c r="I57" s="20">
        <f t="shared" si="6"/>
        <v>0.33333333333333331</v>
      </c>
      <c r="J57" s="21">
        <f t="shared" si="7"/>
        <v>-0.45454545454545453</v>
      </c>
    </row>
    <row r="58" spans="1:10" x14ac:dyDescent="0.2">
      <c r="A58" s="158" t="s">
        <v>338</v>
      </c>
      <c r="B58" s="65">
        <v>2</v>
      </c>
      <c r="C58" s="66">
        <v>2</v>
      </c>
      <c r="D58" s="65">
        <v>13</v>
      </c>
      <c r="E58" s="66">
        <v>11</v>
      </c>
      <c r="F58" s="67"/>
      <c r="G58" s="65">
        <f t="shared" si="4"/>
        <v>0</v>
      </c>
      <c r="H58" s="66">
        <f t="shared" si="5"/>
        <v>2</v>
      </c>
      <c r="I58" s="20">
        <f t="shared" si="6"/>
        <v>0</v>
      </c>
      <c r="J58" s="21">
        <f t="shared" si="7"/>
        <v>0.18181818181818182</v>
      </c>
    </row>
    <row r="59" spans="1:10" x14ac:dyDescent="0.2">
      <c r="A59" s="158" t="s">
        <v>287</v>
      </c>
      <c r="B59" s="65">
        <v>1</v>
      </c>
      <c r="C59" s="66">
        <v>2</v>
      </c>
      <c r="D59" s="65">
        <v>12</v>
      </c>
      <c r="E59" s="66">
        <v>8</v>
      </c>
      <c r="F59" s="67"/>
      <c r="G59" s="65">
        <f t="shared" si="4"/>
        <v>-1</v>
      </c>
      <c r="H59" s="66">
        <f t="shared" si="5"/>
        <v>4</v>
      </c>
      <c r="I59" s="20">
        <f t="shared" si="6"/>
        <v>-0.5</v>
      </c>
      <c r="J59" s="21">
        <f t="shared" si="7"/>
        <v>0.5</v>
      </c>
    </row>
    <row r="60" spans="1:10" x14ac:dyDescent="0.2">
      <c r="A60" s="158" t="s">
        <v>236</v>
      </c>
      <c r="B60" s="65">
        <v>0</v>
      </c>
      <c r="C60" s="66">
        <v>5</v>
      </c>
      <c r="D60" s="65">
        <v>2</v>
      </c>
      <c r="E60" s="66">
        <v>14</v>
      </c>
      <c r="F60" s="67"/>
      <c r="G60" s="65">
        <f t="shared" si="4"/>
        <v>-5</v>
      </c>
      <c r="H60" s="66">
        <f t="shared" si="5"/>
        <v>-12</v>
      </c>
      <c r="I60" s="20">
        <f t="shared" si="6"/>
        <v>-1</v>
      </c>
      <c r="J60" s="21">
        <f t="shared" si="7"/>
        <v>-0.8571428571428571</v>
      </c>
    </row>
    <row r="61" spans="1:10" x14ac:dyDescent="0.2">
      <c r="A61" s="158" t="s">
        <v>257</v>
      </c>
      <c r="B61" s="65">
        <v>11</v>
      </c>
      <c r="C61" s="66">
        <v>0</v>
      </c>
      <c r="D61" s="65">
        <v>39</v>
      </c>
      <c r="E61" s="66">
        <v>0</v>
      </c>
      <c r="F61" s="67"/>
      <c r="G61" s="65">
        <f t="shared" si="4"/>
        <v>11</v>
      </c>
      <c r="H61" s="66">
        <f t="shared" si="5"/>
        <v>39</v>
      </c>
      <c r="I61" s="20" t="str">
        <f t="shared" si="6"/>
        <v>-</v>
      </c>
      <c r="J61" s="21" t="str">
        <f t="shared" si="7"/>
        <v>-</v>
      </c>
    </row>
    <row r="62" spans="1:10" x14ac:dyDescent="0.2">
      <c r="A62" s="158" t="s">
        <v>452</v>
      </c>
      <c r="B62" s="65">
        <v>12</v>
      </c>
      <c r="C62" s="66">
        <v>0</v>
      </c>
      <c r="D62" s="65">
        <v>48</v>
      </c>
      <c r="E62" s="66">
        <v>0</v>
      </c>
      <c r="F62" s="67"/>
      <c r="G62" s="65">
        <f t="shared" si="4"/>
        <v>12</v>
      </c>
      <c r="H62" s="66">
        <f t="shared" si="5"/>
        <v>48</v>
      </c>
      <c r="I62" s="20" t="str">
        <f t="shared" si="6"/>
        <v>-</v>
      </c>
      <c r="J62" s="21" t="str">
        <f t="shared" si="7"/>
        <v>-</v>
      </c>
    </row>
    <row r="63" spans="1:10" x14ac:dyDescent="0.2">
      <c r="A63" s="158" t="s">
        <v>382</v>
      </c>
      <c r="B63" s="65">
        <v>176</v>
      </c>
      <c r="C63" s="66">
        <v>176</v>
      </c>
      <c r="D63" s="65">
        <v>581</v>
      </c>
      <c r="E63" s="66">
        <v>640</v>
      </c>
      <c r="F63" s="67"/>
      <c r="G63" s="65">
        <f t="shared" si="4"/>
        <v>0</v>
      </c>
      <c r="H63" s="66">
        <f t="shared" si="5"/>
        <v>-59</v>
      </c>
      <c r="I63" s="20">
        <f t="shared" si="6"/>
        <v>0</v>
      </c>
      <c r="J63" s="21">
        <f t="shared" si="7"/>
        <v>-9.2187500000000006E-2</v>
      </c>
    </row>
    <row r="64" spans="1:10" x14ac:dyDescent="0.2">
      <c r="A64" s="158" t="s">
        <v>383</v>
      </c>
      <c r="B64" s="65">
        <v>17</v>
      </c>
      <c r="C64" s="66">
        <v>19</v>
      </c>
      <c r="D64" s="65">
        <v>94</v>
      </c>
      <c r="E64" s="66">
        <v>121</v>
      </c>
      <c r="F64" s="67"/>
      <c r="G64" s="65">
        <f t="shared" si="4"/>
        <v>-2</v>
      </c>
      <c r="H64" s="66">
        <f t="shared" si="5"/>
        <v>-27</v>
      </c>
      <c r="I64" s="20">
        <f t="shared" si="6"/>
        <v>-0.10526315789473684</v>
      </c>
      <c r="J64" s="21">
        <f t="shared" si="7"/>
        <v>-0.2231404958677686</v>
      </c>
    </row>
    <row r="65" spans="1:10" x14ac:dyDescent="0.2">
      <c r="A65" s="158" t="s">
        <v>412</v>
      </c>
      <c r="B65" s="65">
        <v>202</v>
      </c>
      <c r="C65" s="66">
        <v>172</v>
      </c>
      <c r="D65" s="65">
        <v>881</v>
      </c>
      <c r="E65" s="66">
        <v>794</v>
      </c>
      <c r="F65" s="67"/>
      <c r="G65" s="65">
        <f t="shared" si="4"/>
        <v>30</v>
      </c>
      <c r="H65" s="66">
        <f t="shared" si="5"/>
        <v>87</v>
      </c>
      <c r="I65" s="20">
        <f t="shared" si="6"/>
        <v>0.1744186046511628</v>
      </c>
      <c r="J65" s="21">
        <f t="shared" si="7"/>
        <v>0.10957178841309824</v>
      </c>
    </row>
    <row r="66" spans="1:10" x14ac:dyDescent="0.2">
      <c r="A66" s="158" t="s">
        <v>413</v>
      </c>
      <c r="B66" s="65">
        <v>31</v>
      </c>
      <c r="C66" s="66">
        <v>27</v>
      </c>
      <c r="D66" s="65">
        <v>166</v>
      </c>
      <c r="E66" s="66">
        <v>168</v>
      </c>
      <c r="F66" s="67"/>
      <c r="G66" s="65">
        <f t="shared" si="4"/>
        <v>4</v>
      </c>
      <c r="H66" s="66">
        <f t="shared" si="5"/>
        <v>-2</v>
      </c>
      <c r="I66" s="20">
        <f t="shared" si="6"/>
        <v>0.14814814814814814</v>
      </c>
      <c r="J66" s="21">
        <f t="shared" si="7"/>
        <v>-1.1904761904761904E-2</v>
      </c>
    </row>
    <row r="67" spans="1:10" x14ac:dyDescent="0.2">
      <c r="A67" s="158" t="s">
        <v>453</v>
      </c>
      <c r="B67" s="65">
        <v>141</v>
      </c>
      <c r="C67" s="66">
        <v>137</v>
      </c>
      <c r="D67" s="65">
        <v>565</v>
      </c>
      <c r="E67" s="66">
        <v>686</v>
      </c>
      <c r="F67" s="67"/>
      <c r="G67" s="65">
        <f t="shared" si="4"/>
        <v>4</v>
      </c>
      <c r="H67" s="66">
        <f t="shared" si="5"/>
        <v>-121</v>
      </c>
      <c r="I67" s="20">
        <f t="shared" si="6"/>
        <v>2.9197080291970802E-2</v>
      </c>
      <c r="J67" s="21">
        <f t="shared" si="7"/>
        <v>-0.17638483965014579</v>
      </c>
    </row>
    <row r="68" spans="1:10" x14ac:dyDescent="0.2">
      <c r="A68" s="158" t="s">
        <v>454</v>
      </c>
      <c r="B68" s="65">
        <v>51</v>
      </c>
      <c r="C68" s="66">
        <v>23</v>
      </c>
      <c r="D68" s="65">
        <v>147</v>
      </c>
      <c r="E68" s="66">
        <v>109</v>
      </c>
      <c r="F68" s="67"/>
      <c r="G68" s="65">
        <f t="shared" si="4"/>
        <v>28</v>
      </c>
      <c r="H68" s="66">
        <f t="shared" si="5"/>
        <v>38</v>
      </c>
      <c r="I68" s="20">
        <f t="shared" si="6"/>
        <v>1.2173913043478262</v>
      </c>
      <c r="J68" s="21">
        <f t="shared" si="7"/>
        <v>0.34862385321100919</v>
      </c>
    </row>
    <row r="69" spans="1:10" x14ac:dyDescent="0.2">
      <c r="A69" s="158" t="s">
        <v>475</v>
      </c>
      <c r="B69" s="65">
        <v>40</v>
      </c>
      <c r="C69" s="66">
        <v>33</v>
      </c>
      <c r="D69" s="65">
        <v>180</v>
      </c>
      <c r="E69" s="66">
        <v>168</v>
      </c>
      <c r="F69" s="67"/>
      <c r="G69" s="65">
        <f t="shared" si="4"/>
        <v>7</v>
      </c>
      <c r="H69" s="66">
        <f t="shared" si="5"/>
        <v>12</v>
      </c>
      <c r="I69" s="20">
        <f t="shared" si="6"/>
        <v>0.21212121212121213</v>
      </c>
      <c r="J69" s="21">
        <f t="shared" si="7"/>
        <v>7.1428571428571425E-2</v>
      </c>
    </row>
    <row r="70" spans="1:10" x14ac:dyDescent="0.2">
      <c r="A70" s="158" t="s">
        <v>322</v>
      </c>
      <c r="B70" s="65">
        <v>1</v>
      </c>
      <c r="C70" s="66">
        <v>2</v>
      </c>
      <c r="D70" s="65">
        <v>13</v>
      </c>
      <c r="E70" s="66">
        <v>12</v>
      </c>
      <c r="F70" s="67"/>
      <c r="G70" s="65">
        <f t="shared" si="4"/>
        <v>-1</v>
      </c>
      <c r="H70" s="66">
        <f t="shared" si="5"/>
        <v>1</v>
      </c>
      <c r="I70" s="20">
        <f t="shared" si="6"/>
        <v>-0.5</v>
      </c>
      <c r="J70" s="21">
        <f t="shared" si="7"/>
        <v>8.3333333333333329E-2</v>
      </c>
    </row>
    <row r="71" spans="1:10" s="160" customFormat="1" x14ac:dyDescent="0.2">
      <c r="A71" s="178" t="s">
        <v>635</v>
      </c>
      <c r="B71" s="71">
        <v>965</v>
      </c>
      <c r="C71" s="72">
        <v>1105</v>
      </c>
      <c r="D71" s="71">
        <v>4209</v>
      </c>
      <c r="E71" s="72">
        <v>4913</v>
      </c>
      <c r="F71" s="73"/>
      <c r="G71" s="71">
        <f t="shared" si="4"/>
        <v>-140</v>
      </c>
      <c r="H71" s="72">
        <f t="shared" si="5"/>
        <v>-704</v>
      </c>
      <c r="I71" s="37">
        <f t="shared" si="6"/>
        <v>-0.12669683257918551</v>
      </c>
      <c r="J71" s="38">
        <f t="shared" si="7"/>
        <v>-0.14329330348056177</v>
      </c>
    </row>
    <row r="72" spans="1:10" x14ac:dyDescent="0.2">
      <c r="A72" s="177"/>
      <c r="B72" s="143"/>
      <c r="C72" s="144"/>
      <c r="D72" s="143"/>
      <c r="E72" s="144"/>
      <c r="F72" s="145"/>
      <c r="G72" s="143"/>
      <c r="H72" s="144"/>
      <c r="I72" s="151"/>
      <c r="J72" s="152"/>
    </row>
    <row r="73" spans="1:10" s="139" customFormat="1" x14ac:dyDescent="0.2">
      <c r="A73" s="159" t="s">
        <v>37</v>
      </c>
      <c r="B73" s="65"/>
      <c r="C73" s="66"/>
      <c r="D73" s="65"/>
      <c r="E73" s="66"/>
      <c r="F73" s="67"/>
      <c r="G73" s="65"/>
      <c r="H73" s="66"/>
      <c r="I73" s="20"/>
      <c r="J73" s="21"/>
    </row>
    <row r="74" spans="1:10" x14ac:dyDescent="0.2">
      <c r="A74" s="158" t="s">
        <v>323</v>
      </c>
      <c r="B74" s="65">
        <v>6</v>
      </c>
      <c r="C74" s="66">
        <v>0</v>
      </c>
      <c r="D74" s="65">
        <v>33</v>
      </c>
      <c r="E74" s="66">
        <v>0</v>
      </c>
      <c r="F74" s="67"/>
      <c r="G74" s="65">
        <f>B74-C74</f>
        <v>6</v>
      </c>
      <c r="H74" s="66">
        <f>D74-E74</f>
        <v>33</v>
      </c>
      <c r="I74" s="20" t="str">
        <f>IF(C74=0, "-", IF(G74/C74&lt;10, G74/C74, "&gt;999%"))</f>
        <v>-</v>
      </c>
      <c r="J74" s="21" t="str">
        <f>IF(E74=0, "-", IF(H74/E74&lt;10, H74/E74, "&gt;999%"))</f>
        <v>-</v>
      </c>
    </row>
    <row r="75" spans="1:10" x14ac:dyDescent="0.2">
      <c r="A75" s="158" t="s">
        <v>513</v>
      </c>
      <c r="B75" s="65">
        <v>19</v>
      </c>
      <c r="C75" s="66">
        <v>76</v>
      </c>
      <c r="D75" s="65">
        <v>193</v>
      </c>
      <c r="E75" s="66">
        <v>264</v>
      </c>
      <c r="F75" s="67"/>
      <c r="G75" s="65">
        <f>B75-C75</f>
        <v>-57</v>
      </c>
      <c r="H75" s="66">
        <f>D75-E75</f>
        <v>-71</v>
      </c>
      <c r="I75" s="20">
        <f>IF(C75=0, "-", IF(G75/C75&lt;10, G75/C75, "&gt;999%"))</f>
        <v>-0.75</v>
      </c>
      <c r="J75" s="21">
        <f>IF(E75=0, "-", IF(H75/E75&lt;10, H75/E75, "&gt;999%"))</f>
        <v>-0.26893939393939392</v>
      </c>
    </row>
    <row r="76" spans="1:10" x14ac:dyDescent="0.2">
      <c r="A76" s="158" t="s">
        <v>514</v>
      </c>
      <c r="B76" s="65">
        <v>11</v>
      </c>
      <c r="C76" s="66">
        <v>0</v>
      </c>
      <c r="D76" s="65">
        <v>53</v>
      </c>
      <c r="E76" s="66">
        <v>0</v>
      </c>
      <c r="F76" s="67"/>
      <c r="G76" s="65">
        <f>B76-C76</f>
        <v>11</v>
      </c>
      <c r="H76" s="66">
        <f>D76-E76</f>
        <v>53</v>
      </c>
      <c r="I76" s="20" t="str">
        <f>IF(C76=0, "-", IF(G76/C76&lt;10, G76/C76, "&gt;999%"))</f>
        <v>-</v>
      </c>
      <c r="J76" s="21" t="str">
        <f>IF(E76=0, "-", IF(H76/E76&lt;10, H76/E76, "&gt;999%"))</f>
        <v>-</v>
      </c>
    </row>
    <row r="77" spans="1:10" s="160" customFormat="1" x14ac:dyDescent="0.2">
      <c r="A77" s="178" t="s">
        <v>636</v>
      </c>
      <c r="B77" s="71">
        <v>36</v>
      </c>
      <c r="C77" s="72">
        <v>76</v>
      </c>
      <c r="D77" s="71">
        <v>279</v>
      </c>
      <c r="E77" s="72">
        <v>264</v>
      </c>
      <c r="F77" s="73"/>
      <c r="G77" s="71">
        <f>B77-C77</f>
        <v>-40</v>
      </c>
      <c r="H77" s="72">
        <f>D77-E77</f>
        <v>15</v>
      </c>
      <c r="I77" s="37">
        <f>IF(C77=0, "-", IF(G77/C77&lt;10, G77/C77, "&gt;999%"))</f>
        <v>-0.52631578947368418</v>
      </c>
      <c r="J77" s="38">
        <f>IF(E77=0, "-", IF(H77/E77&lt;10, H77/E77, "&gt;999%"))</f>
        <v>5.6818181818181816E-2</v>
      </c>
    </row>
    <row r="78" spans="1:10" x14ac:dyDescent="0.2">
      <c r="A78" s="177"/>
      <c r="B78" s="143"/>
      <c r="C78" s="144"/>
      <c r="D78" s="143"/>
      <c r="E78" s="144"/>
      <c r="F78" s="145"/>
      <c r="G78" s="143"/>
      <c r="H78" s="144"/>
      <c r="I78" s="151"/>
      <c r="J78" s="152"/>
    </row>
    <row r="79" spans="1:10" s="139" customFormat="1" x14ac:dyDescent="0.2">
      <c r="A79" s="159" t="s">
        <v>38</v>
      </c>
      <c r="B79" s="65"/>
      <c r="C79" s="66"/>
      <c r="D79" s="65"/>
      <c r="E79" s="66"/>
      <c r="F79" s="67"/>
      <c r="G79" s="65"/>
      <c r="H79" s="66"/>
      <c r="I79" s="20"/>
      <c r="J79" s="21"/>
    </row>
    <row r="80" spans="1:10" x14ac:dyDescent="0.2">
      <c r="A80" s="158" t="s">
        <v>282</v>
      </c>
      <c r="B80" s="65">
        <v>7</v>
      </c>
      <c r="C80" s="66">
        <v>7</v>
      </c>
      <c r="D80" s="65">
        <v>47</v>
      </c>
      <c r="E80" s="66">
        <v>43</v>
      </c>
      <c r="F80" s="67"/>
      <c r="G80" s="65">
        <f>B80-C80</f>
        <v>0</v>
      </c>
      <c r="H80" s="66">
        <f>D80-E80</f>
        <v>4</v>
      </c>
      <c r="I80" s="20">
        <f>IF(C80=0, "-", IF(G80/C80&lt;10, G80/C80, "&gt;999%"))</f>
        <v>0</v>
      </c>
      <c r="J80" s="21">
        <f>IF(E80=0, "-", IF(H80/E80&lt;10, H80/E80, "&gt;999%"))</f>
        <v>9.3023255813953487E-2</v>
      </c>
    </row>
    <row r="81" spans="1:10" s="160" customFormat="1" x14ac:dyDescent="0.2">
      <c r="A81" s="178" t="s">
        <v>637</v>
      </c>
      <c r="B81" s="71">
        <v>7</v>
      </c>
      <c r="C81" s="72">
        <v>7</v>
      </c>
      <c r="D81" s="71">
        <v>47</v>
      </c>
      <c r="E81" s="72">
        <v>43</v>
      </c>
      <c r="F81" s="73"/>
      <c r="G81" s="71">
        <f>B81-C81</f>
        <v>0</v>
      </c>
      <c r="H81" s="72">
        <f>D81-E81</f>
        <v>4</v>
      </c>
      <c r="I81" s="37">
        <f>IF(C81=0, "-", IF(G81/C81&lt;10, G81/C81, "&gt;999%"))</f>
        <v>0</v>
      </c>
      <c r="J81" s="38">
        <f>IF(E81=0, "-", IF(H81/E81&lt;10, H81/E81, "&gt;999%"))</f>
        <v>9.3023255813953487E-2</v>
      </c>
    </row>
    <row r="82" spans="1:10" x14ac:dyDescent="0.2">
      <c r="A82" s="177"/>
      <c r="B82" s="143"/>
      <c r="C82" s="144"/>
      <c r="D82" s="143"/>
      <c r="E82" s="144"/>
      <c r="F82" s="145"/>
      <c r="G82" s="143"/>
      <c r="H82" s="144"/>
      <c r="I82" s="151"/>
      <c r="J82" s="152"/>
    </row>
    <row r="83" spans="1:10" s="139" customFormat="1" x14ac:dyDescent="0.2">
      <c r="A83" s="159" t="s">
        <v>39</v>
      </c>
      <c r="B83" s="65"/>
      <c r="C83" s="66"/>
      <c r="D83" s="65"/>
      <c r="E83" s="66"/>
      <c r="F83" s="67"/>
      <c r="G83" s="65"/>
      <c r="H83" s="66"/>
      <c r="I83" s="20"/>
      <c r="J83" s="21"/>
    </row>
    <row r="84" spans="1:10" x14ac:dyDescent="0.2">
      <c r="A84" s="158" t="s">
        <v>214</v>
      </c>
      <c r="B84" s="65">
        <v>1</v>
      </c>
      <c r="C84" s="66">
        <v>12</v>
      </c>
      <c r="D84" s="65">
        <v>10</v>
      </c>
      <c r="E84" s="66">
        <v>22</v>
      </c>
      <c r="F84" s="67"/>
      <c r="G84" s="65">
        <f>B84-C84</f>
        <v>-11</v>
      </c>
      <c r="H84" s="66">
        <f>D84-E84</f>
        <v>-12</v>
      </c>
      <c r="I84" s="20">
        <f>IF(C84=0, "-", IF(G84/C84&lt;10, G84/C84, "&gt;999%"))</f>
        <v>-0.91666666666666663</v>
      </c>
      <c r="J84" s="21">
        <f>IF(E84=0, "-", IF(H84/E84&lt;10, H84/E84, "&gt;999%"))</f>
        <v>-0.54545454545454541</v>
      </c>
    </row>
    <row r="85" spans="1:10" x14ac:dyDescent="0.2">
      <c r="A85" s="158" t="s">
        <v>347</v>
      </c>
      <c r="B85" s="65">
        <v>0</v>
      </c>
      <c r="C85" s="66">
        <v>0</v>
      </c>
      <c r="D85" s="65">
        <v>0</v>
      </c>
      <c r="E85" s="66">
        <v>2</v>
      </c>
      <c r="F85" s="67"/>
      <c r="G85" s="65">
        <f>B85-C85</f>
        <v>0</v>
      </c>
      <c r="H85" s="66">
        <f>D85-E85</f>
        <v>-2</v>
      </c>
      <c r="I85" s="20" t="str">
        <f>IF(C85=0, "-", IF(G85/C85&lt;10, G85/C85, "&gt;999%"))</f>
        <v>-</v>
      </c>
      <c r="J85" s="21">
        <f>IF(E85=0, "-", IF(H85/E85&lt;10, H85/E85, "&gt;999%"))</f>
        <v>-1</v>
      </c>
    </row>
    <row r="86" spans="1:10" x14ac:dyDescent="0.2">
      <c r="A86" s="158" t="s">
        <v>358</v>
      </c>
      <c r="B86" s="65">
        <v>1</v>
      </c>
      <c r="C86" s="66">
        <v>0</v>
      </c>
      <c r="D86" s="65">
        <v>21</v>
      </c>
      <c r="E86" s="66">
        <v>0</v>
      </c>
      <c r="F86" s="67"/>
      <c r="G86" s="65">
        <f>B86-C86</f>
        <v>1</v>
      </c>
      <c r="H86" s="66">
        <f>D86-E86</f>
        <v>21</v>
      </c>
      <c r="I86" s="20" t="str">
        <f>IF(C86=0, "-", IF(G86/C86&lt;10, G86/C86, "&gt;999%"))</f>
        <v>-</v>
      </c>
      <c r="J86" s="21" t="str">
        <f>IF(E86=0, "-", IF(H86/E86&lt;10, H86/E86, "&gt;999%"))</f>
        <v>-</v>
      </c>
    </row>
    <row r="87" spans="1:10" x14ac:dyDescent="0.2">
      <c r="A87" s="158" t="s">
        <v>390</v>
      </c>
      <c r="B87" s="65">
        <v>1</v>
      </c>
      <c r="C87" s="66">
        <v>4</v>
      </c>
      <c r="D87" s="65">
        <v>14</v>
      </c>
      <c r="E87" s="66">
        <v>10</v>
      </c>
      <c r="F87" s="67"/>
      <c r="G87" s="65">
        <f>B87-C87</f>
        <v>-3</v>
      </c>
      <c r="H87" s="66">
        <f>D87-E87</f>
        <v>4</v>
      </c>
      <c r="I87" s="20">
        <f>IF(C87=0, "-", IF(G87/C87&lt;10, G87/C87, "&gt;999%"))</f>
        <v>-0.75</v>
      </c>
      <c r="J87" s="21">
        <f>IF(E87=0, "-", IF(H87/E87&lt;10, H87/E87, "&gt;999%"))</f>
        <v>0.4</v>
      </c>
    </row>
    <row r="88" spans="1:10" s="160" customFormat="1" x14ac:dyDescent="0.2">
      <c r="A88" s="178" t="s">
        <v>638</v>
      </c>
      <c r="B88" s="71">
        <v>3</v>
      </c>
      <c r="C88" s="72">
        <v>16</v>
      </c>
      <c r="D88" s="71">
        <v>45</v>
      </c>
      <c r="E88" s="72">
        <v>34</v>
      </c>
      <c r="F88" s="73"/>
      <c r="G88" s="71">
        <f>B88-C88</f>
        <v>-13</v>
      </c>
      <c r="H88" s="72">
        <f>D88-E88</f>
        <v>11</v>
      </c>
      <c r="I88" s="37">
        <f>IF(C88=0, "-", IF(G88/C88&lt;10, G88/C88, "&gt;999%"))</f>
        <v>-0.8125</v>
      </c>
      <c r="J88" s="38">
        <f>IF(E88=0, "-", IF(H88/E88&lt;10, H88/E88, "&gt;999%"))</f>
        <v>0.3235294117647059</v>
      </c>
    </row>
    <row r="89" spans="1:10" x14ac:dyDescent="0.2">
      <c r="A89" s="177"/>
      <c r="B89" s="143"/>
      <c r="C89" s="144"/>
      <c r="D89" s="143"/>
      <c r="E89" s="144"/>
      <c r="F89" s="145"/>
      <c r="G89" s="143"/>
      <c r="H89" s="144"/>
      <c r="I89" s="151"/>
      <c r="J89" s="152"/>
    </row>
    <row r="90" spans="1:10" s="139" customFormat="1" x14ac:dyDescent="0.2">
      <c r="A90" s="159" t="s">
        <v>40</v>
      </c>
      <c r="B90" s="65"/>
      <c r="C90" s="66"/>
      <c r="D90" s="65"/>
      <c r="E90" s="66"/>
      <c r="F90" s="67"/>
      <c r="G90" s="65"/>
      <c r="H90" s="66"/>
      <c r="I90" s="20"/>
      <c r="J90" s="21"/>
    </row>
    <row r="91" spans="1:10" x14ac:dyDescent="0.2">
      <c r="A91" s="158" t="s">
        <v>559</v>
      </c>
      <c r="B91" s="65">
        <v>10</v>
      </c>
      <c r="C91" s="66">
        <v>10</v>
      </c>
      <c r="D91" s="65">
        <v>43</v>
      </c>
      <c r="E91" s="66">
        <v>70</v>
      </c>
      <c r="F91" s="67"/>
      <c r="G91" s="65">
        <f>B91-C91</f>
        <v>0</v>
      </c>
      <c r="H91" s="66">
        <f>D91-E91</f>
        <v>-27</v>
      </c>
      <c r="I91" s="20">
        <f>IF(C91=0, "-", IF(G91/C91&lt;10, G91/C91, "&gt;999%"))</f>
        <v>0</v>
      </c>
      <c r="J91" s="21">
        <f>IF(E91=0, "-", IF(H91/E91&lt;10, H91/E91, "&gt;999%"))</f>
        <v>-0.38571428571428573</v>
      </c>
    </row>
    <row r="92" spans="1:10" x14ac:dyDescent="0.2">
      <c r="A92" s="158" t="s">
        <v>546</v>
      </c>
      <c r="B92" s="65">
        <v>1</v>
      </c>
      <c r="C92" s="66">
        <v>5</v>
      </c>
      <c r="D92" s="65">
        <v>3</v>
      </c>
      <c r="E92" s="66">
        <v>8</v>
      </c>
      <c r="F92" s="67"/>
      <c r="G92" s="65">
        <f>B92-C92</f>
        <v>-4</v>
      </c>
      <c r="H92" s="66">
        <f>D92-E92</f>
        <v>-5</v>
      </c>
      <c r="I92" s="20">
        <f>IF(C92=0, "-", IF(G92/C92&lt;10, G92/C92, "&gt;999%"))</f>
        <v>-0.8</v>
      </c>
      <c r="J92" s="21">
        <f>IF(E92=0, "-", IF(H92/E92&lt;10, H92/E92, "&gt;999%"))</f>
        <v>-0.625</v>
      </c>
    </row>
    <row r="93" spans="1:10" s="160" customFormat="1" x14ac:dyDescent="0.2">
      <c r="A93" s="178" t="s">
        <v>639</v>
      </c>
      <c r="B93" s="71">
        <v>11</v>
      </c>
      <c r="C93" s="72">
        <v>15</v>
      </c>
      <c r="D93" s="71">
        <v>46</v>
      </c>
      <c r="E93" s="72">
        <v>78</v>
      </c>
      <c r="F93" s="73"/>
      <c r="G93" s="71">
        <f>B93-C93</f>
        <v>-4</v>
      </c>
      <c r="H93" s="72">
        <f>D93-E93</f>
        <v>-32</v>
      </c>
      <c r="I93" s="37">
        <f>IF(C93=0, "-", IF(G93/C93&lt;10, G93/C93, "&gt;999%"))</f>
        <v>-0.26666666666666666</v>
      </c>
      <c r="J93" s="38">
        <f>IF(E93=0, "-", IF(H93/E93&lt;10, H93/E93, "&gt;999%"))</f>
        <v>-0.41025641025641024</v>
      </c>
    </row>
    <row r="94" spans="1:10" x14ac:dyDescent="0.2">
      <c r="A94" s="177"/>
      <c r="B94" s="143"/>
      <c r="C94" s="144"/>
      <c r="D94" s="143"/>
      <c r="E94" s="144"/>
      <c r="F94" s="145"/>
      <c r="G94" s="143"/>
      <c r="H94" s="144"/>
      <c r="I94" s="151"/>
      <c r="J94" s="152"/>
    </row>
    <row r="95" spans="1:10" s="139" customFormat="1" x14ac:dyDescent="0.2">
      <c r="A95" s="159" t="s">
        <v>41</v>
      </c>
      <c r="B95" s="65"/>
      <c r="C95" s="66"/>
      <c r="D95" s="65"/>
      <c r="E95" s="66"/>
      <c r="F95" s="67"/>
      <c r="G95" s="65"/>
      <c r="H95" s="66"/>
      <c r="I95" s="20"/>
      <c r="J95" s="21"/>
    </row>
    <row r="96" spans="1:10" x14ac:dyDescent="0.2">
      <c r="A96" s="158" t="s">
        <v>560</v>
      </c>
      <c r="B96" s="65">
        <v>2</v>
      </c>
      <c r="C96" s="66">
        <v>20</v>
      </c>
      <c r="D96" s="65">
        <v>2</v>
      </c>
      <c r="E96" s="66">
        <v>65</v>
      </c>
      <c r="F96" s="67"/>
      <c r="G96" s="65">
        <f>B96-C96</f>
        <v>-18</v>
      </c>
      <c r="H96" s="66">
        <f>D96-E96</f>
        <v>-63</v>
      </c>
      <c r="I96" s="20">
        <f>IF(C96=0, "-", IF(G96/C96&lt;10, G96/C96, "&gt;999%"))</f>
        <v>-0.9</v>
      </c>
      <c r="J96" s="21">
        <f>IF(E96=0, "-", IF(H96/E96&lt;10, H96/E96, "&gt;999%"))</f>
        <v>-0.96923076923076923</v>
      </c>
    </row>
    <row r="97" spans="1:10" s="160" customFormat="1" x14ac:dyDescent="0.2">
      <c r="A97" s="178" t="s">
        <v>640</v>
      </c>
      <c r="B97" s="71">
        <v>2</v>
      </c>
      <c r="C97" s="72">
        <v>20</v>
      </c>
      <c r="D97" s="71">
        <v>2</v>
      </c>
      <c r="E97" s="72">
        <v>65</v>
      </c>
      <c r="F97" s="73"/>
      <c r="G97" s="71">
        <f>B97-C97</f>
        <v>-18</v>
      </c>
      <c r="H97" s="72">
        <f>D97-E97</f>
        <v>-63</v>
      </c>
      <c r="I97" s="37">
        <f>IF(C97=0, "-", IF(G97/C97&lt;10, G97/C97, "&gt;999%"))</f>
        <v>-0.9</v>
      </c>
      <c r="J97" s="38">
        <f>IF(E97=0, "-", IF(H97/E97&lt;10, H97/E97, "&gt;999%"))</f>
        <v>-0.96923076923076923</v>
      </c>
    </row>
    <row r="98" spans="1:10" x14ac:dyDescent="0.2">
      <c r="A98" s="177"/>
      <c r="B98" s="143"/>
      <c r="C98" s="144"/>
      <c r="D98" s="143"/>
      <c r="E98" s="144"/>
      <c r="F98" s="145"/>
      <c r="G98" s="143"/>
      <c r="H98" s="144"/>
      <c r="I98" s="151"/>
      <c r="J98" s="152"/>
    </row>
    <row r="99" spans="1:10" s="139" customFormat="1" x14ac:dyDescent="0.2">
      <c r="A99" s="159" t="s">
        <v>42</v>
      </c>
      <c r="B99" s="65"/>
      <c r="C99" s="66"/>
      <c r="D99" s="65"/>
      <c r="E99" s="66"/>
      <c r="F99" s="67"/>
      <c r="G99" s="65"/>
      <c r="H99" s="66"/>
      <c r="I99" s="20"/>
      <c r="J99" s="21"/>
    </row>
    <row r="100" spans="1:10" x14ac:dyDescent="0.2">
      <c r="A100" s="158" t="s">
        <v>339</v>
      </c>
      <c r="B100" s="65">
        <v>5</v>
      </c>
      <c r="C100" s="66">
        <v>3</v>
      </c>
      <c r="D100" s="65">
        <v>34</v>
      </c>
      <c r="E100" s="66">
        <v>29</v>
      </c>
      <c r="F100" s="67"/>
      <c r="G100" s="65">
        <f>B100-C100</f>
        <v>2</v>
      </c>
      <c r="H100" s="66">
        <f>D100-E100</f>
        <v>5</v>
      </c>
      <c r="I100" s="20">
        <f>IF(C100=0, "-", IF(G100/C100&lt;10, G100/C100, "&gt;999%"))</f>
        <v>0.66666666666666663</v>
      </c>
      <c r="J100" s="21">
        <f>IF(E100=0, "-", IF(H100/E100&lt;10, H100/E100, "&gt;999%"))</f>
        <v>0.17241379310344829</v>
      </c>
    </row>
    <row r="101" spans="1:10" s="160" customFormat="1" x14ac:dyDescent="0.2">
      <c r="A101" s="178" t="s">
        <v>641</v>
      </c>
      <c r="B101" s="71">
        <v>5</v>
      </c>
      <c r="C101" s="72">
        <v>3</v>
      </c>
      <c r="D101" s="71">
        <v>34</v>
      </c>
      <c r="E101" s="72">
        <v>29</v>
      </c>
      <c r="F101" s="73"/>
      <c r="G101" s="71">
        <f>B101-C101</f>
        <v>2</v>
      </c>
      <c r="H101" s="72">
        <f>D101-E101</f>
        <v>5</v>
      </c>
      <c r="I101" s="37">
        <f>IF(C101=0, "-", IF(G101/C101&lt;10, G101/C101, "&gt;999%"))</f>
        <v>0.66666666666666663</v>
      </c>
      <c r="J101" s="38">
        <f>IF(E101=0, "-", IF(H101/E101&lt;10, H101/E101, "&gt;999%"))</f>
        <v>0.17241379310344829</v>
      </c>
    </row>
    <row r="102" spans="1:10" x14ac:dyDescent="0.2">
      <c r="A102" s="177"/>
      <c r="B102" s="143"/>
      <c r="C102" s="144"/>
      <c r="D102" s="143"/>
      <c r="E102" s="144"/>
      <c r="F102" s="145"/>
      <c r="G102" s="143"/>
      <c r="H102" s="144"/>
      <c r="I102" s="151"/>
      <c r="J102" s="152"/>
    </row>
    <row r="103" spans="1:10" s="139" customFormat="1" x14ac:dyDescent="0.2">
      <c r="A103" s="159" t="s">
        <v>43</v>
      </c>
      <c r="B103" s="65"/>
      <c r="C103" s="66"/>
      <c r="D103" s="65"/>
      <c r="E103" s="66"/>
      <c r="F103" s="67"/>
      <c r="G103" s="65"/>
      <c r="H103" s="66"/>
      <c r="I103" s="20"/>
      <c r="J103" s="21"/>
    </row>
    <row r="104" spans="1:10" x14ac:dyDescent="0.2">
      <c r="A104" s="158" t="s">
        <v>198</v>
      </c>
      <c r="B104" s="65">
        <v>7</v>
      </c>
      <c r="C104" s="66">
        <v>22</v>
      </c>
      <c r="D104" s="65">
        <v>98</v>
      </c>
      <c r="E104" s="66">
        <v>95</v>
      </c>
      <c r="F104" s="67"/>
      <c r="G104" s="65">
        <f>B104-C104</f>
        <v>-15</v>
      </c>
      <c r="H104" s="66">
        <f>D104-E104</f>
        <v>3</v>
      </c>
      <c r="I104" s="20">
        <f>IF(C104=0, "-", IF(G104/C104&lt;10, G104/C104, "&gt;999%"))</f>
        <v>-0.68181818181818177</v>
      </c>
      <c r="J104" s="21">
        <f>IF(E104=0, "-", IF(H104/E104&lt;10, H104/E104, "&gt;999%"))</f>
        <v>3.1578947368421054E-2</v>
      </c>
    </row>
    <row r="105" spans="1:10" s="160" customFormat="1" x14ac:dyDescent="0.2">
      <c r="A105" s="178" t="s">
        <v>642</v>
      </c>
      <c r="B105" s="71">
        <v>7</v>
      </c>
      <c r="C105" s="72">
        <v>22</v>
      </c>
      <c r="D105" s="71">
        <v>98</v>
      </c>
      <c r="E105" s="72">
        <v>95</v>
      </c>
      <c r="F105" s="73"/>
      <c r="G105" s="71">
        <f>B105-C105</f>
        <v>-15</v>
      </c>
      <c r="H105" s="72">
        <f>D105-E105</f>
        <v>3</v>
      </c>
      <c r="I105" s="37">
        <f>IF(C105=0, "-", IF(G105/C105&lt;10, G105/C105, "&gt;999%"))</f>
        <v>-0.68181818181818177</v>
      </c>
      <c r="J105" s="38">
        <f>IF(E105=0, "-", IF(H105/E105&lt;10, H105/E105, "&gt;999%"))</f>
        <v>3.1578947368421054E-2</v>
      </c>
    </row>
    <row r="106" spans="1:10" x14ac:dyDescent="0.2">
      <c r="A106" s="177"/>
      <c r="B106" s="143"/>
      <c r="C106" s="144"/>
      <c r="D106" s="143"/>
      <c r="E106" s="144"/>
      <c r="F106" s="145"/>
      <c r="G106" s="143"/>
      <c r="H106" s="144"/>
      <c r="I106" s="151"/>
      <c r="J106" s="152"/>
    </row>
    <row r="107" spans="1:10" s="139" customFormat="1" x14ac:dyDescent="0.2">
      <c r="A107" s="159" t="s">
        <v>44</v>
      </c>
      <c r="B107" s="65"/>
      <c r="C107" s="66"/>
      <c r="D107" s="65"/>
      <c r="E107" s="66"/>
      <c r="F107" s="67"/>
      <c r="G107" s="65"/>
      <c r="H107" s="66"/>
      <c r="I107" s="20"/>
      <c r="J107" s="21"/>
    </row>
    <row r="108" spans="1:10" x14ac:dyDescent="0.2">
      <c r="A108" s="158" t="s">
        <v>532</v>
      </c>
      <c r="B108" s="65">
        <v>21</v>
      </c>
      <c r="C108" s="66">
        <v>14</v>
      </c>
      <c r="D108" s="65">
        <v>129</v>
      </c>
      <c r="E108" s="66">
        <v>160</v>
      </c>
      <c r="F108" s="67"/>
      <c r="G108" s="65">
        <f>B108-C108</f>
        <v>7</v>
      </c>
      <c r="H108" s="66">
        <f>D108-E108</f>
        <v>-31</v>
      </c>
      <c r="I108" s="20">
        <f>IF(C108=0, "-", IF(G108/C108&lt;10, G108/C108, "&gt;999%"))</f>
        <v>0.5</v>
      </c>
      <c r="J108" s="21">
        <f>IF(E108=0, "-", IF(H108/E108&lt;10, H108/E108, "&gt;999%"))</f>
        <v>-0.19375000000000001</v>
      </c>
    </row>
    <row r="109" spans="1:10" s="160" customFormat="1" x14ac:dyDescent="0.2">
      <c r="A109" s="178" t="s">
        <v>643</v>
      </c>
      <c r="B109" s="71">
        <v>21</v>
      </c>
      <c r="C109" s="72">
        <v>14</v>
      </c>
      <c r="D109" s="71">
        <v>129</v>
      </c>
      <c r="E109" s="72">
        <v>160</v>
      </c>
      <c r="F109" s="73"/>
      <c r="G109" s="71">
        <f>B109-C109</f>
        <v>7</v>
      </c>
      <c r="H109" s="72">
        <f>D109-E109</f>
        <v>-31</v>
      </c>
      <c r="I109" s="37">
        <f>IF(C109=0, "-", IF(G109/C109&lt;10, G109/C109, "&gt;999%"))</f>
        <v>0.5</v>
      </c>
      <c r="J109" s="38">
        <f>IF(E109=0, "-", IF(H109/E109&lt;10, H109/E109, "&gt;999%"))</f>
        <v>-0.19375000000000001</v>
      </c>
    </row>
    <row r="110" spans="1:10" x14ac:dyDescent="0.2">
      <c r="A110" s="177"/>
      <c r="B110" s="143"/>
      <c r="C110" s="144"/>
      <c r="D110" s="143"/>
      <c r="E110" s="144"/>
      <c r="F110" s="145"/>
      <c r="G110" s="143"/>
      <c r="H110" s="144"/>
      <c r="I110" s="151"/>
      <c r="J110" s="152"/>
    </row>
    <row r="111" spans="1:10" s="139" customFormat="1" x14ac:dyDescent="0.2">
      <c r="A111" s="159" t="s">
        <v>45</v>
      </c>
      <c r="B111" s="65"/>
      <c r="C111" s="66"/>
      <c r="D111" s="65"/>
      <c r="E111" s="66"/>
      <c r="F111" s="67"/>
      <c r="G111" s="65"/>
      <c r="H111" s="66"/>
      <c r="I111" s="20"/>
      <c r="J111" s="21"/>
    </row>
    <row r="112" spans="1:10" x14ac:dyDescent="0.2">
      <c r="A112" s="158" t="s">
        <v>427</v>
      </c>
      <c r="B112" s="65">
        <v>0</v>
      </c>
      <c r="C112" s="66">
        <v>0</v>
      </c>
      <c r="D112" s="65">
        <v>0</v>
      </c>
      <c r="E112" s="66">
        <v>2</v>
      </c>
      <c r="F112" s="67"/>
      <c r="G112" s="65">
        <f t="shared" ref="G112:G125" si="8">B112-C112</f>
        <v>0</v>
      </c>
      <c r="H112" s="66">
        <f t="shared" ref="H112:H125" si="9">D112-E112</f>
        <v>-2</v>
      </c>
      <c r="I112" s="20" t="str">
        <f t="shared" ref="I112:I125" si="10">IF(C112=0, "-", IF(G112/C112&lt;10, G112/C112, "&gt;999%"))</f>
        <v>-</v>
      </c>
      <c r="J112" s="21">
        <f t="shared" ref="J112:J125" si="11">IF(E112=0, "-", IF(H112/E112&lt;10, H112/E112, "&gt;999%"))</f>
        <v>-1</v>
      </c>
    </row>
    <row r="113" spans="1:10" x14ac:dyDescent="0.2">
      <c r="A113" s="158" t="s">
        <v>391</v>
      </c>
      <c r="B113" s="65">
        <v>88</v>
      </c>
      <c r="C113" s="66">
        <v>10</v>
      </c>
      <c r="D113" s="65">
        <v>210</v>
      </c>
      <c r="E113" s="66">
        <v>310</v>
      </c>
      <c r="F113" s="67"/>
      <c r="G113" s="65">
        <f t="shared" si="8"/>
        <v>78</v>
      </c>
      <c r="H113" s="66">
        <f t="shared" si="9"/>
        <v>-100</v>
      </c>
      <c r="I113" s="20">
        <f t="shared" si="10"/>
        <v>7.8</v>
      </c>
      <c r="J113" s="21">
        <f t="shared" si="11"/>
        <v>-0.32258064516129031</v>
      </c>
    </row>
    <row r="114" spans="1:10" x14ac:dyDescent="0.2">
      <c r="A114" s="158" t="s">
        <v>428</v>
      </c>
      <c r="B114" s="65">
        <v>322</v>
      </c>
      <c r="C114" s="66">
        <v>209</v>
      </c>
      <c r="D114" s="65">
        <v>1078</v>
      </c>
      <c r="E114" s="66">
        <v>959</v>
      </c>
      <c r="F114" s="67"/>
      <c r="G114" s="65">
        <f t="shared" si="8"/>
        <v>113</v>
      </c>
      <c r="H114" s="66">
        <f t="shared" si="9"/>
        <v>119</v>
      </c>
      <c r="I114" s="20">
        <f t="shared" si="10"/>
        <v>0.54066985645933019</v>
      </c>
      <c r="J114" s="21">
        <f t="shared" si="11"/>
        <v>0.12408759124087591</v>
      </c>
    </row>
    <row r="115" spans="1:10" x14ac:dyDescent="0.2">
      <c r="A115" s="158" t="s">
        <v>201</v>
      </c>
      <c r="B115" s="65">
        <v>12</v>
      </c>
      <c r="C115" s="66">
        <v>12</v>
      </c>
      <c r="D115" s="65">
        <v>21</v>
      </c>
      <c r="E115" s="66">
        <v>85</v>
      </c>
      <c r="F115" s="67"/>
      <c r="G115" s="65">
        <f t="shared" si="8"/>
        <v>0</v>
      </c>
      <c r="H115" s="66">
        <f t="shared" si="9"/>
        <v>-64</v>
      </c>
      <c r="I115" s="20">
        <f t="shared" si="10"/>
        <v>0</v>
      </c>
      <c r="J115" s="21">
        <f t="shared" si="11"/>
        <v>-0.75294117647058822</v>
      </c>
    </row>
    <row r="116" spans="1:10" x14ac:dyDescent="0.2">
      <c r="A116" s="158" t="s">
        <v>217</v>
      </c>
      <c r="B116" s="65">
        <v>3</v>
      </c>
      <c r="C116" s="66">
        <v>19</v>
      </c>
      <c r="D116" s="65">
        <v>23</v>
      </c>
      <c r="E116" s="66">
        <v>142</v>
      </c>
      <c r="F116" s="67"/>
      <c r="G116" s="65">
        <f t="shared" si="8"/>
        <v>-16</v>
      </c>
      <c r="H116" s="66">
        <f t="shared" si="9"/>
        <v>-119</v>
      </c>
      <c r="I116" s="20">
        <f t="shared" si="10"/>
        <v>-0.84210526315789469</v>
      </c>
      <c r="J116" s="21">
        <f t="shared" si="11"/>
        <v>-0.8380281690140845</v>
      </c>
    </row>
    <row r="117" spans="1:10" x14ac:dyDescent="0.2">
      <c r="A117" s="158" t="s">
        <v>242</v>
      </c>
      <c r="B117" s="65">
        <v>0</v>
      </c>
      <c r="C117" s="66">
        <v>0</v>
      </c>
      <c r="D117" s="65">
        <v>0</v>
      </c>
      <c r="E117" s="66">
        <v>1</v>
      </c>
      <c r="F117" s="67"/>
      <c r="G117" s="65">
        <f t="shared" si="8"/>
        <v>0</v>
      </c>
      <c r="H117" s="66">
        <f t="shared" si="9"/>
        <v>-1</v>
      </c>
      <c r="I117" s="20" t="str">
        <f t="shared" si="10"/>
        <v>-</v>
      </c>
      <c r="J117" s="21">
        <f t="shared" si="11"/>
        <v>-1</v>
      </c>
    </row>
    <row r="118" spans="1:10" x14ac:dyDescent="0.2">
      <c r="A118" s="158" t="s">
        <v>311</v>
      </c>
      <c r="B118" s="65">
        <v>63</v>
      </c>
      <c r="C118" s="66">
        <v>117</v>
      </c>
      <c r="D118" s="65">
        <v>209</v>
      </c>
      <c r="E118" s="66">
        <v>472</v>
      </c>
      <c r="F118" s="67"/>
      <c r="G118" s="65">
        <f t="shared" si="8"/>
        <v>-54</v>
      </c>
      <c r="H118" s="66">
        <f t="shared" si="9"/>
        <v>-263</v>
      </c>
      <c r="I118" s="20">
        <f t="shared" si="10"/>
        <v>-0.46153846153846156</v>
      </c>
      <c r="J118" s="21">
        <f t="shared" si="11"/>
        <v>-0.55720338983050843</v>
      </c>
    </row>
    <row r="119" spans="1:10" x14ac:dyDescent="0.2">
      <c r="A119" s="158" t="s">
        <v>348</v>
      </c>
      <c r="B119" s="65">
        <v>98</v>
      </c>
      <c r="C119" s="66">
        <v>80</v>
      </c>
      <c r="D119" s="65">
        <v>254</v>
      </c>
      <c r="E119" s="66">
        <v>479</v>
      </c>
      <c r="F119" s="67"/>
      <c r="G119" s="65">
        <f t="shared" si="8"/>
        <v>18</v>
      </c>
      <c r="H119" s="66">
        <f t="shared" si="9"/>
        <v>-225</v>
      </c>
      <c r="I119" s="20">
        <f t="shared" si="10"/>
        <v>0.22500000000000001</v>
      </c>
      <c r="J119" s="21">
        <f t="shared" si="11"/>
        <v>-0.46972860125260962</v>
      </c>
    </row>
    <row r="120" spans="1:10" x14ac:dyDescent="0.2">
      <c r="A120" s="158" t="s">
        <v>505</v>
      </c>
      <c r="B120" s="65">
        <v>62</v>
      </c>
      <c r="C120" s="66">
        <v>118</v>
      </c>
      <c r="D120" s="65">
        <v>348</v>
      </c>
      <c r="E120" s="66">
        <v>531</v>
      </c>
      <c r="F120" s="67"/>
      <c r="G120" s="65">
        <f t="shared" si="8"/>
        <v>-56</v>
      </c>
      <c r="H120" s="66">
        <f t="shared" si="9"/>
        <v>-183</v>
      </c>
      <c r="I120" s="20">
        <f t="shared" si="10"/>
        <v>-0.47457627118644069</v>
      </c>
      <c r="J120" s="21">
        <f t="shared" si="11"/>
        <v>-0.34463276836158191</v>
      </c>
    </row>
    <row r="121" spans="1:10" x14ac:dyDescent="0.2">
      <c r="A121" s="158" t="s">
        <v>515</v>
      </c>
      <c r="B121" s="65">
        <v>664</v>
      </c>
      <c r="C121" s="66">
        <v>1502</v>
      </c>
      <c r="D121" s="65">
        <v>5006</v>
      </c>
      <c r="E121" s="66">
        <v>6521</v>
      </c>
      <c r="F121" s="67"/>
      <c r="G121" s="65">
        <f t="shared" si="8"/>
        <v>-838</v>
      </c>
      <c r="H121" s="66">
        <f t="shared" si="9"/>
        <v>-1515</v>
      </c>
      <c r="I121" s="20">
        <f t="shared" si="10"/>
        <v>-0.55792276964047938</v>
      </c>
      <c r="J121" s="21">
        <f t="shared" si="11"/>
        <v>-0.23232633031743596</v>
      </c>
    </row>
    <row r="122" spans="1:10" x14ac:dyDescent="0.2">
      <c r="A122" s="158" t="s">
        <v>483</v>
      </c>
      <c r="B122" s="65">
        <v>0</v>
      </c>
      <c r="C122" s="66">
        <v>6</v>
      </c>
      <c r="D122" s="65">
        <v>0</v>
      </c>
      <c r="E122" s="66">
        <v>12</v>
      </c>
      <c r="F122" s="67"/>
      <c r="G122" s="65">
        <f t="shared" si="8"/>
        <v>-6</v>
      </c>
      <c r="H122" s="66">
        <f t="shared" si="9"/>
        <v>-12</v>
      </c>
      <c r="I122" s="20">
        <f t="shared" si="10"/>
        <v>-1</v>
      </c>
      <c r="J122" s="21">
        <f t="shared" si="11"/>
        <v>-1</v>
      </c>
    </row>
    <row r="123" spans="1:10" x14ac:dyDescent="0.2">
      <c r="A123" s="158" t="s">
        <v>494</v>
      </c>
      <c r="B123" s="65">
        <v>26</v>
      </c>
      <c r="C123" s="66">
        <v>133</v>
      </c>
      <c r="D123" s="65">
        <v>201</v>
      </c>
      <c r="E123" s="66">
        <v>528</v>
      </c>
      <c r="F123" s="67"/>
      <c r="G123" s="65">
        <f t="shared" si="8"/>
        <v>-107</v>
      </c>
      <c r="H123" s="66">
        <f t="shared" si="9"/>
        <v>-327</v>
      </c>
      <c r="I123" s="20">
        <f t="shared" si="10"/>
        <v>-0.80451127819548873</v>
      </c>
      <c r="J123" s="21">
        <f t="shared" si="11"/>
        <v>-0.61931818181818177</v>
      </c>
    </row>
    <row r="124" spans="1:10" x14ac:dyDescent="0.2">
      <c r="A124" s="158" t="s">
        <v>533</v>
      </c>
      <c r="B124" s="65">
        <v>11</v>
      </c>
      <c r="C124" s="66">
        <v>43</v>
      </c>
      <c r="D124" s="65">
        <v>83</v>
      </c>
      <c r="E124" s="66">
        <v>297</v>
      </c>
      <c r="F124" s="67"/>
      <c r="G124" s="65">
        <f t="shared" si="8"/>
        <v>-32</v>
      </c>
      <c r="H124" s="66">
        <f t="shared" si="9"/>
        <v>-214</v>
      </c>
      <c r="I124" s="20">
        <f t="shared" si="10"/>
        <v>-0.7441860465116279</v>
      </c>
      <c r="J124" s="21">
        <f t="shared" si="11"/>
        <v>-0.72053872053872059</v>
      </c>
    </row>
    <row r="125" spans="1:10" s="160" customFormat="1" x14ac:dyDescent="0.2">
      <c r="A125" s="178" t="s">
        <v>644</v>
      </c>
      <c r="B125" s="71">
        <v>1349</v>
      </c>
      <c r="C125" s="72">
        <v>2249</v>
      </c>
      <c r="D125" s="71">
        <v>7433</v>
      </c>
      <c r="E125" s="72">
        <v>10339</v>
      </c>
      <c r="F125" s="73"/>
      <c r="G125" s="71">
        <f t="shared" si="8"/>
        <v>-900</v>
      </c>
      <c r="H125" s="72">
        <f t="shared" si="9"/>
        <v>-2906</v>
      </c>
      <c r="I125" s="37">
        <f t="shared" si="10"/>
        <v>-0.4001778568252557</v>
      </c>
      <c r="J125" s="38">
        <f t="shared" si="11"/>
        <v>-0.28107167037431086</v>
      </c>
    </row>
    <row r="126" spans="1:10" x14ac:dyDescent="0.2">
      <c r="A126" s="177"/>
      <c r="B126" s="143"/>
      <c r="C126" s="144"/>
      <c r="D126" s="143"/>
      <c r="E126" s="144"/>
      <c r="F126" s="145"/>
      <c r="G126" s="143"/>
      <c r="H126" s="144"/>
      <c r="I126" s="151"/>
      <c r="J126" s="152"/>
    </row>
    <row r="127" spans="1:10" s="139" customFormat="1" x14ac:dyDescent="0.2">
      <c r="A127" s="159" t="s">
        <v>46</v>
      </c>
      <c r="B127" s="65"/>
      <c r="C127" s="66"/>
      <c r="D127" s="65"/>
      <c r="E127" s="66"/>
      <c r="F127" s="67"/>
      <c r="G127" s="65"/>
      <c r="H127" s="66"/>
      <c r="I127" s="20"/>
      <c r="J127" s="21"/>
    </row>
    <row r="128" spans="1:10" x14ac:dyDescent="0.2">
      <c r="A128" s="158" t="s">
        <v>561</v>
      </c>
      <c r="B128" s="65">
        <v>12</v>
      </c>
      <c r="C128" s="66">
        <v>10</v>
      </c>
      <c r="D128" s="65">
        <v>62</v>
      </c>
      <c r="E128" s="66">
        <v>47</v>
      </c>
      <c r="F128" s="67"/>
      <c r="G128" s="65">
        <f>B128-C128</f>
        <v>2</v>
      </c>
      <c r="H128" s="66">
        <f>D128-E128</f>
        <v>15</v>
      </c>
      <c r="I128" s="20">
        <f>IF(C128=0, "-", IF(G128/C128&lt;10, G128/C128, "&gt;999%"))</f>
        <v>0.2</v>
      </c>
      <c r="J128" s="21">
        <f>IF(E128=0, "-", IF(H128/E128&lt;10, H128/E128, "&gt;999%"))</f>
        <v>0.31914893617021278</v>
      </c>
    </row>
    <row r="129" spans="1:10" s="160" customFormat="1" x14ac:dyDescent="0.2">
      <c r="A129" s="178" t="s">
        <v>645</v>
      </c>
      <c r="B129" s="71">
        <v>12</v>
      </c>
      <c r="C129" s="72">
        <v>10</v>
      </c>
      <c r="D129" s="71">
        <v>62</v>
      </c>
      <c r="E129" s="72">
        <v>47</v>
      </c>
      <c r="F129" s="73"/>
      <c r="G129" s="71">
        <f>B129-C129</f>
        <v>2</v>
      </c>
      <c r="H129" s="72">
        <f>D129-E129</f>
        <v>15</v>
      </c>
      <c r="I129" s="37">
        <f>IF(C129=0, "-", IF(G129/C129&lt;10, G129/C129, "&gt;999%"))</f>
        <v>0.2</v>
      </c>
      <c r="J129" s="38">
        <f>IF(E129=0, "-", IF(H129/E129&lt;10, H129/E129, "&gt;999%"))</f>
        <v>0.31914893617021278</v>
      </c>
    </row>
    <row r="130" spans="1:10" x14ac:dyDescent="0.2">
      <c r="A130" s="177"/>
      <c r="B130" s="143"/>
      <c r="C130" s="144"/>
      <c r="D130" s="143"/>
      <c r="E130" s="144"/>
      <c r="F130" s="145"/>
      <c r="G130" s="143"/>
      <c r="H130" s="144"/>
      <c r="I130" s="151"/>
      <c r="J130" s="152"/>
    </row>
    <row r="131" spans="1:10" s="139" customFormat="1" x14ac:dyDescent="0.2">
      <c r="A131" s="159" t="s">
        <v>47</v>
      </c>
      <c r="B131" s="65"/>
      <c r="C131" s="66"/>
      <c r="D131" s="65"/>
      <c r="E131" s="66"/>
      <c r="F131" s="67"/>
      <c r="G131" s="65"/>
      <c r="H131" s="66"/>
      <c r="I131" s="20"/>
      <c r="J131" s="21"/>
    </row>
    <row r="132" spans="1:10" x14ac:dyDescent="0.2">
      <c r="A132" s="158" t="s">
        <v>534</v>
      </c>
      <c r="B132" s="65">
        <v>59</v>
      </c>
      <c r="C132" s="66">
        <v>93</v>
      </c>
      <c r="D132" s="65">
        <v>414</v>
      </c>
      <c r="E132" s="66">
        <v>366</v>
      </c>
      <c r="F132" s="67"/>
      <c r="G132" s="65">
        <f>B132-C132</f>
        <v>-34</v>
      </c>
      <c r="H132" s="66">
        <f>D132-E132</f>
        <v>48</v>
      </c>
      <c r="I132" s="20">
        <f>IF(C132=0, "-", IF(G132/C132&lt;10, G132/C132, "&gt;999%"))</f>
        <v>-0.36559139784946237</v>
      </c>
      <c r="J132" s="21">
        <f>IF(E132=0, "-", IF(H132/E132&lt;10, H132/E132, "&gt;999%"))</f>
        <v>0.13114754098360656</v>
      </c>
    </row>
    <row r="133" spans="1:10" x14ac:dyDescent="0.2">
      <c r="A133" s="158" t="s">
        <v>547</v>
      </c>
      <c r="B133" s="65">
        <v>39</v>
      </c>
      <c r="C133" s="66">
        <v>81</v>
      </c>
      <c r="D133" s="65">
        <v>228</v>
      </c>
      <c r="E133" s="66">
        <v>262</v>
      </c>
      <c r="F133" s="67"/>
      <c r="G133" s="65">
        <f>B133-C133</f>
        <v>-42</v>
      </c>
      <c r="H133" s="66">
        <f>D133-E133</f>
        <v>-34</v>
      </c>
      <c r="I133" s="20">
        <f>IF(C133=0, "-", IF(G133/C133&lt;10, G133/C133, "&gt;999%"))</f>
        <v>-0.51851851851851849</v>
      </c>
      <c r="J133" s="21">
        <f>IF(E133=0, "-", IF(H133/E133&lt;10, H133/E133, "&gt;999%"))</f>
        <v>-0.12977099236641221</v>
      </c>
    </row>
    <row r="134" spans="1:10" x14ac:dyDescent="0.2">
      <c r="A134" s="158" t="s">
        <v>562</v>
      </c>
      <c r="B134" s="65">
        <v>22</v>
      </c>
      <c r="C134" s="66">
        <v>44</v>
      </c>
      <c r="D134" s="65">
        <v>101</v>
      </c>
      <c r="E134" s="66">
        <v>122</v>
      </c>
      <c r="F134" s="67"/>
      <c r="G134" s="65">
        <f>B134-C134</f>
        <v>-22</v>
      </c>
      <c r="H134" s="66">
        <f>D134-E134</f>
        <v>-21</v>
      </c>
      <c r="I134" s="20">
        <f>IF(C134=0, "-", IF(G134/C134&lt;10, G134/C134, "&gt;999%"))</f>
        <v>-0.5</v>
      </c>
      <c r="J134" s="21">
        <f>IF(E134=0, "-", IF(H134/E134&lt;10, H134/E134, "&gt;999%"))</f>
        <v>-0.1721311475409836</v>
      </c>
    </row>
    <row r="135" spans="1:10" s="160" customFormat="1" x14ac:dyDescent="0.2">
      <c r="A135" s="178" t="s">
        <v>646</v>
      </c>
      <c r="B135" s="71">
        <v>120</v>
      </c>
      <c r="C135" s="72">
        <v>218</v>
      </c>
      <c r="D135" s="71">
        <v>743</v>
      </c>
      <c r="E135" s="72">
        <v>750</v>
      </c>
      <c r="F135" s="73"/>
      <c r="G135" s="71">
        <f>B135-C135</f>
        <v>-98</v>
      </c>
      <c r="H135" s="72">
        <f>D135-E135</f>
        <v>-7</v>
      </c>
      <c r="I135" s="37">
        <f>IF(C135=0, "-", IF(G135/C135&lt;10, G135/C135, "&gt;999%"))</f>
        <v>-0.44954128440366975</v>
      </c>
      <c r="J135" s="38">
        <f>IF(E135=0, "-", IF(H135/E135&lt;10, H135/E135, "&gt;999%"))</f>
        <v>-9.3333333333333341E-3</v>
      </c>
    </row>
    <row r="136" spans="1:10" x14ac:dyDescent="0.2">
      <c r="A136" s="177"/>
      <c r="B136" s="143"/>
      <c r="C136" s="144"/>
      <c r="D136" s="143"/>
      <c r="E136" s="144"/>
      <c r="F136" s="145"/>
      <c r="G136" s="143"/>
      <c r="H136" s="144"/>
      <c r="I136" s="151"/>
      <c r="J136" s="152"/>
    </row>
    <row r="137" spans="1:10" s="139" customFormat="1" x14ac:dyDescent="0.2">
      <c r="A137" s="159" t="s">
        <v>48</v>
      </c>
      <c r="B137" s="65"/>
      <c r="C137" s="66"/>
      <c r="D137" s="65"/>
      <c r="E137" s="66"/>
      <c r="F137" s="67"/>
      <c r="G137" s="65"/>
      <c r="H137" s="66"/>
      <c r="I137" s="20"/>
      <c r="J137" s="21"/>
    </row>
    <row r="138" spans="1:10" x14ac:dyDescent="0.2">
      <c r="A138" s="158" t="s">
        <v>258</v>
      </c>
      <c r="B138" s="65">
        <v>5</v>
      </c>
      <c r="C138" s="66">
        <v>9</v>
      </c>
      <c r="D138" s="65">
        <v>24</v>
      </c>
      <c r="E138" s="66">
        <v>36</v>
      </c>
      <c r="F138" s="67"/>
      <c r="G138" s="65">
        <f t="shared" ref="G138:G143" si="12">B138-C138</f>
        <v>-4</v>
      </c>
      <c r="H138" s="66">
        <f t="shared" ref="H138:H143" si="13">D138-E138</f>
        <v>-12</v>
      </c>
      <c r="I138" s="20">
        <f t="shared" ref="I138:I143" si="14">IF(C138=0, "-", IF(G138/C138&lt;10, G138/C138, "&gt;999%"))</f>
        <v>-0.44444444444444442</v>
      </c>
      <c r="J138" s="21">
        <f t="shared" ref="J138:J143" si="15">IF(E138=0, "-", IF(H138/E138&lt;10, H138/E138, "&gt;999%"))</f>
        <v>-0.33333333333333331</v>
      </c>
    </row>
    <row r="139" spans="1:10" x14ac:dyDescent="0.2">
      <c r="A139" s="158" t="s">
        <v>275</v>
      </c>
      <c r="B139" s="65">
        <v>3</v>
      </c>
      <c r="C139" s="66">
        <v>3</v>
      </c>
      <c r="D139" s="65">
        <v>19</v>
      </c>
      <c r="E139" s="66">
        <v>14</v>
      </c>
      <c r="F139" s="67"/>
      <c r="G139" s="65">
        <f t="shared" si="12"/>
        <v>0</v>
      </c>
      <c r="H139" s="66">
        <f t="shared" si="13"/>
        <v>5</v>
      </c>
      <c r="I139" s="20">
        <f t="shared" si="14"/>
        <v>0</v>
      </c>
      <c r="J139" s="21">
        <f t="shared" si="15"/>
        <v>0.35714285714285715</v>
      </c>
    </row>
    <row r="140" spans="1:10" x14ac:dyDescent="0.2">
      <c r="A140" s="158" t="s">
        <v>414</v>
      </c>
      <c r="B140" s="65">
        <v>9</v>
      </c>
      <c r="C140" s="66">
        <v>0</v>
      </c>
      <c r="D140" s="65">
        <v>9</v>
      </c>
      <c r="E140" s="66">
        <v>0</v>
      </c>
      <c r="F140" s="67"/>
      <c r="G140" s="65">
        <f t="shared" si="12"/>
        <v>9</v>
      </c>
      <c r="H140" s="66">
        <f t="shared" si="13"/>
        <v>9</v>
      </c>
      <c r="I140" s="20" t="str">
        <f t="shared" si="14"/>
        <v>-</v>
      </c>
      <c r="J140" s="21" t="str">
        <f t="shared" si="15"/>
        <v>-</v>
      </c>
    </row>
    <row r="141" spans="1:10" x14ac:dyDescent="0.2">
      <c r="A141" s="158" t="s">
        <v>415</v>
      </c>
      <c r="B141" s="65">
        <v>28</v>
      </c>
      <c r="C141" s="66">
        <v>29</v>
      </c>
      <c r="D141" s="65">
        <v>106</v>
      </c>
      <c r="E141" s="66">
        <v>29</v>
      </c>
      <c r="F141" s="67"/>
      <c r="G141" s="65">
        <f t="shared" si="12"/>
        <v>-1</v>
      </c>
      <c r="H141" s="66">
        <f t="shared" si="13"/>
        <v>77</v>
      </c>
      <c r="I141" s="20">
        <f t="shared" si="14"/>
        <v>-3.4482758620689655E-2</v>
      </c>
      <c r="J141" s="21">
        <f t="shared" si="15"/>
        <v>2.6551724137931036</v>
      </c>
    </row>
    <row r="142" spans="1:10" x14ac:dyDescent="0.2">
      <c r="A142" s="158" t="s">
        <v>455</v>
      </c>
      <c r="B142" s="65">
        <v>8</v>
      </c>
      <c r="C142" s="66">
        <v>24</v>
      </c>
      <c r="D142" s="65">
        <v>71</v>
      </c>
      <c r="E142" s="66">
        <v>108</v>
      </c>
      <c r="F142" s="67"/>
      <c r="G142" s="65">
        <f t="shared" si="12"/>
        <v>-16</v>
      </c>
      <c r="H142" s="66">
        <f t="shared" si="13"/>
        <v>-37</v>
      </c>
      <c r="I142" s="20">
        <f t="shared" si="14"/>
        <v>-0.66666666666666663</v>
      </c>
      <c r="J142" s="21">
        <f t="shared" si="15"/>
        <v>-0.34259259259259262</v>
      </c>
    </row>
    <row r="143" spans="1:10" s="160" customFormat="1" x14ac:dyDescent="0.2">
      <c r="A143" s="178" t="s">
        <v>647</v>
      </c>
      <c r="B143" s="71">
        <v>53</v>
      </c>
      <c r="C143" s="72">
        <v>65</v>
      </c>
      <c r="D143" s="71">
        <v>229</v>
      </c>
      <c r="E143" s="72">
        <v>187</v>
      </c>
      <c r="F143" s="73"/>
      <c r="G143" s="71">
        <f t="shared" si="12"/>
        <v>-12</v>
      </c>
      <c r="H143" s="72">
        <f t="shared" si="13"/>
        <v>42</v>
      </c>
      <c r="I143" s="37">
        <f t="shared" si="14"/>
        <v>-0.18461538461538463</v>
      </c>
      <c r="J143" s="38">
        <f t="shared" si="15"/>
        <v>0.22459893048128343</v>
      </c>
    </row>
    <row r="144" spans="1:10" x14ac:dyDescent="0.2">
      <c r="A144" s="177"/>
      <c r="B144" s="143"/>
      <c r="C144" s="144"/>
      <c r="D144" s="143"/>
      <c r="E144" s="144"/>
      <c r="F144" s="145"/>
      <c r="G144" s="143"/>
      <c r="H144" s="144"/>
      <c r="I144" s="151"/>
      <c r="J144" s="152"/>
    </row>
    <row r="145" spans="1:10" s="139" customFormat="1" x14ac:dyDescent="0.2">
      <c r="A145" s="159" t="s">
        <v>49</v>
      </c>
      <c r="B145" s="65"/>
      <c r="C145" s="66"/>
      <c r="D145" s="65"/>
      <c r="E145" s="66"/>
      <c r="F145" s="67"/>
      <c r="G145" s="65"/>
      <c r="H145" s="66"/>
      <c r="I145" s="20"/>
      <c r="J145" s="21"/>
    </row>
    <row r="146" spans="1:10" x14ac:dyDescent="0.2">
      <c r="A146" s="158" t="s">
        <v>359</v>
      </c>
      <c r="B146" s="65">
        <v>0</v>
      </c>
      <c r="C146" s="66">
        <v>66</v>
      </c>
      <c r="D146" s="65">
        <v>1</v>
      </c>
      <c r="E146" s="66">
        <v>585</v>
      </c>
      <c r="F146" s="67"/>
      <c r="G146" s="65">
        <f t="shared" ref="G146:G154" si="16">B146-C146</f>
        <v>-66</v>
      </c>
      <c r="H146" s="66">
        <f t="shared" ref="H146:H154" si="17">D146-E146</f>
        <v>-584</v>
      </c>
      <c r="I146" s="20">
        <f t="shared" ref="I146:I154" si="18">IF(C146=0, "-", IF(G146/C146&lt;10, G146/C146, "&gt;999%"))</f>
        <v>-1</v>
      </c>
      <c r="J146" s="21">
        <f t="shared" ref="J146:J154" si="19">IF(E146=0, "-", IF(H146/E146&lt;10, H146/E146, "&gt;999%"))</f>
        <v>-0.9982905982905983</v>
      </c>
    </row>
    <row r="147" spans="1:10" x14ac:dyDescent="0.2">
      <c r="A147" s="158" t="s">
        <v>392</v>
      </c>
      <c r="B147" s="65">
        <v>128</v>
      </c>
      <c r="C147" s="66">
        <v>121</v>
      </c>
      <c r="D147" s="65">
        <v>708</v>
      </c>
      <c r="E147" s="66">
        <v>250</v>
      </c>
      <c r="F147" s="67"/>
      <c r="G147" s="65">
        <f t="shared" si="16"/>
        <v>7</v>
      </c>
      <c r="H147" s="66">
        <f t="shared" si="17"/>
        <v>458</v>
      </c>
      <c r="I147" s="20">
        <f t="shared" si="18"/>
        <v>5.7851239669421489E-2</v>
      </c>
      <c r="J147" s="21">
        <f t="shared" si="19"/>
        <v>1.8320000000000001</v>
      </c>
    </row>
    <row r="148" spans="1:10" x14ac:dyDescent="0.2">
      <c r="A148" s="158" t="s">
        <v>429</v>
      </c>
      <c r="B148" s="65">
        <v>0</v>
      </c>
      <c r="C148" s="66">
        <v>10</v>
      </c>
      <c r="D148" s="65">
        <v>0</v>
      </c>
      <c r="E148" s="66">
        <v>75</v>
      </c>
      <c r="F148" s="67"/>
      <c r="G148" s="65">
        <f t="shared" si="16"/>
        <v>-10</v>
      </c>
      <c r="H148" s="66">
        <f t="shared" si="17"/>
        <v>-75</v>
      </c>
      <c r="I148" s="20">
        <f t="shared" si="18"/>
        <v>-1</v>
      </c>
      <c r="J148" s="21">
        <f t="shared" si="19"/>
        <v>-1</v>
      </c>
    </row>
    <row r="149" spans="1:10" x14ac:dyDescent="0.2">
      <c r="A149" s="158" t="s">
        <v>360</v>
      </c>
      <c r="B149" s="65">
        <v>188</v>
      </c>
      <c r="C149" s="66">
        <v>148</v>
      </c>
      <c r="D149" s="65">
        <v>859</v>
      </c>
      <c r="E149" s="66">
        <v>277</v>
      </c>
      <c r="F149" s="67"/>
      <c r="G149" s="65">
        <f t="shared" si="16"/>
        <v>40</v>
      </c>
      <c r="H149" s="66">
        <f t="shared" si="17"/>
        <v>582</v>
      </c>
      <c r="I149" s="20">
        <f t="shared" si="18"/>
        <v>0.27027027027027029</v>
      </c>
      <c r="J149" s="21">
        <f t="shared" si="19"/>
        <v>2.1010830324909748</v>
      </c>
    </row>
    <row r="150" spans="1:10" x14ac:dyDescent="0.2">
      <c r="A150" s="158" t="s">
        <v>506</v>
      </c>
      <c r="B150" s="65">
        <v>0</v>
      </c>
      <c r="C150" s="66">
        <v>22</v>
      </c>
      <c r="D150" s="65">
        <v>0</v>
      </c>
      <c r="E150" s="66">
        <v>101</v>
      </c>
      <c r="F150" s="67"/>
      <c r="G150" s="65">
        <f t="shared" si="16"/>
        <v>-22</v>
      </c>
      <c r="H150" s="66">
        <f t="shared" si="17"/>
        <v>-101</v>
      </c>
      <c r="I150" s="20">
        <f t="shared" si="18"/>
        <v>-1</v>
      </c>
      <c r="J150" s="21">
        <f t="shared" si="19"/>
        <v>-1</v>
      </c>
    </row>
    <row r="151" spans="1:10" x14ac:dyDescent="0.2">
      <c r="A151" s="158" t="s">
        <v>516</v>
      </c>
      <c r="B151" s="65">
        <v>0</v>
      </c>
      <c r="C151" s="66">
        <v>16</v>
      </c>
      <c r="D151" s="65">
        <v>0</v>
      </c>
      <c r="E151" s="66">
        <v>77</v>
      </c>
      <c r="F151" s="67"/>
      <c r="G151" s="65">
        <f t="shared" si="16"/>
        <v>-16</v>
      </c>
      <c r="H151" s="66">
        <f t="shared" si="17"/>
        <v>-77</v>
      </c>
      <c r="I151" s="20">
        <f t="shared" si="18"/>
        <v>-1</v>
      </c>
      <c r="J151" s="21">
        <f t="shared" si="19"/>
        <v>-1</v>
      </c>
    </row>
    <row r="152" spans="1:10" x14ac:dyDescent="0.2">
      <c r="A152" s="158" t="s">
        <v>507</v>
      </c>
      <c r="B152" s="65">
        <v>4</v>
      </c>
      <c r="C152" s="66">
        <v>0</v>
      </c>
      <c r="D152" s="65">
        <v>22</v>
      </c>
      <c r="E152" s="66">
        <v>0</v>
      </c>
      <c r="F152" s="67"/>
      <c r="G152" s="65">
        <f t="shared" si="16"/>
        <v>4</v>
      </c>
      <c r="H152" s="66">
        <f t="shared" si="17"/>
        <v>22</v>
      </c>
      <c r="I152" s="20" t="str">
        <f t="shared" si="18"/>
        <v>-</v>
      </c>
      <c r="J152" s="21" t="str">
        <f t="shared" si="19"/>
        <v>-</v>
      </c>
    </row>
    <row r="153" spans="1:10" x14ac:dyDescent="0.2">
      <c r="A153" s="158" t="s">
        <v>517</v>
      </c>
      <c r="B153" s="65">
        <v>369</v>
      </c>
      <c r="C153" s="66">
        <v>243</v>
      </c>
      <c r="D153" s="65">
        <v>801</v>
      </c>
      <c r="E153" s="66">
        <v>981</v>
      </c>
      <c r="F153" s="67"/>
      <c r="G153" s="65">
        <f t="shared" si="16"/>
        <v>126</v>
      </c>
      <c r="H153" s="66">
        <f t="shared" si="17"/>
        <v>-180</v>
      </c>
      <c r="I153" s="20">
        <f t="shared" si="18"/>
        <v>0.51851851851851849</v>
      </c>
      <c r="J153" s="21">
        <f t="shared" si="19"/>
        <v>-0.1834862385321101</v>
      </c>
    </row>
    <row r="154" spans="1:10" s="160" customFormat="1" x14ac:dyDescent="0.2">
      <c r="A154" s="178" t="s">
        <v>648</v>
      </c>
      <c r="B154" s="71">
        <v>689</v>
      </c>
      <c r="C154" s="72">
        <v>626</v>
      </c>
      <c r="D154" s="71">
        <v>2391</v>
      </c>
      <c r="E154" s="72">
        <v>2346</v>
      </c>
      <c r="F154" s="73"/>
      <c r="G154" s="71">
        <f t="shared" si="16"/>
        <v>63</v>
      </c>
      <c r="H154" s="72">
        <f t="shared" si="17"/>
        <v>45</v>
      </c>
      <c r="I154" s="37">
        <f t="shared" si="18"/>
        <v>0.10063897763578275</v>
      </c>
      <c r="J154" s="38">
        <f t="shared" si="19"/>
        <v>1.9181585677749361E-2</v>
      </c>
    </row>
    <row r="155" spans="1:10" x14ac:dyDescent="0.2">
      <c r="A155" s="177"/>
      <c r="B155" s="143"/>
      <c r="C155" s="144"/>
      <c r="D155" s="143"/>
      <c r="E155" s="144"/>
      <c r="F155" s="145"/>
      <c r="G155" s="143"/>
      <c r="H155" s="144"/>
      <c r="I155" s="151"/>
      <c r="J155" s="152"/>
    </row>
    <row r="156" spans="1:10" s="139" customFormat="1" x14ac:dyDescent="0.2">
      <c r="A156" s="159" t="s">
        <v>50</v>
      </c>
      <c r="B156" s="65"/>
      <c r="C156" s="66"/>
      <c r="D156" s="65"/>
      <c r="E156" s="66"/>
      <c r="F156" s="67"/>
      <c r="G156" s="65"/>
      <c r="H156" s="66"/>
      <c r="I156" s="20"/>
      <c r="J156" s="21"/>
    </row>
    <row r="157" spans="1:10" x14ac:dyDescent="0.2">
      <c r="A157" s="158" t="s">
        <v>563</v>
      </c>
      <c r="B157" s="65">
        <v>27</v>
      </c>
      <c r="C157" s="66">
        <v>15</v>
      </c>
      <c r="D157" s="65">
        <v>99</v>
      </c>
      <c r="E157" s="66">
        <v>69</v>
      </c>
      <c r="F157" s="67"/>
      <c r="G157" s="65">
        <f>B157-C157</f>
        <v>12</v>
      </c>
      <c r="H157" s="66">
        <f>D157-E157</f>
        <v>30</v>
      </c>
      <c r="I157" s="20">
        <f>IF(C157=0, "-", IF(G157/C157&lt;10, G157/C157, "&gt;999%"))</f>
        <v>0.8</v>
      </c>
      <c r="J157" s="21">
        <f>IF(E157=0, "-", IF(H157/E157&lt;10, H157/E157, "&gt;999%"))</f>
        <v>0.43478260869565216</v>
      </c>
    </row>
    <row r="158" spans="1:10" x14ac:dyDescent="0.2">
      <c r="A158" s="158" t="s">
        <v>535</v>
      </c>
      <c r="B158" s="65">
        <v>159</v>
      </c>
      <c r="C158" s="66">
        <v>165</v>
      </c>
      <c r="D158" s="65">
        <v>828</v>
      </c>
      <c r="E158" s="66">
        <v>737</v>
      </c>
      <c r="F158" s="67"/>
      <c r="G158" s="65">
        <f>B158-C158</f>
        <v>-6</v>
      </c>
      <c r="H158" s="66">
        <f>D158-E158</f>
        <v>91</v>
      </c>
      <c r="I158" s="20">
        <f>IF(C158=0, "-", IF(G158/C158&lt;10, G158/C158, "&gt;999%"))</f>
        <v>-3.6363636363636362E-2</v>
      </c>
      <c r="J158" s="21">
        <f>IF(E158=0, "-", IF(H158/E158&lt;10, H158/E158, "&gt;999%"))</f>
        <v>0.12347354138398914</v>
      </c>
    </row>
    <row r="159" spans="1:10" x14ac:dyDescent="0.2">
      <c r="A159" s="158" t="s">
        <v>548</v>
      </c>
      <c r="B159" s="65">
        <v>94</v>
      </c>
      <c r="C159" s="66">
        <v>87</v>
      </c>
      <c r="D159" s="65">
        <v>429</v>
      </c>
      <c r="E159" s="66">
        <v>396</v>
      </c>
      <c r="F159" s="67"/>
      <c r="G159" s="65">
        <f>B159-C159</f>
        <v>7</v>
      </c>
      <c r="H159" s="66">
        <f>D159-E159</f>
        <v>33</v>
      </c>
      <c r="I159" s="20">
        <f>IF(C159=0, "-", IF(G159/C159&lt;10, G159/C159, "&gt;999%"))</f>
        <v>8.0459770114942528E-2</v>
      </c>
      <c r="J159" s="21">
        <f>IF(E159=0, "-", IF(H159/E159&lt;10, H159/E159, "&gt;999%"))</f>
        <v>8.3333333333333329E-2</v>
      </c>
    </row>
    <row r="160" spans="1:10" s="160" customFormat="1" x14ac:dyDescent="0.2">
      <c r="A160" s="178" t="s">
        <v>649</v>
      </c>
      <c r="B160" s="71">
        <v>280</v>
      </c>
      <c r="C160" s="72">
        <v>267</v>
      </c>
      <c r="D160" s="71">
        <v>1356</v>
      </c>
      <c r="E160" s="72">
        <v>1202</v>
      </c>
      <c r="F160" s="73"/>
      <c r="G160" s="71">
        <f>B160-C160</f>
        <v>13</v>
      </c>
      <c r="H160" s="72">
        <f>D160-E160</f>
        <v>154</v>
      </c>
      <c r="I160" s="37">
        <f>IF(C160=0, "-", IF(G160/C160&lt;10, G160/C160, "&gt;999%"))</f>
        <v>4.8689138576779027E-2</v>
      </c>
      <c r="J160" s="38">
        <f>IF(E160=0, "-", IF(H160/E160&lt;10, H160/E160, "&gt;999%"))</f>
        <v>0.1281198003327787</v>
      </c>
    </row>
    <row r="161" spans="1:10" x14ac:dyDescent="0.2">
      <c r="A161" s="177"/>
      <c r="B161" s="143"/>
      <c r="C161" s="144"/>
      <c r="D161" s="143"/>
      <c r="E161" s="144"/>
      <c r="F161" s="145"/>
      <c r="G161" s="143"/>
      <c r="H161" s="144"/>
      <c r="I161" s="151"/>
      <c r="J161" s="152"/>
    </row>
    <row r="162" spans="1:10" s="139" customFormat="1" x14ac:dyDescent="0.2">
      <c r="A162" s="159" t="s">
        <v>51</v>
      </c>
      <c r="B162" s="65"/>
      <c r="C162" s="66"/>
      <c r="D162" s="65"/>
      <c r="E162" s="66"/>
      <c r="F162" s="67"/>
      <c r="G162" s="65"/>
      <c r="H162" s="66"/>
      <c r="I162" s="20"/>
      <c r="J162" s="21"/>
    </row>
    <row r="163" spans="1:10" x14ac:dyDescent="0.2">
      <c r="A163" s="158" t="s">
        <v>243</v>
      </c>
      <c r="B163" s="65">
        <v>3</v>
      </c>
      <c r="C163" s="66">
        <v>4</v>
      </c>
      <c r="D163" s="65">
        <v>9</v>
      </c>
      <c r="E163" s="66">
        <v>13</v>
      </c>
      <c r="F163" s="67"/>
      <c r="G163" s="65">
        <f t="shared" ref="G163:G170" si="20">B163-C163</f>
        <v>-1</v>
      </c>
      <c r="H163" s="66">
        <f t="shared" ref="H163:H170" si="21">D163-E163</f>
        <v>-4</v>
      </c>
      <c r="I163" s="20">
        <f t="shared" ref="I163:I170" si="22">IF(C163=0, "-", IF(G163/C163&lt;10, G163/C163, "&gt;999%"))</f>
        <v>-0.25</v>
      </c>
      <c r="J163" s="21">
        <f t="shared" ref="J163:J170" si="23">IF(E163=0, "-", IF(H163/E163&lt;10, H163/E163, "&gt;999%"))</f>
        <v>-0.30769230769230771</v>
      </c>
    </row>
    <row r="164" spans="1:10" x14ac:dyDescent="0.2">
      <c r="A164" s="158" t="s">
        <v>202</v>
      </c>
      <c r="B164" s="65">
        <v>0</v>
      </c>
      <c r="C164" s="66">
        <v>0</v>
      </c>
      <c r="D164" s="65">
        <v>0</v>
      </c>
      <c r="E164" s="66">
        <v>1</v>
      </c>
      <c r="F164" s="67"/>
      <c r="G164" s="65">
        <f t="shared" si="20"/>
        <v>0</v>
      </c>
      <c r="H164" s="66">
        <f t="shared" si="21"/>
        <v>-1</v>
      </c>
      <c r="I164" s="20" t="str">
        <f t="shared" si="22"/>
        <v>-</v>
      </c>
      <c r="J164" s="21">
        <f t="shared" si="23"/>
        <v>-1</v>
      </c>
    </row>
    <row r="165" spans="1:10" x14ac:dyDescent="0.2">
      <c r="A165" s="158" t="s">
        <v>218</v>
      </c>
      <c r="B165" s="65">
        <v>19</v>
      </c>
      <c r="C165" s="66">
        <v>35</v>
      </c>
      <c r="D165" s="65">
        <v>116</v>
      </c>
      <c r="E165" s="66">
        <v>670</v>
      </c>
      <c r="F165" s="67"/>
      <c r="G165" s="65">
        <f t="shared" si="20"/>
        <v>-16</v>
      </c>
      <c r="H165" s="66">
        <f t="shared" si="21"/>
        <v>-554</v>
      </c>
      <c r="I165" s="20">
        <f t="shared" si="22"/>
        <v>-0.45714285714285713</v>
      </c>
      <c r="J165" s="21">
        <f t="shared" si="23"/>
        <v>-0.82686567164179103</v>
      </c>
    </row>
    <row r="166" spans="1:10" x14ac:dyDescent="0.2">
      <c r="A166" s="158" t="s">
        <v>393</v>
      </c>
      <c r="B166" s="65">
        <v>234</v>
      </c>
      <c r="C166" s="66">
        <v>113</v>
      </c>
      <c r="D166" s="65">
        <v>1188</v>
      </c>
      <c r="E166" s="66">
        <v>1356</v>
      </c>
      <c r="F166" s="67"/>
      <c r="G166" s="65">
        <f t="shared" si="20"/>
        <v>121</v>
      </c>
      <c r="H166" s="66">
        <f t="shared" si="21"/>
        <v>-168</v>
      </c>
      <c r="I166" s="20">
        <f t="shared" si="22"/>
        <v>1.0707964601769913</v>
      </c>
      <c r="J166" s="21">
        <f t="shared" si="23"/>
        <v>-0.12389380530973451</v>
      </c>
    </row>
    <row r="167" spans="1:10" x14ac:dyDescent="0.2">
      <c r="A167" s="158" t="s">
        <v>361</v>
      </c>
      <c r="B167" s="65">
        <v>66</v>
      </c>
      <c r="C167" s="66">
        <v>172</v>
      </c>
      <c r="D167" s="65">
        <v>916</v>
      </c>
      <c r="E167" s="66">
        <v>1291</v>
      </c>
      <c r="F167" s="67"/>
      <c r="G167" s="65">
        <f t="shared" si="20"/>
        <v>-106</v>
      </c>
      <c r="H167" s="66">
        <f t="shared" si="21"/>
        <v>-375</v>
      </c>
      <c r="I167" s="20">
        <f t="shared" si="22"/>
        <v>-0.61627906976744184</v>
      </c>
      <c r="J167" s="21">
        <f t="shared" si="23"/>
        <v>-0.29047250193648333</v>
      </c>
    </row>
    <row r="168" spans="1:10" x14ac:dyDescent="0.2">
      <c r="A168" s="158" t="s">
        <v>203</v>
      </c>
      <c r="B168" s="65">
        <v>0</v>
      </c>
      <c r="C168" s="66">
        <v>2</v>
      </c>
      <c r="D168" s="65">
        <v>0</v>
      </c>
      <c r="E168" s="66">
        <v>120</v>
      </c>
      <c r="F168" s="67"/>
      <c r="G168" s="65">
        <f t="shared" si="20"/>
        <v>-2</v>
      </c>
      <c r="H168" s="66">
        <f t="shared" si="21"/>
        <v>-120</v>
      </c>
      <c r="I168" s="20">
        <f t="shared" si="22"/>
        <v>-1</v>
      </c>
      <c r="J168" s="21">
        <f t="shared" si="23"/>
        <v>-1</v>
      </c>
    </row>
    <row r="169" spans="1:10" x14ac:dyDescent="0.2">
      <c r="A169" s="158" t="s">
        <v>295</v>
      </c>
      <c r="B169" s="65">
        <v>1</v>
      </c>
      <c r="C169" s="66">
        <v>39</v>
      </c>
      <c r="D169" s="65">
        <v>160</v>
      </c>
      <c r="E169" s="66">
        <v>268</v>
      </c>
      <c r="F169" s="67"/>
      <c r="G169" s="65">
        <f t="shared" si="20"/>
        <v>-38</v>
      </c>
      <c r="H169" s="66">
        <f t="shared" si="21"/>
        <v>-108</v>
      </c>
      <c r="I169" s="20">
        <f t="shared" si="22"/>
        <v>-0.97435897435897434</v>
      </c>
      <c r="J169" s="21">
        <f t="shared" si="23"/>
        <v>-0.40298507462686567</v>
      </c>
    </row>
    <row r="170" spans="1:10" s="160" customFormat="1" x14ac:dyDescent="0.2">
      <c r="A170" s="178" t="s">
        <v>650</v>
      </c>
      <c r="B170" s="71">
        <v>323</v>
      </c>
      <c r="C170" s="72">
        <v>365</v>
      </c>
      <c r="D170" s="71">
        <v>2389</v>
      </c>
      <c r="E170" s="72">
        <v>3719</v>
      </c>
      <c r="F170" s="73"/>
      <c r="G170" s="71">
        <f t="shared" si="20"/>
        <v>-42</v>
      </c>
      <c r="H170" s="72">
        <f t="shared" si="21"/>
        <v>-1330</v>
      </c>
      <c r="I170" s="37">
        <f t="shared" si="22"/>
        <v>-0.11506849315068493</v>
      </c>
      <c r="J170" s="38">
        <f t="shared" si="23"/>
        <v>-0.35762301694003762</v>
      </c>
    </row>
    <row r="171" spans="1:10" x14ac:dyDescent="0.2">
      <c r="A171" s="177"/>
      <c r="B171" s="143"/>
      <c r="C171" s="144"/>
      <c r="D171" s="143"/>
      <c r="E171" s="144"/>
      <c r="F171" s="145"/>
      <c r="G171" s="143"/>
      <c r="H171" s="144"/>
      <c r="I171" s="151"/>
      <c r="J171" s="152"/>
    </row>
    <row r="172" spans="1:10" s="139" customFormat="1" x14ac:dyDescent="0.2">
      <c r="A172" s="159" t="s">
        <v>52</v>
      </c>
      <c r="B172" s="65"/>
      <c r="C172" s="66"/>
      <c r="D172" s="65"/>
      <c r="E172" s="66"/>
      <c r="F172" s="67"/>
      <c r="G172" s="65"/>
      <c r="H172" s="66"/>
      <c r="I172" s="20"/>
      <c r="J172" s="21"/>
    </row>
    <row r="173" spans="1:10" x14ac:dyDescent="0.2">
      <c r="A173" s="158" t="s">
        <v>219</v>
      </c>
      <c r="B173" s="65">
        <v>0</v>
      </c>
      <c r="C173" s="66">
        <v>0</v>
      </c>
      <c r="D173" s="65">
        <v>0</v>
      </c>
      <c r="E173" s="66">
        <v>3</v>
      </c>
      <c r="F173" s="67"/>
      <c r="G173" s="65">
        <f t="shared" ref="G173:G190" si="24">B173-C173</f>
        <v>0</v>
      </c>
      <c r="H173" s="66">
        <f t="shared" ref="H173:H190" si="25">D173-E173</f>
        <v>-3</v>
      </c>
      <c r="I173" s="20" t="str">
        <f t="shared" ref="I173:I190" si="26">IF(C173=0, "-", IF(G173/C173&lt;10, G173/C173, "&gt;999%"))</f>
        <v>-</v>
      </c>
      <c r="J173" s="21">
        <f t="shared" ref="J173:J190" si="27">IF(E173=0, "-", IF(H173/E173&lt;10, H173/E173, "&gt;999%"))</f>
        <v>-1</v>
      </c>
    </row>
    <row r="174" spans="1:10" x14ac:dyDescent="0.2">
      <c r="A174" s="158" t="s">
        <v>204</v>
      </c>
      <c r="B174" s="65">
        <v>11</v>
      </c>
      <c r="C174" s="66">
        <v>0</v>
      </c>
      <c r="D174" s="65">
        <v>149</v>
      </c>
      <c r="E174" s="66">
        <v>0</v>
      </c>
      <c r="F174" s="67"/>
      <c r="G174" s="65">
        <f t="shared" si="24"/>
        <v>11</v>
      </c>
      <c r="H174" s="66">
        <f t="shared" si="25"/>
        <v>149</v>
      </c>
      <c r="I174" s="20" t="str">
        <f t="shared" si="26"/>
        <v>-</v>
      </c>
      <c r="J174" s="21" t="str">
        <f t="shared" si="27"/>
        <v>-</v>
      </c>
    </row>
    <row r="175" spans="1:10" x14ac:dyDescent="0.2">
      <c r="A175" s="158" t="s">
        <v>220</v>
      </c>
      <c r="B175" s="65">
        <v>655</v>
      </c>
      <c r="C175" s="66">
        <v>809</v>
      </c>
      <c r="D175" s="65">
        <v>3934</v>
      </c>
      <c r="E175" s="66">
        <v>4459</v>
      </c>
      <c r="F175" s="67"/>
      <c r="G175" s="65">
        <f t="shared" si="24"/>
        <v>-154</v>
      </c>
      <c r="H175" s="66">
        <f t="shared" si="25"/>
        <v>-525</v>
      </c>
      <c r="I175" s="20">
        <f t="shared" si="26"/>
        <v>-0.19035846724351049</v>
      </c>
      <c r="J175" s="21">
        <f t="shared" si="27"/>
        <v>-0.11773940345368916</v>
      </c>
    </row>
    <row r="176" spans="1:10" x14ac:dyDescent="0.2">
      <c r="A176" s="158" t="s">
        <v>495</v>
      </c>
      <c r="B176" s="65">
        <v>0</v>
      </c>
      <c r="C176" s="66">
        <v>101</v>
      </c>
      <c r="D176" s="65">
        <v>78</v>
      </c>
      <c r="E176" s="66">
        <v>959</v>
      </c>
      <c r="F176" s="67"/>
      <c r="G176" s="65">
        <f t="shared" si="24"/>
        <v>-101</v>
      </c>
      <c r="H176" s="66">
        <f t="shared" si="25"/>
        <v>-881</v>
      </c>
      <c r="I176" s="20">
        <f t="shared" si="26"/>
        <v>-1</v>
      </c>
      <c r="J176" s="21">
        <f t="shared" si="27"/>
        <v>-0.91866527632950989</v>
      </c>
    </row>
    <row r="177" spans="1:10" x14ac:dyDescent="0.2">
      <c r="A177" s="158" t="s">
        <v>296</v>
      </c>
      <c r="B177" s="65">
        <v>0</v>
      </c>
      <c r="C177" s="66">
        <v>19</v>
      </c>
      <c r="D177" s="65">
        <v>18</v>
      </c>
      <c r="E177" s="66">
        <v>153</v>
      </c>
      <c r="F177" s="67"/>
      <c r="G177" s="65">
        <f t="shared" si="24"/>
        <v>-19</v>
      </c>
      <c r="H177" s="66">
        <f t="shared" si="25"/>
        <v>-135</v>
      </c>
      <c r="I177" s="20">
        <f t="shared" si="26"/>
        <v>-1</v>
      </c>
      <c r="J177" s="21">
        <f t="shared" si="27"/>
        <v>-0.88235294117647056</v>
      </c>
    </row>
    <row r="178" spans="1:10" x14ac:dyDescent="0.2">
      <c r="A178" s="158" t="s">
        <v>221</v>
      </c>
      <c r="B178" s="65">
        <v>13</v>
      </c>
      <c r="C178" s="66">
        <v>10</v>
      </c>
      <c r="D178" s="65">
        <v>97</v>
      </c>
      <c r="E178" s="66">
        <v>54</v>
      </c>
      <c r="F178" s="67"/>
      <c r="G178" s="65">
        <f t="shared" si="24"/>
        <v>3</v>
      </c>
      <c r="H178" s="66">
        <f t="shared" si="25"/>
        <v>43</v>
      </c>
      <c r="I178" s="20">
        <f t="shared" si="26"/>
        <v>0.3</v>
      </c>
      <c r="J178" s="21">
        <f t="shared" si="27"/>
        <v>0.79629629629629628</v>
      </c>
    </row>
    <row r="179" spans="1:10" x14ac:dyDescent="0.2">
      <c r="A179" s="158" t="s">
        <v>416</v>
      </c>
      <c r="B179" s="65">
        <v>18</v>
      </c>
      <c r="C179" s="66">
        <v>0</v>
      </c>
      <c r="D179" s="65">
        <v>101</v>
      </c>
      <c r="E179" s="66">
        <v>0</v>
      </c>
      <c r="F179" s="67"/>
      <c r="G179" s="65">
        <f t="shared" si="24"/>
        <v>18</v>
      </c>
      <c r="H179" s="66">
        <f t="shared" si="25"/>
        <v>101</v>
      </c>
      <c r="I179" s="20" t="str">
        <f t="shared" si="26"/>
        <v>-</v>
      </c>
      <c r="J179" s="21" t="str">
        <f t="shared" si="27"/>
        <v>-</v>
      </c>
    </row>
    <row r="180" spans="1:10" x14ac:dyDescent="0.2">
      <c r="A180" s="158" t="s">
        <v>362</v>
      </c>
      <c r="B180" s="65">
        <v>392</v>
      </c>
      <c r="C180" s="66">
        <v>402</v>
      </c>
      <c r="D180" s="65">
        <v>1961</v>
      </c>
      <c r="E180" s="66">
        <v>2145</v>
      </c>
      <c r="F180" s="67"/>
      <c r="G180" s="65">
        <f t="shared" si="24"/>
        <v>-10</v>
      </c>
      <c r="H180" s="66">
        <f t="shared" si="25"/>
        <v>-184</v>
      </c>
      <c r="I180" s="20">
        <f t="shared" si="26"/>
        <v>-2.4875621890547265E-2</v>
      </c>
      <c r="J180" s="21">
        <f t="shared" si="27"/>
        <v>-8.5780885780885788E-2</v>
      </c>
    </row>
    <row r="181" spans="1:10" x14ac:dyDescent="0.2">
      <c r="A181" s="158" t="s">
        <v>417</v>
      </c>
      <c r="B181" s="65">
        <v>0</v>
      </c>
      <c r="C181" s="66">
        <v>0</v>
      </c>
      <c r="D181" s="65">
        <v>1</v>
      </c>
      <c r="E181" s="66">
        <v>20</v>
      </c>
      <c r="F181" s="67"/>
      <c r="G181" s="65">
        <f t="shared" si="24"/>
        <v>0</v>
      </c>
      <c r="H181" s="66">
        <f t="shared" si="25"/>
        <v>-19</v>
      </c>
      <c r="I181" s="20" t="str">
        <f t="shared" si="26"/>
        <v>-</v>
      </c>
      <c r="J181" s="21">
        <f t="shared" si="27"/>
        <v>-0.95</v>
      </c>
    </row>
    <row r="182" spans="1:10" x14ac:dyDescent="0.2">
      <c r="A182" s="158" t="s">
        <v>430</v>
      </c>
      <c r="B182" s="65">
        <v>152</v>
      </c>
      <c r="C182" s="66">
        <v>203</v>
      </c>
      <c r="D182" s="65">
        <v>745</v>
      </c>
      <c r="E182" s="66">
        <v>656</v>
      </c>
      <c r="F182" s="67"/>
      <c r="G182" s="65">
        <f t="shared" si="24"/>
        <v>-51</v>
      </c>
      <c r="H182" s="66">
        <f t="shared" si="25"/>
        <v>89</v>
      </c>
      <c r="I182" s="20">
        <f t="shared" si="26"/>
        <v>-0.25123152709359609</v>
      </c>
      <c r="J182" s="21">
        <f t="shared" si="27"/>
        <v>0.13567073170731708</v>
      </c>
    </row>
    <row r="183" spans="1:10" x14ac:dyDescent="0.2">
      <c r="A183" s="158" t="s">
        <v>431</v>
      </c>
      <c r="B183" s="65">
        <v>165</v>
      </c>
      <c r="C183" s="66">
        <v>149</v>
      </c>
      <c r="D183" s="65">
        <v>697</v>
      </c>
      <c r="E183" s="66">
        <v>994</v>
      </c>
      <c r="F183" s="67"/>
      <c r="G183" s="65">
        <f t="shared" si="24"/>
        <v>16</v>
      </c>
      <c r="H183" s="66">
        <f t="shared" si="25"/>
        <v>-297</v>
      </c>
      <c r="I183" s="20">
        <f t="shared" si="26"/>
        <v>0.10738255033557047</v>
      </c>
      <c r="J183" s="21">
        <f t="shared" si="27"/>
        <v>-0.29879275653923543</v>
      </c>
    </row>
    <row r="184" spans="1:10" x14ac:dyDescent="0.2">
      <c r="A184" s="158" t="s">
        <v>244</v>
      </c>
      <c r="B184" s="65">
        <v>13</v>
      </c>
      <c r="C184" s="66">
        <v>37</v>
      </c>
      <c r="D184" s="65">
        <v>94</v>
      </c>
      <c r="E184" s="66">
        <v>42</v>
      </c>
      <c r="F184" s="67"/>
      <c r="G184" s="65">
        <f t="shared" si="24"/>
        <v>-24</v>
      </c>
      <c r="H184" s="66">
        <f t="shared" si="25"/>
        <v>52</v>
      </c>
      <c r="I184" s="20">
        <f t="shared" si="26"/>
        <v>-0.64864864864864868</v>
      </c>
      <c r="J184" s="21">
        <f t="shared" si="27"/>
        <v>1.2380952380952381</v>
      </c>
    </row>
    <row r="185" spans="1:10" x14ac:dyDescent="0.2">
      <c r="A185" s="158" t="s">
        <v>297</v>
      </c>
      <c r="B185" s="65">
        <v>45</v>
      </c>
      <c r="C185" s="66">
        <v>0</v>
      </c>
      <c r="D185" s="65">
        <v>272</v>
      </c>
      <c r="E185" s="66">
        <v>0</v>
      </c>
      <c r="F185" s="67"/>
      <c r="G185" s="65">
        <f t="shared" si="24"/>
        <v>45</v>
      </c>
      <c r="H185" s="66">
        <f t="shared" si="25"/>
        <v>272</v>
      </c>
      <c r="I185" s="20" t="str">
        <f t="shared" si="26"/>
        <v>-</v>
      </c>
      <c r="J185" s="21" t="str">
        <f t="shared" si="27"/>
        <v>-</v>
      </c>
    </row>
    <row r="186" spans="1:10" x14ac:dyDescent="0.2">
      <c r="A186" s="158" t="s">
        <v>496</v>
      </c>
      <c r="B186" s="65">
        <v>219</v>
      </c>
      <c r="C186" s="66">
        <v>0</v>
      </c>
      <c r="D186" s="65">
        <v>670</v>
      </c>
      <c r="E186" s="66">
        <v>0</v>
      </c>
      <c r="F186" s="67"/>
      <c r="G186" s="65">
        <f t="shared" si="24"/>
        <v>219</v>
      </c>
      <c r="H186" s="66">
        <f t="shared" si="25"/>
        <v>670</v>
      </c>
      <c r="I186" s="20" t="str">
        <f t="shared" si="26"/>
        <v>-</v>
      </c>
      <c r="J186" s="21" t="str">
        <f t="shared" si="27"/>
        <v>-</v>
      </c>
    </row>
    <row r="187" spans="1:10" x14ac:dyDescent="0.2">
      <c r="A187" s="158" t="s">
        <v>394</v>
      </c>
      <c r="B187" s="65">
        <v>818</v>
      </c>
      <c r="C187" s="66">
        <v>451</v>
      </c>
      <c r="D187" s="65">
        <v>2424</v>
      </c>
      <c r="E187" s="66">
        <v>2014</v>
      </c>
      <c r="F187" s="67"/>
      <c r="G187" s="65">
        <f t="shared" si="24"/>
        <v>367</v>
      </c>
      <c r="H187" s="66">
        <f t="shared" si="25"/>
        <v>410</v>
      </c>
      <c r="I187" s="20">
        <f t="shared" si="26"/>
        <v>0.8137472283813747</v>
      </c>
      <c r="J187" s="21">
        <f t="shared" si="27"/>
        <v>0.20357497517378351</v>
      </c>
    </row>
    <row r="188" spans="1:10" x14ac:dyDescent="0.2">
      <c r="A188" s="158" t="s">
        <v>312</v>
      </c>
      <c r="B188" s="65">
        <v>0</v>
      </c>
      <c r="C188" s="66">
        <v>0</v>
      </c>
      <c r="D188" s="65">
        <v>0</v>
      </c>
      <c r="E188" s="66">
        <v>35</v>
      </c>
      <c r="F188" s="67"/>
      <c r="G188" s="65">
        <f t="shared" si="24"/>
        <v>0</v>
      </c>
      <c r="H188" s="66">
        <f t="shared" si="25"/>
        <v>-35</v>
      </c>
      <c r="I188" s="20" t="str">
        <f t="shared" si="26"/>
        <v>-</v>
      </c>
      <c r="J188" s="21">
        <f t="shared" si="27"/>
        <v>-1</v>
      </c>
    </row>
    <row r="189" spans="1:10" x14ac:dyDescent="0.2">
      <c r="A189" s="158" t="s">
        <v>349</v>
      </c>
      <c r="B189" s="65">
        <v>188</v>
      </c>
      <c r="C189" s="66">
        <v>154</v>
      </c>
      <c r="D189" s="65">
        <v>1162</v>
      </c>
      <c r="E189" s="66">
        <v>844</v>
      </c>
      <c r="F189" s="67"/>
      <c r="G189" s="65">
        <f t="shared" si="24"/>
        <v>34</v>
      </c>
      <c r="H189" s="66">
        <f t="shared" si="25"/>
        <v>318</v>
      </c>
      <c r="I189" s="20">
        <f t="shared" si="26"/>
        <v>0.22077922077922077</v>
      </c>
      <c r="J189" s="21">
        <f t="shared" si="27"/>
        <v>0.37677725118483413</v>
      </c>
    </row>
    <row r="190" spans="1:10" s="160" customFormat="1" x14ac:dyDescent="0.2">
      <c r="A190" s="178" t="s">
        <v>651</v>
      </c>
      <c r="B190" s="71">
        <v>2689</v>
      </c>
      <c r="C190" s="72">
        <v>2335</v>
      </c>
      <c r="D190" s="71">
        <v>12403</v>
      </c>
      <c r="E190" s="72">
        <v>12378</v>
      </c>
      <c r="F190" s="73"/>
      <c r="G190" s="71">
        <f t="shared" si="24"/>
        <v>354</v>
      </c>
      <c r="H190" s="72">
        <f t="shared" si="25"/>
        <v>25</v>
      </c>
      <c r="I190" s="37">
        <f t="shared" si="26"/>
        <v>0.15160599571734476</v>
      </c>
      <c r="J190" s="38">
        <f t="shared" si="27"/>
        <v>2.0197123929552433E-3</v>
      </c>
    </row>
    <row r="191" spans="1:10" x14ac:dyDescent="0.2">
      <c r="A191" s="177"/>
      <c r="B191" s="143"/>
      <c r="C191" s="144"/>
      <c r="D191" s="143"/>
      <c r="E191" s="144"/>
      <c r="F191" s="145"/>
      <c r="G191" s="143"/>
      <c r="H191" s="144"/>
      <c r="I191" s="151"/>
      <c r="J191" s="152"/>
    </row>
    <row r="192" spans="1:10" s="139" customFormat="1" x14ac:dyDescent="0.2">
      <c r="A192" s="159" t="s">
        <v>53</v>
      </c>
      <c r="B192" s="65"/>
      <c r="C192" s="66"/>
      <c r="D192" s="65"/>
      <c r="E192" s="66"/>
      <c r="F192" s="67"/>
      <c r="G192" s="65"/>
      <c r="H192" s="66"/>
      <c r="I192" s="20"/>
      <c r="J192" s="21"/>
    </row>
    <row r="193" spans="1:10" x14ac:dyDescent="0.2">
      <c r="A193" s="158" t="s">
        <v>549</v>
      </c>
      <c r="B193" s="65">
        <v>0</v>
      </c>
      <c r="C193" s="66">
        <v>0</v>
      </c>
      <c r="D193" s="65">
        <v>3</v>
      </c>
      <c r="E193" s="66">
        <v>1</v>
      </c>
      <c r="F193" s="67"/>
      <c r="G193" s="65">
        <f t="shared" ref="G193:G198" si="28">B193-C193</f>
        <v>0</v>
      </c>
      <c r="H193" s="66">
        <f t="shared" ref="H193:H198" si="29">D193-E193</f>
        <v>2</v>
      </c>
      <c r="I193" s="20" t="str">
        <f t="shared" ref="I193:I198" si="30">IF(C193=0, "-", IF(G193/C193&lt;10, G193/C193, "&gt;999%"))</f>
        <v>-</v>
      </c>
      <c r="J193" s="21">
        <f t="shared" ref="J193:J198" si="31">IF(E193=0, "-", IF(H193/E193&lt;10, H193/E193, "&gt;999%"))</f>
        <v>2</v>
      </c>
    </row>
    <row r="194" spans="1:10" x14ac:dyDescent="0.2">
      <c r="A194" s="158" t="s">
        <v>536</v>
      </c>
      <c r="B194" s="65">
        <v>5</v>
      </c>
      <c r="C194" s="66">
        <v>4</v>
      </c>
      <c r="D194" s="65">
        <v>31</v>
      </c>
      <c r="E194" s="66">
        <v>31</v>
      </c>
      <c r="F194" s="67"/>
      <c r="G194" s="65">
        <f t="shared" si="28"/>
        <v>1</v>
      </c>
      <c r="H194" s="66">
        <f t="shared" si="29"/>
        <v>0</v>
      </c>
      <c r="I194" s="20">
        <f t="shared" si="30"/>
        <v>0.25</v>
      </c>
      <c r="J194" s="21">
        <f t="shared" si="31"/>
        <v>0</v>
      </c>
    </row>
    <row r="195" spans="1:10" x14ac:dyDescent="0.2">
      <c r="A195" s="158" t="s">
        <v>537</v>
      </c>
      <c r="B195" s="65">
        <v>0</v>
      </c>
      <c r="C195" s="66">
        <v>0</v>
      </c>
      <c r="D195" s="65">
        <v>1</v>
      </c>
      <c r="E195" s="66">
        <v>1</v>
      </c>
      <c r="F195" s="67"/>
      <c r="G195" s="65">
        <f t="shared" si="28"/>
        <v>0</v>
      </c>
      <c r="H195" s="66">
        <f t="shared" si="29"/>
        <v>0</v>
      </c>
      <c r="I195" s="20" t="str">
        <f t="shared" si="30"/>
        <v>-</v>
      </c>
      <c r="J195" s="21">
        <f t="shared" si="31"/>
        <v>0</v>
      </c>
    </row>
    <row r="196" spans="1:10" x14ac:dyDescent="0.2">
      <c r="A196" s="158" t="s">
        <v>550</v>
      </c>
      <c r="B196" s="65">
        <v>2</v>
      </c>
      <c r="C196" s="66">
        <v>0</v>
      </c>
      <c r="D196" s="65">
        <v>5</v>
      </c>
      <c r="E196" s="66">
        <v>1</v>
      </c>
      <c r="F196" s="67"/>
      <c r="G196" s="65">
        <f t="shared" si="28"/>
        <v>2</v>
      </c>
      <c r="H196" s="66">
        <f t="shared" si="29"/>
        <v>4</v>
      </c>
      <c r="I196" s="20" t="str">
        <f t="shared" si="30"/>
        <v>-</v>
      </c>
      <c r="J196" s="21">
        <f t="shared" si="31"/>
        <v>4</v>
      </c>
    </row>
    <row r="197" spans="1:10" x14ac:dyDescent="0.2">
      <c r="A197" s="158" t="s">
        <v>551</v>
      </c>
      <c r="B197" s="65">
        <v>0</v>
      </c>
      <c r="C197" s="66">
        <v>1</v>
      </c>
      <c r="D197" s="65">
        <v>0</v>
      </c>
      <c r="E197" s="66">
        <v>1</v>
      </c>
      <c r="F197" s="67"/>
      <c r="G197" s="65">
        <f t="shared" si="28"/>
        <v>-1</v>
      </c>
      <c r="H197" s="66">
        <f t="shared" si="29"/>
        <v>-1</v>
      </c>
      <c r="I197" s="20">
        <f t="shared" si="30"/>
        <v>-1</v>
      </c>
      <c r="J197" s="21">
        <f t="shared" si="31"/>
        <v>-1</v>
      </c>
    </row>
    <row r="198" spans="1:10" s="160" customFormat="1" x14ac:dyDescent="0.2">
      <c r="A198" s="178" t="s">
        <v>652</v>
      </c>
      <c r="B198" s="71">
        <v>7</v>
      </c>
      <c r="C198" s="72">
        <v>5</v>
      </c>
      <c r="D198" s="71">
        <v>40</v>
      </c>
      <c r="E198" s="72">
        <v>35</v>
      </c>
      <c r="F198" s="73"/>
      <c r="G198" s="71">
        <f t="shared" si="28"/>
        <v>2</v>
      </c>
      <c r="H198" s="72">
        <f t="shared" si="29"/>
        <v>5</v>
      </c>
      <c r="I198" s="37">
        <f t="shared" si="30"/>
        <v>0.4</v>
      </c>
      <c r="J198" s="38">
        <f t="shared" si="31"/>
        <v>0.14285714285714285</v>
      </c>
    </row>
    <row r="199" spans="1:10" x14ac:dyDescent="0.2">
      <c r="A199" s="177"/>
      <c r="B199" s="143"/>
      <c r="C199" s="144"/>
      <c r="D199" s="143"/>
      <c r="E199" s="144"/>
      <c r="F199" s="145"/>
      <c r="G199" s="143"/>
      <c r="H199" s="144"/>
      <c r="I199" s="151"/>
      <c r="J199" s="152"/>
    </row>
    <row r="200" spans="1:10" s="139" customFormat="1" x14ac:dyDescent="0.2">
      <c r="A200" s="159" t="s">
        <v>54</v>
      </c>
      <c r="B200" s="65"/>
      <c r="C200" s="66"/>
      <c r="D200" s="65"/>
      <c r="E200" s="66"/>
      <c r="F200" s="67"/>
      <c r="G200" s="65"/>
      <c r="H200" s="66"/>
      <c r="I200" s="20"/>
      <c r="J200" s="21"/>
    </row>
    <row r="201" spans="1:10" x14ac:dyDescent="0.2">
      <c r="A201" s="158" t="s">
        <v>54</v>
      </c>
      <c r="B201" s="65">
        <v>0</v>
      </c>
      <c r="C201" s="66">
        <v>1</v>
      </c>
      <c r="D201" s="65">
        <v>0</v>
      </c>
      <c r="E201" s="66">
        <v>8</v>
      </c>
      <c r="F201" s="67"/>
      <c r="G201" s="65">
        <f>B201-C201</f>
        <v>-1</v>
      </c>
      <c r="H201" s="66">
        <f>D201-E201</f>
        <v>-8</v>
      </c>
      <c r="I201" s="20">
        <f>IF(C201=0, "-", IF(G201/C201&lt;10, G201/C201, "&gt;999%"))</f>
        <v>-1</v>
      </c>
      <c r="J201" s="21">
        <f>IF(E201=0, "-", IF(H201/E201&lt;10, H201/E201, "&gt;999%"))</f>
        <v>-1</v>
      </c>
    </row>
    <row r="202" spans="1:10" s="160" customFormat="1" x14ac:dyDescent="0.2">
      <c r="A202" s="178" t="s">
        <v>653</v>
      </c>
      <c r="B202" s="71">
        <v>0</v>
      </c>
      <c r="C202" s="72">
        <v>1</v>
      </c>
      <c r="D202" s="71">
        <v>0</v>
      </c>
      <c r="E202" s="72">
        <v>8</v>
      </c>
      <c r="F202" s="73"/>
      <c r="G202" s="71">
        <f>B202-C202</f>
        <v>-1</v>
      </c>
      <c r="H202" s="72">
        <f>D202-E202</f>
        <v>-8</v>
      </c>
      <c r="I202" s="37">
        <f>IF(C202=0, "-", IF(G202/C202&lt;10, G202/C202, "&gt;999%"))</f>
        <v>-1</v>
      </c>
      <c r="J202" s="38">
        <f>IF(E202=0, "-", IF(H202/E202&lt;10, H202/E202, "&gt;999%"))</f>
        <v>-1</v>
      </c>
    </row>
    <row r="203" spans="1:10" x14ac:dyDescent="0.2">
      <c r="A203" s="177"/>
      <c r="B203" s="143"/>
      <c r="C203" s="144"/>
      <c r="D203" s="143"/>
      <c r="E203" s="144"/>
      <c r="F203" s="145"/>
      <c r="G203" s="143"/>
      <c r="H203" s="144"/>
      <c r="I203" s="151"/>
      <c r="J203" s="152"/>
    </row>
    <row r="204" spans="1:10" s="139" customFormat="1" x14ac:dyDescent="0.2">
      <c r="A204" s="159" t="s">
        <v>55</v>
      </c>
      <c r="B204" s="65"/>
      <c r="C204" s="66"/>
      <c r="D204" s="65"/>
      <c r="E204" s="66"/>
      <c r="F204" s="67"/>
      <c r="G204" s="65"/>
      <c r="H204" s="66"/>
      <c r="I204" s="20"/>
      <c r="J204" s="21"/>
    </row>
    <row r="205" spans="1:10" x14ac:dyDescent="0.2">
      <c r="A205" s="158" t="s">
        <v>564</v>
      </c>
      <c r="B205" s="65">
        <v>48</v>
      </c>
      <c r="C205" s="66">
        <v>40</v>
      </c>
      <c r="D205" s="65">
        <v>260</v>
      </c>
      <c r="E205" s="66">
        <v>174</v>
      </c>
      <c r="F205" s="67"/>
      <c r="G205" s="65">
        <f>B205-C205</f>
        <v>8</v>
      </c>
      <c r="H205" s="66">
        <f>D205-E205</f>
        <v>86</v>
      </c>
      <c r="I205" s="20">
        <f>IF(C205=0, "-", IF(G205/C205&lt;10, G205/C205, "&gt;999%"))</f>
        <v>0.2</v>
      </c>
      <c r="J205" s="21">
        <f>IF(E205=0, "-", IF(H205/E205&lt;10, H205/E205, "&gt;999%"))</f>
        <v>0.4942528735632184</v>
      </c>
    </row>
    <row r="206" spans="1:10" x14ac:dyDescent="0.2">
      <c r="A206" s="158" t="s">
        <v>538</v>
      </c>
      <c r="B206" s="65">
        <v>325</v>
      </c>
      <c r="C206" s="66">
        <v>209</v>
      </c>
      <c r="D206" s="65">
        <v>1124</v>
      </c>
      <c r="E206" s="66">
        <v>916</v>
      </c>
      <c r="F206" s="67"/>
      <c r="G206" s="65">
        <f>B206-C206</f>
        <v>116</v>
      </c>
      <c r="H206" s="66">
        <f>D206-E206</f>
        <v>208</v>
      </c>
      <c r="I206" s="20">
        <f>IF(C206=0, "-", IF(G206/C206&lt;10, G206/C206, "&gt;999%"))</f>
        <v>0.55502392344497609</v>
      </c>
      <c r="J206" s="21">
        <f>IF(E206=0, "-", IF(H206/E206&lt;10, H206/E206, "&gt;999%"))</f>
        <v>0.22707423580786026</v>
      </c>
    </row>
    <row r="207" spans="1:10" x14ac:dyDescent="0.2">
      <c r="A207" s="158" t="s">
        <v>552</v>
      </c>
      <c r="B207" s="65">
        <v>146</v>
      </c>
      <c r="C207" s="66">
        <v>96</v>
      </c>
      <c r="D207" s="65">
        <v>545</v>
      </c>
      <c r="E207" s="66">
        <v>427</v>
      </c>
      <c r="F207" s="67"/>
      <c r="G207" s="65">
        <f>B207-C207</f>
        <v>50</v>
      </c>
      <c r="H207" s="66">
        <f>D207-E207</f>
        <v>118</v>
      </c>
      <c r="I207" s="20">
        <f>IF(C207=0, "-", IF(G207/C207&lt;10, G207/C207, "&gt;999%"))</f>
        <v>0.52083333333333337</v>
      </c>
      <c r="J207" s="21">
        <f>IF(E207=0, "-", IF(H207/E207&lt;10, H207/E207, "&gt;999%"))</f>
        <v>0.27634660421545665</v>
      </c>
    </row>
    <row r="208" spans="1:10" s="160" customFormat="1" x14ac:dyDescent="0.2">
      <c r="A208" s="178" t="s">
        <v>654</v>
      </c>
      <c r="B208" s="71">
        <v>519</v>
      </c>
      <c r="C208" s="72">
        <v>345</v>
      </c>
      <c r="D208" s="71">
        <v>1929</v>
      </c>
      <c r="E208" s="72">
        <v>1517</v>
      </c>
      <c r="F208" s="73"/>
      <c r="G208" s="71">
        <f>B208-C208</f>
        <v>174</v>
      </c>
      <c r="H208" s="72">
        <f>D208-E208</f>
        <v>412</v>
      </c>
      <c r="I208" s="37">
        <f>IF(C208=0, "-", IF(G208/C208&lt;10, G208/C208, "&gt;999%"))</f>
        <v>0.5043478260869565</v>
      </c>
      <c r="J208" s="38">
        <f>IF(E208=0, "-", IF(H208/E208&lt;10, H208/E208, "&gt;999%"))</f>
        <v>0.27158866183256425</v>
      </c>
    </row>
    <row r="209" spans="1:10" x14ac:dyDescent="0.2">
      <c r="A209" s="177"/>
      <c r="B209" s="143"/>
      <c r="C209" s="144"/>
      <c r="D209" s="143"/>
      <c r="E209" s="144"/>
      <c r="F209" s="145"/>
      <c r="G209" s="143"/>
      <c r="H209" s="144"/>
      <c r="I209" s="151"/>
      <c r="J209" s="152"/>
    </row>
    <row r="210" spans="1:10" s="139" customFormat="1" x14ac:dyDescent="0.2">
      <c r="A210" s="159" t="s">
        <v>56</v>
      </c>
      <c r="B210" s="65"/>
      <c r="C210" s="66"/>
      <c r="D210" s="65"/>
      <c r="E210" s="66"/>
      <c r="F210" s="67"/>
      <c r="G210" s="65"/>
      <c r="H210" s="66"/>
      <c r="I210" s="20"/>
      <c r="J210" s="21"/>
    </row>
    <row r="211" spans="1:10" x14ac:dyDescent="0.2">
      <c r="A211" s="158" t="s">
        <v>508</v>
      </c>
      <c r="B211" s="65">
        <v>115</v>
      </c>
      <c r="C211" s="66">
        <v>210</v>
      </c>
      <c r="D211" s="65">
        <v>941</v>
      </c>
      <c r="E211" s="66">
        <v>1057</v>
      </c>
      <c r="F211" s="67"/>
      <c r="G211" s="65">
        <f>B211-C211</f>
        <v>-95</v>
      </c>
      <c r="H211" s="66">
        <f>D211-E211</f>
        <v>-116</v>
      </c>
      <c r="I211" s="20">
        <f>IF(C211=0, "-", IF(G211/C211&lt;10, G211/C211, "&gt;999%"))</f>
        <v>-0.45238095238095238</v>
      </c>
      <c r="J211" s="21">
        <f>IF(E211=0, "-", IF(H211/E211&lt;10, H211/E211, "&gt;999%"))</f>
        <v>-0.10974456007568591</v>
      </c>
    </row>
    <row r="212" spans="1:10" x14ac:dyDescent="0.2">
      <c r="A212" s="158" t="s">
        <v>518</v>
      </c>
      <c r="B212" s="65">
        <v>546</v>
      </c>
      <c r="C212" s="66">
        <v>699</v>
      </c>
      <c r="D212" s="65">
        <v>2787</v>
      </c>
      <c r="E212" s="66">
        <v>2956</v>
      </c>
      <c r="F212" s="67"/>
      <c r="G212" s="65">
        <f>B212-C212</f>
        <v>-153</v>
      </c>
      <c r="H212" s="66">
        <f>D212-E212</f>
        <v>-169</v>
      </c>
      <c r="I212" s="20">
        <f>IF(C212=0, "-", IF(G212/C212&lt;10, G212/C212, "&gt;999%"))</f>
        <v>-0.21888412017167383</v>
      </c>
      <c r="J212" s="21">
        <f>IF(E212=0, "-", IF(H212/E212&lt;10, H212/E212, "&gt;999%"))</f>
        <v>-5.7171853856562919E-2</v>
      </c>
    </row>
    <row r="213" spans="1:10" x14ac:dyDescent="0.2">
      <c r="A213" s="158" t="s">
        <v>432</v>
      </c>
      <c r="B213" s="65">
        <v>313</v>
      </c>
      <c r="C213" s="66">
        <v>200</v>
      </c>
      <c r="D213" s="65">
        <v>1550</v>
      </c>
      <c r="E213" s="66">
        <v>1381</v>
      </c>
      <c r="F213" s="67"/>
      <c r="G213" s="65">
        <f>B213-C213</f>
        <v>113</v>
      </c>
      <c r="H213" s="66">
        <f>D213-E213</f>
        <v>169</v>
      </c>
      <c r="I213" s="20">
        <f>IF(C213=0, "-", IF(G213/C213&lt;10, G213/C213, "&gt;999%"))</f>
        <v>0.56499999999999995</v>
      </c>
      <c r="J213" s="21">
        <f>IF(E213=0, "-", IF(H213/E213&lt;10, H213/E213, "&gt;999%"))</f>
        <v>0.1223750905141202</v>
      </c>
    </row>
    <row r="214" spans="1:10" s="160" customFormat="1" x14ac:dyDescent="0.2">
      <c r="A214" s="178" t="s">
        <v>655</v>
      </c>
      <c r="B214" s="71">
        <v>974</v>
      </c>
      <c r="C214" s="72">
        <v>1109</v>
      </c>
      <c r="D214" s="71">
        <v>5278</v>
      </c>
      <c r="E214" s="72">
        <v>5394</v>
      </c>
      <c r="F214" s="73"/>
      <c r="G214" s="71">
        <f>B214-C214</f>
        <v>-135</v>
      </c>
      <c r="H214" s="72">
        <f>D214-E214</f>
        <v>-116</v>
      </c>
      <c r="I214" s="37">
        <f>IF(C214=0, "-", IF(G214/C214&lt;10, G214/C214, "&gt;999%"))</f>
        <v>-0.12173128944995491</v>
      </c>
      <c r="J214" s="38">
        <f>IF(E214=0, "-", IF(H214/E214&lt;10, H214/E214, "&gt;999%"))</f>
        <v>-2.1505376344086023E-2</v>
      </c>
    </row>
    <row r="215" spans="1:10" x14ac:dyDescent="0.2">
      <c r="A215" s="177"/>
      <c r="B215" s="143"/>
      <c r="C215" s="144"/>
      <c r="D215" s="143"/>
      <c r="E215" s="144"/>
      <c r="F215" s="145"/>
      <c r="G215" s="143"/>
      <c r="H215" s="144"/>
      <c r="I215" s="151"/>
      <c r="J215" s="152"/>
    </row>
    <row r="216" spans="1:10" s="139" customFormat="1" x14ac:dyDescent="0.2">
      <c r="A216" s="159" t="s">
        <v>57</v>
      </c>
      <c r="B216" s="65"/>
      <c r="C216" s="66"/>
      <c r="D216" s="65"/>
      <c r="E216" s="66"/>
      <c r="F216" s="67"/>
      <c r="G216" s="65"/>
      <c r="H216" s="66"/>
      <c r="I216" s="20"/>
      <c r="J216" s="21"/>
    </row>
    <row r="217" spans="1:10" x14ac:dyDescent="0.2">
      <c r="A217" s="158" t="s">
        <v>484</v>
      </c>
      <c r="B217" s="65">
        <v>1</v>
      </c>
      <c r="C217" s="66">
        <v>0</v>
      </c>
      <c r="D217" s="65">
        <v>2</v>
      </c>
      <c r="E217" s="66">
        <v>0</v>
      </c>
      <c r="F217" s="67"/>
      <c r="G217" s="65">
        <f>B217-C217</f>
        <v>1</v>
      </c>
      <c r="H217" s="66">
        <f>D217-E217</f>
        <v>2</v>
      </c>
      <c r="I217" s="20" t="str">
        <f>IF(C217=0, "-", IF(G217/C217&lt;10, G217/C217, "&gt;999%"))</f>
        <v>-</v>
      </c>
      <c r="J217" s="21" t="str">
        <f>IF(E217=0, "-", IF(H217/E217&lt;10, H217/E217, "&gt;999%"))</f>
        <v>-</v>
      </c>
    </row>
    <row r="218" spans="1:10" s="160" customFormat="1" x14ac:dyDescent="0.2">
      <c r="A218" s="178" t="s">
        <v>656</v>
      </c>
      <c r="B218" s="71">
        <v>1</v>
      </c>
      <c r="C218" s="72">
        <v>0</v>
      </c>
      <c r="D218" s="71">
        <v>2</v>
      </c>
      <c r="E218" s="72">
        <v>0</v>
      </c>
      <c r="F218" s="73"/>
      <c r="G218" s="71">
        <f>B218-C218</f>
        <v>1</v>
      </c>
      <c r="H218" s="72">
        <f>D218-E218</f>
        <v>2</v>
      </c>
      <c r="I218" s="37" t="str">
        <f>IF(C218=0, "-", IF(G218/C218&lt;10, G218/C218, "&gt;999%"))</f>
        <v>-</v>
      </c>
      <c r="J218" s="38" t="str">
        <f>IF(E218=0, "-", IF(H218/E218&lt;10, H218/E218, "&gt;999%"))</f>
        <v>-</v>
      </c>
    </row>
    <row r="219" spans="1:10" x14ac:dyDescent="0.2">
      <c r="A219" s="177"/>
      <c r="B219" s="143"/>
      <c r="C219" s="144"/>
      <c r="D219" s="143"/>
      <c r="E219" s="144"/>
      <c r="F219" s="145"/>
      <c r="G219" s="143"/>
      <c r="H219" s="144"/>
      <c r="I219" s="151"/>
      <c r="J219" s="152"/>
    </row>
    <row r="220" spans="1:10" s="139" customFormat="1" x14ac:dyDescent="0.2">
      <c r="A220" s="159" t="s">
        <v>58</v>
      </c>
      <c r="B220" s="65"/>
      <c r="C220" s="66"/>
      <c r="D220" s="65"/>
      <c r="E220" s="66"/>
      <c r="F220" s="67"/>
      <c r="G220" s="65"/>
      <c r="H220" s="66"/>
      <c r="I220" s="20"/>
      <c r="J220" s="21"/>
    </row>
    <row r="221" spans="1:10" x14ac:dyDescent="0.2">
      <c r="A221" s="158" t="s">
        <v>565</v>
      </c>
      <c r="B221" s="65">
        <v>12</v>
      </c>
      <c r="C221" s="66">
        <v>11</v>
      </c>
      <c r="D221" s="65">
        <v>73</v>
      </c>
      <c r="E221" s="66">
        <v>65</v>
      </c>
      <c r="F221" s="67"/>
      <c r="G221" s="65">
        <f>B221-C221</f>
        <v>1</v>
      </c>
      <c r="H221" s="66">
        <f>D221-E221</f>
        <v>8</v>
      </c>
      <c r="I221" s="20">
        <f>IF(C221=0, "-", IF(G221/C221&lt;10, G221/C221, "&gt;999%"))</f>
        <v>9.0909090909090912E-2</v>
      </c>
      <c r="J221" s="21">
        <f>IF(E221=0, "-", IF(H221/E221&lt;10, H221/E221, "&gt;999%"))</f>
        <v>0.12307692307692308</v>
      </c>
    </row>
    <row r="222" spans="1:10" x14ac:dyDescent="0.2">
      <c r="A222" s="158" t="s">
        <v>553</v>
      </c>
      <c r="B222" s="65">
        <v>12</v>
      </c>
      <c r="C222" s="66">
        <v>5</v>
      </c>
      <c r="D222" s="65">
        <v>20</v>
      </c>
      <c r="E222" s="66">
        <v>16</v>
      </c>
      <c r="F222" s="67"/>
      <c r="G222" s="65">
        <f>B222-C222</f>
        <v>7</v>
      </c>
      <c r="H222" s="66">
        <f>D222-E222</f>
        <v>4</v>
      </c>
      <c r="I222" s="20">
        <f>IF(C222=0, "-", IF(G222/C222&lt;10, G222/C222, "&gt;999%"))</f>
        <v>1.4</v>
      </c>
      <c r="J222" s="21">
        <f>IF(E222=0, "-", IF(H222/E222&lt;10, H222/E222, "&gt;999%"))</f>
        <v>0.25</v>
      </c>
    </row>
    <row r="223" spans="1:10" x14ac:dyDescent="0.2">
      <c r="A223" s="158" t="s">
        <v>539</v>
      </c>
      <c r="B223" s="65">
        <v>60</v>
      </c>
      <c r="C223" s="66">
        <v>52</v>
      </c>
      <c r="D223" s="65">
        <v>187</v>
      </c>
      <c r="E223" s="66">
        <v>161</v>
      </c>
      <c r="F223" s="67"/>
      <c r="G223" s="65">
        <f>B223-C223</f>
        <v>8</v>
      </c>
      <c r="H223" s="66">
        <f>D223-E223</f>
        <v>26</v>
      </c>
      <c r="I223" s="20">
        <f>IF(C223=0, "-", IF(G223/C223&lt;10, G223/C223, "&gt;999%"))</f>
        <v>0.15384615384615385</v>
      </c>
      <c r="J223" s="21">
        <f>IF(E223=0, "-", IF(H223/E223&lt;10, H223/E223, "&gt;999%"))</f>
        <v>0.16149068322981366</v>
      </c>
    </row>
    <row r="224" spans="1:10" x14ac:dyDescent="0.2">
      <c r="A224" s="158" t="s">
        <v>540</v>
      </c>
      <c r="B224" s="65">
        <v>1</v>
      </c>
      <c r="C224" s="66">
        <v>1</v>
      </c>
      <c r="D224" s="65">
        <v>3</v>
      </c>
      <c r="E224" s="66">
        <v>11</v>
      </c>
      <c r="F224" s="67"/>
      <c r="G224" s="65">
        <f>B224-C224</f>
        <v>0</v>
      </c>
      <c r="H224" s="66">
        <f>D224-E224</f>
        <v>-8</v>
      </c>
      <c r="I224" s="20">
        <f>IF(C224=0, "-", IF(G224/C224&lt;10, G224/C224, "&gt;999%"))</f>
        <v>0</v>
      </c>
      <c r="J224" s="21">
        <f>IF(E224=0, "-", IF(H224/E224&lt;10, H224/E224, "&gt;999%"))</f>
        <v>-0.72727272727272729</v>
      </c>
    </row>
    <row r="225" spans="1:10" s="160" customFormat="1" x14ac:dyDescent="0.2">
      <c r="A225" s="178" t="s">
        <v>657</v>
      </c>
      <c r="B225" s="71">
        <v>85</v>
      </c>
      <c r="C225" s="72">
        <v>69</v>
      </c>
      <c r="D225" s="71">
        <v>283</v>
      </c>
      <c r="E225" s="72">
        <v>253</v>
      </c>
      <c r="F225" s="73"/>
      <c r="G225" s="71">
        <f>B225-C225</f>
        <v>16</v>
      </c>
      <c r="H225" s="72">
        <f>D225-E225</f>
        <v>30</v>
      </c>
      <c r="I225" s="37">
        <f>IF(C225=0, "-", IF(G225/C225&lt;10, G225/C225, "&gt;999%"))</f>
        <v>0.2318840579710145</v>
      </c>
      <c r="J225" s="38">
        <f>IF(E225=0, "-", IF(H225/E225&lt;10, H225/E225, "&gt;999%"))</f>
        <v>0.11857707509881422</v>
      </c>
    </row>
    <row r="226" spans="1:10" x14ac:dyDescent="0.2">
      <c r="A226" s="177"/>
      <c r="B226" s="143"/>
      <c r="C226" s="144"/>
      <c r="D226" s="143"/>
      <c r="E226" s="144"/>
      <c r="F226" s="145"/>
      <c r="G226" s="143"/>
      <c r="H226" s="144"/>
      <c r="I226" s="151"/>
      <c r="J226" s="152"/>
    </row>
    <row r="227" spans="1:10" s="139" customFormat="1" x14ac:dyDescent="0.2">
      <c r="A227" s="159" t="s">
        <v>59</v>
      </c>
      <c r="B227" s="65"/>
      <c r="C227" s="66"/>
      <c r="D227" s="65"/>
      <c r="E227" s="66"/>
      <c r="F227" s="67"/>
      <c r="G227" s="65"/>
      <c r="H227" s="66"/>
      <c r="I227" s="20"/>
      <c r="J227" s="21"/>
    </row>
    <row r="228" spans="1:10" x14ac:dyDescent="0.2">
      <c r="A228" s="158" t="s">
        <v>384</v>
      </c>
      <c r="B228" s="65">
        <v>4</v>
      </c>
      <c r="C228" s="66">
        <v>57</v>
      </c>
      <c r="D228" s="65">
        <v>55</v>
      </c>
      <c r="E228" s="66">
        <v>134</v>
      </c>
      <c r="F228" s="67"/>
      <c r="G228" s="65">
        <f t="shared" ref="G228:G235" si="32">B228-C228</f>
        <v>-53</v>
      </c>
      <c r="H228" s="66">
        <f t="shared" ref="H228:H235" si="33">D228-E228</f>
        <v>-79</v>
      </c>
      <c r="I228" s="20">
        <f t="shared" ref="I228:I235" si="34">IF(C228=0, "-", IF(G228/C228&lt;10, G228/C228, "&gt;999%"))</f>
        <v>-0.92982456140350878</v>
      </c>
      <c r="J228" s="21">
        <f t="shared" ref="J228:J235" si="35">IF(E228=0, "-", IF(H228/E228&lt;10, H228/E228, "&gt;999%"))</f>
        <v>-0.58955223880597019</v>
      </c>
    </row>
    <row r="229" spans="1:10" x14ac:dyDescent="0.2">
      <c r="A229" s="158" t="s">
        <v>456</v>
      </c>
      <c r="B229" s="65">
        <v>13</v>
      </c>
      <c r="C229" s="66">
        <v>14</v>
      </c>
      <c r="D229" s="65">
        <v>69</v>
      </c>
      <c r="E229" s="66">
        <v>81</v>
      </c>
      <c r="F229" s="67"/>
      <c r="G229" s="65">
        <f t="shared" si="32"/>
        <v>-1</v>
      </c>
      <c r="H229" s="66">
        <f t="shared" si="33"/>
        <v>-12</v>
      </c>
      <c r="I229" s="20">
        <f t="shared" si="34"/>
        <v>-7.1428571428571425E-2</v>
      </c>
      <c r="J229" s="21">
        <f t="shared" si="35"/>
        <v>-0.14814814814814814</v>
      </c>
    </row>
    <row r="230" spans="1:10" x14ac:dyDescent="0.2">
      <c r="A230" s="158" t="s">
        <v>324</v>
      </c>
      <c r="B230" s="65">
        <v>2</v>
      </c>
      <c r="C230" s="66">
        <v>4</v>
      </c>
      <c r="D230" s="65">
        <v>5</v>
      </c>
      <c r="E230" s="66">
        <v>14</v>
      </c>
      <c r="F230" s="67"/>
      <c r="G230" s="65">
        <f t="shared" si="32"/>
        <v>-2</v>
      </c>
      <c r="H230" s="66">
        <f t="shared" si="33"/>
        <v>-9</v>
      </c>
      <c r="I230" s="20">
        <f t="shared" si="34"/>
        <v>-0.5</v>
      </c>
      <c r="J230" s="21">
        <f t="shared" si="35"/>
        <v>-0.6428571428571429</v>
      </c>
    </row>
    <row r="231" spans="1:10" x14ac:dyDescent="0.2">
      <c r="A231" s="158" t="s">
        <v>457</v>
      </c>
      <c r="B231" s="65">
        <v>1</v>
      </c>
      <c r="C231" s="66">
        <v>1</v>
      </c>
      <c r="D231" s="65">
        <v>3</v>
      </c>
      <c r="E231" s="66">
        <v>11</v>
      </c>
      <c r="F231" s="67"/>
      <c r="G231" s="65">
        <f t="shared" si="32"/>
        <v>0</v>
      </c>
      <c r="H231" s="66">
        <f t="shared" si="33"/>
        <v>-8</v>
      </c>
      <c r="I231" s="20">
        <f t="shared" si="34"/>
        <v>0</v>
      </c>
      <c r="J231" s="21">
        <f t="shared" si="35"/>
        <v>-0.72727272727272729</v>
      </c>
    </row>
    <row r="232" spans="1:10" x14ac:dyDescent="0.2">
      <c r="A232" s="158" t="s">
        <v>259</v>
      </c>
      <c r="B232" s="65">
        <v>0</v>
      </c>
      <c r="C232" s="66">
        <v>13</v>
      </c>
      <c r="D232" s="65">
        <v>13</v>
      </c>
      <c r="E232" s="66">
        <v>28</v>
      </c>
      <c r="F232" s="67"/>
      <c r="G232" s="65">
        <f t="shared" si="32"/>
        <v>-13</v>
      </c>
      <c r="H232" s="66">
        <f t="shared" si="33"/>
        <v>-15</v>
      </c>
      <c r="I232" s="20">
        <f t="shared" si="34"/>
        <v>-1</v>
      </c>
      <c r="J232" s="21">
        <f t="shared" si="35"/>
        <v>-0.5357142857142857</v>
      </c>
    </row>
    <row r="233" spans="1:10" x14ac:dyDescent="0.2">
      <c r="A233" s="158" t="s">
        <v>276</v>
      </c>
      <c r="B233" s="65">
        <v>1</v>
      </c>
      <c r="C233" s="66">
        <v>3</v>
      </c>
      <c r="D233" s="65">
        <v>4</v>
      </c>
      <c r="E233" s="66">
        <v>9</v>
      </c>
      <c r="F233" s="67"/>
      <c r="G233" s="65">
        <f t="shared" si="32"/>
        <v>-2</v>
      </c>
      <c r="H233" s="66">
        <f t="shared" si="33"/>
        <v>-5</v>
      </c>
      <c r="I233" s="20">
        <f t="shared" si="34"/>
        <v>-0.66666666666666663</v>
      </c>
      <c r="J233" s="21">
        <f t="shared" si="35"/>
        <v>-0.55555555555555558</v>
      </c>
    </row>
    <row r="234" spans="1:10" x14ac:dyDescent="0.2">
      <c r="A234" s="158" t="s">
        <v>288</v>
      </c>
      <c r="B234" s="65">
        <v>0</v>
      </c>
      <c r="C234" s="66">
        <v>0</v>
      </c>
      <c r="D234" s="65">
        <v>0</v>
      </c>
      <c r="E234" s="66">
        <v>1</v>
      </c>
      <c r="F234" s="67"/>
      <c r="G234" s="65">
        <f t="shared" si="32"/>
        <v>0</v>
      </c>
      <c r="H234" s="66">
        <f t="shared" si="33"/>
        <v>-1</v>
      </c>
      <c r="I234" s="20" t="str">
        <f t="shared" si="34"/>
        <v>-</v>
      </c>
      <c r="J234" s="21">
        <f t="shared" si="35"/>
        <v>-1</v>
      </c>
    </row>
    <row r="235" spans="1:10" s="160" customFormat="1" x14ac:dyDescent="0.2">
      <c r="A235" s="178" t="s">
        <v>658</v>
      </c>
      <c r="B235" s="71">
        <v>21</v>
      </c>
      <c r="C235" s="72">
        <v>92</v>
      </c>
      <c r="D235" s="71">
        <v>149</v>
      </c>
      <c r="E235" s="72">
        <v>278</v>
      </c>
      <c r="F235" s="73"/>
      <c r="G235" s="71">
        <f t="shared" si="32"/>
        <v>-71</v>
      </c>
      <c r="H235" s="72">
        <f t="shared" si="33"/>
        <v>-129</v>
      </c>
      <c r="I235" s="37">
        <f t="shared" si="34"/>
        <v>-0.77173913043478259</v>
      </c>
      <c r="J235" s="38">
        <f t="shared" si="35"/>
        <v>-0.46402877697841727</v>
      </c>
    </row>
    <row r="236" spans="1:10" x14ac:dyDescent="0.2">
      <c r="A236" s="177"/>
      <c r="B236" s="143"/>
      <c r="C236" s="144"/>
      <c r="D236" s="143"/>
      <c r="E236" s="144"/>
      <c r="F236" s="145"/>
      <c r="G236" s="143"/>
      <c r="H236" s="144"/>
      <c r="I236" s="151"/>
      <c r="J236" s="152"/>
    </row>
    <row r="237" spans="1:10" s="139" customFormat="1" x14ac:dyDescent="0.2">
      <c r="A237" s="159" t="s">
        <v>60</v>
      </c>
      <c r="B237" s="65"/>
      <c r="C237" s="66"/>
      <c r="D237" s="65"/>
      <c r="E237" s="66"/>
      <c r="F237" s="67"/>
      <c r="G237" s="65"/>
      <c r="H237" s="66"/>
      <c r="I237" s="20"/>
      <c r="J237" s="21"/>
    </row>
    <row r="238" spans="1:10" x14ac:dyDescent="0.2">
      <c r="A238" s="158" t="s">
        <v>395</v>
      </c>
      <c r="B238" s="65">
        <v>15</v>
      </c>
      <c r="C238" s="66">
        <v>36</v>
      </c>
      <c r="D238" s="65">
        <v>48</v>
      </c>
      <c r="E238" s="66">
        <v>95</v>
      </c>
      <c r="F238" s="67"/>
      <c r="G238" s="65">
        <f t="shared" ref="G238:G243" si="36">B238-C238</f>
        <v>-21</v>
      </c>
      <c r="H238" s="66">
        <f t="shared" ref="H238:H243" si="37">D238-E238</f>
        <v>-47</v>
      </c>
      <c r="I238" s="20">
        <f t="shared" ref="I238:I243" si="38">IF(C238=0, "-", IF(G238/C238&lt;10, G238/C238, "&gt;999%"))</f>
        <v>-0.58333333333333337</v>
      </c>
      <c r="J238" s="21">
        <f t="shared" ref="J238:J243" si="39">IF(E238=0, "-", IF(H238/E238&lt;10, H238/E238, "&gt;999%"))</f>
        <v>-0.49473684210526314</v>
      </c>
    </row>
    <row r="239" spans="1:10" x14ac:dyDescent="0.2">
      <c r="A239" s="158" t="s">
        <v>363</v>
      </c>
      <c r="B239" s="65">
        <v>74</v>
      </c>
      <c r="C239" s="66">
        <v>2</v>
      </c>
      <c r="D239" s="65">
        <v>279</v>
      </c>
      <c r="E239" s="66">
        <v>121</v>
      </c>
      <c r="F239" s="67"/>
      <c r="G239" s="65">
        <f t="shared" si="36"/>
        <v>72</v>
      </c>
      <c r="H239" s="66">
        <f t="shared" si="37"/>
        <v>158</v>
      </c>
      <c r="I239" s="20" t="str">
        <f t="shared" si="38"/>
        <v>&gt;999%</v>
      </c>
      <c r="J239" s="21">
        <f t="shared" si="39"/>
        <v>1.3057851239669422</v>
      </c>
    </row>
    <row r="240" spans="1:10" x14ac:dyDescent="0.2">
      <c r="A240" s="158" t="s">
        <v>519</v>
      </c>
      <c r="B240" s="65">
        <v>54</v>
      </c>
      <c r="C240" s="66">
        <v>28</v>
      </c>
      <c r="D240" s="65">
        <v>268</v>
      </c>
      <c r="E240" s="66">
        <v>180</v>
      </c>
      <c r="F240" s="67"/>
      <c r="G240" s="65">
        <f t="shared" si="36"/>
        <v>26</v>
      </c>
      <c r="H240" s="66">
        <f t="shared" si="37"/>
        <v>88</v>
      </c>
      <c r="I240" s="20">
        <f t="shared" si="38"/>
        <v>0.9285714285714286</v>
      </c>
      <c r="J240" s="21">
        <f t="shared" si="39"/>
        <v>0.48888888888888887</v>
      </c>
    </row>
    <row r="241" spans="1:10" x14ac:dyDescent="0.2">
      <c r="A241" s="158" t="s">
        <v>433</v>
      </c>
      <c r="B241" s="65">
        <v>11</v>
      </c>
      <c r="C241" s="66">
        <v>114</v>
      </c>
      <c r="D241" s="65">
        <v>273</v>
      </c>
      <c r="E241" s="66">
        <v>509</v>
      </c>
      <c r="F241" s="67"/>
      <c r="G241" s="65">
        <f t="shared" si="36"/>
        <v>-103</v>
      </c>
      <c r="H241" s="66">
        <f t="shared" si="37"/>
        <v>-236</v>
      </c>
      <c r="I241" s="20">
        <f t="shared" si="38"/>
        <v>-0.90350877192982459</v>
      </c>
      <c r="J241" s="21">
        <f t="shared" si="39"/>
        <v>-0.46365422396856582</v>
      </c>
    </row>
    <row r="242" spans="1:10" x14ac:dyDescent="0.2">
      <c r="A242" s="158" t="s">
        <v>434</v>
      </c>
      <c r="B242" s="65">
        <v>45</v>
      </c>
      <c r="C242" s="66">
        <v>93</v>
      </c>
      <c r="D242" s="65">
        <v>149</v>
      </c>
      <c r="E242" s="66">
        <v>371</v>
      </c>
      <c r="F242" s="67"/>
      <c r="G242" s="65">
        <f t="shared" si="36"/>
        <v>-48</v>
      </c>
      <c r="H242" s="66">
        <f t="shared" si="37"/>
        <v>-222</v>
      </c>
      <c r="I242" s="20">
        <f t="shared" si="38"/>
        <v>-0.5161290322580645</v>
      </c>
      <c r="J242" s="21">
        <f t="shared" si="39"/>
        <v>-0.59838274932614555</v>
      </c>
    </row>
    <row r="243" spans="1:10" s="160" customFormat="1" x14ac:dyDescent="0.2">
      <c r="A243" s="178" t="s">
        <v>659</v>
      </c>
      <c r="B243" s="71">
        <v>199</v>
      </c>
      <c r="C243" s="72">
        <v>273</v>
      </c>
      <c r="D243" s="71">
        <v>1017</v>
      </c>
      <c r="E243" s="72">
        <v>1276</v>
      </c>
      <c r="F243" s="73"/>
      <c r="G243" s="71">
        <f t="shared" si="36"/>
        <v>-74</v>
      </c>
      <c r="H243" s="72">
        <f t="shared" si="37"/>
        <v>-259</v>
      </c>
      <c r="I243" s="37">
        <f t="shared" si="38"/>
        <v>-0.27106227106227104</v>
      </c>
      <c r="J243" s="38">
        <f t="shared" si="39"/>
        <v>-0.20297805642633229</v>
      </c>
    </row>
    <row r="244" spans="1:10" x14ac:dyDescent="0.2">
      <c r="A244" s="177"/>
      <c r="B244" s="143"/>
      <c r="C244" s="144"/>
      <c r="D244" s="143"/>
      <c r="E244" s="144"/>
      <c r="F244" s="145"/>
      <c r="G244" s="143"/>
      <c r="H244" s="144"/>
      <c r="I244" s="151"/>
      <c r="J244" s="152"/>
    </row>
    <row r="245" spans="1:10" s="139" customFormat="1" x14ac:dyDescent="0.2">
      <c r="A245" s="159" t="s">
        <v>61</v>
      </c>
      <c r="B245" s="65"/>
      <c r="C245" s="66"/>
      <c r="D245" s="65"/>
      <c r="E245" s="66"/>
      <c r="F245" s="67"/>
      <c r="G245" s="65"/>
      <c r="H245" s="66"/>
      <c r="I245" s="20"/>
      <c r="J245" s="21"/>
    </row>
    <row r="246" spans="1:10" x14ac:dyDescent="0.2">
      <c r="A246" s="158" t="s">
        <v>61</v>
      </c>
      <c r="B246" s="65">
        <v>72</v>
      </c>
      <c r="C246" s="66">
        <v>94</v>
      </c>
      <c r="D246" s="65">
        <v>374</v>
      </c>
      <c r="E246" s="66">
        <v>341</v>
      </c>
      <c r="F246" s="67"/>
      <c r="G246" s="65">
        <f>B246-C246</f>
        <v>-22</v>
      </c>
      <c r="H246" s="66">
        <f>D246-E246</f>
        <v>33</v>
      </c>
      <c r="I246" s="20">
        <f>IF(C246=0, "-", IF(G246/C246&lt;10, G246/C246, "&gt;999%"))</f>
        <v>-0.23404255319148937</v>
      </c>
      <c r="J246" s="21">
        <f>IF(E246=0, "-", IF(H246/E246&lt;10, H246/E246, "&gt;999%"))</f>
        <v>9.6774193548387094E-2</v>
      </c>
    </row>
    <row r="247" spans="1:10" s="160" customFormat="1" x14ac:dyDescent="0.2">
      <c r="A247" s="178" t="s">
        <v>660</v>
      </c>
      <c r="B247" s="71">
        <v>72</v>
      </c>
      <c r="C247" s="72">
        <v>94</v>
      </c>
      <c r="D247" s="71">
        <v>374</v>
      </c>
      <c r="E247" s="72">
        <v>341</v>
      </c>
      <c r="F247" s="73"/>
      <c r="G247" s="71">
        <f>B247-C247</f>
        <v>-22</v>
      </c>
      <c r="H247" s="72">
        <f>D247-E247</f>
        <v>33</v>
      </c>
      <c r="I247" s="37">
        <f>IF(C247=0, "-", IF(G247/C247&lt;10, G247/C247, "&gt;999%"))</f>
        <v>-0.23404255319148937</v>
      </c>
      <c r="J247" s="38">
        <f>IF(E247=0, "-", IF(H247/E247&lt;10, H247/E247, "&gt;999%"))</f>
        <v>9.6774193548387094E-2</v>
      </c>
    </row>
    <row r="248" spans="1:10" x14ac:dyDescent="0.2">
      <c r="A248" s="177"/>
      <c r="B248" s="143"/>
      <c r="C248" s="144"/>
      <c r="D248" s="143"/>
      <c r="E248" s="144"/>
      <c r="F248" s="145"/>
      <c r="G248" s="143"/>
      <c r="H248" s="144"/>
      <c r="I248" s="151"/>
      <c r="J248" s="152"/>
    </row>
    <row r="249" spans="1:10" s="139" customFormat="1" x14ac:dyDescent="0.2">
      <c r="A249" s="159" t="s">
        <v>62</v>
      </c>
      <c r="B249" s="65"/>
      <c r="C249" s="66"/>
      <c r="D249" s="65"/>
      <c r="E249" s="66"/>
      <c r="F249" s="67"/>
      <c r="G249" s="65"/>
      <c r="H249" s="66"/>
      <c r="I249" s="20"/>
      <c r="J249" s="21"/>
    </row>
    <row r="250" spans="1:10" x14ac:dyDescent="0.2">
      <c r="A250" s="158" t="s">
        <v>298</v>
      </c>
      <c r="B250" s="65">
        <v>330</v>
      </c>
      <c r="C250" s="66">
        <v>126</v>
      </c>
      <c r="D250" s="65">
        <v>1291</v>
      </c>
      <c r="E250" s="66">
        <v>1129</v>
      </c>
      <c r="F250" s="67"/>
      <c r="G250" s="65">
        <f t="shared" ref="G250:G261" si="40">B250-C250</f>
        <v>204</v>
      </c>
      <c r="H250" s="66">
        <f t="shared" ref="H250:H261" si="41">D250-E250</f>
        <v>162</v>
      </c>
      <c r="I250" s="20">
        <f t="shared" ref="I250:I261" si="42">IF(C250=0, "-", IF(G250/C250&lt;10, G250/C250, "&gt;999%"))</f>
        <v>1.6190476190476191</v>
      </c>
      <c r="J250" s="21">
        <f t="shared" ref="J250:J261" si="43">IF(E250=0, "-", IF(H250/E250&lt;10, H250/E250, "&gt;999%"))</f>
        <v>0.14348981399468555</v>
      </c>
    </row>
    <row r="251" spans="1:10" x14ac:dyDescent="0.2">
      <c r="A251" s="158" t="s">
        <v>222</v>
      </c>
      <c r="B251" s="65">
        <v>587</v>
      </c>
      <c r="C251" s="66">
        <v>854</v>
      </c>
      <c r="D251" s="65">
        <v>2476</v>
      </c>
      <c r="E251" s="66">
        <v>3564</v>
      </c>
      <c r="F251" s="67"/>
      <c r="G251" s="65">
        <f t="shared" si="40"/>
        <v>-267</v>
      </c>
      <c r="H251" s="66">
        <f t="shared" si="41"/>
        <v>-1088</v>
      </c>
      <c r="I251" s="20">
        <f t="shared" si="42"/>
        <v>-0.31264637002341922</v>
      </c>
      <c r="J251" s="21">
        <f t="shared" si="43"/>
        <v>-0.30527497194163861</v>
      </c>
    </row>
    <row r="252" spans="1:10" x14ac:dyDescent="0.2">
      <c r="A252" s="158" t="s">
        <v>458</v>
      </c>
      <c r="B252" s="65">
        <v>26</v>
      </c>
      <c r="C252" s="66">
        <v>0</v>
      </c>
      <c r="D252" s="65">
        <v>108</v>
      </c>
      <c r="E252" s="66">
        <v>0</v>
      </c>
      <c r="F252" s="67"/>
      <c r="G252" s="65">
        <f t="shared" si="40"/>
        <v>26</v>
      </c>
      <c r="H252" s="66">
        <f t="shared" si="41"/>
        <v>108</v>
      </c>
      <c r="I252" s="20" t="str">
        <f t="shared" si="42"/>
        <v>-</v>
      </c>
      <c r="J252" s="21" t="str">
        <f t="shared" si="43"/>
        <v>-</v>
      </c>
    </row>
    <row r="253" spans="1:10" x14ac:dyDescent="0.2">
      <c r="A253" s="158" t="s">
        <v>364</v>
      </c>
      <c r="B253" s="65">
        <v>11</v>
      </c>
      <c r="C253" s="66">
        <v>32</v>
      </c>
      <c r="D253" s="65">
        <v>305</v>
      </c>
      <c r="E253" s="66">
        <v>32</v>
      </c>
      <c r="F253" s="67"/>
      <c r="G253" s="65">
        <f t="shared" si="40"/>
        <v>-21</v>
      </c>
      <c r="H253" s="66">
        <f t="shared" si="41"/>
        <v>273</v>
      </c>
      <c r="I253" s="20">
        <f t="shared" si="42"/>
        <v>-0.65625</v>
      </c>
      <c r="J253" s="21">
        <f t="shared" si="43"/>
        <v>8.53125</v>
      </c>
    </row>
    <row r="254" spans="1:10" x14ac:dyDescent="0.2">
      <c r="A254" s="158" t="s">
        <v>199</v>
      </c>
      <c r="B254" s="65">
        <v>13</v>
      </c>
      <c r="C254" s="66">
        <v>289</v>
      </c>
      <c r="D254" s="65">
        <v>681</v>
      </c>
      <c r="E254" s="66">
        <v>1115</v>
      </c>
      <c r="F254" s="67"/>
      <c r="G254" s="65">
        <f t="shared" si="40"/>
        <v>-276</v>
      </c>
      <c r="H254" s="66">
        <f t="shared" si="41"/>
        <v>-434</v>
      </c>
      <c r="I254" s="20">
        <f t="shared" si="42"/>
        <v>-0.95501730103806226</v>
      </c>
      <c r="J254" s="21">
        <f t="shared" si="43"/>
        <v>-0.38923766816143496</v>
      </c>
    </row>
    <row r="255" spans="1:10" x14ac:dyDescent="0.2">
      <c r="A255" s="158" t="s">
        <v>205</v>
      </c>
      <c r="B255" s="65">
        <v>226</v>
      </c>
      <c r="C255" s="66">
        <v>186</v>
      </c>
      <c r="D255" s="65">
        <v>739</v>
      </c>
      <c r="E255" s="66">
        <v>874</v>
      </c>
      <c r="F255" s="67"/>
      <c r="G255" s="65">
        <f t="shared" si="40"/>
        <v>40</v>
      </c>
      <c r="H255" s="66">
        <f t="shared" si="41"/>
        <v>-135</v>
      </c>
      <c r="I255" s="20">
        <f t="shared" si="42"/>
        <v>0.21505376344086022</v>
      </c>
      <c r="J255" s="21">
        <f t="shared" si="43"/>
        <v>-0.15446224256292906</v>
      </c>
    </row>
    <row r="256" spans="1:10" x14ac:dyDescent="0.2">
      <c r="A256" s="158" t="s">
        <v>365</v>
      </c>
      <c r="B256" s="65">
        <v>307</v>
      </c>
      <c r="C256" s="66">
        <v>391</v>
      </c>
      <c r="D256" s="65">
        <v>1706</v>
      </c>
      <c r="E256" s="66">
        <v>1872</v>
      </c>
      <c r="F256" s="67"/>
      <c r="G256" s="65">
        <f t="shared" si="40"/>
        <v>-84</v>
      </c>
      <c r="H256" s="66">
        <f t="shared" si="41"/>
        <v>-166</v>
      </c>
      <c r="I256" s="20">
        <f t="shared" si="42"/>
        <v>-0.21483375959079284</v>
      </c>
      <c r="J256" s="21">
        <f t="shared" si="43"/>
        <v>-8.8675213675213679E-2</v>
      </c>
    </row>
    <row r="257" spans="1:10" x14ac:dyDescent="0.2">
      <c r="A257" s="158" t="s">
        <v>435</v>
      </c>
      <c r="B257" s="65">
        <v>171</v>
      </c>
      <c r="C257" s="66">
        <v>105</v>
      </c>
      <c r="D257" s="65">
        <v>996</v>
      </c>
      <c r="E257" s="66">
        <v>1096</v>
      </c>
      <c r="F257" s="67"/>
      <c r="G257" s="65">
        <f t="shared" si="40"/>
        <v>66</v>
      </c>
      <c r="H257" s="66">
        <f t="shared" si="41"/>
        <v>-100</v>
      </c>
      <c r="I257" s="20">
        <f t="shared" si="42"/>
        <v>0.62857142857142856</v>
      </c>
      <c r="J257" s="21">
        <f t="shared" si="43"/>
        <v>-9.1240875912408759E-2</v>
      </c>
    </row>
    <row r="258" spans="1:10" x14ac:dyDescent="0.2">
      <c r="A258" s="158" t="s">
        <v>396</v>
      </c>
      <c r="B258" s="65">
        <v>614</v>
      </c>
      <c r="C258" s="66">
        <v>296</v>
      </c>
      <c r="D258" s="65">
        <v>2910</v>
      </c>
      <c r="E258" s="66">
        <v>1376</v>
      </c>
      <c r="F258" s="67"/>
      <c r="G258" s="65">
        <f t="shared" si="40"/>
        <v>318</v>
      </c>
      <c r="H258" s="66">
        <f t="shared" si="41"/>
        <v>1534</v>
      </c>
      <c r="I258" s="20">
        <f t="shared" si="42"/>
        <v>1.0743243243243243</v>
      </c>
      <c r="J258" s="21">
        <f t="shared" si="43"/>
        <v>1.1148255813953489</v>
      </c>
    </row>
    <row r="259" spans="1:10" x14ac:dyDescent="0.2">
      <c r="A259" s="158" t="s">
        <v>270</v>
      </c>
      <c r="B259" s="65">
        <v>95</v>
      </c>
      <c r="C259" s="66">
        <v>63</v>
      </c>
      <c r="D259" s="65">
        <v>490</v>
      </c>
      <c r="E259" s="66">
        <v>329</v>
      </c>
      <c r="F259" s="67"/>
      <c r="G259" s="65">
        <f t="shared" si="40"/>
        <v>32</v>
      </c>
      <c r="H259" s="66">
        <f t="shared" si="41"/>
        <v>161</v>
      </c>
      <c r="I259" s="20">
        <f t="shared" si="42"/>
        <v>0.50793650793650791</v>
      </c>
      <c r="J259" s="21">
        <f t="shared" si="43"/>
        <v>0.48936170212765956</v>
      </c>
    </row>
    <row r="260" spans="1:10" x14ac:dyDescent="0.2">
      <c r="A260" s="158" t="s">
        <v>350</v>
      </c>
      <c r="B260" s="65">
        <v>348</v>
      </c>
      <c r="C260" s="66">
        <v>243</v>
      </c>
      <c r="D260" s="65">
        <v>1605</v>
      </c>
      <c r="E260" s="66">
        <v>1081</v>
      </c>
      <c r="F260" s="67"/>
      <c r="G260" s="65">
        <f t="shared" si="40"/>
        <v>105</v>
      </c>
      <c r="H260" s="66">
        <f t="shared" si="41"/>
        <v>524</v>
      </c>
      <c r="I260" s="20">
        <f t="shared" si="42"/>
        <v>0.43209876543209874</v>
      </c>
      <c r="J260" s="21">
        <f t="shared" si="43"/>
        <v>0.48473635522664199</v>
      </c>
    </row>
    <row r="261" spans="1:10" s="160" customFormat="1" x14ac:dyDescent="0.2">
      <c r="A261" s="178" t="s">
        <v>661</v>
      </c>
      <c r="B261" s="71">
        <v>2728</v>
      </c>
      <c r="C261" s="72">
        <v>2585</v>
      </c>
      <c r="D261" s="71">
        <v>13307</v>
      </c>
      <c r="E261" s="72">
        <v>12468</v>
      </c>
      <c r="F261" s="73"/>
      <c r="G261" s="71">
        <f t="shared" si="40"/>
        <v>143</v>
      </c>
      <c r="H261" s="72">
        <f t="shared" si="41"/>
        <v>839</v>
      </c>
      <c r="I261" s="37">
        <f t="shared" si="42"/>
        <v>5.5319148936170209E-2</v>
      </c>
      <c r="J261" s="38">
        <f t="shared" si="43"/>
        <v>6.7292268206608913E-2</v>
      </c>
    </row>
    <row r="262" spans="1:10" x14ac:dyDescent="0.2">
      <c r="A262" s="177"/>
      <c r="B262" s="143"/>
      <c r="C262" s="144"/>
      <c r="D262" s="143"/>
      <c r="E262" s="144"/>
      <c r="F262" s="145"/>
      <c r="G262" s="143"/>
      <c r="H262" s="144"/>
      <c r="I262" s="151"/>
      <c r="J262" s="152"/>
    </row>
    <row r="263" spans="1:10" s="139" customFormat="1" x14ac:dyDescent="0.2">
      <c r="A263" s="159" t="s">
        <v>63</v>
      </c>
      <c r="B263" s="65"/>
      <c r="C263" s="66"/>
      <c r="D263" s="65"/>
      <c r="E263" s="66"/>
      <c r="F263" s="67"/>
      <c r="G263" s="65"/>
      <c r="H263" s="66"/>
      <c r="I263" s="20"/>
      <c r="J263" s="21"/>
    </row>
    <row r="264" spans="1:10" x14ac:dyDescent="0.2">
      <c r="A264" s="158" t="s">
        <v>340</v>
      </c>
      <c r="B264" s="65">
        <v>0</v>
      </c>
      <c r="C264" s="66">
        <v>3</v>
      </c>
      <c r="D264" s="65">
        <v>0</v>
      </c>
      <c r="E264" s="66">
        <v>11</v>
      </c>
      <c r="F264" s="67"/>
      <c r="G264" s="65">
        <f>B264-C264</f>
        <v>-3</v>
      </c>
      <c r="H264" s="66">
        <f>D264-E264</f>
        <v>-11</v>
      </c>
      <c r="I264" s="20">
        <f>IF(C264=0, "-", IF(G264/C264&lt;10, G264/C264, "&gt;999%"))</f>
        <v>-1</v>
      </c>
      <c r="J264" s="21">
        <f>IF(E264=0, "-", IF(H264/E264&lt;10, H264/E264, "&gt;999%"))</f>
        <v>-1</v>
      </c>
    </row>
    <row r="265" spans="1:10" x14ac:dyDescent="0.2">
      <c r="A265" s="158" t="s">
        <v>476</v>
      </c>
      <c r="B265" s="65">
        <v>0</v>
      </c>
      <c r="C265" s="66">
        <v>1</v>
      </c>
      <c r="D265" s="65">
        <v>6</v>
      </c>
      <c r="E265" s="66">
        <v>11</v>
      </c>
      <c r="F265" s="67"/>
      <c r="G265" s="65">
        <f>B265-C265</f>
        <v>-1</v>
      </c>
      <c r="H265" s="66">
        <f>D265-E265</f>
        <v>-5</v>
      </c>
      <c r="I265" s="20">
        <f>IF(C265=0, "-", IF(G265/C265&lt;10, G265/C265, "&gt;999%"))</f>
        <v>-1</v>
      </c>
      <c r="J265" s="21">
        <f>IF(E265=0, "-", IF(H265/E265&lt;10, H265/E265, "&gt;999%"))</f>
        <v>-0.45454545454545453</v>
      </c>
    </row>
    <row r="266" spans="1:10" s="160" customFormat="1" x14ac:dyDescent="0.2">
      <c r="A266" s="178" t="s">
        <v>662</v>
      </c>
      <c r="B266" s="71">
        <v>0</v>
      </c>
      <c r="C266" s="72">
        <v>4</v>
      </c>
      <c r="D266" s="71">
        <v>6</v>
      </c>
      <c r="E266" s="72">
        <v>22</v>
      </c>
      <c r="F266" s="73"/>
      <c r="G266" s="71">
        <f>B266-C266</f>
        <v>-4</v>
      </c>
      <c r="H266" s="72">
        <f>D266-E266</f>
        <v>-16</v>
      </c>
      <c r="I266" s="37">
        <f>IF(C266=0, "-", IF(G266/C266&lt;10, G266/C266, "&gt;999%"))</f>
        <v>-1</v>
      </c>
      <c r="J266" s="38">
        <f>IF(E266=0, "-", IF(H266/E266&lt;10, H266/E266, "&gt;999%"))</f>
        <v>-0.72727272727272729</v>
      </c>
    </row>
    <row r="267" spans="1:10" x14ac:dyDescent="0.2">
      <c r="A267" s="177"/>
      <c r="B267" s="143"/>
      <c r="C267" s="144"/>
      <c r="D267" s="143"/>
      <c r="E267" s="144"/>
      <c r="F267" s="145"/>
      <c r="G267" s="143"/>
      <c r="H267" s="144"/>
      <c r="I267" s="151"/>
      <c r="J267" s="152"/>
    </row>
    <row r="268" spans="1:10" s="139" customFormat="1" x14ac:dyDescent="0.2">
      <c r="A268" s="159" t="s">
        <v>64</v>
      </c>
      <c r="B268" s="65"/>
      <c r="C268" s="66"/>
      <c r="D268" s="65"/>
      <c r="E268" s="66"/>
      <c r="F268" s="67"/>
      <c r="G268" s="65"/>
      <c r="H268" s="66"/>
      <c r="I268" s="20"/>
      <c r="J268" s="21"/>
    </row>
    <row r="269" spans="1:10" x14ac:dyDescent="0.2">
      <c r="A269" s="158" t="s">
        <v>459</v>
      </c>
      <c r="B269" s="65">
        <v>45</v>
      </c>
      <c r="C269" s="66">
        <v>87</v>
      </c>
      <c r="D269" s="65">
        <v>271</v>
      </c>
      <c r="E269" s="66">
        <v>317</v>
      </c>
      <c r="F269" s="67"/>
      <c r="G269" s="65">
        <f t="shared" ref="G269:G276" si="44">B269-C269</f>
        <v>-42</v>
      </c>
      <c r="H269" s="66">
        <f t="shared" ref="H269:H276" si="45">D269-E269</f>
        <v>-46</v>
      </c>
      <c r="I269" s="20">
        <f t="shared" ref="I269:I276" si="46">IF(C269=0, "-", IF(G269/C269&lt;10, G269/C269, "&gt;999%"))</f>
        <v>-0.48275862068965519</v>
      </c>
      <c r="J269" s="21">
        <f t="shared" ref="J269:J276" si="47">IF(E269=0, "-", IF(H269/E269&lt;10, H269/E269, "&gt;999%"))</f>
        <v>-0.14511041009463724</v>
      </c>
    </row>
    <row r="270" spans="1:10" x14ac:dyDescent="0.2">
      <c r="A270" s="158" t="s">
        <v>477</v>
      </c>
      <c r="B270" s="65">
        <v>0</v>
      </c>
      <c r="C270" s="66">
        <v>45</v>
      </c>
      <c r="D270" s="65">
        <v>32</v>
      </c>
      <c r="E270" s="66">
        <v>99</v>
      </c>
      <c r="F270" s="67"/>
      <c r="G270" s="65">
        <f t="shared" si="44"/>
        <v>-45</v>
      </c>
      <c r="H270" s="66">
        <f t="shared" si="45"/>
        <v>-67</v>
      </c>
      <c r="I270" s="20">
        <f t="shared" si="46"/>
        <v>-1</v>
      </c>
      <c r="J270" s="21">
        <f t="shared" si="47"/>
        <v>-0.6767676767676768</v>
      </c>
    </row>
    <row r="271" spans="1:10" x14ac:dyDescent="0.2">
      <c r="A271" s="158" t="s">
        <v>418</v>
      </c>
      <c r="B271" s="65">
        <v>33</v>
      </c>
      <c r="C271" s="66">
        <v>43</v>
      </c>
      <c r="D271" s="65">
        <v>137</v>
      </c>
      <c r="E271" s="66">
        <v>141</v>
      </c>
      <c r="F271" s="67"/>
      <c r="G271" s="65">
        <f t="shared" si="44"/>
        <v>-10</v>
      </c>
      <c r="H271" s="66">
        <f t="shared" si="45"/>
        <v>-4</v>
      </c>
      <c r="I271" s="20">
        <f t="shared" si="46"/>
        <v>-0.23255813953488372</v>
      </c>
      <c r="J271" s="21">
        <f t="shared" si="47"/>
        <v>-2.8368794326241134E-2</v>
      </c>
    </row>
    <row r="272" spans="1:10" x14ac:dyDescent="0.2">
      <c r="A272" s="158" t="s">
        <v>478</v>
      </c>
      <c r="B272" s="65">
        <v>13</v>
      </c>
      <c r="C272" s="66">
        <v>5</v>
      </c>
      <c r="D272" s="65">
        <v>22</v>
      </c>
      <c r="E272" s="66">
        <v>58</v>
      </c>
      <c r="F272" s="67"/>
      <c r="G272" s="65">
        <f t="shared" si="44"/>
        <v>8</v>
      </c>
      <c r="H272" s="66">
        <f t="shared" si="45"/>
        <v>-36</v>
      </c>
      <c r="I272" s="20">
        <f t="shared" si="46"/>
        <v>1.6</v>
      </c>
      <c r="J272" s="21">
        <f t="shared" si="47"/>
        <v>-0.62068965517241381</v>
      </c>
    </row>
    <row r="273" spans="1:10" x14ac:dyDescent="0.2">
      <c r="A273" s="158" t="s">
        <v>419</v>
      </c>
      <c r="B273" s="65">
        <v>18</v>
      </c>
      <c r="C273" s="66">
        <v>41</v>
      </c>
      <c r="D273" s="65">
        <v>136</v>
      </c>
      <c r="E273" s="66">
        <v>278</v>
      </c>
      <c r="F273" s="67"/>
      <c r="G273" s="65">
        <f t="shared" si="44"/>
        <v>-23</v>
      </c>
      <c r="H273" s="66">
        <f t="shared" si="45"/>
        <v>-142</v>
      </c>
      <c r="I273" s="20">
        <f t="shared" si="46"/>
        <v>-0.56097560975609762</v>
      </c>
      <c r="J273" s="21">
        <f t="shared" si="47"/>
        <v>-0.51079136690647486</v>
      </c>
    </row>
    <row r="274" spans="1:10" x14ac:dyDescent="0.2">
      <c r="A274" s="158" t="s">
        <v>460</v>
      </c>
      <c r="B274" s="65">
        <v>23</v>
      </c>
      <c r="C274" s="66">
        <v>87</v>
      </c>
      <c r="D274" s="65">
        <v>241</v>
      </c>
      <c r="E274" s="66">
        <v>428</v>
      </c>
      <c r="F274" s="67"/>
      <c r="G274" s="65">
        <f t="shared" si="44"/>
        <v>-64</v>
      </c>
      <c r="H274" s="66">
        <f t="shared" si="45"/>
        <v>-187</v>
      </c>
      <c r="I274" s="20">
        <f t="shared" si="46"/>
        <v>-0.73563218390804597</v>
      </c>
      <c r="J274" s="21">
        <f t="shared" si="47"/>
        <v>-0.43691588785046731</v>
      </c>
    </row>
    <row r="275" spans="1:10" x14ac:dyDescent="0.2">
      <c r="A275" s="158" t="s">
        <v>461</v>
      </c>
      <c r="B275" s="65">
        <v>24</v>
      </c>
      <c r="C275" s="66">
        <v>20</v>
      </c>
      <c r="D275" s="65">
        <v>90</v>
      </c>
      <c r="E275" s="66">
        <v>140</v>
      </c>
      <c r="F275" s="67"/>
      <c r="G275" s="65">
        <f t="shared" si="44"/>
        <v>4</v>
      </c>
      <c r="H275" s="66">
        <f t="shared" si="45"/>
        <v>-50</v>
      </c>
      <c r="I275" s="20">
        <f t="shared" si="46"/>
        <v>0.2</v>
      </c>
      <c r="J275" s="21">
        <f t="shared" si="47"/>
        <v>-0.35714285714285715</v>
      </c>
    </row>
    <row r="276" spans="1:10" s="160" customFormat="1" x14ac:dyDescent="0.2">
      <c r="A276" s="178" t="s">
        <v>663</v>
      </c>
      <c r="B276" s="71">
        <v>156</v>
      </c>
      <c r="C276" s="72">
        <v>328</v>
      </c>
      <c r="D276" s="71">
        <v>929</v>
      </c>
      <c r="E276" s="72">
        <v>1461</v>
      </c>
      <c r="F276" s="73"/>
      <c r="G276" s="71">
        <f t="shared" si="44"/>
        <v>-172</v>
      </c>
      <c r="H276" s="72">
        <f t="shared" si="45"/>
        <v>-532</v>
      </c>
      <c r="I276" s="37">
        <f t="shared" si="46"/>
        <v>-0.52439024390243905</v>
      </c>
      <c r="J276" s="38">
        <f t="shared" si="47"/>
        <v>-0.36413415468856947</v>
      </c>
    </row>
    <row r="277" spans="1:10" x14ac:dyDescent="0.2">
      <c r="A277" s="177"/>
      <c r="B277" s="143"/>
      <c r="C277" s="144"/>
      <c r="D277" s="143"/>
      <c r="E277" s="144"/>
      <c r="F277" s="145"/>
      <c r="G277" s="143"/>
      <c r="H277" s="144"/>
      <c r="I277" s="151"/>
      <c r="J277" s="152"/>
    </row>
    <row r="278" spans="1:10" s="139" customFormat="1" x14ac:dyDescent="0.2">
      <c r="A278" s="159" t="s">
        <v>65</v>
      </c>
      <c r="B278" s="65"/>
      <c r="C278" s="66"/>
      <c r="D278" s="65"/>
      <c r="E278" s="66"/>
      <c r="F278" s="67"/>
      <c r="G278" s="65"/>
      <c r="H278" s="66"/>
      <c r="I278" s="20"/>
      <c r="J278" s="21"/>
    </row>
    <row r="279" spans="1:10" x14ac:dyDescent="0.2">
      <c r="A279" s="158" t="s">
        <v>436</v>
      </c>
      <c r="B279" s="65">
        <v>56</v>
      </c>
      <c r="C279" s="66">
        <v>82</v>
      </c>
      <c r="D279" s="65">
        <v>694</v>
      </c>
      <c r="E279" s="66">
        <v>298</v>
      </c>
      <c r="F279" s="67"/>
      <c r="G279" s="65">
        <f t="shared" ref="G279:G286" si="48">B279-C279</f>
        <v>-26</v>
      </c>
      <c r="H279" s="66">
        <f t="shared" ref="H279:H286" si="49">D279-E279</f>
        <v>396</v>
      </c>
      <c r="I279" s="20">
        <f t="shared" ref="I279:I286" si="50">IF(C279=0, "-", IF(G279/C279&lt;10, G279/C279, "&gt;999%"))</f>
        <v>-0.31707317073170732</v>
      </c>
      <c r="J279" s="21">
        <f t="shared" ref="J279:J286" si="51">IF(E279=0, "-", IF(H279/E279&lt;10, H279/E279, "&gt;999%"))</f>
        <v>1.3288590604026846</v>
      </c>
    </row>
    <row r="280" spans="1:10" x14ac:dyDescent="0.2">
      <c r="A280" s="158" t="s">
        <v>541</v>
      </c>
      <c r="B280" s="65">
        <v>71</v>
      </c>
      <c r="C280" s="66">
        <v>112</v>
      </c>
      <c r="D280" s="65">
        <v>575</v>
      </c>
      <c r="E280" s="66">
        <v>359</v>
      </c>
      <c r="F280" s="67"/>
      <c r="G280" s="65">
        <f t="shared" si="48"/>
        <v>-41</v>
      </c>
      <c r="H280" s="66">
        <f t="shared" si="49"/>
        <v>216</v>
      </c>
      <c r="I280" s="20">
        <f t="shared" si="50"/>
        <v>-0.36607142857142855</v>
      </c>
      <c r="J280" s="21">
        <f t="shared" si="51"/>
        <v>0.60167130919220058</v>
      </c>
    </row>
    <row r="281" spans="1:10" x14ac:dyDescent="0.2">
      <c r="A281" s="158" t="s">
        <v>485</v>
      </c>
      <c r="B281" s="65">
        <v>5</v>
      </c>
      <c r="C281" s="66">
        <v>5</v>
      </c>
      <c r="D281" s="65">
        <v>37</v>
      </c>
      <c r="E281" s="66">
        <v>22</v>
      </c>
      <c r="F281" s="67"/>
      <c r="G281" s="65">
        <f t="shared" si="48"/>
        <v>0</v>
      </c>
      <c r="H281" s="66">
        <f t="shared" si="49"/>
        <v>15</v>
      </c>
      <c r="I281" s="20">
        <f t="shared" si="50"/>
        <v>0</v>
      </c>
      <c r="J281" s="21">
        <f t="shared" si="51"/>
        <v>0.68181818181818177</v>
      </c>
    </row>
    <row r="282" spans="1:10" x14ac:dyDescent="0.2">
      <c r="A282" s="158" t="s">
        <v>299</v>
      </c>
      <c r="B282" s="65">
        <v>1</v>
      </c>
      <c r="C282" s="66">
        <v>50</v>
      </c>
      <c r="D282" s="65">
        <v>96</v>
      </c>
      <c r="E282" s="66">
        <v>221</v>
      </c>
      <c r="F282" s="67"/>
      <c r="G282" s="65">
        <f t="shared" si="48"/>
        <v>-49</v>
      </c>
      <c r="H282" s="66">
        <f t="shared" si="49"/>
        <v>-125</v>
      </c>
      <c r="I282" s="20">
        <f t="shared" si="50"/>
        <v>-0.98</v>
      </c>
      <c r="J282" s="21">
        <f t="shared" si="51"/>
        <v>-0.56561085972850678</v>
      </c>
    </row>
    <row r="283" spans="1:10" x14ac:dyDescent="0.2">
      <c r="A283" s="158" t="s">
        <v>497</v>
      </c>
      <c r="B283" s="65">
        <v>135</v>
      </c>
      <c r="C283" s="66">
        <v>189</v>
      </c>
      <c r="D283" s="65">
        <v>614</v>
      </c>
      <c r="E283" s="66">
        <v>621</v>
      </c>
      <c r="F283" s="67"/>
      <c r="G283" s="65">
        <f t="shared" si="48"/>
        <v>-54</v>
      </c>
      <c r="H283" s="66">
        <f t="shared" si="49"/>
        <v>-7</v>
      </c>
      <c r="I283" s="20">
        <f t="shared" si="50"/>
        <v>-0.2857142857142857</v>
      </c>
      <c r="J283" s="21">
        <f t="shared" si="51"/>
        <v>-1.1272141706924315E-2</v>
      </c>
    </row>
    <row r="284" spans="1:10" x14ac:dyDescent="0.2">
      <c r="A284" s="158" t="s">
        <v>520</v>
      </c>
      <c r="B284" s="65">
        <v>143</v>
      </c>
      <c r="C284" s="66">
        <v>260</v>
      </c>
      <c r="D284" s="65">
        <v>614</v>
      </c>
      <c r="E284" s="66">
        <v>1273</v>
      </c>
      <c r="F284" s="67"/>
      <c r="G284" s="65">
        <f t="shared" si="48"/>
        <v>-117</v>
      </c>
      <c r="H284" s="66">
        <f t="shared" si="49"/>
        <v>-659</v>
      </c>
      <c r="I284" s="20">
        <f t="shared" si="50"/>
        <v>-0.45</v>
      </c>
      <c r="J284" s="21">
        <f t="shared" si="51"/>
        <v>-0.51767478397486255</v>
      </c>
    </row>
    <row r="285" spans="1:10" x14ac:dyDescent="0.2">
      <c r="A285" s="158" t="s">
        <v>498</v>
      </c>
      <c r="B285" s="65">
        <v>17</v>
      </c>
      <c r="C285" s="66">
        <v>26</v>
      </c>
      <c r="D285" s="65">
        <v>55</v>
      </c>
      <c r="E285" s="66">
        <v>112</v>
      </c>
      <c r="F285" s="67"/>
      <c r="G285" s="65">
        <f t="shared" si="48"/>
        <v>-9</v>
      </c>
      <c r="H285" s="66">
        <f t="shared" si="49"/>
        <v>-57</v>
      </c>
      <c r="I285" s="20">
        <f t="shared" si="50"/>
        <v>-0.34615384615384615</v>
      </c>
      <c r="J285" s="21">
        <f t="shared" si="51"/>
        <v>-0.5089285714285714</v>
      </c>
    </row>
    <row r="286" spans="1:10" s="160" customFormat="1" x14ac:dyDescent="0.2">
      <c r="A286" s="178" t="s">
        <v>664</v>
      </c>
      <c r="B286" s="71">
        <v>428</v>
      </c>
      <c r="C286" s="72">
        <v>724</v>
      </c>
      <c r="D286" s="71">
        <v>2685</v>
      </c>
      <c r="E286" s="72">
        <v>2906</v>
      </c>
      <c r="F286" s="73"/>
      <c r="G286" s="71">
        <f t="shared" si="48"/>
        <v>-296</v>
      </c>
      <c r="H286" s="72">
        <f t="shared" si="49"/>
        <v>-221</v>
      </c>
      <c r="I286" s="37">
        <f t="shared" si="50"/>
        <v>-0.40883977900552487</v>
      </c>
      <c r="J286" s="38">
        <f t="shared" si="51"/>
        <v>-7.6049552649690294E-2</v>
      </c>
    </row>
    <row r="287" spans="1:10" x14ac:dyDescent="0.2">
      <c r="A287" s="177"/>
      <c r="B287" s="143"/>
      <c r="C287" s="144"/>
      <c r="D287" s="143"/>
      <c r="E287" s="144"/>
      <c r="F287" s="145"/>
      <c r="G287" s="143"/>
      <c r="H287" s="144"/>
      <c r="I287" s="151"/>
      <c r="J287" s="152"/>
    </row>
    <row r="288" spans="1:10" s="139" customFormat="1" x14ac:dyDescent="0.2">
      <c r="A288" s="159" t="s">
        <v>66</v>
      </c>
      <c r="B288" s="65"/>
      <c r="C288" s="66"/>
      <c r="D288" s="65"/>
      <c r="E288" s="66"/>
      <c r="F288" s="67"/>
      <c r="G288" s="65"/>
      <c r="H288" s="66"/>
      <c r="I288" s="20"/>
      <c r="J288" s="21"/>
    </row>
    <row r="289" spans="1:10" x14ac:dyDescent="0.2">
      <c r="A289" s="158" t="s">
        <v>237</v>
      </c>
      <c r="B289" s="65">
        <v>0</v>
      </c>
      <c r="C289" s="66">
        <v>3</v>
      </c>
      <c r="D289" s="65">
        <v>0</v>
      </c>
      <c r="E289" s="66">
        <v>28</v>
      </c>
      <c r="F289" s="67"/>
      <c r="G289" s="65">
        <f t="shared" ref="G289:G299" si="52">B289-C289</f>
        <v>-3</v>
      </c>
      <c r="H289" s="66">
        <f t="shared" ref="H289:H299" si="53">D289-E289</f>
        <v>-28</v>
      </c>
      <c r="I289" s="20">
        <f t="shared" ref="I289:I299" si="54">IF(C289=0, "-", IF(G289/C289&lt;10, G289/C289, "&gt;999%"))</f>
        <v>-1</v>
      </c>
      <c r="J289" s="21">
        <f t="shared" ref="J289:J299" si="55">IF(E289=0, "-", IF(H289/E289&lt;10, H289/E289, "&gt;999%"))</f>
        <v>-1</v>
      </c>
    </row>
    <row r="290" spans="1:10" x14ac:dyDescent="0.2">
      <c r="A290" s="158" t="s">
        <v>260</v>
      </c>
      <c r="B290" s="65">
        <v>14</v>
      </c>
      <c r="C290" s="66">
        <v>28</v>
      </c>
      <c r="D290" s="65">
        <v>187</v>
      </c>
      <c r="E290" s="66">
        <v>164</v>
      </c>
      <c r="F290" s="67"/>
      <c r="G290" s="65">
        <f t="shared" si="52"/>
        <v>-14</v>
      </c>
      <c r="H290" s="66">
        <f t="shared" si="53"/>
        <v>23</v>
      </c>
      <c r="I290" s="20">
        <f t="shared" si="54"/>
        <v>-0.5</v>
      </c>
      <c r="J290" s="21">
        <f t="shared" si="55"/>
        <v>0.1402439024390244</v>
      </c>
    </row>
    <row r="291" spans="1:10" x14ac:dyDescent="0.2">
      <c r="A291" s="158" t="s">
        <v>261</v>
      </c>
      <c r="B291" s="65">
        <v>0</v>
      </c>
      <c r="C291" s="66">
        <v>58</v>
      </c>
      <c r="D291" s="65">
        <v>13</v>
      </c>
      <c r="E291" s="66">
        <v>309</v>
      </c>
      <c r="F291" s="67"/>
      <c r="G291" s="65">
        <f t="shared" si="52"/>
        <v>-58</v>
      </c>
      <c r="H291" s="66">
        <f t="shared" si="53"/>
        <v>-296</v>
      </c>
      <c r="I291" s="20">
        <f t="shared" si="54"/>
        <v>-1</v>
      </c>
      <c r="J291" s="21">
        <f t="shared" si="55"/>
        <v>-0.95792880258899671</v>
      </c>
    </row>
    <row r="292" spans="1:10" x14ac:dyDescent="0.2">
      <c r="A292" s="158" t="s">
        <v>325</v>
      </c>
      <c r="B292" s="65">
        <v>3</v>
      </c>
      <c r="C292" s="66">
        <v>0</v>
      </c>
      <c r="D292" s="65">
        <v>10</v>
      </c>
      <c r="E292" s="66">
        <v>8</v>
      </c>
      <c r="F292" s="67"/>
      <c r="G292" s="65">
        <f t="shared" si="52"/>
        <v>3</v>
      </c>
      <c r="H292" s="66">
        <f t="shared" si="53"/>
        <v>2</v>
      </c>
      <c r="I292" s="20" t="str">
        <f t="shared" si="54"/>
        <v>-</v>
      </c>
      <c r="J292" s="21">
        <f t="shared" si="55"/>
        <v>0.25</v>
      </c>
    </row>
    <row r="293" spans="1:10" x14ac:dyDescent="0.2">
      <c r="A293" s="158" t="s">
        <v>289</v>
      </c>
      <c r="B293" s="65">
        <v>0</v>
      </c>
      <c r="C293" s="66">
        <v>2</v>
      </c>
      <c r="D293" s="65">
        <v>5</v>
      </c>
      <c r="E293" s="66">
        <v>8</v>
      </c>
      <c r="F293" s="67"/>
      <c r="G293" s="65">
        <f t="shared" si="52"/>
        <v>-2</v>
      </c>
      <c r="H293" s="66">
        <f t="shared" si="53"/>
        <v>-3</v>
      </c>
      <c r="I293" s="20">
        <f t="shared" si="54"/>
        <v>-1</v>
      </c>
      <c r="J293" s="21">
        <f t="shared" si="55"/>
        <v>-0.375</v>
      </c>
    </row>
    <row r="294" spans="1:10" x14ac:dyDescent="0.2">
      <c r="A294" s="158" t="s">
        <v>479</v>
      </c>
      <c r="B294" s="65">
        <v>12</v>
      </c>
      <c r="C294" s="66">
        <v>6</v>
      </c>
      <c r="D294" s="65">
        <v>75</v>
      </c>
      <c r="E294" s="66">
        <v>87</v>
      </c>
      <c r="F294" s="67"/>
      <c r="G294" s="65">
        <f t="shared" si="52"/>
        <v>6</v>
      </c>
      <c r="H294" s="66">
        <f t="shared" si="53"/>
        <v>-12</v>
      </c>
      <c r="I294" s="20">
        <f t="shared" si="54"/>
        <v>1</v>
      </c>
      <c r="J294" s="21">
        <f t="shared" si="55"/>
        <v>-0.13793103448275862</v>
      </c>
    </row>
    <row r="295" spans="1:10" x14ac:dyDescent="0.2">
      <c r="A295" s="158" t="s">
        <v>420</v>
      </c>
      <c r="B295" s="65">
        <v>117</v>
      </c>
      <c r="C295" s="66">
        <v>150</v>
      </c>
      <c r="D295" s="65">
        <v>706</v>
      </c>
      <c r="E295" s="66">
        <v>773</v>
      </c>
      <c r="F295" s="67"/>
      <c r="G295" s="65">
        <f t="shared" si="52"/>
        <v>-33</v>
      </c>
      <c r="H295" s="66">
        <f t="shared" si="53"/>
        <v>-67</v>
      </c>
      <c r="I295" s="20">
        <f t="shared" si="54"/>
        <v>-0.22</v>
      </c>
      <c r="J295" s="21">
        <f t="shared" si="55"/>
        <v>-8.6675291073738683E-2</v>
      </c>
    </row>
    <row r="296" spans="1:10" x14ac:dyDescent="0.2">
      <c r="A296" s="158" t="s">
        <v>326</v>
      </c>
      <c r="B296" s="65">
        <v>0</v>
      </c>
      <c r="C296" s="66">
        <v>4</v>
      </c>
      <c r="D296" s="65">
        <v>4</v>
      </c>
      <c r="E296" s="66">
        <v>29</v>
      </c>
      <c r="F296" s="67"/>
      <c r="G296" s="65">
        <f t="shared" si="52"/>
        <v>-4</v>
      </c>
      <c r="H296" s="66">
        <f t="shared" si="53"/>
        <v>-25</v>
      </c>
      <c r="I296" s="20">
        <f t="shared" si="54"/>
        <v>-1</v>
      </c>
      <c r="J296" s="21">
        <f t="shared" si="55"/>
        <v>-0.86206896551724133</v>
      </c>
    </row>
    <row r="297" spans="1:10" x14ac:dyDescent="0.2">
      <c r="A297" s="158" t="s">
        <v>462</v>
      </c>
      <c r="B297" s="65">
        <v>66</v>
      </c>
      <c r="C297" s="66">
        <v>86</v>
      </c>
      <c r="D297" s="65">
        <v>407</v>
      </c>
      <c r="E297" s="66">
        <v>422</v>
      </c>
      <c r="F297" s="67"/>
      <c r="G297" s="65">
        <f t="shared" si="52"/>
        <v>-20</v>
      </c>
      <c r="H297" s="66">
        <f t="shared" si="53"/>
        <v>-15</v>
      </c>
      <c r="I297" s="20">
        <f t="shared" si="54"/>
        <v>-0.23255813953488372</v>
      </c>
      <c r="J297" s="21">
        <f t="shared" si="55"/>
        <v>-3.5545023696682464E-2</v>
      </c>
    </row>
    <row r="298" spans="1:10" x14ac:dyDescent="0.2">
      <c r="A298" s="158" t="s">
        <v>385</v>
      </c>
      <c r="B298" s="65">
        <v>45</v>
      </c>
      <c r="C298" s="66">
        <v>83</v>
      </c>
      <c r="D298" s="65">
        <v>243</v>
      </c>
      <c r="E298" s="66">
        <v>410</v>
      </c>
      <c r="F298" s="67"/>
      <c r="G298" s="65">
        <f t="shared" si="52"/>
        <v>-38</v>
      </c>
      <c r="H298" s="66">
        <f t="shared" si="53"/>
        <v>-167</v>
      </c>
      <c r="I298" s="20">
        <f t="shared" si="54"/>
        <v>-0.45783132530120479</v>
      </c>
      <c r="J298" s="21">
        <f t="shared" si="55"/>
        <v>-0.40731707317073168</v>
      </c>
    </row>
    <row r="299" spans="1:10" s="160" customFormat="1" x14ac:dyDescent="0.2">
      <c r="A299" s="178" t="s">
        <v>665</v>
      </c>
      <c r="B299" s="71">
        <v>257</v>
      </c>
      <c r="C299" s="72">
        <v>420</v>
      </c>
      <c r="D299" s="71">
        <v>1650</v>
      </c>
      <c r="E299" s="72">
        <v>2238</v>
      </c>
      <c r="F299" s="73"/>
      <c r="G299" s="71">
        <f t="shared" si="52"/>
        <v>-163</v>
      </c>
      <c r="H299" s="72">
        <f t="shared" si="53"/>
        <v>-588</v>
      </c>
      <c r="I299" s="37">
        <f t="shared" si="54"/>
        <v>-0.3880952380952381</v>
      </c>
      <c r="J299" s="38">
        <f t="shared" si="55"/>
        <v>-0.26273458445040215</v>
      </c>
    </row>
    <row r="300" spans="1:10" x14ac:dyDescent="0.2">
      <c r="A300" s="177"/>
      <c r="B300" s="143"/>
      <c r="C300" s="144"/>
      <c r="D300" s="143"/>
      <c r="E300" s="144"/>
      <c r="F300" s="145"/>
      <c r="G300" s="143"/>
      <c r="H300" s="144"/>
      <c r="I300" s="151"/>
      <c r="J300" s="152"/>
    </row>
    <row r="301" spans="1:10" s="139" customFormat="1" x14ac:dyDescent="0.2">
      <c r="A301" s="159" t="s">
        <v>67</v>
      </c>
      <c r="B301" s="65"/>
      <c r="C301" s="66"/>
      <c r="D301" s="65"/>
      <c r="E301" s="66"/>
      <c r="F301" s="67"/>
      <c r="G301" s="65"/>
      <c r="H301" s="66"/>
      <c r="I301" s="20"/>
      <c r="J301" s="21"/>
    </row>
    <row r="302" spans="1:10" x14ac:dyDescent="0.2">
      <c r="A302" s="158" t="s">
        <v>327</v>
      </c>
      <c r="B302" s="65">
        <v>0</v>
      </c>
      <c r="C302" s="66">
        <v>0</v>
      </c>
      <c r="D302" s="65">
        <v>4</v>
      </c>
      <c r="E302" s="66">
        <v>1</v>
      </c>
      <c r="F302" s="67"/>
      <c r="G302" s="65">
        <f>B302-C302</f>
        <v>0</v>
      </c>
      <c r="H302" s="66">
        <f>D302-E302</f>
        <v>3</v>
      </c>
      <c r="I302" s="20" t="str">
        <f>IF(C302=0, "-", IF(G302/C302&lt;10, G302/C302, "&gt;999%"))</f>
        <v>-</v>
      </c>
      <c r="J302" s="21">
        <f>IF(E302=0, "-", IF(H302/E302&lt;10, H302/E302, "&gt;999%"))</f>
        <v>3</v>
      </c>
    </row>
    <row r="303" spans="1:10" x14ac:dyDescent="0.2">
      <c r="A303" s="158" t="s">
        <v>328</v>
      </c>
      <c r="B303" s="65">
        <v>0</v>
      </c>
      <c r="C303" s="66">
        <v>0</v>
      </c>
      <c r="D303" s="65">
        <v>0</v>
      </c>
      <c r="E303" s="66">
        <v>1</v>
      </c>
      <c r="F303" s="67"/>
      <c r="G303" s="65">
        <f>B303-C303</f>
        <v>0</v>
      </c>
      <c r="H303" s="66">
        <f>D303-E303</f>
        <v>-1</v>
      </c>
      <c r="I303" s="20" t="str">
        <f>IF(C303=0, "-", IF(G303/C303&lt;10, G303/C303, "&gt;999%"))</f>
        <v>-</v>
      </c>
      <c r="J303" s="21">
        <f>IF(E303=0, "-", IF(H303/E303&lt;10, H303/E303, "&gt;999%"))</f>
        <v>-1</v>
      </c>
    </row>
    <row r="304" spans="1:10" x14ac:dyDescent="0.2">
      <c r="A304" s="158" t="s">
        <v>329</v>
      </c>
      <c r="B304" s="65">
        <v>0</v>
      </c>
      <c r="C304" s="66">
        <v>1</v>
      </c>
      <c r="D304" s="65">
        <v>8</v>
      </c>
      <c r="E304" s="66">
        <v>4</v>
      </c>
      <c r="F304" s="67"/>
      <c r="G304" s="65">
        <f>B304-C304</f>
        <v>-1</v>
      </c>
      <c r="H304" s="66">
        <f>D304-E304</f>
        <v>4</v>
      </c>
      <c r="I304" s="20">
        <f>IF(C304=0, "-", IF(G304/C304&lt;10, G304/C304, "&gt;999%"))</f>
        <v>-1</v>
      </c>
      <c r="J304" s="21">
        <f>IF(E304=0, "-", IF(H304/E304&lt;10, H304/E304, "&gt;999%"))</f>
        <v>1</v>
      </c>
    </row>
    <row r="305" spans="1:10" s="160" customFormat="1" x14ac:dyDescent="0.2">
      <c r="A305" s="178" t="s">
        <v>666</v>
      </c>
      <c r="B305" s="71">
        <v>0</v>
      </c>
      <c r="C305" s="72">
        <v>1</v>
      </c>
      <c r="D305" s="71">
        <v>12</v>
      </c>
      <c r="E305" s="72">
        <v>6</v>
      </c>
      <c r="F305" s="73"/>
      <c r="G305" s="71">
        <f>B305-C305</f>
        <v>-1</v>
      </c>
      <c r="H305" s="72">
        <f>D305-E305</f>
        <v>6</v>
      </c>
      <c r="I305" s="37">
        <f>IF(C305=0, "-", IF(G305/C305&lt;10, G305/C305, "&gt;999%"))</f>
        <v>-1</v>
      </c>
      <c r="J305" s="38">
        <f>IF(E305=0, "-", IF(H305/E305&lt;10, H305/E305, "&gt;999%"))</f>
        <v>1</v>
      </c>
    </row>
    <row r="306" spans="1:10" x14ac:dyDescent="0.2">
      <c r="A306" s="177"/>
      <c r="B306" s="143"/>
      <c r="C306" s="144"/>
      <c r="D306" s="143"/>
      <c r="E306" s="144"/>
      <c r="F306" s="145"/>
      <c r="G306" s="143"/>
      <c r="H306" s="144"/>
      <c r="I306" s="151"/>
      <c r="J306" s="152"/>
    </row>
    <row r="307" spans="1:10" s="139" customFormat="1" x14ac:dyDescent="0.2">
      <c r="A307" s="159" t="s">
        <v>68</v>
      </c>
      <c r="B307" s="65"/>
      <c r="C307" s="66"/>
      <c r="D307" s="65"/>
      <c r="E307" s="66"/>
      <c r="F307" s="67"/>
      <c r="G307" s="65"/>
      <c r="H307" s="66"/>
      <c r="I307" s="20"/>
      <c r="J307" s="21"/>
    </row>
    <row r="308" spans="1:10" x14ac:dyDescent="0.2">
      <c r="A308" s="158" t="s">
        <v>566</v>
      </c>
      <c r="B308" s="65">
        <v>17</v>
      </c>
      <c r="C308" s="66">
        <v>14</v>
      </c>
      <c r="D308" s="65">
        <v>87</v>
      </c>
      <c r="E308" s="66">
        <v>82</v>
      </c>
      <c r="F308" s="67"/>
      <c r="G308" s="65">
        <f>B308-C308</f>
        <v>3</v>
      </c>
      <c r="H308" s="66">
        <f>D308-E308</f>
        <v>5</v>
      </c>
      <c r="I308" s="20">
        <f>IF(C308=0, "-", IF(G308/C308&lt;10, G308/C308, "&gt;999%"))</f>
        <v>0.21428571428571427</v>
      </c>
      <c r="J308" s="21">
        <f>IF(E308=0, "-", IF(H308/E308&lt;10, H308/E308, "&gt;999%"))</f>
        <v>6.097560975609756E-2</v>
      </c>
    </row>
    <row r="309" spans="1:10" s="160" customFormat="1" x14ac:dyDescent="0.2">
      <c r="A309" s="178" t="s">
        <v>667</v>
      </c>
      <c r="B309" s="71">
        <v>17</v>
      </c>
      <c r="C309" s="72">
        <v>14</v>
      </c>
      <c r="D309" s="71">
        <v>87</v>
      </c>
      <c r="E309" s="72">
        <v>82</v>
      </c>
      <c r="F309" s="73"/>
      <c r="G309" s="71">
        <f>B309-C309</f>
        <v>3</v>
      </c>
      <c r="H309" s="72">
        <f>D309-E309</f>
        <v>5</v>
      </c>
      <c r="I309" s="37">
        <f>IF(C309=0, "-", IF(G309/C309&lt;10, G309/C309, "&gt;999%"))</f>
        <v>0.21428571428571427</v>
      </c>
      <c r="J309" s="38">
        <f>IF(E309=0, "-", IF(H309/E309&lt;10, H309/E309, "&gt;999%"))</f>
        <v>6.097560975609756E-2</v>
      </c>
    </row>
    <row r="310" spans="1:10" x14ac:dyDescent="0.2">
      <c r="A310" s="177"/>
      <c r="B310" s="143"/>
      <c r="C310" s="144"/>
      <c r="D310" s="143"/>
      <c r="E310" s="144"/>
      <c r="F310" s="145"/>
      <c r="G310" s="143"/>
      <c r="H310" s="144"/>
      <c r="I310" s="151"/>
      <c r="J310" s="152"/>
    </row>
    <row r="311" spans="1:10" s="139" customFormat="1" x14ac:dyDescent="0.2">
      <c r="A311" s="159" t="s">
        <v>69</v>
      </c>
      <c r="B311" s="65"/>
      <c r="C311" s="66"/>
      <c r="D311" s="65"/>
      <c r="E311" s="66"/>
      <c r="F311" s="67"/>
      <c r="G311" s="65"/>
      <c r="H311" s="66"/>
      <c r="I311" s="20"/>
      <c r="J311" s="21"/>
    </row>
    <row r="312" spans="1:10" x14ac:dyDescent="0.2">
      <c r="A312" s="158" t="s">
        <v>567</v>
      </c>
      <c r="B312" s="65">
        <v>1</v>
      </c>
      <c r="C312" s="66">
        <v>4</v>
      </c>
      <c r="D312" s="65">
        <v>26</v>
      </c>
      <c r="E312" s="66">
        <v>18</v>
      </c>
      <c r="F312" s="67"/>
      <c r="G312" s="65">
        <f>B312-C312</f>
        <v>-3</v>
      </c>
      <c r="H312" s="66">
        <f>D312-E312</f>
        <v>8</v>
      </c>
      <c r="I312" s="20">
        <f>IF(C312=0, "-", IF(G312/C312&lt;10, G312/C312, "&gt;999%"))</f>
        <v>-0.75</v>
      </c>
      <c r="J312" s="21">
        <f>IF(E312=0, "-", IF(H312/E312&lt;10, H312/E312, "&gt;999%"))</f>
        <v>0.44444444444444442</v>
      </c>
    </row>
    <row r="313" spans="1:10" x14ac:dyDescent="0.2">
      <c r="A313" s="158" t="s">
        <v>554</v>
      </c>
      <c r="B313" s="65">
        <v>5</v>
      </c>
      <c r="C313" s="66">
        <v>3</v>
      </c>
      <c r="D313" s="65">
        <v>6</v>
      </c>
      <c r="E313" s="66">
        <v>8</v>
      </c>
      <c r="F313" s="67"/>
      <c r="G313" s="65">
        <f>B313-C313</f>
        <v>2</v>
      </c>
      <c r="H313" s="66">
        <f>D313-E313</f>
        <v>-2</v>
      </c>
      <c r="I313" s="20">
        <f>IF(C313=0, "-", IF(G313/C313&lt;10, G313/C313, "&gt;999%"))</f>
        <v>0.66666666666666663</v>
      </c>
      <c r="J313" s="21">
        <f>IF(E313=0, "-", IF(H313/E313&lt;10, H313/E313, "&gt;999%"))</f>
        <v>-0.25</v>
      </c>
    </row>
    <row r="314" spans="1:10" s="160" customFormat="1" x14ac:dyDescent="0.2">
      <c r="A314" s="178" t="s">
        <v>668</v>
      </c>
      <c r="B314" s="71">
        <v>6</v>
      </c>
      <c r="C314" s="72">
        <v>7</v>
      </c>
      <c r="D314" s="71">
        <v>32</v>
      </c>
      <c r="E314" s="72">
        <v>26</v>
      </c>
      <c r="F314" s="73"/>
      <c r="G314" s="71">
        <f>B314-C314</f>
        <v>-1</v>
      </c>
      <c r="H314" s="72">
        <f>D314-E314</f>
        <v>6</v>
      </c>
      <c r="I314" s="37">
        <f>IF(C314=0, "-", IF(G314/C314&lt;10, G314/C314, "&gt;999%"))</f>
        <v>-0.14285714285714285</v>
      </c>
      <c r="J314" s="38">
        <f>IF(E314=0, "-", IF(H314/E314&lt;10, H314/E314, "&gt;999%"))</f>
        <v>0.23076923076923078</v>
      </c>
    </row>
    <row r="315" spans="1:10" x14ac:dyDescent="0.2">
      <c r="A315" s="177"/>
      <c r="B315" s="143"/>
      <c r="C315" s="144"/>
      <c r="D315" s="143"/>
      <c r="E315" s="144"/>
      <c r="F315" s="145"/>
      <c r="G315" s="143"/>
      <c r="H315" s="144"/>
      <c r="I315" s="151"/>
      <c r="J315" s="152"/>
    </row>
    <row r="316" spans="1:10" s="139" customFormat="1" x14ac:dyDescent="0.2">
      <c r="A316" s="159" t="s">
        <v>70</v>
      </c>
      <c r="B316" s="65"/>
      <c r="C316" s="66"/>
      <c r="D316" s="65"/>
      <c r="E316" s="66"/>
      <c r="F316" s="67"/>
      <c r="G316" s="65"/>
      <c r="H316" s="66"/>
      <c r="I316" s="20"/>
      <c r="J316" s="21"/>
    </row>
    <row r="317" spans="1:10" x14ac:dyDescent="0.2">
      <c r="A317" s="158" t="s">
        <v>341</v>
      </c>
      <c r="B317" s="65">
        <v>0</v>
      </c>
      <c r="C317" s="66">
        <v>0</v>
      </c>
      <c r="D317" s="65">
        <v>2</v>
      </c>
      <c r="E317" s="66">
        <v>1</v>
      </c>
      <c r="F317" s="67"/>
      <c r="G317" s="65">
        <f>B317-C317</f>
        <v>0</v>
      </c>
      <c r="H317" s="66">
        <f>D317-E317</f>
        <v>1</v>
      </c>
      <c r="I317" s="20" t="str">
        <f>IF(C317=0, "-", IF(G317/C317&lt;10, G317/C317, "&gt;999%"))</f>
        <v>-</v>
      </c>
      <c r="J317" s="21">
        <f>IF(E317=0, "-", IF(H317/E317&lt;10, H317/E317, "&gt;999%"))</f>
        <v>1</v>
      </c>
    </row>
    <row r="318" spans="1:10" x14ac:dyDescent="0.2">
      <c r="A318" s="158" t="s">
        <v>277</v>
      </c>
      <c r="B318" s="65">
        <v>10</v>
      </c>
      <c r="C318" s="66">
        <v>10</v>
      </c>
      <c r="D318" s="65">
        <v>28</v>
      </c>
      <c r="E318" s="66">
        <v>31</v>
      </c>
      <c r="F318" s="67"/>
      <c r="G318" s="65">
        <f>B318-C318</f>
        <v>0</v>
      </c>
      <c r="H318" s="66">
        <f>D318-E318</f>
        <v>-3</v>
      </c>
      <c r="I318" s="20">
        <f>IF(C318=0, "-", IF(G318/C318&lt;10, G318/C318, "&gt;999%"))</f>
        <v>0</v>
      </c>
      <c r="J318" s="21">
        <f>IF(E318=0, "-", IF(H318/E318&lt;10, H318/E318, "&gt;999%"))</f>
        <v>-9.6774193548387094E-2</v>
      </c>
    </row>
    <row r="319" spans="1:10" x14ac:dyDescent="0.2">
      <c r="A319" s="158" t="s">
        <v>463</v>
      </c>
      <c r="B319" s="65">
        <v>18</v>
      </c>
      <c r="C319" s="66">
        <v>18</v>
      </c>
      <c r="D319" s="65">
        <v>86</v>
      </c>
      <c r="E319" s="66">
        <v>89</v>
      </c>
      <c r="F319" s="67"/>
      <c r="G319" s="65">
        <f>B319-C319</f>
        <v>0</v>
      </c>
      <c r="H319" s="66">
        <f>D319-E319</f>
        <v>-3</v>
      </c>
      <c r="I319" s="20">
        <f>IF(C319=0, "-", IF(G319/C319&lt;10, G319/C319, "&gt;999%"))</f>
        <v>0</v>
      </c>
      <c r="J319" s="21">
        <f>IF(E319=0, "-", IF(H319/E319&lt;10, H319/E319, "&gt;999%"))</f>
        <v>-3.3707865168539325E-2</v>
      </c>
    </row>
    <row r="320" spans="1:10" x14ac:dyDescent="0.2">
      <c r="A320" s="158" t="s">
        <v>290</v>
      </c>
      <c r="B320" s="65">
        <v>2</v>
      </c>
      <c r="C320" s="66">
        <v>1</v>
      </c>
      <c r="D320" s="65">
        <v>4</v>
      </c>
      <c r="E320" s="66">
        <v>3</v>
      </c>
      <c r="F320" s="67"/>
      <c r="G320" s="65">
        <f>B320-C320</f>
        <v>1</v>
      </c>
      <c r="H320" s="66">
        <f>D320-E320</f>
        <v>1</v>
      </c>
      <c r="I320" s="20">
        <f>IF(C320=0, "-", IF(G320/C320&lt;10, G320/C320, "&gt;999%"))</f>
        <v>1</v>
      </c>
      <c r="J320" s="21">
        <f>IF(E320=0, "-", IF(H320/E320&lt;10, H320/E320, "&gt;999%"))</f>
        <v>0.33333333333333331</v>
      </c>
    </row>
    <row r="321" spans="1:10" s="160" customFormat="1" x14ac:dyDescent="0.2">
      <c r="A321" s="178" t="s">
        <v>669</v>
      </c>
      <c r="B321" s="71">
        <v>30</v>
      </c>
      <c r="C321" s="72">
        <v>29</v>
      </c>
      <c r="D321" s="71">
        <v>120</v>
      </c>
      <c r="E321" s="72">
        <v>124</v>
      </c>
      <c r="F321" s="73"/>
      <c r="G321" s="71">
        <f>B321-C321</f>
        <v>1</v>
      </c>
      <c r="H321" s="72">
        <f>D321-E321</f>
        <v>-4</v>
      </c>
      <c r="I321" s="37">
        <f>IF(C321=0, "-", IF(G321/C321&lt;10, G321/C321, "&gt;999%"))</f>
        <v>3.4482758620689655E-2</v>
      </c>
      <c r="J321" s="38">
        <f>IF(E321=0, "-", IF(H321/E321&lt;10, H321/E321, "&gt;999%"))</f>
        <v>-3.2258064516129031E-2</v>
      </c>
    </row>
    <row r="322" spans="1:10" x14ac:dyDescent="0.2">
      <c r="A322" s="177"/>
      <c r="B322" s="143"/>
      <c r="C322" s="144"/>
      <c r="D322" s="143"/>
      <c r="E322" s="144"/>
      <c r="F322" s="145"/>
      <c r="G322" s="143"/>
      <c r="H322" s="144"/>
      <c r="I322" s="151"/>
      <c r="J322" s="152"/>
    </row>
    <row r="323" spans="1:10" s="139" customFormat="1" x14ac:dyDescent="0.2">
      <c r="A323" s="159" t="s">
        <v>71</v>
      </c>
      <c r="B323" s="65"/>
      <c r="C323" s="66"/>
      <c r="D323" s="65"/>
      <c r="E323" s="66"/>
      <c r="F323" s="67"/>
      <c r="G323" s="65"/>
      <c r="H323" s="66"/>
      <c r="I323" s="20"/>
      <c r="J323" s="21"/>
    </row>
    <row r="324" spans="1:10" x14ac:dyDescent="0.2">
      <c r="A324" s="158" t="s">
        <v>509</v>
      </c>
      <c r="B324" s="65">
        <v>68</v>
      </c>
      <c r="C324" s="66">
        <v>87</v>
      </c>
      <c r="D324" s="65">
        <v>474</v>
      </c>
      <c r="E324" s="66">
        <v>395</v>
      </c>
      <c r="F324" s="67"/>
      <c r="G324" s="65">
        <f t="shared" ref="G324:G336" si="56">B324-C324</f>
        <v>-19</v>
      </c>
      <c r="H324" s="66">
        <f t="shared" ref="H324:H336" si="57">D324-E324</f>
        <v>79</v>
      </c>
      <c r="I324" s="20">
        <f t="shared" ref="I324:I336" si="58">IF(C324=0, "-", IF(G324/C324&lt;10, G324/C324, "&gt;999%"))</f>
        <v>-0.21839080459770116</v>
      </c>
      <c r="J324" s="21">
        <f t="shared" ref="J324:J336" si="59">IF(E324=0, "-", IF(H324/E324&lt;10, H324/E324, "&gt;999%"))</f>
        <v>0.2</v>
      </c>
    </row>
    <row r="325" spans="1:10" x14ac:dyDescent="0.2">
      <c r="A325" s="158" t="s">
        <v>521</v>
      </c>
      <c r="B325" s="65">
        <v>315</v>
      </c>
      <c r="C325" s="66">
        <v>452</v>
      </c>
      <c r="D325" s="65">
        <v>1669</v>
      </c>
      <c r="E325" s="66">
        <v>2150</v>
      </c>
      <c r="F325" s="67"/>
      <c r="G325" s="65">
        <f t="shared" si="56"/>
        <v>-137</v>
      </c>
      <c r="H325" s="66">
        <f t="shared" si="57"/>
        <v>-481</v>
      </c>
      <c r="I325" s="20">
        <f t="shared" si="58"/>
        <v>-0.30309734513274339</v>
      </c>
      <c r="J325" s="21">
        <f t="shared" si="59"/>
        <v>-0.22372093023255815</v>
      </c>
    </row>
    <row r="326" spans="1:10" x14ac:dyDescent="0.2">
      <c r="A326" s="158" t="s">
        <v>351</v>
      </c>
      <c r="B326" s="65">
        <v>511</v>
      </c>
      <c r="C326" s="66">
        <v>413</v>
      </c>
      <c r="D326" s="65">
        <v>1779</v>
      </c>
      <c r="E326" s="66">
        <v>2913</v>
      </c>
      <c r="F326" s="67"/>
      <c r="G326" s="65">
        <f t="shared" si="56"/>
        <v>98</v>
      </c>
      <c r="H326" s="66">
        <f t="shared" si="57"/>
        <v>-1134</v>
      </c>
      <c r="I326" s="20">
        <f t="shared" si="58"/>
        <v>0.23728813559322035</v>
      </c>
      <c r="J326" s="21">
        <f t="shared" si="59"/>
        <v>-0.38928939237899074</v>
      </c>
    </row>
    <row r="327" spans="1:10" x14ac:dyDescent="0.2">
      <c r="A327" s="158" t="s">
        <v>366</v>
      </c>
      <c r="B327" s="65">
        <v>249</v>
      </c>
      <c r="C327" s="66">
        <v>487</v>
      </c>
      <c r="D327" s="65">
        <v>2502</v>
      </c>
      <c r="E327" s="66">
        <v>2265</v>
      </c>
      <c r="F327" s="67"/>
      <c r="G327" s="65">
        <f t="shared" si="56"/>
        <v>-238</v>
      </c>
      <c r="H327" s="66">
        <f t="shared" si="57"/>
        <v>237</v>
      </c>
      <c r="I327" s="20">
        <f t="shared" si="58"/>
        <v>-0.48870636550308011</v>
      </c>
      <c r="J327" s="21">
        <f t="shared" si="59"/>
        <v>0.10463576158940398</v>
      </c>
    </row>
    <row r="328" spans="1:10" x14ac:dyDescent="0.2">
      <c r="A328" s="158" t="s">
        <v>397</v>
      </c>
      <c r="B328" s="65">
        <v>438</v>
      </c>
      <c r="C328" s="66">
        <v>961</v>
      </c>
      <c r="D328" s="65">
        <v>4503</v>
      </c>
      <c r="E328" s="66">
        <v>4893</v>
      </c>
      <c r="F328" s="67"/>
      <c r="G328" s="65">
        <f t="shared" si="56"/>
        <v>-523</v>
      </c>
      <c r="H328" s="66">
        <f t="shared" si="57"/>
        <v>-390</v>
      </c>
      <c r="I328" s="20">
        <f t="shared" si="58"/>
        <v>-0.54422476586888657</v>
      </c>
      <c r="J328" s="21">
        <f t="shared" si="59"/>
        <v>-7.9705702023298589E-2</v>
      </c>
    </row>
    <row r="329" spans="1:10" x14ac:dyDescent="0.2">
      <c r="A329" s="158" t="s">
        <v>437</v>
      </c>
      <c r="B329" s="65">
        <v>133</v>
      </c>
      <c r="C329" s="66">
        <v>229</v>
      </c>
      <c r="D329" s="65">
        <v>801</v>
      </c>
      <c r="E329" s="66">
        <v>1130</v>
      </c>
      <c r="F329" s="67"/>
      <c r="G329" s="65">
        <f t="shared" si="56"/>
        <v>-96</v>
      </c>
      <c r="H329" s="66">
        <f t="shared" si="57"/>
        <v>-329</v>
      </c>
      <c r="I329" s="20">
        <f t="shared" si="58"/>
        <v>-0.41921397379912662</v>
      </c>
      <c r="J329" s="21">
        <f t="shared" si="59"/>
        <v>-0.29115044247787608</v>
      </c>
    </row>
    <row r="330" spans="1:10" x14ac:dyDescent="0.2">
      <c r="A330" s="158" t="s">
        <v>438</v>
      </c>
      <c r="B330" s="65">
        <v>167</v>
      </c>
      <c r="C330" s="66">
        <v>287</v>
      </c>
      <c r="D330" s="65">
        <v>1263</v>
      </c>
      <c r="E330" s="66">
        <v>1474</v>
      </c>
      <c r="F330" s="67"/>
      <c r="G330" s="65">
        <f t="shared" si="56"/>
        <v>-120</v>
      </c>
      <c r="H330" s="66">
        <f t="shared" si="57"/>
        <v>-211</v>
      </c>
      <c r="I330" s="20">
        <f t="shared" si="58"/>
        <v>-0.41811846689895471</v>
      </c>
      <c r="J330" s="21">
        <f t="shared" si="59"/>
        <v>-0.14314789687924015</v>
      </c>
    </row>
    <row r="331" spans="1:10" x14ac:dyDescent="0.2">
      <c r="A331" s="158" t="s">
        <v>367</v>
      </c>
      <c r="B331" s="65">
        <v>10</v>
      </c>
      <c r="C331" s="66">
        <v>42</v>
      </c>
      <c r="D331" s="65">
        <v>87</v>
      </c>
      <c r="E331" s="66">
        <v>126</v>
      </c>
      <c r="F331" s="67"/>
      <c r="G331" s="65">
        <f t="shared" si="56"/>
        <v>-32</v>
      </c>
      <c r="H331" s="66">
        <f t="shared" si="57"/>
        <v>-39</v>
      </c>
      <c r="I331" s="20">
        <f t="shared" si="58"/>
        <v>-0.76190476190476186</v>
      </c>
      <c r="J331" s="21">
        <f t="shared" si="59"/>
        <v>-0.30952380952380953</v>
      </c>
    </row>
    <row r="332" spans="1:10" x14ac:dyDescent="0.2">
      <c r="A332" s="158" t="s">
        <v>313</v>
      </c>
      <c r="B332" s="65">
        <v>10</v>
      </c>
      <c r="C332" s="66">
        <v>32</v>
      </c>
      <c r="D332" s="65">
        <v>61</v>
      </c>
      <c r="E332" s="66">
        <v>136</v>
      </c>
      <c r="F332" s="67"/>
      <c r="G332" s="65">
        <f t="shared" si="56"/>
        <v>-22</v>
      </c>
      <c r="H332" s="66">
        <f t="shared" si="57"/>
        <v>-75</v>
      </c>
      <c r="I332" s="20">
        <f t="shared" si="58"/>
        <v>-0.6875</v>
      </c>
      <c r="J332" s="21">
        <f t="shared" si="59"/>
        <v>-0.55147058823529416</v>
      </c>
    </row>
    <row r="333" spans="1:10" x14ac:dyDescent="0.2">
      <c r="A333" s="158" t="s">
        <v>206</v>
      </c>
      <c r="B333" s="65">
        <v>186</v>
      </c>
      <c r="C333" s="66">
        <v>271</v>
      </c>
      <c r="D333" s="65">
        <v>828</v>
      </c>
      <c r="E333" s="66">
        <v>951</v>
      </c>
      <c r="F333" s="67"/>
      <c r="G333" s="65">
        <f t="shared" si="56"/>
        <v>-85</v>
      </c>
      <c r="H333" s="66">
        <f t="shared" si="57"/>
        <v>-123</v>
      </c>
      <c r="I333" s="20">
        <f t="shared" si="58"/>
        <v>-0.31365313653136534</v>
      </c>
      <c r="J333" s="21">
        <f t="shared" si="59"/>
        <v>-0.12933753943217666</v>
      </c>
    </row>
    <row r="334" spans="1:10" x14ac:dyDescent="0.2">
      <c r="A334" s="158" t="s">
        <v>223</v>
      </c>
      <c r="B334" s="65">
        <v>126</v>
      </c>
      <c r="C334" s="66">
        <v>607</v>
      </c>
      <c r="D334" s="65">
        <v>1518</v>
      </c>
      <c r="E334" s="66">
        <v>2976</v>
      </c>
      <c r="F334" s="67"/>
      <c r="G334" s="65">
        <f t="shared" si="56"/>
        <v>-481</v>
      </c>
      <c r="H334" s="66">
        <f t="shared" si="57"/>
        <v>-1458</v>
      </c>
      <c r="I334" s="20">
        <f t="shared" si="58"/>
        <v>-0.79242174629324547</v>
      </c>
      <c r="J334" s="21">
        <f t="shared" si="59"/>
        <v>-0.48991935483870969</v>
      </c>
    </row>
    <row r="335" spans="1:10" x14ac:dyDescent="0.2">
      <c r="A335" s="158" t="s">
        <v>245</v>
      </c>
      <c r="B335" s="65">
        <v>7</v>
      </c>
      <c r="C335" s="66">
        <v>42</v>
      </c>
      <c r="D335" s="65">
        <v>139</v>
      </c>
      <c r="E335" s="66">
        <v>235</v>
      </c>
      <c r="F335" s="67"/>
      <c r="G335" s="65">
        <f t="shared" si="56"/>
        <v>-35</v>
      </c>
      <c r="H335" s="66">
        <f t="shared" si="57"/>
        <v>-96</v>
      </c>
      <c r="I335" s="20">
        <f t="shared" si="58"/>
        <v>-0.83333333333333337</v>
      </c>
      <c r="J335" s="21">
        <f t="shared" si="59"/>
        <v>-0.40851063829787232</v>
      </c>
    </row>
    <row r="336" spans="1:10" s="160" customFormat="1" x14ac:dyDescent="0.2">
      <c r="A336" s="178" t="s">
        <v>670</v>
      </c>
      <c r="B336" s="71">
        <v>2220</v>
      </c>
      <c r="C336" s="72">
        <v>3910</v>
      </c>
      <c r="D336" s="71">
        <v>15624</v>
      </c>
      <c r="E336" s="72">
        <v>19644</v>
      </c>
      <c r="F336" s="73"/>
      <c r="G336" s="71">
        <f t="shared" si="56"/>
        <v>-1690</v>
      </c>
      <c r="H336" s="72">
        <f t="shared" si="57"/>
        <v>-4020</v>
      </c>
      <c r="I336" s="37">
        <f t="shared" si="58"/>
        <v>-0.43222506393861893</v>
      </c>
      <c r="J336" s="38">
        <f t="shared" si="59"/>
        <v>-0.20464263897373244</v>
      </c>
    </row>
    <row r="337" spans="1:10" x14ac:dyDescent="0.2">
      <c r="A337" s="177"/>
      <c r="B337" s="143"/>
      <c r="C337" s="144"/>
      <c r="D337" s="143"/>
      <c r="E337" s="144"/>
      <c r="F337" s="145"/>
      <c r="G337" s="143"/>
      <c r="H337" s="144"/>
      <c r="I337" s="151"/>
      <c r="J337" s="152"/>
    </row>
    <row r="338" spans="1:10" s="139" customFormat="1" x14ac:dyDescent="0.2">
      <c r="A338" s="159" t="s">
        <v>72</v>
      </c>
      <c r="B338" s="65"/>
      <c r="C338" s="66"/>
      <c r="D338" s="65"/>
      <c r="E338" s="66"/>
      <c r="F338" s="67"/>
      <c r="G338" s="65"/>
      <c r="H338" s="66"/>
      <c r="I338" s="20"/>
      <c r="J338" s="21"/>
    </row>
    <row r="339" spans="1:10" x14ac:dyDescent="0.2">
      <c r="A339" s="158" t="s">
        <v>342</v>
      </c>
      <c r="B339" s="65">
        <v>2</v>
      </c>
      <c r="C339" s="66">
        <v>1</v>
      </c>
      <c r="D339" s="65">
        <v>10</v>
      </c>
      <c r="E339" s="66">
        <v>17</v>
      </c>
      <c r="F339" s="67"/>
      <c r="G339" s="65">
        <f>B339-C339</f>
        <v>1</v>
      </c>
      <c r="H339" s="66">
        <f>D339-E339</f>
        <v>-7</v>
      </c>
      <c r="I339" s="20">
        <f>IF(C339=0, "-", IF(G339/C339&lt;10, G339/C339, "&gt;999%"))</f>
        <v>1</v>
      </c>
      <c r="J339" s="21">
        <f>IF(E339=0, "-", IF(H339/E339&lt;10, H339/E339, "&gt;999%"))</f>
        <v>-0.41176470588235292</v>
      </c>
    </row>
    <row r="340" spans="1:10" s="160" customFormat="1" x14ac:dyDescent="0.2">
      <c r="A340" s="178" t="s">
        <v>671</v>
      </c>
      <c r="B340" s="71">
        <v>2</v>
      </c>
      <c r="C340" s="72">
        <v>1</v>
      </c>
      <c r="D340" s="71">
        <v>10</v>
      </c>
      <c r="E340" s="72">
        <v>17</v>
      </c>
      <c r="F340" s="73"/>
      <c r="G340" s="71">
        <f>B340-C340</f>
        <v>1</v>
      </c>
      <c r="H340" s="72">
        <f>D340-E340</f>
        <v>-7</v>
      </c>
      <c r="I340" s="37">
        <f>IF(C340=0, "-", IF(G340/C340&lt;10, G340/C340, "&gt;999%"))</f>
        <v>1</v>
      </c>
      <c r="J340" s="38">
        <f>IF(E340=0, "-", IF(H340/E340&lt;10, H340/E340, "&gt;999%"))</f>
        <v>-0.41176470588235292</v>
      </c>
    </row>
    <row r="341" spans="1:10" x14ac:dyDescent="0.2">
      <c r="A341" s="177"/>
      <c r="B341" s="143"/>
      <c r="C341" s="144"/>
      <c r="D341" s="143"/>
      <c r="E341" s="144"/>
      <c r="F341" s="145"/>
      <c r="G341" s="143"/>
      <c r="H341" s="144"/>
      <c r="I341" s="151"/>
      <c r="J341" s="152"/>
    </row>
    <row r="342" spans="1:10" s="139" customFormat="1" x14ac:dyDescent="0.2">
      <c r="A342" s="159" t="s">
        <v>73</v>
      </c>
      <c r="B342" s="65"/>
      <c r="C342" s="66"/>
      <c r="D342" s="65"/>
      <c r="E342" s="66"/>
      <c r="F342" s="67"/>
      <c r="G342" s="65"/>
      <c r="H342" s="66"/>
      <c r="I342" s="20"/>
      <c r="J342" s="21"/>
    </row>
    <row r="343" spans="1:10" x14ac:dyDescent="0.2">
      <c r="A343" s="158" t="s">
        <v>291</v>
      </c>
      <c r="B343" s="65">
        <v>0</v>
      </c>
      <c r="C343" s="66">
        <v>1</v>
      </c>
      <c r="D343" s="65">
        <v>1</v>
      </c>
      <c r="E343" s="66">
        <v>3</v>
      </c>
      <c r="F343" s="67"/>
      <c r="G343" s="65">
        <f t="shared" ref="G343:G364" si="60">B343-C343</f>
        <v>-1</v>
      </c>
      <c r="H343" s="66">
        <f t="shared" ref="H343:H364" si="61">D343-E343</f>
        <v>-2</v>
      </c>
      <c r="I343" s="20">
        <f t="shared" ref="I343:I364" si="62">IF(C343=0, "-", IF(G343/C343&lt;10, G343/C343, "&gt;999%"))</f>
        <v>-1</v>
      </c>
      <c r="J343" s="21">
        <f t="shared" ref="J343:J364" si="63">IF(E343=0, "-", IF(H343/E343&lt;10, H343/E343, "&gt;999%"))</f>
        <v>-0.66666666666666663</v>
      </c>
    </row>
    <row r="344" spans="1:10" x14ac:dyDescent="0.2">
      <c r="A344" s="158" t="s">
        <v>343</v>
      </c>
      <c r="B344" s="65">
        <v>0</v>
      </c>
      <c r="C344" s="66">
        <v>2</v>
      </c>
      <c r="D344" s="65">
        <v>0</v>
      </c>
      <c r="E344" s="66">
        <v>9</v>
      </c>
      <c r="F344" s="67"/>
      <c r="G344" s="65">
        <f t="shared" si="60"/>
        <v>-2</v>
      </c>
      <c r="H344" s="66">
        <f t="shared" si="61"/>
        <v>-9</v>
      </c>
      <c r="I344" s="20">
        <f t="shared" si="62"/>
        <v>-1</v>
      </c>
      <c r="J344" s="21">
        <f t="shared" si="63"/>
        <v>-1</v>
      </c>
    </row>
    <row r="345" spans="1:10" x14ac:dyDescent="0.2">
      <c r="A345" s="158" t="s">
        <v>238</v>
      </c>
      <c r="B345" s="65">
        <v>83</v>
      </c>
      <c r="C345" s="66">
        <v>192</v>
      </c>
      <c r="D345" s="65">
        <v>410</v>
      </c>
      <c r="E345" s="66">
        <v>702</v>
      </c>
      <c r="F345" s="67"/>
      <c r="G345" s="65">
        <f t="shared" si="60"/>
        <v>-109</v>
      </c>
      <c r="H345" s="66">
        <f t="shared" si="61"/>
        <v>-292</v>
      </c>
      <c r="I345" s="20">
        <f t="shared" si="62"/>
        <v>-0.56770833333333337</v>
      </c>
      <c r="J345" s="21">
        <f t="shared" si="63"/>
        <v>-0.41595441595441596</v>
      </c>
    </row>
    <row r="346" spans="1:10" x14ac:dyDescent="0.2">
      <c r="A346" s="158" t="s">
        <v>239</v>
      </c>
      <c r="B346" s="65">
        <v>32</v>
      </c>
      <c r="C346" s="66">
        <v>33</v>
      </c>
      <c r="D346" s="65">
        <v>51</v>
      </c>
      <c r="E346" s="66">
        <v>76</v>
      </c>
      <c r="F346" s="67"/>
      <c r="G346" s="65">
        <f t="shared" si="60"/>
        <v>-1</v>
      </c>
      <c r="H346" s="66">
        <f t="shared" si="61"/>
        <v>-25</v>
      </c>
      <c r="I346" s="20">
        <f t="shared" si="62"/>
        <v>-3.0303030303030304E-2</v>
      </c>
      <c r="J346" s="21">
        <f t="shared" si="63"/>
        <v>-0.32894736842105265</v>
      </c>
    </row>
    <row r="347" spans="1:10" x14ac:dyDescent="0.2">
      <c r="A347" s="158" t="s">
        <v>262</v>
      </c>
      <c r="B347" s="65">
        <v>152</v>
      </c>
      <c r="C347" s="66">
        <v>160</v>
      </c>
      <c r="D347" s="65">
        <v>539</v>
      </c>
      <c r="E347" s="66">
        <v>778</v>
      </c>
      <c r="F347" s="67"/>
      <c r="G347" s="65">
        <f t="shared" si="60"/>
        <v>-8</v>
      </c>
      <c r="H347" s="66">
        <f t="shared" si="61"/>
        <v>-239</v>
      </c>
      <c r="I347" s="20">
        <f t="shared" si="62"/>
        <v>-0.05</v>
      </c>
      <c r="J347" s="21">
        <f t="shared" si="63"/>
        <v>-0.30719794344473006</v>
      </c>
    </row>
    <row r="348" spans="1:10" x14ac:dyDescent="0.2">
      <c r="A348" s="158" t="s">
        <v>330</v>
      </c>
      <c r="B348" s="65">
        <v>31</v>
      </c>
      <c r="C348" s="66">
        <v>38</v>
      </c>
      <c r="D348" s="65">
        <v>106</v>
      </c>
      <c r="E348" s="66">
        <v>243</v>
      </c>
      <c r="F348" s="67"/>
      <c r="G348" s="65">
        <f t="shared" si="60"/>
        <v>-7</v>
      </c>
      <c r="H348" s="66">
        <f t="shared" si="61"/>
        <v>-137</v>
      </c>
      <c r="I348" s="20">
        <f t="shared" si="62"/>
        <v>-0.18421052631578946</v>
      </c>
      <c r="J348" s="21">
        <f t="shared" si="63"/>
        <v>-0.56378600823045266</v>
      </c>
    </row>
    <row r="349" spans="1:10" x14ac:dyDescent="0.2">
      <c r="A349" s="158" t="s">
        <v>263</v>
      </c>
      <c r="B349" s="65">
        <v>72</v>
      </c>
      <c r="C349" s="66">
        <v>34</v>
      </c>
      <c r="D349" s="65">
        <v>278</v>
      </c>
      <c r="E349" s="66">
        <v>138</v>
      </c>
      <c r="F349" s="67"/>
      <c r="G349" s="65">
        <f t="shared" si="60"/>
        <v>38</v>
      </c>
      <c r="H349" s="66">
        <f t="shared" si="61"/>
        <v>140</v>
      </c>
      <c r="I349" s="20">
        <f t="shared" si="62"/>
        <v>1.1176470588235294</v>
      </c>
      <c r="J349" s="21">
        <f t="shared" si="63"/>
        <v>1.0144927536231885</v>
      </c>
    </row>
    <row r="350" spans="1:10" x14ac:dyDescent="0.2">
      <c r="A350" s="158" t="s">
        <v>278</v>
      </c>
      <c r="B350" s="65">
        <v>2</v>
      </c>
      <c r="C350" s="66">
        <v>0</v>
      </c>
      <c r="D350" s="65">
        <v>9</v>
      </c>
      <c r="E350" s="66">
        <v>9</v>
      </c>
      <c r="F350" s="67"/>
      <c r="G350" s="65">
        <f t="shared" si="60"/>
        <v>2</v>
      </c>
      <c r="H350" s="66">
        <f t="shared" si="61"/>
        <v>0</v>
      </c>
      <c r="I350" s="20" t="str">
        <f t="shared" si="62"/>
        <v>-</v>
      </c>
      <c r="J350" s="21">
        <f t="shared" si="63"/>
        <v>0</v>
      </c>
    </row>
    <row r="351" spans="1:10" x14ac:dyDescent="0.2">
      <c r="A351" s="158" t="s">
        <v>279</v>
      </c>
      <c r="B351" s="65">
        <v>15</v>
      </c>
      <c r="C351" s="66">
        <v>23</v>
      </c>
      <c r="D351" s="65">
        <v>56</v>
      </c>
      <c r="E351" s="66">
        <v>199</v>
      </c>
      <c r="F351" s="67"/>
      <c r="G351" s="65">
        <f t="shared" si="60"/>
        <v>-8</v>
      </c>
      <c r="H351" s="66">
        <f t="shared" si="61"/>
        <v>-143</v>
      </c>
      <c r="I351" s="20">
        <f t="shared" si="62"/>
        <v>-0.34782608695652173</v>
      </c>
      <c r="J351" s="21">
        <f t="shared" si="63"/>
        <v>-0.71859296482412061</v>
      </c>
    </row>
    <row r="352" spans="1:10" x14ac:dyDescent="0.2">
      <c r="A352" s="158" t="s">
        <v>331</v>
      </c>
      <c r="B352" s="65">
        <v>11</v>
      </c>
      <c r="C352" s="66">
        <v>10</v>
      </c>
      <c r="D352" s="65">
        <v>37</v>
      </c>
      <c r="E352" s="66">
        <v>64</v>
      </c>
      <c r="F352" s="67"/>
      <c r="G352" s="65">
        <f t="shared" si="60"/>
        <v>1</v>
      </c>
      <c r="H352" s="66">
        <f t="shared" si="61"/>
        <v>-27</v>
      </c>
      <c r="I352" s="20">
        <f t="shared" si="62"/>
        <v>0.1</v>
      </c>
      <c r="J352" s="21">
        <f t="shared" si="63"/>
        <v>-0.421875</v>
      </c>
    </row>
    <row r="353" spans="1:10" x14ac:dyDescent="0.2">
      <c r="A353" s="158" t="s">
        <v>386</v>
      </c>
      <c r="B353" s="65">
        <v>5</v>
      </c>
      <c r="C353" s="66">
        <v>11</v>
      </c>
      <c r="D353" s="65">
        <v>124</v>
      </c>
      <c r="E353" s="66">
        <v>24</v>
      </c>
      <c r="F353" s="67"/>
      <c r="G353" s="65">
        <f t="shared" si="60"/>
        <v>-6</v>
      </c>
      <c r="H353" s="66">
        <f t="shared" si="61"/>
        <v>100</v>
      </c>
      <c r="I353" s="20">
        <f t="shared" si="62"/>
        <v>-0.54545454545454541</v>
      </c>
      <c r="J353" s="21">
        <f t="shared" si="63"/>
        <v>4.166666666666667</v>
      </c>
    </row>
    <row r="354" spans="1:10" x14ac:dyDescent="0.2">
      <c r="A354" s="158" t="s">
        <v>421</v>
      </c>
      <c r="B354" s="65">
        <v>8</v>
      </c>
      <c r="C354" s="66">
        <v>2</v>
      </c>
      <c r="D354" s="65">
        <v>85</v>
      </c>
      <c r="E354" s="66">
        <v>22</v>
      </c>
      <c r="F354" s="67"/>
      <c r="G354" s="65">
        <f t="shared" si="60"/>
        <v>6</v>
      </c>
      <c r="H354" s="66">
        <f t="shared" si="61"/>
        <v>63</v>
      </c>
      <c r="I354" s="20">
        <f t="shared" si="62"/>
        <v>3</v>
      </c>
      <c r="J354" s="21">
        <f t="shared" si="63"/>
        <v>2.8636363636363638</v>
      </c>
    </row>
    <row r="355" spans="1:10" x14ac:dyDescent="0.2">
      <c r="A355" s="158" t="s">
        <v>480</v>
      </c>
      <c r="B355" s="65">
        <v>66</v>
      </c>
      <c r="C355" s="66">
        <v>19</v>
      </c>
      <c r="D355" s="65">
        <v>116</v>
      </c>
      <c r="E355" s="66">
        <v>141</v>
      </c>
      <c r="F355" s="67"/>
      <c r="G355" s="65">
        <f t="shared" si="60"/>
        <v>47</v>
      </c>
      <c r="H355" s="66">
        <f t="shared" si="61"/>
        <v>-25</v>
      </c>
      <c r="I355" s="20">
        <f t="shared" si="62"/>
        <v>2.4736842105263159</v>
      </c>
      <c r="J355" s="21">
        <f t="shared" si="63"/>
        <v>-0.1773049645390071</v>
      </c>
    </row>
    <row r="356" spans="1:10" x14ac:dyDescent="0.2">
      <c r="A356" s="158" t="s">
        <v>387</v>
      </c>
      <c r="B356" s="65">
        <v>166</v>
      </c>
      <c r="C356" s="66">
        <v>148</v>
      </c>
      <c r="D356" s="65">
        <v>574</v>
      </c>
      <c r="E356" s="66">
        <v>531</v>
      </c>
      <c r="F356" s="67"/>
      <c r="G356" s="65">
        <f t="shared" si="60"/>
        <v>18</v>
      </c>
      <c r="H356" s="66">
        <f t="shared" si="61"/>
        <v>43</v>
      </c>
      <c r="I356" s="20">
        <f t="shared" si="62"/>
        <v>0.12162162162162163</v>
      </c>
      <c r="J356" s="21">
        <f t="shared" si="63"/>
        <v>8.0979284369114876E-2</v>
      </c>
    </row>
    <row r="357" spans="1:10" x14ac:dyDescent="0.2">
      <c r="A357" s="158" t="s">
        <v>422</v>
      </c>
      <c r="B357" s="65">
        <v>68</v>
      </c>
      <c r="C357" s="66">
        <v>135</v>
      </c>
      <c r="D357" s="65">
        <v>289</v>
      </c>
      <c r="E357" s="66">
        <v>744</v>
      </c>
      <c r="F357" s="67"/>
      <c r="G357" s="65">
        <f t="shared" si="60"/>
        <v>-67</v>
      </c>
      <c r="H357" s="66">
        <f t="shared" si="61"/>
        <v>-455</v>
      </c>
      <c r="I357" s="20">
        <f t="shared" si="62"/>
        <v>-0.49629629629629629</v>
      </c>
      <c r="J357" s="21">
        <f t="shared" si="63"/>
        <v>-0.61155913978494625</v>
      </c>
    </row>
    <row r="358" spans="1:10" x14ac:dyDescent="0.2">
      <c r="A358" s="158" t="s">
        <v>423</v>
      </c>
      <c r="B358" s="65">
        <v>81</v>
      </c>
      <c r="C358" s="66">
        <v>31</v>
      </c>
      <c r="D358" s="65">
        <v>322</v>
      </c>
      <c r="E358" s="66">
        <v>136</v>
      </c>
      <c r="F358" s="67"/>
      <c r="G358" s="65">
        <f t="shared" si="60"/>
        <v>50</v>
      </c>
      <c r="H358" s="66">
        <f t="shared" si="61"/>
        <v>186</v>
      </c>
      <c r="I358" s="20">
        <f t="shared" si="62"/>
        <v>1.6129032258064515</v>
      </c>
      <c r="J358" s="21">
        <f t="shared" si="63"/>
        <v>1.3676470588235294</v>
      </c>
    </row>
    <row r="359" spans="1:10" x14ac:dyDescent="0.2">
      <c r="A359" s="158" t="s">
        <v>424</v>
      </c>
      <c r="B359" s="65">
        <v>215</v>
      </c>
      <c r="C359" s="66">
        <v>80</v>
      </c>
      <c r="D359" s="65">
        <v>663</v>
      </c>
      <c r="E359" s="66">
        <v>511</v>
      </c>
      <c r="F359" s="67"/>
      <c r="G359" s="65">
        <f t="shared" si="60"/>
        <v>135</v>
      </c>
      <c r="H359" s="66">
        <f t="shared" si="61"/>
        <v>152</v>
      </c>
      <c r="I359" s="20">
        <f t="shared" si="62"/>
        <v>1.6875</v>
      </c>
      <c r="J359" s="21">
        <f t="shared" si="63"/>
        <v>0.29745596868884538</v>
      </c>
    </row>
    <row r="360" spans="1:10" x14ac:dyDescent="0.2">
      <c r="A360" s="158" t="s">
        <v>464</v>
      </c>
      <c r="B360" s="65">
        <v>22</v>
      </c>
      <c r="C360" s="66">
        <v>35</v>
      </c>
      <c r="D360" s="65">
        <v>84</v>
      </c>
      <c r="E360" s="66">
        <v>232</v>
      </c>
      <c r="F360" s="67"/>
      <c r="G360" s="65">
        <f t="shared" si="60"/>
        <v>-13</v>
      </c>
      <c r="H360" s="66">
        <f t="shared" si="61"/>
        <v>-148</v>
      </c>
      <c r="I360" s="20">
        <f t="shared" si="62"/>
        <v>-0.37142857142857144</v>
      </c>
      <c r="J360" s="21">
        <f t="shared" si="63"/>
        <v>-0.63793103448275867</v>
      </c>
    </row>
    <row r="361" spans="1:10" x14ac:dyDescent="0.2">
      <c r="A361" s="158" t="s">
        <v>465</v>
      </c>
      <c r="B361" s="65">
        <v>128</v>
      </c>
      <c r="C361" s="66">
        <v>102</v>
      </c>
      <c r="D361" s="65">
        <v>378</v>
      </c>
      <c r="E361" s="66">
        <v>578</v>
      </c>
      <c r="F361" s="67"/>
      <c r="G361" s="65">
        <f t="shared" si="60"/>
        <v>26</v>
      </c>
      <c r="H361" s="66">
        <f t="shared" si="61"/>
        <v>-200</v>
      </c>
      <c r="I361" s="20">
        <f t="shared" si="62"/>
        <v>0.25490196078431371</v>
      </c>
      <c r="J361" s="21">
        <f t="shared" si="63"/>
        <v>-0.34602076124567471</v>
      </c>
    </row>
    <row r="362" spans="1:10" x14ac:dyDescent="0.2">
      <c r="A362" s="158" t="s">
        <v>481</v>
      </c>
      <c r="B362" s="65">
        <v>19</v>
      </c>
      <c r="C362" s="66">
        <v>38</v>
      </c>
      <c r="D362" s="65">
        <v>112</v>
      </c>
      <c r="E362" s="66">
        <v>183</v>
      </c>
      <c r="F362" s="67"/>
      <c r="G362" s="65">
        <f t="shared" si="60"/>
        <v>-19</v>
      </c>
      <c r="H362" s="66">
        <f t="shared" si="61"/>
        <v>-71</v>
      </c>
      <c r="I362" s="20">
        <f t="shared" si="62"/>
        <v>-0.5</v>
      </c>
      <c r="J362" s="21">
        <f t="shared" si="63"/>
        <v>-0.38797814207650272</v>
      </c>
    </row>
    <row r="363" spans="1:10" x14ac:dyDescent="0.2">
      <c r="A363" s="158" t="s">
        <v>292</v>
      </c>
      <c r="B363" s="65">
        <v>4</v>
      </c>
      <c r="C363" s="66">
        <v>8</v>
      </c>
      <c r="D363" s="65">
        <v>23</v>
      </c>
      <c r="E363" s="66">
        <v>47</v>
      </c>
      <c r="F363" s="67"/>
      <c r="G363" s="65">
        <f t="shared" si="60"/>
        <v>-4</v>
      </c>
      <c r="H363" s="66">
        <f t="shared" si="61"/>
        <v>-24</v>
      </c>
      <c r="I363" s="20">
        <f t="shared" si="62"/>
        <v>-0.5</v>
      </c>
      <c r="J363" s="21">
        <f t="shared" si="63"/>
        <v>-0.51063829787234039</v>
      </c>
    </row>
    <row r="364" spans="1:10" s="160" customFormat="1" x14ac:dyDescent="0.2">
      <c r="A364" s="178" t="s">
        <v>672</v>
      </c>
      <c r="B364" s="71">
        <v>1180</v>
      </c>
      <c r="C364" s="72">
        <v>1102</v>
      </c>
      <c r="D364" s="71">
        <v>4257</v>
      </c>
      <c r="E364" s="72">
        <v>5370</v>
      </c>
      <c r="F364" s="73"/>
      <c r="G364" s="71">
        <f t="shared" si="60"/>
        <v>78</v>
      </c>
      <c r="H364" s="72">
        <f t="shared" si="61"/>
        <v>-1113</v>
      </c>
      <c r="I364" s="37">
        <f t="shared" si="62"/>
        <v>7.0780399274047182E-2</v>
      </c>
      <c r="J364" s="38">
        <f t="shared" si="63"/>
        <v>-0.20726256983240224</v>
      </c>
    </row>
    <row r="365" spans="1:10" x14ac:dyDescent="0.2">
      <c r="A365" s="177"/>
      <c r="B365" s="143"/>
      <c r="C365" s="144"/>
      <c r="D365" s="143"/>
      <c r="E365" s="144"/>
      <c r="F365" s="145"/>
      <c r="G365" s="143"/>
      <c r="H365" s="144"/>
      <c r="I365" s="151"/>
      <c r="J365" s="152"/>
    </row>
    <row r="366" spans="1:10" s="139" customFormat="1" x14ac:dyDescent="0.2">
      <c r="A366" s="159" t="s">
        <v>74</v>
      </c>
      <c r="B366" s="65"/>
      <c r="C366" s="66"/>
      <c r="D366" s="65"/>
      <c r="E366" s="66"/>
      <c r="F366" s="67"/>
      <c r="G366" s="65"/>
      <c r="H366" s="66"/>
      <c r="I366" s="20"/>
      <c r="J366" s="21"/>
    </row>
    <row r="367" spans="1:10" x14ac:dyDescent="0.2">
      <c r="A367" s="158" t="s">
        <v>568</v>
      </c>
      <c r="B367" s="65">
        <v>31</v>
      </c>
      <c r="C367" s="66">
        <v>37</v>
      </c>
      <c r="D367" s="65">
        <v>102</v>
      </c>
      <c r="E367" s="66">
        <v>124</v>
      </c>
      <c r="F367" s="67"/>
      <c r="G367" s="65">
        <f>B367-C367</f>
        <v>-6</v>
      </c>
      <c r="H367" s="66">
        <f>D367-E367</f>
        <v>-22</v>
      </c>
      <c r="I367" s="20">
        <f>IF(C367=0, "-", IF(G367/C367&lt;10, G367/C367, "&gt;999%"))</f>
        <v>-0.16216216216216217</v>
      </c>
      <c r="J367" s="21">
        <f>IF(E367=0, "-", IF(H367/E367&lt;10, H367/E367, "&gt;999%"))</f>
        <v>-0.17741935483870969</v>
      </c>
    </row>
    <row r="368" spans="1:10" x14ac:dyDescent="0.2">
      <c r="A368" s="158" t="s">
        <v>555</v>
      </c>
      <c r="B368" s="65">
        <v>3</v>
      </c>
      <c r="C368" s="66">
        <v>7</v>
      </c>
      <c r="D368" s="65">
        <v>15</v>
      </c>
      <c r="E368" s="66">
        <v>14</v>
      </c>
      <c r="F368" s="67"/>
      <c r="G368" s="65">
        <f>B368-C368</f>
        <v>-4</v>
      </c>
      <c r="H368" s="66">
        <f>D368-E368</f>
        <v>1</v>
      </c>
      <c r="I368" s="20">
        <f>IF(C368=0, "-", IF(G368/C368&lt;10, G368/C368, "&gt;999%"))</f>
        <v>-0.5714285714285714</v>
      </c>
      <c r="J368" s="21">
        <f>IF(E368=0, "-", IF(H368/E368&lt;10, H368/E368, "&gt;999%"))</f>
        <v>7.1428571428571425E-2</v>
      </c>
    </row>
    <row r="369" spans="1:10" s="160" customFormat="1" x14ac:dyDescent="0.2">
      <c r="A369" s="178" t="s">
        <v>673</v>
      </c>
      <c r="B369" s="71">
        <v>34</v>
      </c>
      <c r="C369" s="72">
        <v>44</v>
      </c>
      <c r="D369" s="71">
        <v>117</v>
      </c>
      <c r="E369" s="72">
        <v>138</v>
      </c>
      <c r="F369" s="73"/>
      <c r="G369" s="71">
        <f>B369-C369</f>
        <v>-10</v>
      </c>
      <c r="H369" s="72">
        <f>D369-E369</f>
        <v>-21</v>
      </c>
      <c r="I369" s="37">
        <f>IF(C369=0, "-", IF(G369/C369&lt;10, G369/C369, "&gt;999%"))</f>
        <v>-0.22727272727272727</v>
      </c>
      <c r="J369" s="38">
        <f>IF(E369=0, "-", IF(H369/E369&lt;10, H369/E369, "&gt;999%"))</f>
        <v>-0.15217391304347827</v>
      </c>
    </row>
    <row r="370" spans="1:10" x14ac:dyDescent="0.2">
      <c r="A370" s="177"/>
      <c r="B370" s="143"/>
      <c r="C370" s="144"/>
      <c r="D370" s="143"/>
      <c r="E370" s="144"/>
      <c r="F370" s="145"/>
      <c r="G370" s="143"/>
      <c r="H370" s="144"/>
      <c r="I370" s="151"/>
      <c r="J370" s="152"/>
    </row>
    <row r="371" spans="1:10" s="139" customFormat="1" x14ac:dyDescent="0.2">
      <c r="A371" s="159" t="s">
        <v>75</v>
      </c>
      <c r="B371" s="65"/>
      <c r="C371" s="66"/>
      <c r="D371" s="65"/>
      <c r="E371" s="66"/>
      <c r="F371" s="67"/>
      <c r="G371" s="65"/>
      <c r="H371" s="66"/>
      <c r="I371" s="20"/>
      <c r="J371" s="21"/>
    </row>
    <row r="372" spans="1:10" x14ac:dyDescent="0.2">
      <c r="A372" s="158" t="s">
        <v>304</v>
      </c>
      <c r="B372" s="65">
        <v>0</v>
      </c>
      <c r="C372" s="66">
        <v>2</v>
      </c>
      <c r="D372" s="65">
        <v>3</v>
      </c>
      <c r="E372" s="66">
        <v>8</v>
      </c>
      <c r="F372" s="67"/>
      <c r="G372" s="65">
        <f t="shared" ref="G372:G379" si="64">B372-C372</f>
        <v>-2</v>
      </c>
      <c r="H372" s="66">
        <f t="shared" ref="H372:H379" si="65">D372-E372</f>
        <v>-5</v>
      </c>
      <c r="I372" s="20">
        <f t="shared" ref="I372:I379" si="66">IF(C372=0, "-", IF(G372/C372&lt;10, G372/C372, "&gt;999%"))</f>
        <v>-1</v>
      </c>
      <c r="J372" s="21">
        <f t="shared" ref="J372:J379" si="67">IF(E372=0, "-", IF(H372/E372&lt;10, H372/E372, "&gt;999%"))</f>
        <v>-0.625</v>
      </c>
    </row>
    <row r="373" spans="1:10" x14ac:dyDescent="0.2">
      <c r="A373" s="158" t="s">
        <v>542</v>
      </c>
      <c r="B373" s="65">
        <v>55</v>
      </c>
      <c r="C373" s="66">
        <v>83</v>
      </c>
      <c r="D373" s="65">
        <v>231</v>
      </c>
      <c r="E373" s="66">
        <v>344</v>
      </c>
      <c r="F373" s="67"/>
      <c r="G373" s="65">
        <f t="shared" si="64"/>
        <v>-28</v>
      </c>
      <c r="H373" s="66">
        <f t="shared" si="65"/>
        <v>-113</v>
      </c>
      <c r="I373" s="20">
        <f t="shared" si="66"/>
        <v>-0.33734939759036142</v>
      </c>
      <c r="J373" s="21">
        <f t="shared" si="67"/>
        <v>-0.32848837209302323</v>
      </c>
    </row>
    <row r="374" spans="1:10" x14ac:dyDescent="0.2">
      <c r="A374" s="158" t="s">
        <v>486</v>
      </c>
      <c r="B374" s="65">
        <v>1</v>
      </c>
      <c r="C374" s="66">
        <v>6</v>
      </c>
      <c r="D374" s="65">
        <v>4</v>
      </c>
      <c r="E374" s="66">
        <v>15</v>
      </c>
      <c r="F374" s="67"/>
      <c r="G374" s="65">
        <f t="shared" si="64"/>
        <v>-5</v>
      </c>
      <c r="H374" s="66">
        <f t="shared" si="65"/>
        <v>-11</v>
      </c>
      <c r="I374" s="20">
        <f t="shared" si="66"/>
        <v>-0.83333333333333337</v>
      </c>
      <c r="J374" s="21">
        <f t="shared" si="67"/>
        <v>-0.73333333333333328</v>
      </c>
    </row>
    <row r="375" spans="1:10" x14ac:dyDescent="0.2">
      <c r="A375" s="158" t="s">
        <v>305</v>
      </c>
      <c r="B375" s="65">
        <v>3</v>
      </c>
      <c r="C375" s="66">
        <v>6</v>
      </c>
      <c r="D375" s="65">
        <v>23</v>
      </c>
      <c r="E375" s="66">
        <v>29</v>
      </c>
      <c r="F375" s="67"/>
      <c r="G375" s="65">
        <f t="shared" si="64"/>
        <v>-3</v>
      </c>
      <c r="H375" s="66">
        <f t="shared" si="65"/>
        <v>-6</v>
      </c>
      <c r="I375" s="20">
        <f t="shared" si="66"/>
        <v>-0.5</v>
      </c>
      <c r="J375" s="21">
        <f t="shared" si="67"/>
        <v>-0.20689655172413793</v>
      </c>
    </row>
    <row r="376" spans="1:10" x14ac:dyDescent="0.2">
      <c r="A376" s="158" t="s">
        <v>306</v>
      </c>
      <c r="B376" s="65">
        <v>11</v>
      </c>
      <c r="C376" s="66">
        <v>9</v>
      </c>
      <c r="D376" s="65">
        <v>75</v>
      </c>
      <c r="E376" s="66">
        <v>69</v>
      </c>
      <c r="F376" s="67"/>
      <c r="G376" s="65">
        <f t="shared" si="64"/>
        <v>2</v>
      </c>
      <c r="H376" s="66">
        <f t="shared" si="65"/>
        <v>6</v>
      </c>
      <c r="I376" s="20">
        <f t="shared" si="66"/>
        <v>0.22222222222222221</v>
      </c>
      <c r="J376" s="21">
        <f t="shared" si="67"/>
        <v>8.6956521739130432E-2</v>
      </c>
    </row>
    <row r="377" spans="1:10" x14ac:dyDescent="0.2">
      <c r="A377" s="158" t="s">
        <v>499</v>
      </c>
      <c r="B377" s="65">
        <v>15</v>
      </c>
      <c r="C377" s="66">
        <v>46</v>
      </c>
      <c r="D377" s="65">
        <v>82</v>
      </c>
      <c r="E377" s="66">
        <v>141</v>
      </c>
      <c r="F377" s="67"/>
      <c r="G377" s="65">
        <f t="shared" si="64"/>
        <v>-31</v>
      </c>
      <c r="H377" s="66">
        <f t="shared" si="65"/>
        <v>-59</v>
      </c>
      <c r="I377" s="20">
        <f t="shared" si="66"/>
        <v>-0.67391304347826086</v>
      </c>
      <c r="J377" s="21">
        <f t="shared" si="67"/>
        <v>-0.41843971631205673</v>
      </c>
    </row>
    <row r="378" spans="1:10" x14ac:dyDescent="0.2">
      <c r="A378" s="158" t="s">
        <v>522</v>
      </c>
      <c r="B378" s="65">
        <v>0</v>
      </c>
      <c r="C378" s="66">
        <v>0</v>
      </c>
      <c r="D378" s="65">
        <v>0</v>
      </c>
      <c r="E378" s="66">
        <v>5</v>
      </c>
      <c r="F378" s="67"/>
      <c r="G378" s="65">
        <f t="shared" si="64"/>
        <v>0</v>
      </c>
      <c r="H378" s="66">
        <f t="shared" si="65"/>
        <v>-5</v>
      </c>
      <c r="I378" s="20" t="str">
        <f t="shared" si="66"/>
        <v>-</v>
      </c>
      <c r="J378" s="21">
        <f t="shared" si="67"/>
        <v>-1</v>
      </c>
    </row>
    <row r="379" spans="1:10" s="160" customFormat="1" x14ac:dyDescent="0.2">
      <c r="A379" s="178" t="s">
        <v>674</v>
      </c>
      <c r="B379" s="71">
        <v>85</v>
      </c>
      <c r="C379" s="72">
        <v>152</v>
      </c>
      <c r="D379" s="71">
        <v>418</v>
      </c>
      <c r="E379" s="72">
        <v>611</v>
      </c>
      <c r="F379" s="73"/>
      <c r="G379" s="71">
        <f t="shared" si="64"/>
        <v>-67</v>
      </c>
      <c r="H379" s="72">
        <f t="shared" si="65"/>
        <v>-193</v>
      </c>
      <c r="I379" s="37">
        <f t="shared" si="66"/>
        <v>-0.44078947368421051</v>
      </c>
      <c r="J379" s="38">
        <f t="shared" si="67"/>
        <v>-0.3158756137479542</v>
      </c>
    </row>
    <row r="380" spans="1:10" x14ac:dyDescent="0.2">
      <c r="A380" s="177"/>
      <c r="B380" s="143"/>
      <c r="C380" s="144"/>
      <c r="D380" s="143"/>
      <c r="E380" s="144"/>
      <c r="F380" s="145"/>
      <c r="G380" s="143"/>
      <c r="H380" s="144"/>
      <c r="I380" s="151"/>
      <c r="J380" s="152"/>
    </row>
    <row r="381" spans="1:10" s="139" customFormat="1" x14ac:dyDescent="0.2">
      <c r="A381" s="159" t="s">
        <v>76</v>
      </c>
      <c r="B381" s="65"/>
      <c r="C381" s="66"/>
      <c r="D381" s="65"/>
      <c r="E381" s="66"/>
      <c r="F381" s="67"/>
      <c r="G381" s="65"/>
      <c r="H381" s="66"/>
      <c r="I381" s="20"/>
      <c r="J381" s="21"/>
    </row>
    <row r="382" spans="1:10" x14ac:dyDescent="0.2">
      <c r="A382" s="158" t="s">
        <v>398</v>
      </c>
      <c r="B382" s="65">
        <v>648</v>
      </c>
      <c r="C382" s="66">
        <v>363</v>
      </c>
      <c r="D382" s="65">
        <v>1879</v>
      </c>
      <c r="E382" s="66">
        <v>1318</v>
      </c>
      <c r="F382" s="67"/>
      <c r="G382" s="65">
        <f>B382-C382</f>
        <v>285</v>
      </c>
      <c r="H382" s="66">
        <f>D382-E382</f>
        <v>561</v>
      </c>
      <c r="I382" s="20">
        <f>IF(C382=0, "-", IF(G382/C382&lt;10, G382/C382, "&gt;999%"))</f>
        <v>0.78512396694214881</v>
      </c>
      <c r="J382" s="21">
        <f>IF(E382=0, "-", IF(H382/E382&lt;10, H382/E382, "&gt;999%"))</f>
        <v>0.42564491654021247</v>
      </c>
    </row>
    <row r="383" spans="1:10" x14ac:dyDescent="0.2">
      <c r="A383" s="158" t="s">
        <v>207</v>
      </c>
      <c r="B383" s="65">
        <v>322</v>
      </c>
      <c r="C383" s="66">
        <v>415</v>
      </c>
      <c r="D383" s="65">
        <v>2784</v>
      </c>
      <c r="E383" s="66">
        <v>2341</v>
      </c>
      <c r="F383" s="67"/>
      <c r="G383" s="65">
        <f>B383-C383</f>
        <v>-93</v>
      </c>
      <c r="H383" s="66">
        <f>D383-E383</f>
        <v>443</v>
      </c>
      <c r="I383" s="20">
        <f>IF(C383=0, "-", IF(G383/C383&lt;10, G383/C383, "&gt;999%"))</f>
        <v>-0.22409638554216868</v>
      </c>
      <c r="J383" s="21">
        <f>IF(E383=0, "-", IF(H383/E383&lt;10, H383/E383, "&gt;999%"))</f>
        <v>0.18923536950021358</v>
      </c>
    </row>
    <row r="384" spans="1:10" x14ac:dyDescent="0.2">
      <c r="A384" s="158" t="s">
        <v>368</v>
      </c>
      <c r="B384" s="65">
        <v>325</v>
      </c>
      <c r="C384" s="66">
        <v>660</v>
      </c>
      <c r="D384" s="65">
        <v>3008</v>
      </c>
      <c r="E384" s="66">
        <v>3157</v>
      </c>
      <c r="F384" s="67"/>
      <c r="G384" s="65">
        <f>B384-C384</f>
        <v>-335</v>
      </c>
      <c r="H384" s="66">
        <f>D384-E384</f>
        <v>-149</v>
      </c>
      <c r="I384" s="20">
        <f>IF(C384=0, "-", IF(G384/C384&lt;10, G384/C384, "&gt;999%"))</f>
        <v>-0.50757575757575757</v>
      </c>
      <c r="J384" s="21">
        <f>IF(E384=0, "-", IF(H384/E384&lt;10, H384/E384, "&gt;999%"))</f>
        <v>-4.71967057332911E-2</v>
      </c>
    </row>
    <row r="385" spans="1:10" s="160" customFormat="1" x14ac:dyDescent="0.2">
      <c r="A385" s="178" t="s">
        <v>675</v>
      </c>
      <c r="B385" s="71">
        <v>1295</v>
      </c>
      <c r="C385" s="72">
        <v>1438</v>
      </c>
      <c r="D385" s="71">
        <v>7671</v>
      </c>
      <c r="E385" s="72">
        <v>6816</v>
      </c>
      <c r="F385" s="73"/>
      <c r="G385" s="71">
        <f>B385-C385</f>
        <v>-143</v>
      </c>
      <c r="H385" s="72">
        <f>D385-E385</f>
        <v>855</v>
      </c>
      <c r="I385" s="37">
        <f>IF(C385=0, "-", IF(G385/C385&lt;10, G385/C385, "&gt;999%"))</f>
        <v>-9.944367176634214E-2</v>
      </c>
      <c r="J385" s="38">
        <f>IF(E385=0, "-", IF(H385/E385&lt;10, H385/E385, "&gt;999%"))</f>
        <v>0.12544014084507044</v>
      </c>
    </row>
    <row r="386" spans="1:10" x14ac:dyDescent="0.2">
      <c r="A386" s="177"/>
      <c r="B386" s="143"/>
      <c r="C386" s="144"/>
      <c r="D386" s="143"/>
      <c r="E386" s="144"/>
      <c r="F386" s="145"/>
      <c r="G386" s="143"/>
      <c r="H386" s="144"/>
      <c r="I386" s="151"/>
      <c r="J386" s="152"/>
    </row>
    <row r="387" spans="1:10" s="139" customFormat="1" x14ac:dyDescent="0.2">
      <c r="A387" s="159" t="s">
        <v>77</v>
      </c>
      <c r="B387" s="65"/>
      <c r="C387" s="66"/>
      <c r="D387" s="65"/>
      <c r="E387" s="66"/>
      <c r="F387" s="67"/>
      <c r="G387" s="65"/>
      <c r="H387" s="66"/>
      <c r="I387" s="20"/>
      <c r="J387" s="21"/>
    </row>
    <row r="388" spans="1:10" x14ac:dyDescent="0.2">
      <c r="A388" s="158" t="s">
        <v>314</v>
      </c>
      <c r="B388" s="65">
        <v>8</v>
      </c>
      <c r="C388" s="66">
        <v>15</v>
      </c>
      <c r="D388" s="65">
        <v>48</v>
      </c>
      <c r="E388" s="66">
        <v>44</v>
      </c>
      <c r="F388" s="67"/>
      <c r="G388" s="65">
        <f>B388-C388</f>
        <v>-7</v>
      </c>
      <c r="H388" s="66">
        <f>D388-E388</f>
        <v>4</v>
      </c>
      <c r="I388" s="20">
        <f>IF(C388=0, "-", IF(G388/C388&lt;10, G388/C388, "&gt;999%"))</f>
        <v>-0.46666666666666667</v>
      </c>
      <c r="J388" s="21">
        <f>IF(E388=0, "-", IF(H388/E388&lt;10, H388/E388, "&gt;999%"))</f>
        <v>9.0909090909090912E-2</v>
      </c>
    </row>
    <row r="389" spans="1:10" x14ac:dyDescent="0.2">
      <c r="A389" s="158" t="s">
        <v>240</v>
      </c>
      <c r="B389" s="65">
        <v>9</v>
      </c>
      <c r="C389" s="66">
        <v>11</v>
      </c>
      <c r="D389" s="65">
        <v>41</v>
      </c>
      <c r="E389" s="66">
        <v>62</v>
      </c>
      <c r="F389" s="67"/>
      <c r="G389" s="65">
        <f>B389-C389</f>
        <v>-2</v>
      </c>
      <c r="H389" s="66">
        <f>D389-E389</f>
        <v>-21</v>
      </c>
      <c r="I389" s="20">
        <f>IF(C389=0, "-", IF(G389/C389&lt;10, G389/C389, "&gt;999%"))</f>
        <v>-0.18181818181818182</v>
      </c>
      <c r="J389" s="21">
        <f>IF(E389=0, "-", IF(H389/E389&lt;10, H389/E389, "&gt;999%"))</f>
        <v>-0.33870967741935482</v>
      </c>
    </row>
    <row r="390" spans="1:10" x14ac:dyDescent="0.2">
      <c r="A390" s="158" t="s">
        <v>388</v>
      </c>
      <c r="B390" s="65">
        <v>31</v>
      </c>
      <c r="C390" s="66">
        <v>78</v>
      </c>
      <c r="D390" s="65">
        <v>169</v>
      </c>
      <c r="E390" s="66">
        <v>271</v>
      </c>
      <c r="F390" s="67"/>
      <c r="G390" s="65">
        <f>B390-C390</f>
        <v>-47</v>
      </c>
      <c r="H390" s="66">
        <f>D390-E390</f>
        <v>-102</v>
      </c>
      <c r="I390" s="20">
        <f>IF(C390=0, "-", IF(G390/C390&lt;10, G390/C390, "&gt;999%"))</f>
        <v>-0.60256410256410253</v>
      </c>
      <c r="J390" s="21">
        <f>IF(E390=0, "-", IF(H390/E390&lt;10, H390/E390, "&gt;999%"))</f>
        <v>-0.37638376383763839</v>
      </c>
    </row>
    <row r="391" spans="1:10" x14ac:dyDescent="0.2">
      <c r="A391" s="158" t="s">
        <v>215</v>
      </c>
      <c r="B391" s="65">
        <v>82</v>
      </c>
      <c r="C391" s="66">
        <v>98</v>
      </c>
      <c r="D391" s="65">
        <v>283</v>
      </c>
      <c r="E391" s="66">
        <v>340</v>
      </c>
      <c r="F391" s="67"/>
      <c r="G391" s="65">
        <f>B391-C391</f>
        <v>-16</v>
      </c>
      <c r="H391" s="66">
        <f>D391-E391</f>
        <v>-57</v>
      </c>
      <c r="I391" s="20">
        <f>IF(C391=0, "-", IF(G391/C391&lt;10, G391/C391, "&gt;999%"))</f>
        <v>-0.16326530612244897</v>
      </c>
      <c r="J391" s="21">
        <f>IF(E391=0, "-", IF(H391/E391&lt;10, H391/E391, "&gt;999%"))</f>
        <v>-0.1676470588235294</v>
      </c>
    </row>
    <row r="392" spans="1:10" s="160" customFormat="1" x14ac:dyDescent="0.2">
      <c r="A392" s="178" t="s">
        <v>676</v>
      </c>
      <c r="B392" s="71">
        <v>130</v>
      </c>
      <c r="C392" s="72">
        <v>202</v>
      </c>
      <c r="D392" s="71">
        <v>541</v>
      </c>
      <c r="E392" s="72">
        <v>717</v>
      </c>
      <c r="F392" s="73"/>
      <c r="G392" s="71">
        <f>B392-C392</f>
        <v>-72</v>
      </c>
      <c r="H392" s="72">
        <f>D392-E392</f>
        <v>-176</v>
      </c>
      <c r="I392" s="37">
        <f>IF(C392=0, "-", IF(G392/C392&lt;10, G392/C392, "&gt;999%"))</f>
        <v>-0.35643564356435642</v>
      </c>
      <c r="J392" s="38">
        <f>IF(E392=0, "-", IF(H392/E392&lt;10, H392/E392, "&gt;999%"))</f>
        <v>-0.24546722454672246</v>
      </c>
    </row>
    <row r="393" spans="1:10" x14ac:dyDescent="0.2">
      <c r="A393" s="177"/>
      <c r="B393" s="143"/>
      <c r="C393" s="144"/>
      <c r="D393" s="143"/>
      <c r="E393" s="144"/>
      <c r="F393" s="145"/>
      <c r="G393" s="143"/>
      <c r="H393" s="144"/>
      <c r="I393" s="151"/>
      <c r="J393" s="152"/>
    </row>
    <row r="394" spans="1:10" s="139" customFormat="1" x14ac:dyDescent="0.2">
      <c r="A394" s="159" t="s">
        <v>78</v>
      </c>
      <c r="B394" s="65"/>
      <c r="C394" s="66"/>
      <c r="D394" s="65"/>
      <c r="E394" s="66"/>
      <c r="F394" s="67"/>
      <c r="G394" s="65"/>
      <c r="H394" s="66"/>
      <c r="I394" s="20"/>
      <c r="J394" s="21"/>
    </row>
    <row r="395" spans="1:10" x14ac:dyDescent="0.2">
      <c r="A395" s="158" t="s">
        <v>369</v>
      </c>
      <c r="B395" s="65">
        <v>216</v>
      </c>
      <c r="C395" s="66">
        <v>151</v>
      </c>
      <c r="D395" s="65">
        <v>1645</v>
      </c>
      <c r="E395" s="66">
        <v>2047</v>
      </c>
      <c r="F395" s="67"/>
      <c r="G395" s="65">
        <f t="shared" ref="G395:G404" si="68">B395-C395</f>
        <v>65</v>
      </c>
      <c r="H395" s="66">
        <f t="shared" ref="H395:H404" si="69">D395-E395</f>
        <v>-402</v>
      </c>
      <c r="I395" s="20">
        <f t="shared" ref="I395:I404" si="70">IF(C395=0, "-", IF(G395/C395&lt;10, G395/C395, "&gt;999%"))</f>
        <v>0.43046357615894038</v>
      </c>
      <c r="J395" s="21">
        <f t="shared" ref="J395:J404" si="71">IF(E395=0, "-", IF(H395/E395&lt;10, H395/E395, "&gt;999%"))</f>
        <v>-0.19638495359062041</v>
      </c>
    </row>
    <row r="396" spans="1:10" x14ac:dyDescent="0.2">
      <c r="A396" s="158" t="s">
        <v>370</v>
      </c>
      <c r="B396" s="65">
        <v>88</v>
      </c>
      <c r="C396" s="66">
        <v>79</v>
      </c>
      <c r="D396" s="65">
        <v>999</v>
      </c>
      <c r="E396" s="66">
        <v>993</v>
      </c>
      <c r="F396" s="67"/>
      <c r="G396" s="65">
        <f t="shared" si="68"/>
        <v>9</v>
      </c>
      <c r="H396" s="66">
        <f t="shared" si="69"/>
        <v>6</v>
      </c>
      <c r="I396" s="20">
        <f t="shared" si="70"/>
        <v>0.11392405063291139</v>
      </c>
      <c r="J396" s="21">
        <f t="shared" si="71"/>
        <v>6.0422960725075529E-3</v>
      </c>
    </row>
    <row r="397" spans="1:10" x14ac:dyDescent="0.2">
      <c r="A397" s="158" t="s">
        <v>500</v>
      </c>
      <c r="B397" s="65">
        <v>43</v>
      </c>
      <c r="C397" s="66">
        <v>41</v>
      </c>
      <c r="D397" s="65">
        <v>181</v>
      </c>
      <c r="E397" s="66">
        <v>176</v>
      </c>
      <c r="F397" s="67"/>
      <c r="G397" s="65">
        <f t="shared" si="68"/>
        <v>2</v>
      </c>
      <c r="H397" s="66">
        <f t="shared" si="69"/>
        <v>5</v>
      </c>
      <c r="I397" s="20">
        <f t="shared" si="70"/>
        <v>4.878048780487805E-2</v>
      </c>
      <c r="J397" s="21">
        <f t="shared" si="71"/>
        <v>2.8409090909090908E-2</v>
      </c>
    </row>
    <row r="398" spans="1:10" x14ac:dyDescent="0.2">
      <c r="A398" s="158" t="s">
        <v>200</v>
      </c>
      <c r="B398" s="65">
        <v>10</v>
      </c>
      <c r="C398" s="66">
        <v>8</v>
      </c>
      <c r="D398" s="65">
        <v>228</v>
      </c>
      <c r="E398" s="66">
        <v>167</v>
      </c>
      <c r="F398" s="67"/>
      <c r="G398" s="65">
        <f t="shared" si="68"/>
        <v>2</v>
      </c>
      <c r="H398" s="66">
        <f t="shared" si="69"/>
        <v>61</v>
      </c>
      <c r="I398" s="20">
        <f t="shared" si="70"/>
        <v>0.25</v>
      </c>
      <c r="J398" s="21">
        <f t="shared" si="71"/>
        <v>0.3652694610778443</v>
      </c>
    </row>
    <row r="399" spans="1:10" x14ac:dyDescent="0.2">
      <c r="A399" s="158" t="s">
        <v>399</v>
      </c>
      <c r="B399" s="65">
        <v>574</v>
      </c>
      <c r="C399" s="66">
        <v>376</v>
      </c>
      <c r="D399" s="65">
        <v>2734</v>
      </c>
      <c r="E399" s="66">
        <v>1818</v>
      </c>
      <c r="F399" s="67"/>
      <c r="G399" s="65">
        <f t="shared" si="68"/>
        <v>198</v>
      </c>
      <c r="H399" s="66">
        <f t="shared" si="69"/>
        <v>916</v>
      </c>
      <c r="I399" s="20">
        <f t="shared" si="70"/>
        <v>0.52659574468085102</v>
      </c>
      <c r="J399" s="21">
        <f t="shared" si="71"/>
        <v>0.50385038503850388</v>
      </c>
    </row>
    <row r="400" spans="1:10" x14ac:dyDescent="0.2">
      <c r="A400" s="158" t="s">
        <v>439</v>
      </c>
      <c r="B400" s="65">
        <v>19</v>
      </c>
      <c r="C400" s="66">
        <v>124</v>
      </c>
      <c r="D400" s="65">
        <v>59</v>
      </c>
      <c r="E400" s="66">
        <v>488</v>
      </c>
      <c r="F400" s="67"/>
      <c r="G400" s="65">
        <f t="shared" si="68"/>
        <v>-105</v>
      </c>
      <c r="H400" s="66">
        <f t="shared" si="69"/>
        <v>-429</v>
      </c>
      <c r="I400" s="20">
        <f t="shared" si="70"/>
        <v>-0.84677419354838712</v>
      </c>
      <c r="J400" s="21">
        <f t="shared" si="71"/>
        <v>-0.87909836065573765</v>
      </c>
    </row>
    <row r="401" spans="1:10" x14ac:dyDescent="0.2">
      <c r="A401" s="158" t="s">
        <v>440</v>
      </c>
      <c r="B401" s="65">
        <v>267</v>
      </c>
      <c r="C401" s="66">
        <v>223</v>
      </c>
      <c r="D401" s="65">
        <v>1348</v>
      </c>
      <c r="E401" s="66">
        <v>947</v>
      </c>
      <c r="F401" s="67"/>
      <c r="G401" s="65">
        <f t="shared" si="68"/>
        <v>44</v>
      </c>
      <c r="H401" s="66">
        <f t="shared" si="69"/>
        <v>401</v>
      </c>
      <c r="I401" s="20">
        <f t="shared" si="70"/>
        <v>0.19730941704035873</v>
      </c>
      <c r="J401" s="21">
        <f t="shared" si="71"/>
        <v>0.42344244984160506</v>
      </c>
    </row>
    <row r="402" spans="1:10" x14ac:dyDescent="0.2">
      <c r="A402" s="158" t="s">
        <v>510</v>
      </c>
      <c r="B402" s="65">
        <v>116</v>
      </c>
      <c r="C402" s="66">
        <v>63</v>
      </c>
      <c r="D402" s="65">
        <v>545</v>
      </c>
      <c r="E402" s="66">
        <v>384</v>
      </c>
      <c r="F402" s="67"/>
      <c r="G402" s="65">
        <f t="shared" si="68"/>
        <v>53</v>
      </c>
      <c r="H402" s="66">
        <f t="shared" si="69"/>
        <v>161</v>
      </c>
      <c r="I402" s="20">
        <f t="shared" si="70"/>
        <v>0.84126984126984128</v>
      </c>
      <c r="J402" s="21">
        <f t="shared" si="71"/>
        <v>0.41927083333333331</v>
      </c>
    </row>
    <row r="403" spans="1:10" x14ac:dyDescent="0.2">
      <c r="A403" s="158" t="s">
        <v>523</v>
      </c>
      <c r="B403" s="65">
        <v>526</v>
      </c>
      <c r="C403" s="66">
        <v>586</v>
      </c>
      <c r="D403" s="65">
        <v>4493</v>
      </c>
      <c r="E403" s="66">
        <v>3174</v>
      </c>
      <c r="F403" s="67"/>
      <c r="G403" s="65">
        <f t="shared" si="68"/>
        <v>-60</v>
      </c>
      <c r="H403" s="66">
        <f t="shared" si="69"/>
        <v>1319</v>
      </c>
      <c r="I403" s="20">
        <f t="shared" si="70"/>
        <v>-0.10238907849829351</v>
      </c>
      <c r="J403" s="21">
        <f t="shared" si="71"/>
        <v>0.41556395715185884</v>
      </c>
    </row>
    <row r="404" spans="1:10" s="160" customFormat="1" x14ac:dyDescent="0.2">
      <c r="A404" s="178" t="s">
        <v>677</v>
      </c>
      <c r="B404" s="71">
        <v>1859</v>
      </c>
      <c r="C404" s="72">
        <v>1651</v>
      </c>
      <c r="D404" s="71">
        <v>12232</v>
      </c>
      <c r="E404" s="72">
        <v>10194</v>
      </c>
      <c r="F404" s="73"/>
      <c r="G404" s="71">
        <f t="shared" si="68"/>
        <v>208</v>
      </c>
      <c r="H404" s="72">
        <f t="shared" si="69"/>
        <v>2038</v>
      </c>
      <c r="I404" s="37">
        <f t="shared" si="70"/>
        <v>0.12598425196850394</v>
      </c>
      <c r="J404" s="38">
        <f t="shared" si="71"/>
        <v>0.19992152246419462</v>
      </c>
    </row>
    <row r="405" spans="1:10" x14ac:dyDescent="0.2">
      <c r="A405" s="177"/>
      <c r="B405" s="143"/>
      <c r="C405" s="144"/>
      <c r="D405" s="143"/>
      <c r="E405" s="144"/>
      <c r="F405" s="145"/>
      <c r="G405" s="143"/>
      <c r="H405" s="144"/>
      <c r="I405" s="151"/>
      <c r="J405" s="152"/>
    </row>
    <row r="406" spans="1:10" s="139" customFormat="1" x14ac:dyDescent="0.2">
      <c r="A406" s="159" t="s">
        <v>79</v>
      </c>
      <c r="B406" s="65"/>
      <c r="C406" s="66"/>
      <c r="D406" s="65"/>
      <c r="E406" s="66"/>
      <c r="F406" s="67"/>
      <c r="G406" s="65"/>
      <c r="H406" s="66"/>
      <c r="I406" s="20"/>
      <c r="J406" s="21"/>
    </row>
    <row r="407" spans="1:10" x14ac:dyDescent="0.2">
      <c r="A407" s="158" t="s">
        <v>315</v>
      </c>
      <c r="B407" s="65">
        <v>0</v>
      </c>
      <c r="C407" s="66">
        <v>3</v>
      </c>
      <c r="D407" s="65">
        <v>2</v>
      </c>
      <c r="E407" s="66">
        <v>26</v>
      </c>
      <c r="F407" s="67"/>
      <c r="G407" s="65">
        <f t="shared" ref="G407:G417" si="72">B407-C407</f>
        <v>-3</v>
      </c>
      <c r="H407" s="66">
        <f t="shared" ref="H407:H417" si="73">D407-E407</f>
        <v>-24</v>
      </c>
      <c r="I407" s="20">
        <f t="shared" ref="I407:I417" si="74">IF(C407=0, "-", IF(G407/C407&lt;10, G407/C407, "&gt;999%"))</f>
        <v>-1</v>
      </c>
      <c r="J407" s="21">
        <f t="shared" ref="J407:J417" si="75">IF(E407=0, "-", IF(H407/E407&lt;10, H407/E407, "&gt;999%"))</f>
        <v>-0.92307692307692313</v>
      </c>
    </row>
    <row r="408" spans="1:10" x14ac:dyDescent="0.2">
      <c r="A408" s="158" t="s">
        <v>344</v>
      </c>
      <c r="B408" s="65">
        <v>0</v>
      </c>
      <c r="C408" s="66">
        <v>2</v>
      </c>
      <c r="D408" s="65">
        <v>3</v>
      </c>
      <c r="E408" s="66">
        <v>7</v>
      </c>
      <c r="F408" s="67"/>
      <c r="G408" s="65">
        <f t="shared" si="72"/>
        <v>-2</v>
      </c>
      <c r="H408" s="66">
        <f t="shared" si="73"/>
        <v>-4</v>
      </c>
      <c r="I408" s="20">
        <f t="shared" si="74"/>
        <v>-1</v>
      </c>
      <c r="J408" s="21">
        <f t="shared" si="75"/>
        <v>-0.5714285714285714</v>
      </c>
    </row>
    <row r="409" spans="1:10" x14ac:dyDescent="0.2">
      <c r="A409" s="158" t="s">
        <v>352</v>
      </c>
      <c r="B409" s="65">
        <v>41</v>
      </c>
      <c r="C409" s="66">
        <v>61</v>
      </c>
      <c r="D409" s="65">
        <v>245</v>
      </c>
      <c r="E409" s="66">
        <v>296</v>
      </c>
      <c r="F409" s="67"/>
      <c r="G409" s="65">
        <f t="shared" si="72"/>
        <v>-20</v>
      </c>
      <c r="H409" s="66">
        <f t="shared" si="73"/>
        <v>-51</v>
      </c>
      <c r="I409" s="20">
        <f t="shared" si="74"/>
        <v>-0.32786885245901637</v>
      </c>
      <c r="J409" s="21">
        <f t="shared" si="75"/>
        <v>-0.17229729729729729</v>
      </c>
    </row>
    <row r="410" spans="1:10" x14ac:dyDescent="0.2">
      <c r="A410" s="158" t="s">
        <v>241</v>
      </c>
      <c r="B410" s="65">
        <v>5</v>
      </c>
      <c r="C410" s="66">
        <v>5</v>
      </c>
      <c r="D410" s="65">
        <v>58</v>
      </c>
      <c r="E410" s="66">
        <v>30</v>
      </c>
      <c r="F410" s="67"/>
      <c r="G410" s="65">
        <f t="shared" si="72"/>
        <v>0</v>
      </c>
      <c r="H410" s="66">
        <f t="shared" si="73"/>
        <v>28</v>
      </c>
      <c r="I410" s="20">
        <f t="shared" si="74"/>
        <v>0</v>
      </c>
      <c r="J410" s="21">
        <f t="shared" si="75"/>
        <v>0.93333333333333335</v>
      </c>
    </row>
    <row r="411" spans="1:10" x14ac:dyDescent="0.2">
      <c r="A411" s="158" t="s">
        <v>511</v>
      </c>
      <c r="B411" s="65">
        <v>63</v>
      </c>
      <c r="C411" s="66">
        <v>74</v>
      </c>
      <c r="D411" s="65">
        <v>339</v>
      </c>
      <c r="E411" s="66">
        <v>240</v>
      </c>
      <c r="F411" s="67"/>
      <c r="G411" s="65">
        <f t="shared" si="72"/>
        <v>-11</v>
      </c>
      <c r="H411" s="66">
        <f t="shared" si="73"/>
        <v>99</v>
      </c>
      <c r="I411" s="20">
        <f t="shared" si="74"/>
        <v>-0.14864864864864866</v>
      </c>
      <c r="J411" s="21">
        <f t="shared" si="75"/>
        <v>0.41249999999999998</v>
      </c>
    </row>
    <row r="412" spans="1:10" x14ac:dyDescent="0.2">
      <c r="A412" s="158" t="s">
        <v>524</v>
      </c>
      <c r="B412" s="65">
        <v>224</v>
      </c>
      <c r="C412" s="66">
        <v>432</v>
      </c>
      <c r="D412" s="65">
        <v>1708</v>
      </c>
      <c r="E412" s="66">
        <v>1884</v>
      </c>
      <c r="F412" s="67"/>
      <c r="G412" s="65">
        <f t="shared" si="72"/>
        <v>-208</v>
      </c>
      <c r="H412" s="66">
        <f t="shared" si="73"/>
        <v>-176</v>
      </c>
      <c r="I412" s="20">
        <f t="shared" si="74"/>
        <v>-0.48148148148148145</v>
      </c>
      <c r="J412" s="21">
        <f t="shared" si="75"/>
        <v>-9.3418259023354558E-2</v>
      </c>
    </row>
    <row r="413" spans="1:10" x14ac:dyDescent="0.2">
      <c r="A413" s="158" t="s">
        <v>441</v>
      </c>
      <c r="B413" s="65">
        <v>0</v>
      </c>
      <c r="C413" s="66">
        <v>0</v>
      </c>
      <c r="D413" s="65">
        <v>0</v>
      </c>
      <c r="E413" s="66">
        <v>24</v>
      </c>
      <c r="F413" s="67"/>
      <c r="G413" s="65">
        <f t="shared" si="72"/>
        <v>0</v>
      </c>
      <c r="H413" s="66">
        <f t="shared" si="73"/>
        <v>-24</v>
      </c>
      <c r="I413" s="20" t="str">
        <f t="shared" si="74"/>
        <v>-</v>
      </c>
      <c r="J413" s="21">
        <f t="shared" si="75"/>
        <v>-1</v>
      </c>
    </row>
    <row r="414" spans="1:10" x14ac:dyDescent="0.2">
      <c r="A414" s="158" t="s">
        <v>470</v>
      </c>
      <c r="B414" s="65">
        <v>96</v>
      </c>
      <c r="C414" s="66">
        <v>41</v>
      </c>
      <c r="D414" s="65">
        <v>730</v>
      </c>
      <c r="E414" s="66">
        <v>343</v>
      </c>
      <c r="F414" s="67"/>
      <c r="G414" s="65">
        <f t="shared" si="72"/>
        <v>55</v>
      </c>
      <c r="H414" s="66">
        <f t="shared" si="73"/>
        <v>387</v>
      </c>
      <c r="I414" s="20">
        <f t="shared" si="74"/>
        <v>1.3414634146341464</v>
      </c>
      <c r="J414" s="21">
        <f t="shared" si="75"/>
        <v>1.1282798833819243</v>
      </c>
    </row>
    <row r="415" spans="1:10" x14ac:dyDescent="0.2">
      <c r="A415" s="158" t="s">
        <v>371</v>
      </c>
      <c r="B415" s="65">
        <v>0</v>
      </c>
      <c r="C415" s="66">
        <v>203</v>
      </c>
      <c r="D415" s="65">
        <v>2</v>
      </c>
      <c r="E415" s="66">
        <v>1350</v>
      </c>
      <c r="F415" s="67"/>
      <c r="G415" s="65">
        <f t="shared" si="72"/>
        <v>-203</v>
      </c>
      <c r="H415" s="66">
        <f t="shared" si="73"/>
        <v>-1348</v>
      </c>
      <c r="I415" s="20">
        <f t="shared" si="74"/>
        <v>-1</v>
      </c>
      <c r="J415" s="21">
        <f t="shared" si="75"/>
        <v>-0.99851851851851847</v>
      </c>
    </row>
    <row r="416" spans="1:10" x14ac:dyDescent="0.2">
      <c r="A416" s="158" t="s">
        <v>400</v>
      </c>
      <c r="B416" s="65">
        <v>117</v>
      </c>
      <c r="C416" s="66">
        <v>329</v>
      </c>
      <c r="D416" s="65">
        <v>1119</v>
      </c>
      <c r="E416" s="66">
        <v>2189</v>
      </c>
      <c r="F416" s="67"/>
      <c r="G416" s="65">
        <f t="shared" si="72"/>
        <v>-212</v>
      </c>
      <c r="H416" s="66">
        <f t="shared" si="73"/>
        <v>-1070</v>
      </c>
      <c r="I416" s="20">
        <f t="shared" si="74"/>
        <v>-0.64437689969604861</v>
      </c>
      <c r="J416" s="21">
        <f t="shared" si="75"/>
        <v>-0.48880767473732301</v>
      </c>
    </row>
    <row r="417" spans="1:10" s="160" customFormat="1" x14ac:dyDescent="0.2">
      <c r="A417" s="178" t="s">
        <v>678</v>
      </c>
      <c r="B417" s="71">
        <v>546</v>
      </c>
      <c r="C417" s="72">
        <v>1150</v>
      </c>
      <c r="D417" s="71">
        <v>4206</v>
      </c>
      <c r="E417" s="72">
        <v>6389</v>
      </c>
      <c r="F417" s="73"/>
      <c r="G417" s="71">
        <f t="shared" si="72"/>
        <v>-604</v>
      </c>
      <c r="H417" s="72">
        <f t="shared" si="73"/>
        <v>-2183</v>
      </c>
      <c r="I417" s="37">
        <f t="shared" si="74"/>
        <v>-0.52521739130434786</v>
      </c>
      <c r="J417" s="38">
        <f t="shared" si="75"/>
        <v>-0.34168101424323055</v>
      </c>
    </row>
    <row r="418" spans="1:10" x14ac:dyDescent="0.2">
      <c r="A418" s="177"/>
      <c r="B418" s="143"/>
      <c r="C418" s="144"/>
      <c r="D418" s="143"/>
      <c r="E418" s="144"/>
      <c r="F418" s="145"/>
      <c r="G418" s="143"/>
      <c r="H418" s="144"/>
      <c r="I418" s="151"/>
      <c r="J418" s="152"/>
    </row>
    <row r="419" spans="1:10" s="139" customFormat="1" x14ac:dyDescent="0.2">
      <c r="A419" s="159" t="s">
        <v>80</v>
      </c>
      <c r="B419" s="65"/>
      <c r="C419" s="66"/>
      <c r="D419" s="65"/>
      <c r="E419" s="66"/>
      <c r="F419" s="67"/>
      <c r="G419" s="65"/>
      <c r="H419" s="66"/>
      <c r="I419" s="20"/>
      <c r="J419" s="21"/>
    </row>
    <row r="420" spans="1:10" x14ac:dyDescent="0.2">
      <c r="A420" s="158" t="s">
        <v>372</v>
      </c>
      <c r="B420" s="65">
        <v>8</v>
      </c>
      <c r="C420" s="66">
        <v>17</v>
      </c>
      <c r="D420" s="65">
        <v>93</v>
      </c>
      <c r="E420" s="66">
        <v>106</v>
      </c>
      <c r="F420" s="67"/>
      <c r="G420" s="65">
        <f t="shared" ref="G420:G428" si="76">B420-C420</f>
        <v>-9</v>
      </c>
      <c r="H420" s="66">
        <f t="shared" ref="H420:H428" si="77">D420-E420</f>
        <v>-13</v>
      </c>
      <c r="I420" s="20">
        <f t="shared" ref="I420:I428" si="78">IF(C420=0, "-", IF(G420/C420&lt;10, G420/C420, "&gt;999%"))</f>
        <v>-0.52941176470588236</v>
      </c>
      <c r="J420" s="21">
        <f t="shared" ref="J420:J428" si="79">IF(E420=0, "-", IF(H420/E420&lt;10, H420/E420, "&gt;999%"))</f>
        <v>-0.12264150943396226</v>
      </c>
    </row>
    <row r="421" spans="1:10" x14ac:dyDescent="0.2">
      <c r="A421" s="158" t="s">
        <v>401</v>
      </c>
      <c r="B421" s="65">
        <v>9</v>
      </c>
      <c r="C421" s="66">
        <v>24</v>
      </c>
      <c r="D421" s="65">
        <v>83</v>
      </c>
      <c r="E421" s="66">
        <v>124</v>
      </c>
      <c r="F421" s="67"/>
      <c r="G421" s="65">
        <f t="shared" si="76"/>
        <v>-15</v>
      </c>
      <c r="H421" s="66">
        <f t="shared" si="77"/>
        <v>-41</v>
      </c>
      <c r="I421" s="20">
        <f t="shared" si="78"/>
        <v>-0.625</v>
      </c>
      <c r="J421" s="21">
        <f t="shared" si="79"/>
        <v>-0.33064516129032256</v>
      </c>
    </row>
    <row r="422" spans="1:10" x14ac:dyDescent="0.2">
      <c r="A422" s="158" t="s">
        <v>224</v>
      </c>
      <c r="B422" s="65">
        <v>0</v>
      </c>
      <c r="C422" s="66">
        <v>0</v>
      </c>
      <c r="D422" s="65">
        <v>0</v>
      </c>
      <c r="E422" s="66">
        <v>2</v>
      </c>
      <c r="F422" s="67"/>
      <c r="G422" s="65">
        <f t="shared" si="76"/>
        <v>0</v>
      </c>
      <c r="H422" s="66">
        <f t="shared" si="77"/>
        <v>-2</v>
      </c>
      <c r="I422" s="20" t="str">
        <f t="shared" si="78"/>
        <v>-</v>
      </c>
      <c r="J422" s="21">
        <f t="shared" si="79"/>
        <v>-1</v>
      </c>
    </row>
    <row r="423" spans="1:10" x14ac:dyDescent="0.2">
      <c r="A423" s="158" t="s">
        <v>402</v>
      </c>
      <c r="B423" s="65">
        <v>8</v>
      </c>
      <c r="C423" s="66">
        <v>10</v>
      </c>
      <c r="D423" s="65">
        <v>33</v>
      </c>
      <c r="E423" s="66">
        <v>49</v>
      </c>
      <c r="F423" s="67"/>
      <c r="G423" s="65">
        <f t="shared" si="76"/>
        <v>-2</v>
      </c>
      <c r="H423" s="66">
        <f t="shared" si="77"/>
        <v>-16</v>
      </c>
      <c r="I423" s="20">
        <f t="shared" si="78"/>
        <v>-0.2</v>
      </c>
      <c r="J423" s="21">
        <f t="shared" si="79"/>
        <v>-0.32653061224489793</v>
      </c>
    </row>
    <row r="424" spans="1:10" x14ac:dyDescent="0.2">
      <c r="A424" s="158" t="s">
        <v>246</v>
      </c>
      <c r="B424" s="65">
        <v>4</v>
      </c>
      <c r="C424" s="66">
        <v>5</v>
      </c>
      <c r="D424" s="65">
        <v>39</v>
      </c>
      <c r="E424" s="66">
        <v>33</v>
      </c>
      <c r="F424" s="67"/>
      <c r="G424" s="65">
        <f t="shared" si="76"/>
        <v>-1</v>
      </c>
      <c r="H424" s="66">
        <f t="shared" si="77"/>
        <v>6</v>
      </c>
      <c r="I424" s="20">
        <f t="shared" si="78"/>
        <v>-0.2</v>
      </c>
      <c r="J424" s="21">
        <f t="shared" si="79"/>
        <v>0.18181818181818182</v>
      </c>
    </row>
    <row r="425" spans="1:10" x14ac:dyDescent="0.2">
      <c r="A425" s="158" t="s">
        <v>543</v>
      </c>
      <c r="B425" s="65">
        <v>0</v>
      </c>
      <c r="C425" s="66">
        <v>2</v>
      </c>
      <c r="D425" s="65">
        <v>6</v>
      </c>
      <c r="E425" s="66">
        <v>14</v>
      </c>
      <c r="F425" s="67"/>
      <c r="G425" s="65">
        <f t="shared" si="76"/>
        <v>-2</v>
      </c>
      <c r="H425" s="66">
        <f t="shared" si="77"/>
        <v>-8</v>
      </c>
      <c r="I425" s="20">
        <f t="shared" si="78"/>
        <v>-1</v>
      </c>
      <c r="J425" s="21">
        <f t="shared" si="79"/>
        <v>-0.5714285714285714</v>
      </c>
    </row>
    <row r="426" spans="1:10" x14ac:dyDescent="0.2">
      <c r="A426" s="158" t="s">
        <v>501</v>
      </c>
      <c r="B426" s="65">
        <v>16</v>
      </c>
      <c r="C426" s="66">
        <v>18</v>
      </c>
      <c r="D426" s="65">
        <v>49</v>
      </c>
      <c r="E426" s="66">
        <v>54</v>
      </c>
      <c r="F426" s="67"/>
      <c r="G426" s="65">
        <f t="shared" si="76"/>
        <v>-2</v>
      </c>
      <c r="H426" s="66">
        <f t="shared" si="77"/>
        <v>-5</v>
      </c>
      <c r="I426" s="20">
        <f t="shared" si="78"/>
        <v>-0.1111111111111111</v>
      </c>
      <c r="J426" s="21">
        <f t="shared" si="79"/>
        <v>-9.2592592592592587E-2</v>
      </c>
    </row>
    <row r="427" spans="1:10" x14ac:dyDescent="0.2">
      <c r="A427" s="158" t="s">
        <v>491</v>
      </c>
      <c r="B427" s="65">
        <v>14</v>
      </c>
      <c r="C427" s="66">
        <v>15</v>
      </c>
      <c r="D427" s="65">
        <v>65</v>
      </c>
      <c r="E427" s="66">
        <v>64</v>
      </c>
      <c r="F427" s="67"/>
      <c r="G427" s="65">
        <f t="shared" si="76"/>
        <v>-1</v>
      </c>
      <c r="H427" s="66">
        <f t="shared" si="77"/>
        <v>1</v>
      </c>
      <c r="I427" s="20">
        <f t="shared" si="78"/>
        <v>-6.6666666666666666E-2</v>
      </c>
      <c r="J427" s="21">
        <f t="shared" si="79"/>
        <v>1.5625E-2</v>
      </c>
    </row>
    <row r="428" spans="1:10" s="160" customFormat="1" x14ac:dyDescent="0.2">
      <c r="A428" s="178" t="s">
        <v>679</v>
      </c>
      <c r="B428" s="71">
        <v>59</v>
      </c>
      <c r="C428" s="72">
        <v>91</v>
      </c>
      <c r="D428" s="71">
        <v>368</v>
      </c>
      <c r="E428" s="72">
        <v>446</v>
      </c>
      <c r="F428" s="73"/>
      <c r="G428" s="71">
        <f t="shared" si="76"/>
        <v>-32</v>
      </c>
      <c r="H428" s="72">
        <f t="shared" si="77"/>
        <v>-78</v>
      </c>
      <c r="I428" s="37">
        <f t="shared" si="78"/>
        <v>-0.35164835164835168</v>
      </c>
      <c r="J428" s="38">
        <f t="shared" si="79"/>
        <v>-0.17488789237668162</v>
      </c>
    </row>
    <row r="429" spans="1:10" x14ac:dyDescent="0.2">
      <c r="A429" s="177"/>
      <c r="B429" s="143"/>
      <c r="C429" s="144"/>
      <c r="D429" s="143"/>
      <c r="E429" s="144"/>
      <c r="F429" s="145"/>
      <c r="G429" s="143"/>
      <c r="H429" s="144"/>
      <c r="I429" s="151"/>
      <c r="J429" s="152"/>
    </row>
    <row r="430" spans="1:10" s="139" customFormat="1" x14ac:dyDescent="0.2">
      <c r="A430" s="159" t="s">
        <v>81</v>
      </c>
      <c r="B430" s="65"/>
      <c r="C430" s="66"/>
      <c r="D430" s="65"/>
      <c r="E430" s="66"/>
      <c r="F430" s="67"/>
      <c r="G430" s="65"/>
      <c r="H430" s="66"/>
      <c r="I430" s="20"/>
      <c r="J430" s="21"/>
    </row>
    <row r="431" spans="1:10" x14ac:dyDescent="0.2">
      <c r="A431" s="158" t="s">
        <v>264</v>
      </c>
      <c r="B431" s="65">
        <v>88</v>
      </c>
      <c r="C431" s="66">
        <v>0</v>
      </c>
      <c r="D431" s="65">
        <v>267</v>
      </c>
      <c r="E431" s="66">
        <v>0</v>
      </c>
      <c r="F431" s="67"/>
      <c r="G431" s="65">
        <f>B431-C431</f>
        <v>88</v>
      </c>
      <c r="H431" s="66">
        <f>D431-E431</f>
        <v>267</v>
      </c>
      <c r="I431" s="20" t="str">
        <f>IF(C431=0, "-", IF(G431/C431&lt;10, G431/C431, "&gt;999%"))</f>
        <v>-</v>
      </c>
      <c r="J431" s="21" t="str">
        <f>IF(E431=0, "-", IF(H431/E431&lt;10, H431/E431, "&gt;999%"))</f>
        <v>-</v>
      </c>
    </row>
    <row r="432" spans="1:10" s="160" customFormat="1" x14ac:dyDescent="0.2">
      <c r="A432" s="178" t="s">
        <v>680</v>
      </c>
      <c r="B432" s="71">
        <v>88</v>
      </c>
      <c r="C432" s="72">
        <v>0</v>
      </c>
      <c r="D432" s="71">
        <v>267</v>
      </c>
      <c r="E432" s="72">
        <v>0</v>
      </c>
      <c r="F432" s="73"/>
      <c r="G432" s="71">
        <f>B432-C432</f>
        <v>88</v>
      </c>
      <c r="H432" s="72">
        <f>D432-E432</f>
        <v>267</v>
      </c>
      <c r="I432" s="37" t="str">
        <f>IF(C432=0, "-", IF(G432/C432&lt;10, G432/C432, "&gt;999%"))</f>
        <v>-</v>
      </c>
      <c r="J432" s="38" t="str">
        <f>IF(E432=0, "-", IF(H432/E432&lt;10, H432/E432, "&gt;999%"))</f>
        <v>-</v>
      </c>
    </row>
    <row r="433" spans="1:10" x14ac:dyDescent="0.2">
      <c r="A433" s="177"/>
      <c r="B433" s="143"/>
      <c r="C433" s="144"/>
      <c r="D433" s="143"/>
      <c r="E433" s="144"/>
      <c r="F433" s="145"/>
      <c r="G433" s="143"/>
      <c r="H433" s="144"/>
      <c r="I433" s="151"/>
      <c r="J433" s="152"/>
    </row>
    <row r="434" spans="1:10" s="139" customFormat="1" x14ac:dyDescent="0.2">
      <c r="A434" s="159" t="s">
        <v>82</v>
      </c>
      <c r="B434" s="65"/>
      <c r="C434" s="66"/>
      <c r="D434" s="65"/>
      <c r="E434" s="66"/>
      <c r="F434" s="67"/>
      <c r="G434" s="65"/>
      <c r="H434" s="66"/>
      <c r="I434" s="20"/>
      <c r="J434" s="21"/>
    </row>
    <row r="435" spans="1:10" x14ac:dyDescent="0.2">
      <c r="A435" s="158" t="s">
        <v>345</v>
      </c>
      <c r="B435" s="65">
        <v>46</v>
      </c>
      <c r="C435" s="66">
        <v>20</v>
      </c>
      <c r="D435" s="65">
        <v>113</v>
      </c>
      <c r="E435" s="66">
        <v>89</v>
      </c>
      <c r="F435" s="67"/>
      <c r="G435" s="65">
        <f t="shared" ref="G435:G443" si="80">B435-C435</f>
        <v>26</v>
      </c>
      <c r="H435" s="66">
        <f t="shared" ref="H435:H443" si="81">D435-E435</f>
        <v>24</v>
      </c>
      <c r="I435" s="20">
        <f t="shared" ref="I435:I443" si="82">IF(C435=0, "-", IF(G435/C435&lt;10, G435/C435, "&gt;999%"))</f>
        <v>1.3</v>
      </c>
      <c r="J435" s="21">
        <f t="shared" ref="J435:J443" si="83">IF(E435=0, "-", IF(H435/E435&lt;10, H435/E435, "&gt;999%"))</f>
        <v>0.2696629213483146</v>
      </c>
    </row>
    <row r="436" spans="1:10" x14ac:dyDescent="0.2">
      <c r="A436" s="158" t="s">
        <v>332</v>
      </c>
      <c r="B436" s="65">
        <v>6</v>
      </c>
      <c r="C436" s="66">
        <v>2</v>
      </c>
      <c r="D436" s="65">
        <v>25</v>
      </c>
      <c r="E436" s="66">
        <v>22</v>
      </c>
      <c r="F436" s="67"/>
      <c r="G436" s="65">
        <f t="shared" si="80"/>
        <v>4</v>
      </c>
      <c r="H436" s="66">
        <f t="shared" si="81"/>
        <v>3</v>
      </c>
      <c r="I436" s="20">
        <f t="shared" si="82"/>
        <v>2</v>
      </c>
      <c r="J436" s="21">
        <f t="shared" si="83"/>
        <v>0.13636363636363635</v>
      </c>
    </row>
    <row r="437" spans="1:10" x14ac:dyDescent="0.2">
      <c r="A437" s="158" t="s">
        <v>466</v>
      </c>
      <c r="B437" s="65">
        <v>22</v>
      </c>
      <c r="C437" s="66">
        <v>19</v>
      </c>
      <c r="D437" s="65">
        <v>122</v>
      </c>
      <c r="E437" s="66">
        <v>95</v>
      </c>
      <c r="F437" s="67"/>
      <c r="G437" s="65">
        <f t="shared" si="80"/>
        <v>3</v>
      </c>
      <c r="H437" s="66">
        <f t="shared" si="81"/>
        <v>27</v>
      </c>
      <c r="I437" s="20">
        <f t="shared" si="82"/>
        <v>0.15789473684210525</v>
      </c>
      <c r="J437" s="21">
        <f t="shared" si="83"/>
        <v>0.28421052631578947</v>
      </c>
    </row>
    <row r="438" spans="1:10" x14ac:dyDescent="0.2">
      <c r="A438" s="158" t="s">
        <v>467</v>
      </c>
      <c r="B438" s="65">
        <v>28</v>
      </c>
      <c r="C438" s="66">
        <v>17</v>
      </c>
      <c r="D438" s="65">
        <v>154</v>
      </c>
      <c r="E438" s="66">
        <v>77</v>
      </c>
      <c r="F438" s="67"/>
      <c r="G438" s="65">
        <f t="shared" si="80"/>
        <v>11</v>
      </c>
      <c r="H438" s="66">
        <f t="shared" si="81"/>
        <v>77</v>
      </c>
      <c r="I438" s="20">
        <f t="shared" si="82"/>
        <v>0.6470588235294118</v>
      </c>
      <c r="J438" s="21">
        <f t="shared" si="83"/>
        <v>1</v>
      </c>
    </row>
    <row r="439" spans="1:10" x14ac:dyDescent="0.2">
      <c r="A439" s="158" t="s">
        <v>333</v>
      </c>
      <c r="B439" s="65">
        <v>6</v>
      </c>
      <c r="C439" s="66">
        <v>7</v>
      </c>
      <c r="D439" s="65">
        <v>21</v>
      </c>
      <c r="E439" s="66">
        <v>33</v>
      </c>
      <c r="F439" s="67"/>
      <c r="G439" s="65">
        <f t="shared" si="80"/>
        <v>-1</v>
      </c>
      <c r="H439" s="66">
        <f t="shared" si="81"/>
        <v>-12</v>
      </c>
      <c r="I439" s="20">
        <f t="shared" si="82"/>
        <v>-0.14285714285714285</v>
      </c>
      <c r="J439" s="21">
        <f t="shared" si="83"/>
        <v>-0.36363636363636365</v>
      </c>
    </row>
    <row r="440" spans="1:10" x14ac:dyDescent="0.2">
      <c r="A440" s="158" t="s">
        <v>425</v>
      </c>
      <c r="B440" s="65">
        <v>99</v>
      </c>
      <c r="C440" s="66">
        <v>69</v>
      </c>
      <c r="D440" s="65">
        <v>583</v>
      </c>
      <c r="E440" s="66">
        <v>527</v>
      </c>
      <c r="F440" s="67"/>
      <c r="G440" s="65">
        <f t="shared" si="80"/>
        <v>30</v>
      </c>
      <c r="H440" s="66">
        <f t="shared" si="81"/>
        <v>56</v>
      </c>
      <c r="I440" s="20">
        <f t="shared" si="82"/>
        <v>0.43478260869565216</v>
      </c>
      <c r="J440" s="21">
        <f t="shared" si="83"/>
        <v>0.10626185958254269</v>
      </c>
    </row>
    <row r="441" spans="1:10" x14ac:dyDescent="0.2">
      <c r="A441" s="158" t="s">
        <v>293</v>
      </c>
      <c r="B441" s="65">
        <v>1</v>
      </c>
      <c r="C441" s="66">
        <v>2</v>
      </c>
      <c r="D441" s="65">
        <v>12</v>
      </c>
      <c r="E441" s="66">
        <v>6</v>
      </c>
      <c r="F441" s="67"/>
      <c r="G441" s="65">
        <f t="shared" si="80"/>
        <v>-1</v>
      </c>
      <c r="H441" s="66">
        <f t="shared" si="81"/>
        <v>6</v>
      </c>
      <c r="I441" s="20">
        <f t="shared" si="82"/>
        <v>-0.5</v>
      </c>
      <c r="J441" s="21">
        <f t="shared" si="83"/>
        <v>1</v>
      </c>
    </row>
    <row r="442" spans="1:10" x14ac:dyDescent="0.2">
      <c r="A442" s="158" t="s">
        <v>280</v>
      </c>
      <c r="B442" s="65">
        <v>16</v>
      </c>
      <c r="C442" s="66">
        <v>17</v>
      </c>
      <c r="D442" s="65">
        <v>97</v>
      </c>
      <c r="E442" s="66">
        <v>137</v>
      </c>
      <c r="F442" s="67"/>
      <c r="G442" s="65">
        <f t="shared" si="80"/>
        <v>-1</v>
      </c>
      <c r="H442" s="66">
        <f t="shared" si="81"/>
        <v>-40</v>
      </c>
      <c r="I442" s="20">
        <f t="shared" si="82"/>
        <v>-5.8823529411764705E-2</v>
      </c>
      <c r="J442" s="21">
        <f t="shared" si="83"/>
        <v>-0.29197080291970801</v>
      </c>
    </row>
    <row r="443" spans="1:10" s="160" customFormat="1" x14ac:dyDescent="0.2">
      <c r="A443" s="178" t="s">
        <v>681</v>
      </c>
      <c r="B443" s="71">
        <v>224</v>
      </c>
      <c r="C443" s="72">
        <v>153</v>
      </c>
      <c r="D443" s="71">
        <v>1127</v>
      </c>
      <c r="E443" s="72">
        <v>986</v>
      </c>
      <c r="F443" s="73"/>
      <c r="G443" s="71">
        <f t="shared" si="80"/>
        <v>71</v>
      </c>
      <c r="H443" s="72">
        <f t="shared" si="81"/>
        <v>141</v>
      </c>
      <c r="I443" s="37">
        <f t="shared" si="82"/>
        <v>0.46405228758169936</v>
      </c>
      <c r="J443" s="38">
        <f t="shared" si="83"/>
        <v>0.14300202839756593</v>
      </c>
    </row>
    <row r="444" spans="1:10" x14ac:dyDescent="0.2">
      <c r="A444" s="177"/>
      <c r="B444" s="143"/>
      <c r="C444" s="144"/>
      <c r="D444" s="143"/>
      <c r="E444" s="144"/>
      <c r="F444" s="145"/>
      <c r="G444" s="143"/>
      <c r="H444" s="144"/>
      <c r="I444" s="151"/>
      <c r="J444" s="152"/>
    </row>
    <row r="445" spans="1:10" s="139" customFormat="1" x14ac:dyDescent="0.2">
      <c r="A445" s="159" t="s">
        <v>83</v>
      </c>
      <c r="B445" s="65"/>
      <c r="C445" s="66"/>
      <c r="D445" s="65"/>
      <c r="E445" s="66"/>
      <c r="F445" s="67"/>
      <c r="G445" s="65"/>
      <c r="H445" s="66"/>
      <c r="I445" s="20"/>
      <c r="J445" s="21"/>
    </row>
    <row r="446" spans="1:10" x14ac:dyDescent="0.2">
      <c r="A446" s="158" t="s">
        <v>525</v>
      </c>
      <c r="B446" s="65">
        <v>143</v>
      </c>
      <c r="C446" s="66">
        <v>153</v>
      </c>
      <c r="D446" s="65">
        <v>648</v>
      </c>
      <c r="E446" s="66">
        <v>537</v>
      </c>
      <c r="F446" s="67"/>
      <c r="G446" s="65">
        <f>B446-C446</f>
        <v>-10</v>
      </c>
      <c r="H446" s="66">
        <f>D446-E446</f>
        <v>111</v>
      </c>
      <c r="I446" s="20">
        <f>IF(C446=0, "-", IF(G446/C446&lt;10, G446/C446, "&gt;999%"))</f>
        <v>-6.535947712418301E-2</v>
      </c>
      <c r="J446" s="21">
        <f>IF(E446=0, "-", IF(H446/E446&lt;10, H446/E446, "&gt;999%"))</f>
        <v>0.20670391061452514</v>
      </c>
    </row>
    <row r="447" spans="1:10" x14ac:dyDescent="0.2">
      <c r="A447" s="158" t="s">
        <v>526</v>
      </c>
      <c r="B447" s="65">
        <v>30</v>
      </c>
      <c r="C447" s="66">
        <v>1</v>
      </c>
      <c r="D447" s="65">
        <v>127</v>
      </c>
      <c r="E447" s="66">
        <v>1</v>
      </c>
      <c r="F447" s="67"/>
      <c r="G447" s="65">
        <f>B447-C447</f>
        <v>29</v>
      </c>
      <c r="H447" s="66">
        <f>D447-E447</f>
        <v>126</v>
      </c>
      <c r="I447" s="20" t="str">
        <f>IF(C447=0, "-", IF(G447/C447&lt;10, G447/C447, "&gt;999%"))</f>
        <v>&gt;999%</v>
      </c>
      <c r="J447" s="21" t="str">
        <f>IF(E447=0, "-", IF(H447/E447&lt;10, H447/E447, "&gt;999%"))</f>
        <v>&gt;999%</v>
      </c>
    </row>
    <row r="448" spans="1:10" x14ac:dyDescent="0.2">
      <c r="A448" s="158" t="s">
        <v>527</v>
      </c>
      <c r="B448" s="65">
        <v>1</v>
      </c>
      <c r="C448" s="66">
        <v>0</v>
      </c>
      <c r="D448" s="65">
        <v>10</v>
      </c>
      <c r="E448" s="66">
        <v>0</v>
      </c>
      <c r="F448" s="67"/>
      <c r="G448" s="65">
        <f>B448-C448</f>
        <v>1</v>
      </c>
      <c r="H448" s="66">
        <f>D448-E448</f>
        <v>10</v>
      </c>
      <c r="I448" s="20" t="str">
        <f>IF(C448=0, "-", IF(G448/C448&lt;10, G448/C448, "&gt;999%"))</f>
        <v>-</v>
      </c>
      <c r="J448" s="21" t="str">
        <f>IF(E448=0, "-", IF(H448/E448&lt;10, H448/E448, "&gt;999%"))</f>
        <v>-</v>
      </c>
    </row>
    <row r="449" spans="1:10" s="160" customFormat="1" x14ac:dyDescent="0.2">
      <c r="A449" s="178" t="s">
        <v>682</v>
      </c>
      <c r="B449" s="71">
        <v>174</v>
      </c>
      <c r="C449" s="72">
        <v>154</v>
      </c>
      <c r="D449" s="71">
        <v>785</v>
      </c>
      <c r="E449" s="72">
        <v>538</v>
      </c>
      <c r="F449" s="73"/>
      <c r="G449" s="71">
        <f>B449-C449</f>
        <v>20</v>
      </c>
      <c r="H449" s="72">
        <f>D449-E449</f>
        <v>247</v>
      </c>
      <c r="I449" s="37">
        <f>IF(C449=0, "-", IF(G449/C449&lt;10, G449/C449, "&gt;999%"))</f>
        <v>0.12987012987012986</v>
      </c>
      <c r="J449" s="38">
        <f>IF(E449=0, "-", IF(H449/E449&lt;10, H449/E449, "&gt;999%"))</f>
        <v>0.45910780669144979</v>
      </c>
    </row>
    <row r="450" spans="1:10" x14ac:dyDescent="0.2">
      <c r="A450" s="177"/>
      <c r="B450" s="143"/>
      <c r="C450" s="144"/>
      <c r="D450" s="143"/>
      <c r="E450" s="144"/>
      <c r="F450" s="145"/>
      <c r="G450" s="143"/>
      <c r="H450" s="144"/>
      <c r="I450" s="151"/>
      <c r="J450" s="152"/>
    </row>
    <row r="451" spans="1:10" s="139" customFormat="1" x14ac:dyDescent="0.2">
      <c r="A451" s="159" t="s">
        <v>84</v>
      </c>
      <c r="B451" s="65"/>
      <c r="C451" s="66"/>
      <c r="D451" s="65"/>
      <c r="E451" s="66"/>
      <c r="F451" s="67"/>
      <c r="G451" s="65"/>
      <c r="H451" s="66"/>
      <c r="I451" s="20"/>
      <c r="J451" s="21"/>
    </row>
    <row r="452" spans="1:10" x14ac:dyDescent="0.2">
      <c r="A452" s="158" t="s">
        <v>373</v>
      </c>
      <c r="B452" s="65">
        <v>40</v>
      </c>
      <c r="C452" s="66">
        <v>0</v>
      </c>
      <c r="D452" s="65">
        <v>160</v>
      </c>
      <c r="E452" s="66">
        <v>0</v>
      </c>
      <c r="F452" s="67"/>
      <c r="G452" s="65">
        <f t="shared" ref="G452:G460" si="84">B452-C452</f>
        <v>40</v>
      </c>
      <c r="H452" s="66">
        <f t="shared" ref="H452:H460" si="85">D452-E452</f>
        <v>160</v>
      </c>
      <c r="I452" s="20" t="str">
        <f t="shared" ref="I452:I460" si="86">IF(C452=0, "-", IF(G452/C452&lt;10, G452/C452, "&gt;999%"))</f>
        <v>-</v>
      </c>
      <c r="J452" s="21" t="str">
        <f t="shared" ref="J452:J460" si="87">IF(E452=0, "-", IF(H452/E452&lt;10, H452/E452, "&gt;999%"))</f>
        <v>-</v>
      </c>
    </row>
    <row r="453" spans="1:10" x14ac:dyDescent="0.2">
      <c r="A453" s="158" t="s">
        <v>353</v>
      </c>
      <c r="B453" s="65">
        <v>26</v>
      </c>
      <c r="C453" s="66">
        <v>27</v>
      </c>
      <c r="D453" s="65">
        <v>222</v>
      </c>
      <c r="E453" s="66">
        <v>46</v>
      </c>
      <c r="F453" s="67"/>
      <c r="G453" s="65">
        <f t="shared" si="84"/>
        <v>-1</v>
      </c>
      <c r="H453" s="66">
        <f t="shared" si="85"/>
        <v>176</v>
      </c>
      <c r="I453" s="20">
        <f t="shared" si="86"/>
        <v>-3.7037037037037035E-2</v>
      </c>
      <c r="J453" s="21">
        <f t="shared" si="87"/>
        <v>3.8260869565217392</v>
      </c>
    </row>
    <row r="454" spans="1:10" x14ac:dyDescent="0.2">
      <c r="A454" s="158" t="s">
        <v>492</v>
      </c>
      <c r="B454" s="65">
        <v>14</v>
      </c>
      <c r="C454" s="66">
        <v>29</v>
      </c>
      <c r="D454" s="65">
        <v>113</v>
      </c>
      <c r="E454" s="66">
        <v>93</v>
      </c>
      <c r="F454" s="67"/>
      <c r="G454" s="65">
        <f t="shared" si="84"/>
        <v>-15</v>
      </c>
      <c r="H454" s="66">
        <f t="shared" si="85"/>
        <v>20</v>
      </c>
      <c r="I454" s="20">
        <f t="shared" si="86"/>
        <v>-0.51724137931034486</v>
      </c>
      <c r="J454" s="21">
        <f t="shared" si="87"/>
        <v>0.21505376344086022</v>
      </c>
    </row>
    <row r="455" spans="1:10" x14ac:dyDescent="0.2">
      <c r="A455" s="158" t="s">
        <v>403</v>
      </c>
      <c r="B455" s="65">
        <v>67</v>
      </c>
      <c r="C455" s="66">
        <v>44</v>
      </c>
      <c r="D455" s="65">
        <v>537</v>
      </c>
      <c r="E455" s="66">
        <v>148</v>
      </c>
      <c r="F455" s="67"/>
      <c r="G455" s="65">
        <f t="shared" si="84"/>
        <v>23</v>
      </c>
      <c r="H455" s="66">
        <f t="shared" si="85"/>
        <v>389</v>
      </c>
      <c r="I455" s="20">
        <f t="shared" si="86"/>
        <v>0.52272727272727271</v>
      </c>
      <c r="J455" s="21">
        <f t="shared" si="87"/>
        <v>2.6283783783783785</v>
      </c>
    </row>
    <row r="456" spans="1:10" x14ac:dyDescent="0.2">
      <c r="A456" s="158" t="s">
        <v>544</v>
      </c>
      <c r="B456" s="65">
        <v>102</v>
      </c>
      <c r="C456" s="66">
        <v>75</v>
      </c>
      <c r="D456" s="65">
        <v>248</v>
      </c>
      <c r="E456" s="66">
        <v>181</v>
      </c>
      <c r="F456" s="67"/>
      <c r="G456" s="65">
        <f t="shared" si="84"/>
        <v>27</v>
      </c>
      <c r="H456" s="66">
        <f t="shared" si="85"/>
        <v>67</v>
      </c>
      <c r="I456" s="20">
        <f t="shared" si="86"/>
        <v>0.36</v>
      </c>
      <c r="J456" s="21">
        <f t="shared" si="87"/>
        <v>0.37016574585635359</v>
      </c>
    </row>
    <row r="457" spans="1:10" x14ac:dyDescent="0.2">
      <c r="A457" s="158" t="s">
        <v>487</v>
      </c>
      <c r="B457" s="65">
        <v>0</v>
      </c>
      <c r="C457" s="66">
        <v>2</v>
      </c>
      <c r="D457" s="65">
        <v>0</v>
      </c>
      <c r="E457" s="66">
        <v>30</v>
      </c>
      <c r="F457" s="67"/>
      <c r="G457" s="65">
        <f t="shared" si="84"/>
        <v>-2</v>
      </c>
      <c r="H457" s="66">
        <f t="shared" si="85"/>
        <v>-30</v>
      </c>
      <c r="I457" s="20">
        <f t="shared" si="86"/>
        <v>-1</v>
      </c>
      <c r="J457" s="21">
        <f t="shared" si="87"/>
        <v>-1</v>
      </c>
    </row>
    <row r="458" spans="1:10" x14ac:dyDescent="0.2">
      <c r="A458" s="158" t="s">
        <v>225</v>
      </c>
      <c r="B458" s="65">
        <v>2</v>
      </c>
      <c r="C458" s="66">
        <v>7</v>
      </c>
      <c r="D458" s="65">
        <v>27</v>
      </c>
      <c r="E458" s="66">
        <v>25</v>
      </c>
      <c r="F458" s="67"/>
      <c r="G458" s="65">
        <f t="shared" si="84"/>
        <v>-5</v>
      </c>
      <c r="H458" s="66">
        <f t="shared" si="85"/>
        <v>2</v>
      </c>
      <c r="I458" s="20">
        <f t="shared" si="86"/>
        <v>-0.7142857142857143</v>
      </c>
      <c r="J458" s="21">
        <f t="shared" si="87"/>
        <v>0.08</v>
      </c>
    </row>
    <row r="459" spans="1:10" x14ac:dyDescent="0.2">
      <c r="A459" s="158" t="s">
        <v>502</v>
      </c>
      <c r="B459" s="65">
        <v>47</v>
      </c>
      <c r="C459" s="66">
        <v>52</v>
      </c>
      <c r="D459" s="65">
        <v>127</v>
      </c>
      <c r="E459" s="66">
        <v>268</v>
      </c>
      <c r="F459" s="67"/>
      <c r="G459" s="65">
        <f t="shared" si="84"/>
        <v>-5</v>
      </c>
      <c r="H459" s="66">
        <f t="shared" si="85"/>
        <v>-141</v>
      </c>
      <c r="I459" s="20">
        <f t="shared" si="86"/>
        <v>-9.6153846153846159E-2</v>
      </c>
      <c r="J459" s="21">
        <f t="shared" si="87"/>
        <v>-0.52611940298507465</v>
      </c>
    </row>
    <row r="460" spans="1:10" s="160" customFormat="1" x14ac:dyDescent="0.2">
      <c r="A460" s="178" t="s">
        <v>683</v>
      </c>
      <c r="B460" s="71">
        <v>298</v>
      </c>
      <c r="C460" s="72">
        <v>236</v>
      </c>
      <c r="D460" s="71">
        <v>1434</v>
      </c>
      <c r="E460" s="72">
        <v>791</v>
      </c>
      <c r="F460" s="73"/>
      <c r="G460" s="71">
        <f t="shared" si="84"/>
        <v>62</v>
      </c>
      <c r="H460" s="72">
        <f t="shared" si="85"/>
        <v>643</v>
      </c>
      <c r="I460" s="37">
        <f t="shared" si="86"/>
        <v>0.26271186440677968</v>
      </c>
      <c r="J460" s="38">
        <f t="shared" si="87"/>
        <v>0.81289506953223767</v>
      </c>
    </row>
    <row r="461" spans="1:10" x14ac:dyDescent="0.2">
      <c r="A461" s="177"/>
      <c r="B461" s="143"/>
      <c r="C461" s="144"/>
      <c r="D461" s="143"/>
      <c r="E461" s="144"/>
      <c r="F461" s="145"/>
      <c r="G461" s="143"/>
      <c r="H461" s="144"/>
      <c r="I461" s="151"/>
      <c r="J461" s="152"/>
    </row>
    <row r="462" spans="1:10" s="139" customFormat="1" x14ac:dyDescent="0.2">
      <c r="A462" s="159" t="s">
        <v>85</v>
      </c>
      <c r="B462" s="65"/>
      <c r="C462" s="66"/>
      <c r="D462" s="65"/>
      <c r="E462" s="66"/>
      <c r="F462" s="67"/>
      <c r="G462" s="65"/>
      <c r="H462" s="66"/>
      <c r="I462" s="20"/>
      <c r="J462" s="21"/>
    </row>
    <row r="463" spans="1:10" x14ac:dyDescent="0.2">
      <c r="A463" s="158" t="s">
        <v>346</v>
      </c>
      <c r="B463" s="65">
        <v>0</v>
      </c>
      <c r="C463" s="66">
        <v>0</v>
      </c>
      <c r="D463" s="65">
        <v>0</v>
      </c>
      <c r="E463" s="66">
        <v>3</v>
      </c>
      <c r="F463" s="67"/>
      <c r="G463" s="65">
        <f>B463-C463</f>
        <v>0</v>
      </c>
      <c r="H463" s="66">
        <f>D463-E463</f>
        <v>-3</v>
      </c>
      <c r="I463" s="20" t="str">
        <f>IF(C463=0, "-", IF(G463/C463&lt;10, G463/C463, "&gt;999%"))</f>
        <v>-</v>
      </c>
      <c r="J463" s="21">
        <f>IF(E463=0, "-", IF(H463/E463&lt;10, H463/E463, "&gt;999%"))</f>
        <v>-1</v>
      </c>
    </row>
    <row r="464" spans="1:10" x14ac:dyDescent="0.2">
      <c r="A464" s="158" t="s">
        <v>482</v>
      </c>
      <c r="B464" s="65">
        <v>1</v>
      </c>
      <c r="C464" s="66">
        <v>0</v>
      </c>
      <c r="D464" s="65">
        <v>5</v>
      </c>
      <c r="E464" s="66">
        <v>5</v>
      </c>
      <c r="F464" s="67"/>
      <c r="G464" s="65">
        <f>B464-C464</f>
        <v>1</v>
      </c>
      <c r="H464" s="66">
        <f>D464-E464</f>
        <v>0</v>
      </c>
      <c r="I464" s="20" t="str">
        <f>IF(C464=0, "-", IF(G464/C464&lt;10, G464/C464, "&gt;999%"))</f>
        <v>-</v>
      </c>
      <c r="J464" s="21">
        <f>IF(E464=0, "-", IF(H464/E464&lt;10, H464/E464, "&gt;999%"))</f>
        <v>0</v>
      </c>
    </row>
    <row r="465" spans="1:10" x14ac:dyDescent="0.2">
      <c r="A465" s="158" t="s">
        <v>294</v>
      </c>
      <c r="B465" s="65">
        <v>1</v>
      </c>
      <c r="C465" s="66">
        <v>0</v>
      </c>
      <c r="D465" s="65">
        <v>4</v>
      </c>
      <c r="E465" s="66">
        <v>1</v>
      </c>
      <c r="F465" s="67"/>
      <c r="G465" s="65">
        <f>B465-C465</f>
        <v>1</v>
      </c>
      <c r="H465" s="66">
        <f>D465-E465</f>
        <v>3</v>
      </c>
      <c r="I465" s="20" t="str">
        <f>IF(C465=0, "-", IF(G465/C465&lt;10, G465/C465, "&gt;999%"))</f>
        <v>-</v>
      </c>
      <c r="J465" s="21">
        <f>IF(E465=0, "-", IF(H465/E465&lt;10, H465/E465, "&gt;999%"))</f>
        <v>3</v>
      </c>
    </row>
    <row r="466" spans="1:10" s="160" customFormat="1" x14ac:dyDescent="0.2">
      <c r="A466" s="178" t="s">
        <v>684</v>
      </c>
      <c r="B466" s="71">
        <v>2</v>
      </c>
      <c r="C466" s="72">
        <v>0</v>
      </c>
      <c r="D466" s="71">
        <v>9</v>
      </c>
      <c r="E466" s="72">
        <v>9</v>
      </c>
      <c r="F466" s="73"/>
      <c r="G466" s="71">
        <f>B466-C466</f>
        <v>2</v>
      </c>
      <c r="H466" s="72">
        <f>D466-E466</f>
        <v>0</v>
      </c>
      <c r="I466" s="37" t="str">
        <f>IF(C466=0, "-", IF(G466/C466&lt;10, G466/C466, "&gt;999%"))</f>
        <v>-</v>
      </c>
      <c r="J466" s="38">
        <f>IF(E466=0, "-", IF(H466/E466&lt;10, H466/E466, "&gt;999%"))</f>
        <v>0</v>
      </c>
    </row>
    <row r="467" spans="1:10" x14ac:dyDescent="0.2">
      <c r="A467" s="177"/>
      <c r="B467" s="143"/>
      <c r="C467" s="144"/>
      <c r="D467" s="143"/>
      <c r="E467" s="144"/>
      <c r="F467" s="145"/>
      <c r="G467" s="143"/>
      <c r="H467" s="144"/>
      <c r="I467" s="151"/>
      <c r="J467" s="152"/>
    </row>
    <row r="468" spans="1:10" s="139" customFormat="1" x14ac:dyDescent="0.2">
      <c r="A468" s="159" t="s">
        <v>86</v>
      </c>
      <c r="B468" s="65"/>
      <c r="C468" s="66"/>
      <c r="D468" s="65"/>
      <c r="E468" s="66"/>
      <c r="F468" s="67"/>
      <c r="G468" s="65"/>
      <c r="H468" s="66"/>
      <c r="I468" s="20"/>
      <c r="J468" s="21"/>
    </row>
    <row r="469" spans="1:10" x14ac:dyDescent="0.2">
      <c r="A469" s="158" t="s">
        <v>569</v>
      </c>
      <c r="B469" s="65">
        <v>32</v>
      </c>
      <c r="C469" s="66">
        <v>24</v>
      </c>
      <c r="D469" s="65">
        <v>134</v>
      </c>
      <c r="E469" s="66">
        <v>130</v>
      </c>
      <c r="F469" s="67"/>
      <c r="G469" s="65">
        <f>B469-C469</f>
        <v>8</v>
      </c>
      <c r="H469" s="66">
        <f>D469-E469</f>
        <v>4</v>
      </c>
      <c r="I469" s="20">
        <f>IF(C469=0, "-", IF(G469/C469&lt;10, G469/C469, "&gt;999%"))</f>
        <v>0.33333333333333331</v>
      </c>
      <c r="J469" s="21">
        <f>IF(E469=0, "-", IF(H469/E469&lt;10, H469/E469, "&gt;999%"))</f>
        <v>3.0769230769230771E-2</v>
      </c>
    </row>
    <row r="470" spans="1:10" s="160" customFormat="1" x14ac:dyDescent="0.2">
      <c r="A470" s="178" t="s">
        <v>685</v>
      </c>
      <c r="B470" s="71">
        <v>32</v>
      </c>
      <c r="C470" s="72">
        <v>24</v>
      </c>
      <c r="D470" s="71">
        <v>134</v>
      </c>
      <c r="E470" s="72">
        <v>130</v>
      </c>
      <c r="F470" s="73"/>
      <c r="G470" s="71">
        <f>B470-C470</f>
        <v>8</v>
      </c>
      <c r="H470" s="72">
        <f>D470-E470</f>
        <v>4</v>
      </c>
      <c r="I470" s="37">
        <f>IF(C470=0, "-", IF(G470/C470&lt;10, G470/C470, "&gt;999%"))</f>
        <v>0.33333333333333331</v>
      </c>
      <c r="J470" s="38">
        <f>IF(E470=0, "-", IF(H470/E470&lt;10, H470/E470, "&gt;999%"))</f>
        <v>3.0769230769230771E-2</v>
      </c>
    </row>
    <row r="471" spans="1:10" x14ac:dyDescent="0.2">
      <c r="A471" s="177"/>
      <c r="B471" s="143"/>
      <c r="C471" s="144"/>
      <c r="D471" s="143"/>
      <c r="E471" s="144"/>
      <c r="F471" s="145"/>
      <c r="G471" s="143"/>
      <c r="H471" s="144"/>
      <c r="I471" s="151"/>
      <c r="J471" s="152"/>
    </row>
    <row r="472" spans="1:10" s="139" customFormat="1" x14ac:dyDescent="0.2">
      <c r="A472" s="159" t="s">
        <v>87</v>
      </c>
      <c r="B472" s="65"/>
      <c r="C472" s="66"/>
      <c r="D472" s="65"/>
      <c r="E472" s="66"/>
      <c r="F472" s="67"/>
      <c r="G472" s="65"/>
      <c r="H472" s="66"/>
      <c r="I472" s="20"/>
      <c r="J472" s="21"/>
    </row>
    <row r="473" spans="1:10" x14ac:dyDescent="0.2">
      <c r="A473" s="158" t="s">
        <v>556</v>
      </c>
      <c r="B473" s="65">
        <v>0</v>
      </c>
      <c r="C473" s="66">
        <v>0</v>
      </c>
      <c r="D473" s="65">
        <v>1</v>
      </c>
      <c r="E473" s="66">
        <v>0</v>
      </c>
      <c r="F473" s="67"/>
      <c r="G473" s="65">
        <f>B473-C473</f>
        <v>0</v>
      </c>
      <c r="H473" s="66">
        <f>D473-E473</f>
        <v>1</v>
      </c>
      <c r="I473" s="20" t="str">
        <f>IF(C473=0, "-", IF(G473/C473&lt;10, G473/C473, "&gt;999%"))</f>
        <v>-</v>
      </c>
      <c r="J473" s="21" t="str">
        <f>IF(E473=0, "-", IF(H473/E473&lt;10, H473/E473, "&gt;999%"))</f>
        <v>-</v>
      </c>
    </row>
    <row r="474" spans="1:10" s="160" customFormat="1" x14ac:dyDescent="0.2">
      <c r="A474" s="178" t="s">
        <v>686</v>
      </c>
      <c r="B474" s="71">
        <v>0</v>
      </c>
      <c r="C474" s="72">
        <v>0</v>
      </c>
      <c r="D474" s="71">
        <v>1</v>
      </c>
      <c r="E474" s="72">
        <v>0</v>
      </c>
      <c r="F474" s="73"/>
      <c r="G474" s="71">
        <f>B474-C474</f>
        <v>0</v>
      </c>
      <c r="H474" s="72">
        <f>D474-E474</f>
        <v>1</v>
      </c>
      <c r="I474" s="37" t="str">
        <f>IF(C474=0, "-", IF(G474/C474&lt;10, G474/C474, "&gt;999%"))</f>
        <v>-</v>
      </c>
      <c r="J474" s="38" t="str">
        <f>IF(E474=0, "-", IF(H474/E474&lt;10, H474/E474, "&gt;999%"))</f>
        <v>-</v>
      </c>
    </row>
    <row r="475" spans="1:10" x14ac:dyDescent="0.2">
      <c r="A475" s="177"/>
      <c r="B475" s="143"/>
      <c r="C475" s="144"/>
      <c r="D475" s="143"/>
      <c r="E475" s="144"/>
      <c r="F475" s="145"/>
      <c r="G475" s="143"/>
      <c r="H475" s="144"/>
      <c r="I475" s="151"/>
      <c r="J475" s="152"/>
    </row>
    <row r="476" spans="1:10" s="139" customFormat="1" x14ac:dyDescent="0.2">
      <c r="A476" s="159" t="s">
        <v>88</v>
      </c>
      <c r="B476" s="65"/>
      <c r="C476" s="66"/>
      <c r="D476" s="65"/>
      <c r="E476" s="66"/>
      <c r="F476" s="67"/>
      <c r="G476" s="65"/>
      <c r="H476" s="66"/>
      <c r="I476" s="20"/>
      <c r="J476" s="21"/>
    </row>
    <row r="477" spans="1:10" x14ac:dyDescent="0.2">
      <c r="A477" s="158" t="s">
        <v>208</v>
      </c>
      <c r="B477" s="65">
        <v>0</v>
      </c>
      <c r="C477" s="66">
        <v>55</v>
      </c>
      <c r="D477" s="65">
        <v>33</v>
      </c>
      <c r="E477" s="66">
        <v>159</v>
      </c>
      <c r="F477" s="67"/>
      <c r="G477" s="65">
        <f t="shared" ref="G477:G484" si="88">B477-C477</f>
        <v>-55</v>
      </c>
      <c r="H477" s="66">
        <f t="shared" ref="H477:H484" si="89">D477-E477</f>
        <v>-126</v>
      </c>
      <c r="I477" s="20">
        <f t="shared" ref="I477:I484" si="90">IF(C477=0, "-", IF(G477/C477&lt;10, G477/C477, "&gt;999%"))</f>
        <v>-1</v>
      </c>
      <c r="J477" s="21">
        <f t="shared" ref="J477:J484" si="91">IF(E477=0, "-", IF(H477/E477&lt;10, H477/E477, "&gt;999%"))</f>
        <v>-0.79245283018867929</v>
      </c>
    </row>
    <row r="478" spans="1:10" x14ac:dyDescent="0.2">
      <c r="A478" s="158" t="s">
        <v>374</v>
      </c>
      <c r="B478" s="65">
        <v>90</v>
      </c>
      <c r="C478" s="66">
        <v>36</v>
      </c>
      <c r="D478" s="65">
        <v>249</v>
      </c>
      <c r="E478" s="66">
        <v>348</v>
      </c>
      <c r="F478" s="67"/>
      <c r="G478" s="65">
        <f t="shared" si="88"/>
        <v>54</v>
      </c>
      <c r="H478" s="66">
        <f t="shared" si="89"/>
        <v>-99</v>
      </c>
      <c r="I478" s="20">
        <f t="shared" si="90"/>
        <v>1.5</v>
      </c>
      <c r="J478" s="21">
        <f t="shared" si="91"/>
        <v>-0.28448275862068967</v>
      </c>
    </row>
    <row r="479" spans="1:10" x14ac:dyDescent="0.2">
      <c r="A479" s="158" t="s">
        <v>404</v>
      </c>
      <c r="B479" s="65">
        <v>27</v>
      </c>
      <c r="C479" s="66">
        <v>66</v>
      </c>
      <c r="D479" s="65">
        <v>123</v>
      </c>
      <c r="E479" s="66">
        <v>287</v>
      </c>
      <c r="F479" s="67"/>
      <c r="G479" s="65">
        <f t="shared" si="88"/>
        <v>-39</v>
      </c>
      <c r="H479" s="66">
        <f t="shared" si="89"/>
        <v>-164</v>
      </c>
      <c r="I479" s="20">
        <f t="shared" si="90"/>
        <v>-0.59090909090909094</v>
      </c>
      <c r="J479" s="21">
        <f t="shared" si="91"/>
        <v>-0.5714285714285714</v>
      </c>
    </row>
    <row r="480" spans="1:10" x14ac:dyDescent="0.2">
      <c r="A480" s="158" t="s">
        <v>442</v>
      </c>
      <c r="B480" s="65">
        <v>68</v>
      </c>
      <c r="C480" s="66">
        <v>69</v>
      </c>
      <c r="D480" s="65">
        <v>239</v>
      </c>
      <c r="E480" s="66">
        <v>446</v>
      </c>
      <c r="F480" s="67"/>
      <c r="G480" s="65">
        <f t="shared" si="88"/>
        <v>-1</v>
      </c>
      <c r="H480" s="66">
        <f t="shared" si="89"/>
        <v>-207</v>
      </c>
      <c r="I480" s="20">
        <f t="shared" si="90"/>
        <v>-1.4492753623188406E-2</v>
      </c>
      <c r="J480" s="21">
        <f t="shared" si="91"/>
        <v>-0.4641255605381166</v>
      </c>
    </row>
    <row r="481" spans="1:10" x14ac:dyDescent="0.2">
      <c r="A481" s="158" t="s">
        <v>247</v>
      </c>
      <c r="B481" s="65">
        <v>20</v>
      </c>
      <c r="C481" s="66">
        <v>32</v>
      </c>
      <c r="D481" s="65">
        <v>252</v>
      </c>
      <c r="E481" s="66">
        <v>304</v>
      </c>
      <c r="F481" s="67"/>
      <c r="G481" s="65">
        <f t="shared" si="88"/>
        <v>-12</v>
      </c>
      <c r="H481" s="66">
        <f t="shared" si="89"/>
        <v>-52</v>
      </c>
      <c r="I481" s="20">
        <f t="shared" si="90"/>
        <v>-0.375</v>
      </c>
      <c r="J481" s="21">
        <f t="shared" si="91"/>
        <v>-0.17105263157894737</v>
      </c>
    </row>
    <row r="482" spans="1:10" x14ac:dyDescent="0.2">
      <c r="A482" s="158" t="s">
        <v>226</v>
      </c>
      <c r="B482" s="65">
        <v>13</v>
      </c>
      <c r="C482" s="66">
        <v>44</v>
      </c>
      <c r="D482" s="65">
        <v>57</v>
      </c>
      <c r="E482" s="66">
        <v>284</v>
      </c>
      <c r="F482" s="67"/>
      <c r="G482" s="65">
        <f t="shared" si="88"/>
        <v>-31</v>
      </c>
      <c r="H482" s="66">
        <f t="shared" si="89"/>
        <v>-227</v>
      </c>
      <c r="I482" s="20">
        <f t="shared" si="90"/>
        <v>-0.70454545454545459</v>
      </c>
      <c r="J482" s="21">
        <f t="shared" si="91"/>
        <v>-0.79929577464788737</v>
      </c>
    </row>
    <row r="483" spans="1:10" x14ac:dyDescent="0.2">
      <c r="A483" s="158" t="s">
        <v>271</v>
      </c>
      <c r="B483" s="65">
        <v>21</v>
      </c>
      <c r="C483" s="66">
        <v>28</v>
      </c>
      <c r="D483" s="65">
        <v>97</v>
      </c>
      <c r="E483" s="66">
        <v>170</v>
      </c>
      <c r="F483" s="67"/>
      <c r="G483" s="65">
        <f t="shared" si="88"/>
        <v>-7</v>
      </c>
      <c r="H483" s="66">
        <f t="shared" si="89"/>
        <v>-73</v>
      </c>
      <c r="I483" s="20">
        <f t="shared" si="90"/>
        <v>-0.25</v>
      </c>
      <c r="J483" s="21">
        <f t="shared" si="91"/>
        <v>-0.42941176470588233</v>
      </c>
    </row>
    <row r="484" spans="1:10" s="160" customFormat="1" x14ac:dyDescent="0.2">
      <c r="A484" s="178" t="s">
        <v>687</v>
      </c>
      <c r="B484" s="71">
        <v>239</v>
      </c>
      <c r="C484" s="72">
        <v>330</v>
      </c>
      <c r="D484" s="71">
        <v>1050</v>
      </c>
      <c r="E484" s="72">
        <v>1998</v>
      </c>
      <c r="F484" s="73"/>
      <c r="G484" s="71">
        <f t="shared" si="88"/>
        <v>-91</v>
      </c>
      <c r="H484" s="72">
        <f t="shared" si="89"/>
        <v>-948</v>
      </c>
      <c r="I484" s="37">
        <f t="shared" si="90"/>
        <v>-0.27575757575757576</v>
      </c>
      <c r="J484" s="38">
        <f t="shared" si="91"/>
        <v>-0.47447447447447449</v>
      </c>
    </row>
    <row r="485" spans="1:10" x14ac:dyDescent="0.2">
      <c r="A485" s="177"/>
      <c r="B485" s="143"/>
      <c r="C485" s="144"/>
      <c r="D485" s="143"/>
      <c r="E485" s="144"/>
      <c r="F485" s="145"/>
      <c r="G485" s="143"/>
      <c r="H485" s="144"/>
      <c r="I485" s="151"/>
      <c r="J485" s="152"/>
    </row>
    <row r="486" spans="1:10" s="139" customFormat="1" x14ac:dyDescent="0.2">
      <c r="A486" s="159" t="s">
        <v>89</v>
      </c>
      <c r="B486" s="65"/>
      <c r="C486" s="66"/>
      <c r="D486" s="65"/>
      <c r="E486" s="66"/>
      <c r="F486" s="67"/>
      <c r="G486" s="65"/>
      <c r="H486" s="66"/>
      <c r="I486" s="20"/>
      <c r="J486" s="21"/>
    </row>
    <row r="487" spans="1:10" x14ac:dyDescent="0.2">
      <c r="A487" s="158" t="s">
        <v>405</v>
      </c>
      <c r="B487" s="65">
        <v>13</v>
      </c>
      <c r="C487" s="66">
        <v>12</v>
      </c>
      <c r="D487" s="65">
        <v>51</v>
      </c>
      <c r="E487" s="66">
        <v>44</v>
      </c>
      <c r="F487" s="67"/>
      <c r="G487" s="65">
        <f>B487-C487</f>
        <v>1</v>
      </c>
      <c r="H487" s="66">
        <f>D487-E487</f>
        <v>7</v>
      </c>
      <c r="I487" s="20">
        <f>IF(C487=0, "-", IF(G487/C487&lt;10, G487/C487, "&gt;999%"))</f>
        <v>8.3333333333333329E-2</v>
      </c>
      <c r="J487" s="21">
        <f>IF(E487=0, "-", IF(H487/E487&lt;10, H487/E487, "&gt;999%"))</f>
        <v>0.15909090909090909</v>
      </c>
    </row>
    <row r="488" spans="1:10" x14ac:dyDescent="0.2">
      <c r="A488" s="158" t="s">
        <v>528</v>
      </c>
      <c r="B488" s="65">
        <v>45</v>
      </c>
      <c r="C488" s="66">
        <v>52</v>
      </c>
      <c r="D488" s="65">
        <v>119</v>
      </c>
      <c r="E488" s="66">
        <v>229</v>
      </c>
      <c r="F488" s="67"/>
      <c r="G488" s="65">
        <f>B488-C488</f>
        <v>-7</v>
      </c>
      <c r="H488" s="66">
        <f>D488-E488</f>
        <v>-110</v>
      </c>
      <c r="I488" s="20">
        <f>IF(C488=0, "-", IF(G488/C488&lt;10, G488/C488, "&gt;999%"))</f>
        <v>-0.13461538461538461</v>
      </c>
      <c r="J488" s="21">
        <f>IF(E488=0, "-", IF(H488/E488&lt;10, H488/E488, "&gt;999%"))</f>
        <v>-0.48034934497816595</v>
      </c>
    </row>
    <row r="489" spans="1:10" x14ac:dyDescent="0.2">
      <c r="A489" s="158" t="s">
        <v>443</v>
      </c>
      <c r="B489" s="65">
        <v>28</v>
      </c>
      <c r="C489" s="66">
        <v>18</v>
      </c>
      <c r="D489" s="65">
        <v>135</v>
      </c>
      <c r="E489" s="66">
        <v>76</v>
      </c>
      <c r="F489" s="67"/>
      <c r="G489" s="65">
        <f>B489-C489</f>
        <v>10</v>
      </c>
      <c r="H489" s="66">
        <f>D489-E489</f>
        <v>59</v>
      </c>
      <c r="I489" s="20">
        <f>IF(C489=0, "-", IF(G489/C489&lt;10, G489/C489, "&gt;999%"))</f>
        <v>0.55555555555555558</v>
      </c>
      <c r="J489" s="21">
        <f>IF(E489=0, "-", IF(H489/E489&lt;10, H489/E489, "&gt;999%"))</f>
        <v>0.77631578947368418</v>
      </c>
    </row>
    <row r="490" spans="1:10" s="160" customFormat="1" x14ac:dyDescent="0.2">
      <c r="A490" s="178" t="s">
        <v>688</v>
      </c>
      <c r="B490" s="71">
        <v>86</v>
      </c>
      <c r="C490" s="72">
        <v>82</v>
      </c>
      <c r="D490" s="71">
        <v>305</v>
      </c>
      <c r="E490" s="72">
        <v>349</v>
      </c>
      <c r="F490" s="73"/>
      <c r="G490" s="71">
        <f>B490-C490</f>
        <v>4</v>
      </c>
      <c r="H490" s="72">
        <f>D490-E490</f>
        <v>-44</v>
      </c>
      <c r="I490" s="37">
        <f>IF(C490=0, "-", IF(G490/C490&lt;10, G490/C490, "&gt;999%"))</f>
        <v>4.878048780487805E-2</v>
      </c>
      <c r="J490" s="38">
        <f>IF(E490=0, "-", IF(H490/E490&lt;10, H490/E490, "&gt;999%"))</f>
        <v>-0.12607449856733524</v>
      </c>
    </row>
    <row r="491" spans="1:10" x14ac:dyDescent="0.2">
      <c r="A491" s="177"/>
      <c r="B491" s="143"/>
      <c r="C491" s="144"/>
      <c r="D491" s="143"/>
      <c r="E491" s="144"/>
      <c r="F491" s="145"/>
      <c r="G491" s="143"/>
      <c r="H491" s="144"/>
      <c r="I491" s="151"/>
      <c r="J491" s="152"/>
    </row>
    <row r="492" spans="1:10" s="139" customFormat="1" x14ac:dyDescent="0.2">
      <c r="A492" s="159" t="s">
        <v>90</v>
      </c>
      <c r="B492" s="65"/>
      <c r="C492" s="66"/>
      <c r="D492" s="65"/>
      <c r="E492" s="66"/>
      <c r="F492" s="67"/>
      <c r="G492" s="65"/>
      <c r="H492" s="66"/>
      <c r="I492" s="20"/>
      <c r="J492" s="21"/>
    </row>
    <row r="493" spans="1:10" x14ac:dyDescent="0.2">
      <c r="A493" s="158" t="s">
        <v>316</v>
      </c>
      <c r="B493" s="65">
        <v>26</v>
      </c>
      <c r="C493" s="66">
        <v>2</v>
      </c>
      <c r="D493" s="65">
        <v>169</v>
      </c>
      <c r="E493" s="66">
        <v>92</v>
      </c>
      <c r="F493" s="67"/>
      <c r="G493" s="65">
        <f t="shared" ref="G493:G501" si="92">B493-C493</f>
        <v>24</v>
      </c>
      <c r="H493" s="66">
        <f t="shared" ref="H493:H501" si="93">D493-E493</f>
        <v>77</v>
      </c>
      <c r="I493" s="20" t="str">
        <f t="shared" ref="I493:I501" si="94">IF(C493=0, "-", IF(G493/C493&lt;10, G493/C493, "&gt;999%"))</f>
        <v>&gt;999%</v>
      </c>
      <c r="J493" s="21">
        <f t="shared" ref="J493:J501" si="95">IF(E493=0, "-", IF(H493/E493&lt;10, H493/E493, "&gt;999%"))</f>
        <v>0.83695652173913049</v>
      </c>
    </row>
    <row r="494" spans="1:10" x14ac:dyDescent="0.2">
      <c r="A494" s="158" t="s">
        <v>406</v>
      </c>
      <c r="B494" s="65">
        <v>279</v>
      </c>
      <c r="C494" s="66">
        <v>206</v>
      </c>
      <c r="D494" s="65">
        <v>1882</v>
      </c>
      <c r="E494" s="66">
        <v>2398</v>
      </c>
      <c r="F494" s="67"/>
      <c r="G494" s="65">
        <f t="shared" si="92"/>
        <v>73</v>
      </c>
      <c r="H494" s="66">
        <f t="shared" si="93"/>
        <v>-516</v>
      </c>
      <c r="I494" s="20">
        <f t="shared" si="94"/>
        <v>0.35436893203883496</v>
      </c>
      <c r="J494" s="21">
        <f t="shared" si="95"/>
        <v>-0.21517931609674729</v>
      </c>
    </row>
    <row r="495" spans="1:10" x14ac:dyDescent="0.2">
      <c r="A495" s="158" t="s">
        <v>227</v>
      </c>
      <c r="B495" s="65">
        <v>74</v>
      </c>
      <c r="C495" s="66">
        <v>164</v>
      </c>
      <c r="D495" s="65">
        <v>415</v>
      </c>
      <c r="E495" s="66">
        <v>777</v>
      </c>
      <c r="F495" s="67"/>
      <c r="G495" s="65">
        <f t="shared" si="92"/>
        <v>-90</v>
      </c>
      <c r="H495" s="66">
        <f t="shared" si="93"/>
        <v>-362</v>
      </c>
      <c r="I495" s="20">
        <f t="shared" si="94"/>
        <v>-0.54878048780487809</v>
      </c>
      <c r="J495" s="21">
        <f t="shared" si="95"/>
        <v>-0.46589446589446587</v>
      </c>
    </row>
    <row r="496" spans="1:10" x14ac:dyDescent="0.2">
      <c r="A496" s="158" t="s">
        <v>248</v>
      </c>
      <c r="B496" s="65">
        <v>0</v>
      </c>
      <c r="C496" s="66">
        <v>0</v>
      </c>
      <c r="D496" s="65">
        <v>0</v>
      </c>
      <c r="E496" s="66">
        <v>2</v>
      </c>
      <c r="F496" s="67"/>
      <c r="G496" s="65">
        <f t="shared" si="92"/>
        <v>0</v>
      </c>
      <c r="H496" s="66">
        <f t="shared" si="93"/>
        <v>-2</v>
      </c>
      <c r="I496" s="20" t="str">
        <f t="shared" si="94"/>
        <v>-</v>
      </c>
      <c r="J496" s="21">
        <f t="shared" si="95"/>
        <v>-1</v>
      </c>
    </row>
    <row r="497" spans="1:10" x14ac:dyDescent="0.2">
      <c r="A497" s="158" t="s">
        <v>249</v>
      </c>
      <c r="B497" s="65">
        <v>0</v>
      </c>
      <c r="C497" s="66">
        <v>0</v>
      </c>
      <c r="D497" s="65">
        <v>0</v>
      </c>
      <c r="E497" s="66">
        <v>86</v>
      </c>
      <c r="F497" s="67"/>
      <c r="G497" s="65">
        <f t="shared" si="92"/>
        <v>0</v>
      </c>
      <c r="H497" s="66">
        <f t="shared" si="93"/>
        <v>-86</v>
      </c>
      <c r="I497" s="20" t="str">
        <f t="shared" si="94"/>
        <v>-</v>
      </c>
      <c r="J497" s="21">
        <f t="shared" si="95"/>
        <v>-1</v>
      </c>
    </row>
    <row r="498" spans="1:10" x14ac:dyDescent="0.2">
      <c r="A498" s="158" t="s">
        <v>444</v>
      </c>
      <c r="B498" s="65">
        <v>390</v>
      </c>
      <c r="C498" s="66">
        <v>112</v>
      </c>
      <c r="D498" s="65">
        <v>1636</v>
      </c>
      <c r="E498" s="66">
        <v>1937</v>
      </c>
      <c r="F498" s="67"/>
      <c r="G498" s="65">
        <f t="shared" si="92"/>
        <v>278</v>
      </c>
      <c r="H498" s="66">
        <f t="shared" si="93"/>
        <v>-301</v>
      </c>
      <c r="I498" s="20">
        <f t="shared" si="94"/>
        <v>2.4821428571428572</v>
      </c>
      <c r="J498" s="21">
        <f t="shared" si="95"/>
        <v>-0.15539494062983997</v>
      </c>
    </row>
    <row r="499" spans="1:10" x14ac:dyDescent="0.2">
      <c r="A499" s="158" t="s">
        <v>228</v>
      </c>
      <c r="B499" s="65">
        <v>145</v>
      </c>
      <c r="C499" s="66">
        <v>51</v>
      </c>
      <c r="D499" s="65">
        <v>275</v>
      </c>
      <c r="E499" s="66">
        <v>369</v>
      </c>
      <c r="F499" s="67"/>
      <c r="G499" s="65">
        <f t="shared" si="92"/>
        <v>94</v>
      </c>
      <c r="H499" s="66">
        <f t="shared" si="93"/>
        <v>-94</v>
      </c>
      <c r="I499" s="20">
        <f t="shared" si="94"/>
        <v>1.8431372549019607</v>
      </c>
      <c r="J499" s="21">
        <f t="shared" si="95"/>
        <v>-0.25474254742547425</v>
      </c>
    </row>
    <row r="500" spans="1:10" x14ac:dyDescent="0.2">
      <c r="A500" s="158" t="s">
        <v>375</v>
      </c>
      <c r="B500" s="65">
        <v>284</v>
      </c>
      <c r="C500" s="66">
        <v>445</v>
      </c>
      <c r="D500" s="65">
        <v>1425</v>
      </c>
      <c r="E500" s="66">
        <v>1793</v>
      </c>
      <c r="F500" s="67"/>
      <c r="G500" s="65">
        <f t="shared" si="92"/>
        <v>-161</v>
      </c>
      <c r="H500" s="66">
        <f t="shared" si="93"/>
        <v>-368</v>
      </c>
      <c r="I500" s="20">
        <f t="shared" si="94"/>
        <v>-0.36179775280898874</v>
      </c>
      <c r="J500" s="21">
        <f t="shared" si="95"/>
        <v>-0.20524261015058562</v>
      </c>
    </row>
    <row r="501" spans="1:10" s="160" customFormat="1" x14ac:dyDescent="0.2">
      <c r="A501" s="178" t="s">
        <v>689</v>
      </c>
      <c r="B501" s="71">
        <v>1198</v>
      </c>
      <c r="C501" s="72">
        <v>980</v>
      </c>
      <c r="D501" s="71">
        <v>5802</v>
      </c>
      <c r="E501" s="72">
        <v>7454</v>
      </c>
      <c r="F501" s="73"/>
      <c r="G501" s="71">
        <f t="shared" si="92"/>
        <v>218</v>
      </c>
      <c r="H501" s="72">
        <f t="shared" si="93"/>
        <v>-1652</v>
      </c>
      <c r="I501" s="37">
        <f t="shared" si="94"/>
        <v>0.22244897959183674</v>
      </c>
      <c r="J501" s="38">
        <f t="shared" si="95"/>
        <v>-0.22162597263214381</v>
      </c>
    </row>
    <row r="502" spans="1:10" x14ac:dyDescent="0.2">
      <c r="A502" s="177"/>
      <c r="B502" s="143"/>
      <c r="C502" s="144"/>
      <c r="D502" s="143"/>
      <c r="E502" s="144"/>
      <c r="F502" s="145"/>
      <c r="G502" s="143"/>
      <c r="H502" s="144"/>
      <c r="I502" s="151"/>
      <c r="J502" s="152"/>
    </row>
    <row r="503" spans="1:10" s="139" customFormat="1" x14ac:dyDescent="0.2">
      <c r="A503" s="159" t="s">
        <v>91</v>
      </c>
      <c r="B503" s="65"/>
      <c r="C503" s="66"/>
      <c r="D503" s="65"/>
      <c r="E503" s="66"/>
      <c r="F503" s="67"/>
      <c r="G503" s="65"/>
      <c r="H503" s="66"/>
      <c r="I503" s="20"/>
      <c r="J503" s="21"/>
    </row>
    <row r="504" spans="1:10" x14ac:dyDescent="0.2">
      <c r="A504" s="158" t="s">
        <v>209</v>
      </c>
      <c r="B504" s="65">
        <v>322</v>
      </c>
      <c r="C504" s="66">
        <v>68</v>
      </c>
      <c r="D504" s="65">
        <v>1504</v>
      </c>
      <c r="E504" s="66">
        <v>630</v>
      </c>
      <c r="F504" s="67"/>
      <c r="G504" s="65">
        <f t="shared" ref="G504:G510" si="96">B504-C504</f>
        <v>254</v>
      </c>
      <c r="H504" s="66">
        <f t="shared" ref="H504:H510" si="97">D504-E504</f>
        <v>874</v>
      </c>
      <c r="I504" s="20">
        <f t="shared" ref="I504:I510" si="98">IF(C504=0, "-", IF(G504/C504&lt;10, G504/C504, "&gt;999%"))</f>
        <v>3.7352941176470589</v>
      </c>
      <c r="J504" s="21">
        <f t="shared" ref="J504:J510" si="99">IF(E504=0, "-", IF(H504/E504&lt;10, H504/E504, "&gt;999%"))</f>
        <v>1.3873015873015873</v>
      </c>
    </row>
    <row r="505" spans="1:10" x14ac:dyDescent="0.2">
      <c r="A505" s="158" t="s">
        <v>354</v>
      </c>
      <c r="B505" s="65">
        <v>44</v>
      </c>
      <c r="C505" s="66">
        <v>54</v>
      </c>
      <c r="D505" s="65">
        <v>357</v>
      </c>
      <c r="E505" s="66">
        <v>235</v>
      </c>
      <c r="F505" s="67"/>
      <c r="G505" s="65">
        <f t="shared" si="96"/>
        <v>-10</v>
      </c>
      <c r="H505" s="66">
        <f t="shared" si="97"/>
        <v>122</v>
      </c>
      <c r="I505" s="20">
        <f t="shared" si="98"/>
        <v>-0.18518518518518517</v>
      </c>
      <c r="J505" s="21">
        <f t="shared" si="99"/>
        <v>0.51914893617021274</v>
      </c>
    </row>
    <row r="506" spans="1:10" x14ac:dyDescent="0.2">
      <c r="A506" s="158" t="s">
        <v>355</v>
      </c>
      <c r="B506" s="65">
        <v>126</v>
      </c>
      <c r="C506" s="66">
        <v>150</v>
      </c>
      <c r="D506" s="65">
        <v>651</v>
      </c>
      <c r="E506" s="66">
        <v>355</v>
      </c>
      <c r="F506" s="67"/>
      <c r="G506" s="65">
        <f t="shared" si="96"/>
        <v>-24</v>
      </c>
      <c r="H506" s="66">
        <f t="shared" si="97"/>
        <v>296</v>
      </c>
      <c r="I506" s="20">
        <f t="shared" si="98"/>
        <v>-0.16</v>
      </c>
      <c r="J506" s="21">
        <f t="shared" si="99"/>
        <v>0.83380281690140845</v>
      </c>
    </row>
    <row r="507" spans="1:10" x14ac:dyDescent="0.2">
      <c r="A507" s="158" t="s">
        <v>376</v>
      </c>
      <c r="B507" s="65">
        <v>0</v>
      </c>
      <c r="C507" s="66">
        <v>9</v>
      </c>
      <c r="D507" s="65">
        <v>26</v>
      </c>
      <c r="E507" s="66">
        <v>72</v>
      </c>
      <c r="F507" s="67"/>
      <c r="G507" s="65">
        <f t="shared" si="96"/>
        <v>-9</v>
      </c>
      <c r="H507" s="66">
        <f t="shared" si="97"/>
        <v>-46</v>
      </c>
      <c r="I507" s="20">
        <f t="shared" si="98"/>
        <v>-1</v>
      </c>
      <c r="J507" s="21">
        <f t="shared" si="99"/>
        <v>-0.63888888888888884</v>
      </c>
    </row>
    <row r="508" spans="1:10" x14ac:dyDescent="0.2">
      <c r="A508" s="158" t="s">
        <v>210</v>
      </c>
      <c r="B508" s="65">
        <v>159</v>
      </c>
      <c r="C508" s="66">
        <v>94</v>
      </c>
      <c r="D508" s="65">
        <v>528</v>
      </c>
      <c r="E508" s="66">
        <v>714</v>
      </c>
      <c r="F508" s="67"/>
      <c r="G508" s="65">
        <f t="shared" si="96"/>
        <v>65</v>
      </c>
      <c r="H508" s="66">
        <f t="shared" si="97"/>
        <v>-186</v>
      </c>
      <c r="I508" s="20">
        <f t="shared" si="98"/>
        <v>0.69148936170212771</v>
      </c>
      <c r="J508" s="21">
        <f t="shared" si="99"/>
        <v>-0.26050420168067229</v>
      </c>
    </row>
    <row r="509" spans="1:10" x14ac:dyDescent="0.2">
      <c r="A509" s="158" t="s">
        <v>377</v>
      </c>
      <c r="B509" s="65">
        <v>143</v>
      </c>
      <c r="C509" s="66">
        <v>98</v>
      </c>
      <c r="D509" s="65">
        <v>319</v>
      </c>
      <c r="E509" s="66">
        <v>548</v>
      </c>
      <c r="F509" s="67"/>
      <c r="G509" s="65">
        <f t="shared" si="96"/>
        <v>45</v>
      </c>
      <c r="H509" s="66">
        <f t="shared" si="97"/>
        <v>-229</v>
      </c>
      <c r="I509" s="20">
        <f t="shared" si="98"/>
        <v>0.45918367346938777</v>
      </c>
      <c r="J509" s="21">
        <f t="shared" si="99"/>
        <v>-0.41788321167883213</v>
      </c>
    </row>
    <row r="510" spans="1:10" s="160" customFormat="1" x14ac:dyDescent="0.2">
      <c r="A510" s="178" t="s">
        <v>690</v>
      </c>
      <c r="B510" s="71">
        <v>794</v>
      </c>
      <c r="C510" s="72">
        <v>473</v>
      </c>
      <c r="D510" s="71">
        <v>3385</v>
      </c>
      <c r="E510" s="72">
        <v>2554</v>
      </c>
      <c r="F510" s="73"/>
      <c r="G510" s="71">
        <f t="shared" si="96"/>
        <v>321</v>
      </c>
      <c r="H510" s="72">
        <f t="shared" si="97"/>
        <v>831</v>
      </c>
      <c r="I510" s="37">
        <f t="shared" si="98"/>
        <v>0.67864693446088797</v>
      </c>
      <c r="J510" s="38">
        <f t="shared" si="99"/>
        <v>0.3253719655442443</v>
      </c>
    </row>
    <row r="511" spans="1:10" x14ac:dyDescent="0.2">
      <c r="A511" s="177"/>
      <c r="B511" s="143"/>
      <c r="C511" s="144"/>
      <c r="D511" s="143"/>
      <c r="E511" s="144"/>
      <c r="F511" s="145"/>
      <c r="G511" s="143"/>
      <c r="H511" s="144"/>
      <c r="I511" s="151"/>
      <c r="J511" s="152"/>
    </row>
    <row r="512" spans="1:10" s="139" customFormat="1" x14ac:dyDescent="0.2">
      <c r="A512" s="159" t="s">
        <v>92</v>
      </c>
      <c r="B512" s="65"/>
      <c r="C512" s="66"/>
      <c r="D512" s="65"/>
      <c r="E512" s="66"/>
      <c r="F512" s="67"/>
      <c r="G512" s="65"/>
      <c r="H512" s="66"/>
      <c r="I512" s="20"/>
      <c r="J512" s="21"/>
    </row>
    <row r="513" spans="1:10" x14ac:dyDescent="0.2">
      <c r="A513" s="158" t="s">
        <v>265</v>
      </c>
      <c r="B513" s="65">
        <v>57</v>
      </c>
      <c r="C513" s="66">
        <v>0</v>
      </c>
      <c r="D513" s="65">
        <v>1641</v>
      </c>
      <c r="E513" s="66">
        <v>0</v>
      </c>
      <c r="F513" s="67"/>
      <c r="G513" s="65">
        <f>B513-C513</f>
        <v>57</v>
      </c>
      <c r="H513" s="66">
        <f>D513-E513</f>
        <v>1641</v>
      </c>
      <c r="I513" s="20" t="str">
        <f>IF(C513=0, "-", IF(G513/C513&lt;10, G513/C513, "&gt;999%"))</f>
        <v>-</v>
      </c>
      <c r="J513" s="21" t="str">
        <f>IF(E513=0, "-", IF(H513/E513&lt;10, H513/E513, "&gt;999%"))</f>
        <v>-</v>
      </c>
    </row>
    <row r="514" spans="1:10" s="160" customFormat="1" x14ac:dyDescent="0.2">
      <c r="A514" s="178" t="s">
        <v>691</v>
      </c>
      <c r="B514" s="71">
        <v>57</v>
      </c>
      <c r="C514" s="72">
        <v>0</v>
      </c>
      <c r="D514" s="71">
        <v>1641</v>
      </c>
      <c r="E514" s="72">
        <v>0</v>
      </c>
      <c r="F514" s="73"/>
      <c r="G514" s="71">
        <f>B514-C514</f>
        <v>57</v>
      </c>
      <c r="H514" s="72">
        <f>D514-E514</f>
        <v>1641</v>
      </c>
      <c r="I514" s="37" t="str">
        <f>IF(C514=0, "-", IF(G514/C514&lt;10, G514/C514, "&gt;999%"))</f>
        <v>-</v>
      </c>
      <c r="J514" s="38" t="str">
        <f>IF(E514=0, "-", IF(H514/E514&lt;10, H514/E514, "&gt;999%"))</f>
        <v>-</v>
      </c>
    </row>
    <row r="515" spans="1:10" x14ac:dyDescent="0.2">
      <c r="A515" s="177"/>
      <c r="B515" s="143"/>
      <c r="C515" s="144"/>
      <c r="D515" s="143"/>
      <c r="E515" s="144"/>
      <c r="F515" s="145"/>
      <c r="G515" s="143"/>
      <c r="H515" s="144"/>
      <c r="I515" s="151"/>
      <c r="J515" s="152"/>
    </row>
    <row r="516" spans="1:10" s="139" customFormat="1" x14ac:dyDescent="0.2">
      <c r="A516" s="159" t="s">
        <v>93</v>
      </c>
      <c r="B516" s="65"/>
      <c r="C516" s="66"/>
      <c r="D516" s="65"/>
      <c r="E516" s="66"/>
      <c r="F516" s="67"/>
      <c r="G516" s="65"/>
      <c r="H516" s="66"/>
      <c r="I516" s="20"/>
      <c r="J516" s="21"/>
    </row>
    <row r="517" spans="1:10" x14ac:dyDescent="0.2">
      <c r="A517" s="158" t="s">
        <v>317</v>
      </c>
      <c r="B517" s="65">
        <v>0</v>
      </c>
      <c r="C517" s="66">
        <v>2</v>
      </c>
      <c r="D517" s="65">
        <v>1</v>
      </c>
      <c r="E517" s="66">
        <v>74</v>
      </c>
      <c r="F517" s="67"/>
      <c r="G517" s="65">
        <f t="shared" ref="G517:G540" si="100">B517-C517</f>
        <v>-2</v>
      </c>
      <c r="H517" s="66">
        <f t="shared" ref="H517:H540" si="101">D517-E517</f>
        <v>-73</v>
      </c>
      <c r="I517" s="20">
        <f t="shared" ref="I517:I540" si="102">IF(C517=0, "-", IF(G517/C517&lt;10, G517/C517, "&gt;999%"))</f>
        <v>-1</v>
      </c>
      <c r="J517" s="21">
        <f t="shared" ref="J517:J540" si="103">IF(E517=0, "-", IF(H517/E517&lt;10, H517/E517, "&gt;999%"))</f>
        <v>-0.98648648648648651</v>
      </c>
    </row>
    <row r="518" spans="1:10" x14ac:dyDescent="0.2">
      <c r="A518" s="158" t="s">
        <v>250</v>
      </c>
      <c r="B518" s="65">
        <v>219</v>
      </c>
      <c r="C518" s="66">
        <v>346</v>
      </c>
      <c r="D518" s="65">
        <v>1618</v>
      </c>
      <c r="E518" s="66">
        <v>2138</v>
      </c>
      <c r="F518" s="67"/>
      <c r="G518" s="65">
        <f t="shared" si="100"/>
        <v>-127</v>
      </c>
      <c r="H518" s="66">
        <f t="shared" si="101"/>
        <v>-520</v>
      </c>
      <c r="I518" s="20">
        <f t="shared" si="102"/>
        <v>-0.36705202312138729</v>
      </c>
      <c r="J518" s="21">
        <f t="shared" si="103"/>
        <v>-0.24321796071094481</v>
      </c>
    </row>
    <row r="519" spans="1:10" x14ac:dyDescent="0.2">
      <c r="A519" s="158" t="s">
        <v>378</v>
      </c>
      <c r="B519" s="65">
        <v>281</v>
      </c>
      <c r="C519" s="66">
        <v>189</v>
      </c>
      <c r="D519" s="65">
        <v>1554</v>
      </c>
      <c r="E519" s="66">
        <v>1638</v>
      </c>
      <c r="F519" s="67"/>
      <c r="G519" s="65">
        <f t="shared" si="100"/>
        <v>92</v>
      </c>
      <c r="H519" s="66">
        <f t="shared" si="101"/>
        <v>-84</v>
      </c>
      <c r="I519" s="20">
        <f t="shared" si="102"/>
        <v>0.48677248677248675</v>
      </c>
      <c r="J519" s="21">
        <f t="shared" si="103"/>
        <v>-5.128205128205128E-2</v>
      </c>
    </row>
    <row r="520" spans="1:10" x14ac:dyDescent="0.2">
      <c r="A520" s="158" t="s">
        <v>490</v>
      </c>
      <c r="B520" s="65">
        <v>4</v>
      </c>
      <c r="C520" s="66">
        <v>3</v>
      </c>
      <c r="D520" s="65">
        <v>18</v>
      </c>
      <c r="E520" s="66">
        <v>26</v>
      </c>
      <c r="F520" s="67"/>
      <c r="G520" s="65">
        <f t="shared" si="100"/>
        <v>1</v>
      </c>
      <c r="H520" s="66">
        <f t="shared" si="101"/>
        <v>-8</v>
      </c>
      <c r="I520" s="20">
        <f t="shared" si="102"/>
        <v>0.33333333333333331</v>
      </c>
      <c r="J520" s="21">
        <f t="shared" si="103"/>
        <v>-0.30769230769230771</v>
      </c>
    </row>
    <row r="521" spans="1:10" x14ac:dyDescent="0.2">
      <c r="A521" s="158" t="s">
        <v>229</v>
      </c>
      <c r="B521" s="65">
        <v>916</v>
      </c>
      <c r="C521" s="66">
        <v>845</v>
      </c>
      <c r="D521" s="65">
        <v>4798</v>
      </c>
      <c r="E521" s="66">
        <v>5288</v>
      </c>
      <c r="F521" s="67"/>
      <c r="G521" s="65">
        <f t="shared" si="100"/>
        <v>71</v>
      </c>
      <c r="H521" s="66">
        <f t="shared" si="101"/>
        <v>-490</v>
      </c>
      <c r="I521" s="20">
        <f t="shared" si="102"/>
        <v>8.4023668639053251E-2</v>
      </c>
      <c r="J521" s="21">
        <f t="shared" si="103"/>
        <v>-9.2662632375189111E-2</v>
      </c>
    </row>
    <row r="522" spans="1:10" x14ac:dyDescent="0.2">
      <c r="A522" s="158" t="s">
        <v>445</v>
      </c>
      <c r="B522" s="65">
        <v>106</v>
      </c>
      <c r="C522" s="66">
        <v>167</v>
      </c>
      <c r="D522" s="65">
        <v>754</v>
      </c>
      <c r="E522" s="66">
        <v>512</v>
      </c>
      <c r="F522" s="67"/>
      <c r="G522" s="65">
        <f t="shared" si="100"/>
        <v>-61</v>
      </c>
      <c r="H522" s="66">
        <f t="shared" si="101"/>
        <v>242</v>
      </c>
      <c r="I522" s="20">
        <f t="shared" si="102"/>
        <v>-0.3652694610778443</v>
      </c>
      <c r="J522" s="21">
        <f t="shared" si="103"/>
        <v>0.47265625</v>
      </c>
    </row>
    <row r="523" spans="1:10" x14ac:dyDescent="0.2">
      <c r="A523" s="158" t="s">
        <v>307</v>
      </c>
      <c r="B523" s="65">
        <v>2</v>
      </c>
      <c r="C523" s="66">
        <v>0</v>
      </c>
      <c r="D523" s="65">
        <v>15</v>
      </c>
      <c r="E523" s="66">
        <v>18</v>
      </c>
      <c r="F523" s="67"/>
      <c r="G523" s="65">
        <f t="shared" si="100"/>
        <v>2</v>
      </c>
      <c r="H523" s="66">
        <f t="shared" si="101"/>
        <v>-3</v>
      </c>
      <c r="I523" s="20" t="str">
        <f t="shared" si="102"/>
        <v>-</v>
      </c>
      <c r="J523" s="21">
        <f t="shared" si="103"/>
        <v>-0.16666666666666666</v>
      </c>
    </row>
    <row r="524" spans="1:10" x14ac:dyDescent="0.2">
      <c r="A524" s="158" t="s">
        <v>488</v>
      </c>
      <c r="B524" s="65">
        <v>47</v>
      </c>
      <c r="C524" s="66">
        <v>30</v>
      </c>
      <c r="D524" s="65">
        <v>346</v>
      </c>
      <c r="E524" s="66">
        <v>280</v>
      </c>
      <c r="F524" s="67"/>
      <c r="G524" s="65">
        <f t="shared" si="100"/>
        <v>17</v>
      </c>
      <c r="H524" s="66">
        <f t="shared" si="101"/>
        <v>66</v>
      </c>
      <c r="I524" s="20">
        <f t="shared" si="102"/>
        <v>0.56666666666666665</v>
      </c>
      <c r="J524" s="21">
        <f t="shared" si="103"/>
        <v>0.23571428571428571</v>
      </c>
    </row>
    <row r="525" spans="1:10" x14ac:dyDescent="0.2">
      <c r="A525" s="158" t="s">
        <v>503</v>
      </c>
      <c r="B525" s="65">
        <v>300</v>
      </c>
      <c r="C525" s="66">
        <v>333</v>
      </c>
      <c r="D525" s="65">
        <v>1984</v>
      </c>
      <c r="E525" s="66">
        <v>1919</v>
      </c>
      <c r="F525" s="67"/>
      <c r="G525" s="65">
        <f t="shared" si="100"/>
        <v>-33</v>
      </c>
      <c r="H525" s="66">
        <f t="shared" si="101"/>
        <v>65</v>
      </c>
      <c r="I525" s="20">
        <f t="shared" si="102"/>
        <v>-9.90990990990991E-2</v>
      </c>
      <c r="J525" s="21">
        <f t="shared" si="103"/>
        <v>3.3871808233454925E-2</v>
      </c>
    </row>
    <row r="526" spans="1:10" x14ac:dyDescent="0.2">
      <c r="A526" s="158" t="s">
        <v>512</v>
      </c>
      <c r="B526" s="65">
        <v>708</v>
      </c>
      <c r="C526" s="66">
        <v>311</v>
      </c>
      <c r="D526" s="65">
        <v>2712</v>
      </c>
      <c r="E526" s="66">
        <v>2005</v>
      </c>
      <c r="F526" s="67"/>
      <c r="G526" s="65">
        <f t="shared" si="100"/>
        <v>397</v>
      </c>
      <c r="H526" s="66">
        <f t="shared" si="101"/>
        <v>707</v>
      </c>
      <c r="I526" s="20">
        <f t="shared" si="102"/>
        <v>1.2765273311897105</v>
      </c>
      <c r="J526" s="21">
        <f t="shared" si="103"/>
        <v>0.35261845386533663</v>
      </c>
    </row>
    <row r="527" spans="1:10" x14ac:dyDescent="0.2">
      <c r="A527" s="158" t="s">
        <v>529</v>
      </c>
      <c r="B527" s="65">
        <v>1504</v>
      </c>
      <c r="C527" s="66">
        <v>1003</v>
      </c>
      <c r="D527" s="65">
        <v>6891</v>
      </c>
      <c r="E527" s="66">
        <v>6220</v>
      </c>
      <c r="F527" s="67"/>
      <c r="G527" s="65">
        <f t="shared" si="100"/>
        <v>501</v>
      </c>
      <c r="H527" s="66">
        <f t="shared" si="101"/>
        <v>671</v>
      </c>
      <c r="I527" s="20">
        <f t="shared" si="102"/>
        <v>0.49950149551345963</v>
      </c>
      <c r="J527" s="21">
        <f t="shared" si="103"/>
        <v>0.10787781350482314</v>
      </c>
    </row>
    <row r="528" spans="1:10" x14ac:dyDescent="0.2">
      <c r="A528" s="158" t="s">
        <v>446</v>
      </c>
      <c r="B528" s="65">
        <v>325</v>
      </c>
      <c r="C528" s="66">
        <v>655</v>
      </c>
      <c r="D528" s="65">
        <v>1935</v>
      </c>
      <c r="E528" s="66">
        <v>832</v>
      </c>
      <c r="F528" s="67"/>
      <c r="G528" s="65">
        <f t="shared" si="100"/>
        <v>-330</v>
      </c>
      <c r="H528" s="66">
        <f t="shared" si="101"/>
        <v>1103</v>
      </c>
      <c r="I528" s="20">
        <f t="shared" si="102"/>
        <v>-0.50381679389312972</v>
      </c>
      <c r="J528" s="21">
        <f t="shared" si="103"/>
        <v>1.3257211538461537</v>
      </c>
    </row>
    <row r="529" spans="1:10" x14ac:dyDescent="0.2">
      <c r="A529" s="158" t="s">
        <v>530</v>
      </c>
      <c r="B529" s="65">
        <v>316</v>
      </c>
      <c r="C529" s="66">
        <v>244</v>
      </c>
      <c r="D529" s="65">
        <v>1531</v>
      </c>
      <c r="E529" s="66">
        <v>1366</v>
      </c>
      <c r="F529" s="67"/>
      <c r="G529" s="65">
        <f t="shared" si="100"/>
        <v>72</v>
      </c>
      <c r="H529" s="66">
        <f t="shared" si="101"/>
        <v>165</v>
      </c>
      <c r="I529" s="20">
        <f t="shared" si="102"/>
        <v>0.29508196721311475</v>
      </c>
      <c r="J529" s="21">
        <f t="shared" si="103"/>
        <v>0.12079062957540264</v>
      </c>
    </row>
    <row r="530" spans="1:10" x14ac:dyDescent="0.2">
      <c r="A530" s="158" t="s">
        <v>471</v>
      </c>
      <c r="B530" s="65">
        <v>483</v>
      </c>
      <c r="C530" s="66">
        <v>296</v>
      </c>
      <c r="D530" s="65">
        <v>1757</v>
      </c>
      <c r="E530" s="66">
        <v>2994</v>
      </c>
      <c r="F530" s="67"/>
      <c r="G530" s="65">
        <f t="shared" si="100"/>
        <v>187</v>
      </c>
      <c r="H530" s="66">
        <f t="shared" si="101"/>
        <v>-1237</v>
      </c>
      <c r="I530" s="20">
        <f t="shared" si="102"/>
        <v>0.6317567567567568</v>
      </c>
      <c r="J530" s="21">
        <f t="shared" si="103"/>
        <v>-0.41315965263861054</v>
      </c>
    </row>
    <row r="531" spans="1:10" x14ac:dyDescent="0.2">
      <c r="A531" s="158" t="s">
        <v>281</v>
      </c>
      <c r="B531" s="65">
        <v>1</v>
      </c>
      <c r="C531" s="66">
        <v>0</v>
      </c>
      <c r="D531" s="65">
        <v>4</v>
      </c>
      <c r="E531" s="66">
        <v>0</v>
      </c>
      <c r="F531" s="67"/>
      <c r="G531" s="65">
        <f t="shared" si="100"/>
        <v>1</v>
      </c>
      <c r="H531" s="66">
        <f t="shared" si="101"/>
        <v>4</v>
      </c>
      <c r="I531" s="20" t="str">
        <f t="shared" si="102"/>
        <v>-</v>
      </c>
      <c r="J531" s="21" t="str">
        <f t="shared" si="103"/>
        <v>-</v>
      </c>
    </row>
    <row r="532" spans="1:10" x14ac:dyDescent="0.2">
      <c r="A532" s="158" t="s">
        <v>447</v>
      </c>
      <c r="B532" s="65">
        <v>446</v>
      </c>
      <c r="C532" s="66">
        <v>589</v>
      </c>
      <c r="D532" s="65">
        <v>3430</v>
      </c>
      <c r="E532" s="66">
        <v>2532</v>
      </c>
      <c r="F532" s="67"/>
      <c r="G532" s="65">
        <f t="shared" si="100"/>
        <v>-143</v>
      </c>
      <c r="H532" s="66">
        <f t="shared" si="101"/>
        <v>898</v>
      </c>
      <c r="I532" s="20">
        <f t="shared" si="102"/>
        <v>-0.2427843803056027</v>
      </c>
      <c r="J532" s="21">
        <f t="shared" si="103"/>
        <v>0.35466034755134279</v>
      </c>
    </row>
    <row r="533" spans="1:10" x14ac:dyDescent="0.2">
      <c r="A533" s="158" t="s">
        <v>230</v>
      </c>
      <c r="B533" s="65">
        <v>0</v>
      </c>
      <c r="C533" s="66">
        <v>4</v>
      </c>
      <c r="D533" s="65">
        <v>10</v>
      </c>
      <c r="E533" s="66">
        <v>9</v>
      </c>
      <c r="F533" s="67"/>
      <c r="G533" s="65">
        <f t="shared" si="100"/>
        <v>-4</v>
      </c>
      <c r="H533" s="66">
        <f t="shared" si="101"/>
        <v>1</v>
      </c>
      <c r="I533" s="20">
        <f t="shared" si="102"/>
        <v>-1</v>
      </c>
      <c r="J533" s="21">
        <f t="shared" si="103"/>
        <v>0.1111111111111111</v>
      </c>
    </row>
    <row r="534" spans="1:10" x14ac:dyDescent="0.2">
      <c r="A534" s="158" t="s">
        <v>231</v>
      </c>
      <c r="B534" s="65">
        <v>0</v>
      </c>
      <c r="C534" s="66">
        <v>9</v>
      </c>
      <c r="D534" s="65">
        <v>0</v>
      </c>
      <c r="E534" s="66">
        <v>44</v>
      </c>
      <c r="F534" s="67"/>
      <c r="G534" s="65">
        <f t="shared" si="100"/>
        <v>-9</v>
      </c>
      <c r="H534" s="66">
        <f t="shared" si="101"/>
        <v>-44</v>
      </c>
      <c r="I534" s="20">
        <f t="shared" si="102"/>
        <v>-1</v>
      </c>
      <c r="J534" s="21">
        <f t="shared" si="103"/>
        <v>-1</v>
      </c>
    </row>
    <row r="535" spans="1:10" x14ac:dyDescent="0.2">
      <c r="A535" s="158" t="s">
        <v>407</v>
      </c>
      <c r="B535" s="65">
        <v>844</v>
      </c>
      <c r="C535" s="66">
        <v>732</v>
      </c>
      <c r="D535" s="65">
        <v>7001</v>
      </c>
      <c r="E535" s="66">
        <v>6913</v>
      </c>
      <c r="F535" s="67"/>
      <c r="G535" s="65">
        <f t="shared" si="100"/>
        <v>112</v>
      </c>
      <c r="H535" s="66">
        <f t="shared" si="101"/>
        <v>88</v>
      </c>
      <c r="I535" s="20">
        <f t="shared" si="102"/>
        <v>0.15300546448087432</v>
      </c>
      <c r="J535" s="21">
        <f t="shared" si="103"/>
        <v>1.2729639809055403E-2</v>
      </c>
    </row>
    <row r="536" spans="1:10" x14ac:dyDescent="0.2">
      <c r="A536" s="158" t="s">
        <v>334</v>
      </c>
      <c r="B536" s="65">
        <v>3</v>
      </c>
      <c r="C536" s="66">
        <v>2</v>
      </c>
      <c r="D536" s="65">
        <v>23</v>
      </c>
      <c r="E536" s="66">
        <v>26</v>
      </c>
      <c r="F536" s="67"/>
      <c r="G536" s="65">
        <f t="shared" si="100"/>
        <v>1</v>
      </c>
      <c r="H536" s="66">
        <f t="shared" si="101"/>
        <v>-3</v>
      </c>
      <c r="I536" s="20">
        <f t="shared" si="102"/>
        <v>0.5</v>
      </c>
      <c r="J536" s="21">
        <f t="shared" si="103"/>
        <v>-0.11538461538461539</v>
      </c>
    </row>
    <row r="537" spans="1:10" x14ac:dyDescent="0.2">
      <c r="A537" s="158" t="s">
        <v>300</v>
      </c>
      <c r="B537" s="65">
        <v>0</v>
      </c>
      <c r="C537" s="66">
        <v>0</v>
      </c>
      <c r="D537" s="65">
        <v>0</v>
      </c>
      <c r="E537" s="66">
        <v>1</v>
      </c>
      <c r="F537" s="67"/>
      <c r="G537" s="65">
        <f t="shared" si="100"/>
        <v>0</v>
      </c>
      <c r="H537" s="66">
        <f t="shared" si="101"/>
        <v>-1</v>
      </c>
      <c r="I537" s="20" t="str">
        <f t="shared" si="102"/>
        <v>-</v>
      </c>
      <c r="J537" s="21">
        <f t="shared" si="103"/>
        <v>-1</v>
      </c>
    </row>
    <row r="538" spans="1:10" x14ac:dyDescent="0.2">
      <c r="A538" s="158" t="s">
        <v>211</v>
      </c>
      <c r="B538" s="65">
        <v>86</v>
      </c>
      <c r="C538" s="66">
        <v>118</v>
      </c>
      <c r="D538" s="65">
        <v>566</v>
      </c>
      <c r="E538" s="66">
        <v>1127</v>
      </c>
      <c r="F538" s="67"/>
      <c r="G538" s="65">
        <f t="shared" si="100"/>
        <v>-32</v>
      </c>
      <c r="H538" s="66">
        <f t="shared" si="101"/>
        <v>-561</v>
      </c>
      <c r="I538" s="20">
        <f t="shared" si="102"/>
        <v>-0.2711864406779661</v>
      </c>
      <c r="J538" s="21">
        <f t="shared" si="103"/>
        <v>-0.49778172138420584</v>
      </c>
    </row>
    <row r="539" spans="1:10" x14ac:dyDescent="0.2">
      <c r="A539" s="158" t="s">
        <v>356</v>
      </c>
      <c r="B539" s="65">
        <v>239</v>
      </c>
      <c r="C539" s="66">
        <v>213</v>
      </c>
      <c r="D539" s="65">
        <v>1419</v>
      </c>
      <c r="E539" s="66">
        <v>1444</v>
      </c>
      <c r="F539" s="67"/>
      <c r="G539" s="65">
        <f t="shared" si="100"/>
        <v>26</v>
      </c>
      <c r="H539" s="66">
        <f t="shared" si="101"/>
        <v>-25</v>
      </c>
      <c r="I539" s="20">
        <f t="shared" si="102"/>
        <v>0.12206572769953052</v>
      </c>
      <c r="J539" s="21">
        <f t="shared" si="103"/>
        <v>-1.7313019390581719E-2</v>
      </c>
    </row>
    <row r="540" spans="1:10" s="160" customFormat="1" x14ac:dyDescent="0.2">
      <c r="A540" s="178" t="s">
        <v>692</v>
      </c>
      <c r="B540" s="71">
        <v>6830</v>
      </c>
      <c r="C540" s="72">
        <v>6091</v>
      </c>
      <c r="D540" s="71">
        <v>38367</v>
      </c>
      <c r="E540" s="72">
        <v>37406</v>
      </c>
      <c r="F540" s="73"/>
      <c r="G540" s="71">
        <f t="shared" si="100"/>
        <v>739</v>
      </c>
      <c r="H540" s="72">
        <f t="shared" si="101"/>
        <v>961</v>
      </c>
      <c r="I540" s="37">
        <f t="shared" si="102"/>
        <v>0.1213265473649647</v>
      </c>
      <c r="J540" s="38">
        <f t="shared" si="103"/>
        <v>2.5691065604448483E-2</v>
      </c>
    </row>
    <row r="541" spans="1:10" x14ac:dyDescent="0.2">
      <c r="A541" s="177"/>
      <c r="B541" s="143"/>
      <c r="C541" s="144"/>
      <c r="D541" s="143"/>
      <c r="E541" s="144"/>
      <c r="F541" s="145"/>
      <c r="G541" s="143"/>
      <c r="H541" s="144"/>
      <c r="I541" s="151"/>
      <c r="J541" s="152"/>
    </row>
    <row r="542" spans="1:10" s="139" customFormat="1" x14ac:dyDescent="0.2">
      <c r="A542" s="159" t="s">
        <v>94</v>
      </c>
      <c r="B542" s="65"/>
      <c r="C542" s="66"/>
      <c r="D542" s="65"/>
      <c r="E542" s="66"/>
      <c r="F542" s="67"/>
      <c r="G542" s="65"/>
      <c r="H542" s="66"/>
      <c r="I542" s="20"/>
      <c r="J542" s="21"/>
    </row>
    <row r="543" spans="1:10" x14ac:dyDescent="0.2">
      <c r="A543" s="158" t="s">
        <v>570</v>
      </c>
      <c r="B543" s="65">
        <v>28</v>
      </c>
      <c r="C543" s="66">
        <v>14</v>
      </c>
      <c r="D543" s="65">
        <v>113</v>
      </c>
      <c r="E543" s="66">
        <v>43</v>
      </c>
      <c r="F543" s="67"/>
      <c r="G543" s="65">
        <f>B543-C543</f>
        <v>14</v>
      </c>
      <c r="H543" s="66">
        <f>D543-E543</f>
        <v>70</v>
      </c>
      <c r="I543" s="20">
        <f>IF(C543=0, "-", IF(G543/C543&lt;10, G543/C543, "&gt;999%"))</f>
        <v>1</v>
      </c>
      <c r="J543" s="21">
        <f>IF(E543=0, "-", IF(H543/E543&lt;10, H543/E543, "&gt;999%"))</f>
        <v>1.6279069767441861</v>
      </c>
    </row>
    <row r="544" spans="1:10" x14ac:dyDescent="0.2">
      <c r="A544" s="158" t="s">
        <v>557</v>
      </c>
      <c r="B544" s="65">
        <v>9</v>
      </c>
      <c r="C544" s="66">
        <v>1</v>
      </c>
      <c r="D544" s="65">
        <v>19</v>
      </c>
      <c r="E544" s="66">
        <v>16</v>
      </c>
      <c r="F544" s="67"/>
      <c r="G544" s="65">
        <f>B544-C544</f>
        <v>8</v>
      </c>
      <c r="H544" s="66">
        <f>D544-E544</f>
        <v>3</v>
      </c>
      <c r="I544" s="20">
        <f>IF(C544=0, "-", IF(G544/C544&lt;10, G544/C544, "&gt;999%"))</f>
        <v>8</v>
      </c>
      <c r="J544" s="21">
        <f>IF(E544=0, "-", IF(H544/E544&lt;10, H544/E544, "&gt;999%"))</f>
        <v>0.1875</v>
      </c>
    </row>
    <row r="545" spans="1:10" s="160" customFormat="1" x14ac:dyDescent="0.2">
      <c r="A545" s="178" t="s">
        <v>693</v>
      </c>
      <c r="B545" s="71">
        <v>37</v>
      </c>
      <c r="C545" s="72">
        <v>15</v>
      </c>
      <c r="D545" s="71">
        <v>132</v>
      </c>
      <c r="E545" s="72">
        <v>59</v>
      </c>
      <c r="F545" s="73"/>
      <c r="G545" s="71">
        <f>B545-C545</f>
        <v>22</v>
      </c>
      <c r="H545" s="72">
        <f>D545-E545</f>
        <v>73</v>
      </c>
      <c r="I545" s="37">
        <f>IF(C545=0, "-", IF(G545/C545&lt;10, G545/C545, "&gt;999%"))</f>
        <v>1.4666666666666666</v>
      </c>
      <c r="J545" s="38">
        <f>IF(E545=0, "-", IF(H545/E545&lt;10, H545/E545, "&gt;999%"))</f>
        <v>1.2372881355932204</v>
      </c>
    </row>
    <row r="546" spans="1:10" x14ac:dyDescent="0.2">
      <c r="A546" s="177"/>
      <c r="B546" s="143"/>
      <c r="C546" s="144"/>
      <c r="D546" s="143"/>
      <c r="E546" s="144"/>
      <c r="F546" s="145"/>
      <c r="G546" s="143"/>
      <c r="H546" s="144"/>
      <c r="I546" s="151"/>
      <c r="J546" s="152"/>
    </row>
    <row r="547" spans="1:10" s="139" customFormat="1" x14ac:dyDescent="0.2">
      <c r="A547" s="159" t="s">
        <v>95</v>
      </c>
      <c r="B547" s="65"/>
      <c r="C547" s="66"/>
      <c r="D547" s="65"/>
      <c r="E547" s="66"/>
      <c r="F547" s="67"/>
      <c r="G547" s="65"/>
      <c r="H547" s="66"/>
      <c r="I547" s="20"/>
      <c r="J547" s="21"/>
    </row>
    <row r="548" spans="1:10" x14ac:dyDescent="0.2">
      <c r="A548" s="158" t="s">
        <v>531</v>
      </c>
      <c r="B548" s="65">
        <v>109</v>
      </c>
      <c r="C548" s="66">
        <v>126</v>
      </c>
      <c r="D548" s="65">
        <v>658</v>
      </c>
      <c r="E548" s="66">
        <v>1216</v>
      </c>
      <c r="F548" s="67"/>
      <c r="G548" s="65">
        <f t="shared" ref="G548:G568" si="104">B548-C548</f>
        <v>-17</v>
      </c>
      <c r="H548" s="66">
        <f t="shared" ref="H548:H568" si="105">D548-E548</f>
        <v>-558</v>
      </c>
      <c r="I548" s="20">
        <f t="shared" ref="I548:I568" si="106">IF(C548=0, "-", IF(G548/C548&lt;10, G548/C548, "&gt;999%"))</f>
        <v>-0.13492063492063491</v>
      </c>
      <c r="J548" s="21">
        <f t="shared" ref="J548:J568" si="107">IF(E548=0, "-", IF(H548/E548&lt;10, H548/E548, "&gt;999%"))</f>
        <v>-0.45888157894736842</v>
      </c>
    </row>
    <row r="549" spans="1:10" x14ac:dyDescent="0.2">
      <c r="A549" s="158" t="s">
        <v>266</v>
      </c>
      <c r="B549" s="65">
        <v>23</v>
      </c>
      <c r="C549" s="66">
        <v>0</v>
      </c>
      <c r="D549" s="65">
        <v>71</v>
      </c>
      <c r="E549" s="66">
        <v>0</v>
      </c>
      <c r="F549" s="67"/>
      <c r="G549" s="65">
        <f t="shared" si="104"/>
        <v>23</v>
      </c>
      <c r="H549" s="66">
        <f t="shared" si="105"/>
        <v>71</v>
      </c>
      <c r="I549" s="20" t="str">
        <f t="shared" si="106"/>
        <v>-</v>
      </c>
      <c r="J549" s="21" t="str">
        <f t="shared" si="107"/>
        <v>-</v>
      </c>
    </row>
    <row r="550" spans="1:10" x14ac:dyDescent="0.2">
      <c r="A550" s="158" t="s">
        <v>301</v>
      </c>
      <c r="B550" s="65">
        <v>2</v>
      </c>
      <c r="C550" s="66">
        <v>0</v>
      </c>
      <c r="D550" s="65">
        <v>8</v>
      </c>
      <c r="E550" s="66">
        <v>23</v>
      </c>
      <c r="F550" s="67"/>
      <c r="G550" s="65">
        <f t="shared" si="104"/>
        <v>2</v>
      </c>
      <c r="H550" s="66">
        <f t="shared" si="105"/>
        <v>-15</v>
      </c>
      <c r="I550" s="20" t="str">
        <f t="shared" si="106"/>
        <v>-</v>
      </c>
      <c r="J550" s="21">
        <f t="shared" si="107"/>
        <v>-0.65217391304347827</v>
      </c>
    </row>
    <row r="551" spans="1:10" x14ac:dyDescent="0.2">
      <c r="A551" s="158" t="s">
        <v>493</v>
      </c>
      <c r="B551" s="65">
        <v>21</v>
      </c>
      <c r="C551" s="66">
        <v>4</v>
      </c>
      <c r="D551" s="65">
        <v>152</v>
      </c>
      <c r="E551" s="66">
        <v>119</v>
      </c>
      <c r="F551" s="67"/>
      <c r="G551" s="65">
        <f t="shared" si="104"/>
        <v>17</v>
      </c>
      <c r="H551" s="66">
        <f t="shared" si="105"/>
        <v>33</v>
      </c>
      <c r="I551" s="20">
        <f t="shared" si="106"/>
        <v>4.25</v>
      </c>
      <c r="J551" s="21">
        <f t="shared" si="107"/>
        <v>0.27731092436974791</v>
      </c>
    </row>
    <row r="552" spans="1:10" x14ac:dyDescent="0.2">
      <c r="A552" s="158" t="s">
        <v>308</v>
      </c>
      <c r="B552" s="65">
        <v>4</v>
      </c>
      <c r="C552" s="66">
        <v>1</v>
      </c>
      <c r="D552" s="65">
        <v>16</v>
      </c>
      <c r="E552" s="66">
        <v>42</v>
      </c>
      <c r="F552" s="67"/>
      <c r="G552" s="65">
        <f t="shared" si="104"/>
        <v>3</v>
      </c>
      <c r="H552" s="66">
        <f t="shared" si="105"/>
        <v>-26</v>
      </c>
      <c r="I552" s="20">
        <f t="shared" si="106"/>
        <v>3</v>
      </c>
      <c r="J552" s="21">
        <f t="shared" si="107"/>
        <v>-0.61904761904761907</v>
      </c>
    </row>
    <row r="553" spans="1:10" x14ac:dyDescent="0.2">
      <c r="A553" s="158" t="s">
        <v>302</v>
      </c>
      <c r="B553" s="65">
        <v>0</v>
      </c>
      <c r="C553" s="66">
        <v>7</v>
      </c>
      <c r="D553" s="65">
        <v>6</v>
      </c>
      <c r="E553" s="66">
        <v>27</v>
      </c>
      <c r="F553" s="67"/>
      <c r="G553" s="65">
        <f t="shared" si="104"/>
        <v>-7</v>
      </c>
      <c r="H553" s="66">
        <f t="shared" si="105"/>
        <v>-21</v>
      </c>
      <c r="I553" s="20">
        <f t="shared" si="106"/>
        <v>-1</v>
      </c>
      <c r="J553" s="21">
        <f t="shared" si="107"/>
        <v>-0.77777777777777779</v>
      </c>
    </row>
    <row r="554" spans="1:10" x14ac:dyDescent="0.2">
      <c r="A554" s="158" t="s">
        <v>545</v>
      </c>
      <c r="B554" s="65">
        <v>34</v>
      </c>
      <c r="C554" s="66">
        <v>54</v>
      </c>
      <c r="D554" s="65">
        <v>132</v>
      </c>
      <c r="E554" s="66">
        <v>241</v>
      </c>
      <c r="F554" s="67"/>
      <c r="G554" s="65">
        <f t="shared" si="104"/>
        <v>-20</v>
      </c>
      <c r="H554" s="66">
        <f t="shared" si="105"/>
        <v>-109</v>
      </c>
      <c r="I554" s="20">
        <f t="shared" si="106"/>
        <v>-0.37037037037037035</v>
      </c>
      <c r="J554" s="21">
        <f t="shared" si="107"/>
        <v>-0.45228215767634855</v>
      </c>
    </row>
    <row r="555" spans="1:10" x14ac:dyDescent="0.2">
      <c r="A555" s="158" t="s">
        <v>489</v>
      </c>
      <c r="B555" s="65">
        <v>0</v>
      </c>
      <c r="C555" s="66">
        <v>5</v>
      </c>
      <c r="D555" s="65">
        <v>23</v>
      </c>
      <c r="E555" s="66">
        <v>15</v>
      </c>
      <c r="F555" s="67"/>
      <c r="G555" s="65">
        <f t="shared" si="104"/>
        <v>-5</v>
      </c>
      <c r="H555" s="66">
        <f t="shared" si="105"/>
        <v>8</v>
      </c>
      <c r="I555" s="20">
        <f t="shared" si="106"/>
        <v>-1</v>
      </c>
      <c r="J555" s="21">
        <f t="shared" si="107"/>
        <v>0.53333333333333333</v>
      </c>
    </row>
    <row r="556" spans="1:10" x14ac:dyDescent="0.2">
      <c r="A556" s="158" t="s">
        <v>232</v>
      </c>
      <c r="B556" s="65">
        <v>190</v>
      </c>
      <c r="C556" s="66">
        <v>81</v>
      </c>
      <c r="D556" s="65">
        <v>385</v>
      </c>
      <c r="E556" s="66">
        <v>269</v>
      </c>
      <c r="F556" s="67"/>
      <c r="G556" s="65">
        <f t="shared" si="104"/>
        <v>109</v>
      </c>
      <c r="H556" s="66">
        <f t="shared" si="105"/>
        <v>116</v>
      </c>
      <c r="I556" s="20">
        <f t="shared" si="106"/>
        <v>1.345679012345679</v>
      </c>
      <c r="J556" s="21">
        <f t="shared" si="107"/>
        <v>0.43122676579925651</v>
      </c>
    </row>
    <row r="557" spans="1:10" x14ac:dyDescent="0.2">
      <c r="A557" s="158" t="s">
        <v>408</v>
      </c>
      <c r="B557" s="65">
        <v>0</v>
      </c>
      <c r="C557" s="66">
        <v>0</v>
      </c>
      <c r="D557" s="65">
        <v>0</v>
      </c>
      <c r="E557" s="66">
        <v>1</v>
      </c>
      <c r="F557" s="67"/>
      <c r="G557" s="65">
        <f t="shared" si="104"/>
        <v>0</v>
      </c>
      <c r="H557" s="66">
        <f t="shared" si="105"/>
        <v>-1</v>
      </c>
      <c r="I557" s="20" t="str">
        <f t="shared" si="106"/>
        <v>-</v>
      </c>
      <c r="J557" s="21">
        <f t="shared" si="107"/>
        <v>-1</v>
      </c>
    </row>
    <row r="558" spans="1:10" x14ac:dyDescent="0.2">
      <c r="A558" s="158" t="s">
        <v>303</v>
      </c>
      <c r="B558" s="65">
        <v>29</v>
      </c>
      <c r="C558" s="66">
        <v>52</v>
      </c>
      <c r="D558" s="65">
        <v>80</v>
      </c>
      <c r="E558" s="66">
        <v>306</v>
      </c>
      <c r="F558" s="67"/>
      <c r="G558" s="65">
        <f t="shared" si="104"/>
        <v>-23</v>
      </c>
      <c r="H558" s="66">
        <f t="shared" si="105"/>
        <v>-226</v>
      </c>
      <c r="I558" s="20">
        <f t="shared" si="106"/>
        <v>-0.44230769230769229</v>
      </c>
      <c r="J558" s="21">
        <f t="shared" si="107"/>
        <v>-0.73856209150326801</v>
      </c>
    </row>
    <row r="559" spans="1:10" x14ac:dyDescent="0.2">
      <c r="A559" s="158" t="s">
        <v>251</v>
      </c>
      <c r="B559" s="65">
        <v>50</v>
      </c>
      <c r="C559" s="66">
        <v>30</v>
      </c>
      <c r="D559" s="65">
        <v>122</v>
      </c>
      <c r="E559" s="66">
        <v>68</v>
      </c>
      <c r="F559" s="67"/>
      <c r="G559" s="65">
        <f t="shared" si="104"/>
        <v>20</v>
      </c>
      <c r="H559" s="66">
        <f t="shared" si="105"/>
        <v>54</v>
      </c>
      <c r="I559" s="20">
        <f t="shared" si="106"/>
        <v>0.66666666666666663</v>
      </c>
      <c r="J559" s="21">
        <f t="shared" si="107"/>
        <v>0.79411764705882348</v>
      </c>
    </row>
    <row r="560" spans="1:10" x14ac:dyDescent="0.2">
      <c r="A560" s="158" t="s">
        <v>448</v>
      </c>
      <c r="B560" s="65">
        <v>9</v>
      </c>
      <c r="C560" s="66">
        <v>4</v>
      </c>
      <c r="D560" s="65">
        <v>18</v>
      </c>
      <c r="E560" s="66">
        <v>34</v>
      </c>
      <c r="F560" s="67"/>
      <c r="G560" s="65">
        <f t="shared" si="104"/>
        <v>5</v>
      </c>
      <c r="H560" s="66">
        <f t="shared" si="105"/>
        <v>-16</v>
      </c>
      <c r="I560" s="20">
        <f t="shared" si="106"/>
        <v>1.25</v>
      </c>
      <c r="J560" s="21">
        <f t="shared" si="107"/>
        <v>-0.47058823529411764</v>
      </c>
    </row>
    <row r="561" spans="1:10" x14ac:dyDescent="0.2">
      <c r="A561" s="158" t="s">
        <v>212</v>
      </c>
      <c r="B561" s="65">
        <v>56</v>
      </c>
      <c r="C561" s="66">
        <v>226</v>
      </c>
      <c r="D561" s="65">
        <v>439</v>
      </c>
      <c r="E561" s="66">
        <v>904</v>
      </c>
      <c r="F561" s="67"/>
      <c r="G561" s="65">
        <f t="shared" si="104"/>
        <v>-170</v>
      </c>
      <c r="H561" s="66">
        <f t="shared" si="105"/>
        <v>-465</v>
      </c>
      <c r="I561" s="20">
        <f t="shared" si="106"/>
        <v>-0.75221238938053092</v>
      </c>
      <c r="J561" s="21">
        <f t="shared" si="107"/>
        <v>-0.51438053097345138</v>
      </c>
    </row>
    <row r="562" spans="1:10" x14ac:dyDescent="0.2">
      <c r="A562" s="158" t="s">
        <v>357</v>
      </c>
      <c r="B562" s="65">
        <v>168</v>
      </c>
      <c r="C562" s="66">
        <v>229</v>
      </c>
      <c r="D562" s="65">
        <v>958</v>
      </c>
      <c r="E562" s="66">
        <v>1215</v>
      </c>
      <c r="F562" s="67"/>
      <c r="G562" s="65">
        <f t="shared" si="104"/>
        <v>-61</v>
      </c>
      <c r="H562" s="66">
        <f t="shared" si="105"/>
        <v>-257</v>
      </c>
      <c r="I562" s="20">
        <f t="shared" si="106"/>
        <v>-0.26637554585152839</v>
      </c>
      <c r="J562" s="21">
        <f t="shared" si="107"/>
        <v>-0.21152263374485597</v>
      </c>
    </row>
    <row r="563" spans="1:10" x14ac:dyDescent="0.2">
      <c r="A563" s="158" t="s">
        <v>409</v>
      </c>
      <c r="B563" s="65">
        <v>154</v>
      </c>
      <c r="C563" s="66">
        <v>210</v>
      </c>
      <c r="D563" s="65">
        <v>368</v>
      </c>
      <c r="E563" s="66">
        <v>469</v>
      </c>
      <c r="F563" s="67"/>
      <c r="G563" s="65">
        <f t="shared" si="104"/>
        <v>-56</v>
      </c>
      <c r="H563" s="66">
        <f t="shared" si="105"/>
        <v>-101</v>
      </c>
      <c r="I563" s="20">
        <f t="shared" si="106"/>
        <v>-0.26666666666666666</v>
      </c>
      <c r="J563" s="21">
        <f t="shared" si="107"/>
        <v>-0.21535181236673773</v>
      </c>
    </row>
    <row r="564" spans="1:10" x14ac:dyDescent="0.2">
      <c r="A564" s="158" t="s">
        <v>449</v>
      </c>
      <c r="B564" s="65">
        <v>184</v>
      </c>
      <c r="C564" s="66">
        <v>256</v>
      </c>
      <c r="D564" s="65">
        <v>346</v>
      </c>
      <c r="E564" s="66">
        <v>968</v>
      </c>
      <c r="F564" s="67"/>
      <c r="G564" s="65">
        <f t="shared" si="104"/>
        <v>-72</v>
      </c>
      <c r="H564" s="66">
        <f t="shared" si="105"/>
        <v>-622</v>
      </c>
      <c r="I564" s="20">
        <f t="shared" si="106"/>
        <v>-0.28125</v>
      </c>
      <c r="J564" s="21">
        <f t="shared" si="107"/>
        <v>-0.6425619834710744</v>
      </c>
    </row>
    <row r="565" spans="1:10" x14ac:dyDescent="0.2">
      <c r="A565" s="158" t="s">
        <v>468</v>
      </c>
      <c r="B565" s="65">
        <v>49</v>
      </c>
      <c r="C565" s="66">
        <v>55</v>
      </c>
      <c r="D565" s="65">
        <v>142</v>
      </c>
      <c r="E565" s="66">
        <v>278</v>
      </c>
      <c r="F565" s="67"/>
      <c r="G565" s="65">
        <f t="shared" si="104"/>
        <v>-6</v>
      </c>
      <c r="H565" s="66">
        <f t="shared" si="105"/>
        <v>-136</v>
      </c>
      <c r="I565" s="20">
        <f t="shared" si="106"/>
        <v>-0.10909090909090909</v>
      </c>
      <c r="J565" s="21">
        <f t="shared" si="107"/>
        <v>-0.48920863309352519</v>
      </c>
    </row>
    <row r="566" spans="1:10" x14ac:dyDescent="0.2">
      <c r="A566" s="158" t="s">
        <v>504</v>
      </c>
      <c r="B566" s="65">
        <v>52</v>
      </c>
      <c r="C566" s="66">
        <v>120</v>
      </c>
      <c r="D566" s="65">
        <v>296</v>
      </c>
      <c r="E566" s="66">
        <v>418</v>
      </c>
      <c r="F566" s="67"/>
      <c r="G566" s="65">
        <f t="shared" si="104"/>
        <v>-68</v>
      </c>
      <c r="H566" s="66">
        <f t="shared" si="105"/>
        <v>-122</v>
      </c>
      <c r="I566" s="20">
        <f t="shared" si="106"/>
        <v>-0.56666666666666665</v>
      </c>
      <c r="J566" s="21">
        <f t="shared" si="107"/>
        <v>-0.291866028708134</v>
      </c>
    </row>
    <row r="567" spans="1:10" x14ac:dyDescent="0.2">
      <c r="A567" s="158" t="s">
        <v>379</v>
      </c>
      <c r="B567" s="65">
        <v>9</v>
      </c>
      <c r="C567" s="66">
        <v>212</v>
      </c>
      <c r="D567" s="65">
        <v>401</v>
      </c>
      <c r="E567" s="66">
        <v>798</v>
      </c>
      <c r="F567" s="67"/>
      <c r="G567" s="65">
        <f t="shared" si="104"/>
        <v>-203</v>
      </c>
      <c r="H567" s="66">
        <f t="shared" si="105"/>
        <v>-397</v>
      </c>
      <c r="I567" s="20">
        <f t="shared" si="106"/>
        <v>-0.95754716981132071</v>
      </c>
      <c r="J567" s="21">
        <f t="shared" si="107"/>
        <v>-0.4974937343358396</v>
      </c>
    </row>
    <row r="568" spans="1:10" s="160" customFormat="1" x14ac:dyDescent="0.2">
      <c r="A568" s="178" t="s">
        <v>694</v>
      </c>
      <c r="B568" s="71">
        <v>1143</v>
      </c>
      <c r="C568" s="72">
        <v>1672</v>
      </c>
      <c r="D568" s="71">
        <v>4621</v>
      </c>
      <c r="E568" s="72">
        <v>7411</v>
      </c>
      <c r="F568" s="73"/>
      <c r="G568" s="71">
        <f t="shared" si="104"/>
        <v>-529</v>
      </c>
      <c r="H568" s="72">
        <f t="shared" si="105"/>
        <v>-2790</v>
      </c>
      <c r="I568" s="37">
        <f t="shared" si="106"/>
        <v>-0.31638755980861244</v>
      </c>
      <c r="J568" s="38">
        <f t="shared" si="107"/>
        <v>-0.3764674133045473</v>
      </c>
    </row>
    <row r="569" spans="1:10" x14ac:dyDescent="0.2">
      <c r="A569" s="177"/>
      <c r="B569" s="143"/>
      <c r="C569" s="144"/>
      <c r="D569" s="143"/>
      <c r="E569" s="144"/>
      <c r="F569" s="145"/>
      <c r="G569" s="143"/>
      <c r="H569" s="144"/>
      <c r="I569" s="151"/>
      <c r="J569" s="152"/>
    </row>
    <row r="570" spans="1:10" s="139" customFormat="1" x14ac:dyDescent="0.2">
      <c r="A570" s="159" t="s">
        <v>96</v>
      </c>
      <c r="B570" s="65"/>
      <c r="C570" s="66"/>
      <c r="D570" s="65"/>
      <c r="E570" s="66"/>
      <c r="F570" s="67"/>
      <c r="G570" s="65"/>
      <c r="H570" s="66"/>
      <c r="I570" s="20"/>
      <c r="J570" s="21"/>
    </row>
    <row r="571" spans="1:10" x14ac:dyDescent="0.2">
      <c r="A571" s="158" t="s">
        <v>267</v>
      </c>
      <c r="B571" s="65">
        <v>5</v>
      </c>
      <c r="C571" s="66">
        <v>5</v>
      </c>
      <c r="D571" s="65">
        <v>64</v>
      </c>
      <c r="E571" s="66">
        <v>28</v>
      </c>
      <c r="F571" s="67"/>
      <c r="G571" s="65">
        <f t="shared" ref="G571:G577" si="108">B571-C571</f>
        <v>0</v>
      </c>
      <c r="H571" s="66">
        <f t="shared" ref="H571:H577" si="109">D571-E571</f>
        <v>36</v>
      </c>
      <c r="I571" s="20">
        <f t="shared" ref="I571:I577" si="110">IF(C571=0, "-", IF(G571/C571&lt;10, G571/C571, "&gt;999%"))</f>
        <v>0</v>
      </c>
      <c r="J571" s="21">
        <f t="shared" ref="J571:J577" si="111">IF(E571=0, "-", IF(H571/E571&lt;10, H571/E571, "&gt;999%"))</f>
        <v>1.2857142857142858</v>
      </c>
    </row>
    <row r="572" spans="1:10" x14ac:dyDescent="0.2">
      <c r="A572" s="158" t="s">
        <v>268</v>
      </c>
      <c r="B572" s="65">
        <v>0</v>
      </c>
      <c r="C572" s="66">
        <v>0</v>
      </c>
      <c r="D572" s="65">
        <v>0</v>
      </c>
      <c r="E572" s="66">
        <v>5</v>
      </c>
      <c r="F572" s="67"/>
      <c r="G572" s="65">
        <f t="shared" si="108"/>
        <v>0</v>
      </c>
      <c r="H572" s="66">
        <f t="shared" si="109"/>
        <v>-5</v>
      </c>
      <c r="I572" s="20" t="str">
        <f t="shared" si="110"/>
        <v>-</v>
      </c>
      <c r="J572" s="21">
        <f t="shared" si="111"/>
        <v>-1</v>
      </c>
    </row>
    <row r="573" spans="1:10" x14ac:dyDescent="0.2">
      <c r="A573" s="158" t="s">
        <v>269</v>
      </c>
      <c r="B573" s="65">
        <v>6</v>
      </c>
      <c r="C573" s="66">
        <v>0</v>
      </c>
      <c r="D573" s="65">
        <v>50</v>
      </c>
      <c r="E573" s="66">
        <v>0</v>
      </c>
      <c r="F573" s="67"/>
      <c r="G573" s="65">
        <f t="shared" si="108"/>
        <v>6</v>
      </c>
      <c r="H573" s="66">
        <f t="shared" si="109"/>
        <v>50</v>
      </c>
      <c r="I573" s="20" t="str">
        <f t="shared" si="110"/>
        <v>-</v>
      </c>
      <c r="J573" s="21" t="str">
        <f t="shared" si="111"/>
        <v>-</v>
      </c>
    </row>
    <row r="574" spans="1:10" x14ac:dyDescent="0.2">
      <c r="A574" s="158" t="s">
        <v>389</v>
      </c>
      <c r="B574" s="65">
        <v>177</v>
      </c>
      <c r="C574" s="66">
        <v>197</v>
      </c>
      <c r="D574" s="65">
        <v>1015</v>
      </c>
      <c r="E574" s="66">
        <v>933</v>
      </c>
      <c r="F574" s="67"/>
      <c r="G574" s="65">
        <f t="shared" si="108"/>
        <v>-20</v>
      </c>
      <c r="H574" s="66">
        <f t="shared" si="109"/>
        <v>82</v>
      </c>
      <c r="I574" s="20">
        <f t="shared" si="110"/>
        <v>-0.10152284263959391</v>
      </c>
      <c r="J574" s="21">
        <f t="shared" si="111"/>
        <v>8.7888531618435156E-2</v>
      </c>
    </row>
    <row r="575" spans="1:10" x14ac:dyDescent="0.2">
      <c r="A575" s="158" t="s">
        <v>426</v>
      </c>
      <c r="B575" s="65">
        <v>133</v>
      </c>
      <c r="C575" s="66">
        <v>200</v>
      </c>
      <c r="D575" s="65">
        <v>861</v>
      </c>
      <c r="E575" s="66">
        <v>972</v>
      </c>
      <c r="F575" s="67"/>
      <c r="G575" s="65">
        <f t="shared" si="108"/>
        <v>-67</v>
      </c>
      <c r="H575" s="66">
        <f t="shared" si="109"/>
        <v>-111</v>
      </c>
      <c r="I575" s="20">
        <f t="shared" si="110"/>
        <v>-0.33500000000000002</v>
      </c>
      <c r="J575" s="21">
        <f t="shared" si="111"/>
        <v>-0.11419753086419752</v>
      </c>
    </row>
    <row r="576" spans="1:10" x14ac:dyDescent="0.2">
      <c r="A576" s="158" t="s">
        <v>469</v>
      </c>
      <c r="B576" s="65">
        <v>147</v>
      </c>
      <c r="C576" s="66">
        <v>48</v>
      </c>
      <c r="D576" s="65">
        <v>339</v>
      </c>
      <c r="E576" s="66">
        <v>400</v>
      </c>
      <c r="F576" s="67"/>
      <c r="G576" s="65">
        <f t="shared" si="108"/>
        <v>99</v>
      </c>
      <c r="H576" s="66">
        <f t="shared" si="109"/>
        <v>-61</v>
      </c>
      <c r="I576" s="20">
        <f t="shared" si="110"/>
        <v>2.0625</v>
      </c>
      <c r="J576" s="21">
        <f t="shared" si="111"/>
        <v>-0.1525</v>
      </c>
    </row>
    <row r="577" spans="1:10" s="160" customFormat="1" x14ac:dyDescent="0.2">
      <c r="A577" s="178" t="s">
        <v>695</v>
      </c>
      <c r="B577" s="71">
        <v>468</v>
      </c>
      <c r="C577" s="72">
        <v>450</v>
      </c>
      <c r="D577" s="71">
        <v>2329</v>
      </c>
      <c r="E577" s="72">
        <v>2338</v>
      </c>
      <c r="F577" s="73"/>
      <c r="G577" s="71">
        <f t="shared" si="108"/>
        <v>18</v>
      </c>
      <c r="H577" s="72">
        <f t="shared" si="109"/>
        <v>-9</v>
      </c>
      <c r="I577" s="37">
        <f t="shared" si="110"/>
        <v>0.04</v>
      </c>
      <c r="J577" s="38">
        <f t="shared" si="111"/>
        <v>-3.8494439692044482E-3</v>
      </c>
    </row>
    <row r="578" spans="1:10" x14ac:dyDescent="0.2">
      <c r="A578" s="177"/>
      <c r="B578" s="143"/>
      <c r="C578" s="144"/>
      <c r="D578" s="143"/>
      <c r="E578" s="144"/>
      <c r="F578" s="145"/>
      <c r="G578" s="143"/>
      <c r="H578" s="144"/>
      <c r="I578" s="151"/>
      <c r="J578" s="152"/>
    </row>
    <row r="579" spans="1:10" s="139" customFormat="1" x14ac:dyDescent="0.2">
      <c r="A579" s="159" t="s">
        <v>97</v>
      </c>
      <c r="B579" s="65"/>
      <c r="C579" s="66"/>
      <c r="D579" s="65"/>
      <c r="E579" s="66"/>
      <c r="F579" s="67"/>
      <c r="G579" s="65"/>
      <c r="H579" s="66"/>
      <c r="I579" s="20"/>
      <c r="J579" s="21"/>
    </row>
    <row r="580" spans="1:10" x14ac:dyDescent="0.2">
      <c r="A580" s="158" t="s">
        <v>571</v>
      </c>
      <c r="B580" s="65">
        <v>58</v>
      </c>
      <c r="C580" s="66">
        <v>35</v>
      </c>
      <c r="D580" s="65">
        <v>221</v>
      </c>
      <c r="E580" s="66">
        <v>137</v>
      </c>
      <c r="F580" s="67"/>
      <c r="G580" s="65">
        <f>B580-C580</f>
        <v>23</v>
      </c>
      <c r="H580" s="66">
        <f>D580-E580</f>
        <v>84</v>
      </c>
      <c r="I580" s="20">
        <f>IF(C580=0, "-", IF(G580/C580&lt;10, G580/C580, "&gt;999%"))</f>
        <v>0.65714285714285714</v>
      </c>
      <c r="J580" s="21">
        <f>IF(E580=0, "-", IF(H580/E580&lt;10, H580/E580, "&gt;999%"))</f>
        <v>0.61313868613138689</v>
      </c>
    </row>
    <row r="581" spans="1:10" x14ac:dyDescent="0.2">
      <c r="A581" s="158" t="s">
        <v>558</v>
      </c>
      <c r="B581" s="65">
        <v>0</v>
      </c>
      <c r="C581" s="66">
        <v>1</v>
      </c>
      <c r="D581" s="65">
        <v>1</v>
      </c>
      <c r="E581" s="66">
        <v>6</v>
      </c>
      <c r="F581" s="67"/>
      <c r="G581" s="65">
        <f>B581-C581</f>
        <v>-1</v>
      </c>
      <c r="H581" s="66">
        <f>D581-E581</f>
        <v>-5</v>
      </c>
      <c r="I581" s="20">
        <f>IF(C581=0, "-", IF(G581/C581&lt;10, G581/C581, "&gt;999%"))</f>
        <v>-1</v>
      </c>
      <c r="J581" s="21">
        <f>IF(E581=0, "-", IF(H581/E581&lt;10, H581/E581, "&gt;999%"))</f>
        <v>-0.83333333333333337</v>
      </c>
    </row>
    <row r="582" spans="1:10" s="160" customFormat="1" x14ac:dyDescent="0.2">
      <c r="A582" s="178" t="s">
        <v>696</v>
      </c>
      <c r="B582" s="71">
        <v>58</v>
      </c>
      <c r="C582" s="72">
        <v>36</v>
      </c>
      <c r="D582" s="71">
        <v>222</v>
      </c>
      <c r="E582" s="72">
        <v>143</v>
      </c>
      <c r="F582" s="73"/>
      <c r="G582" s="71">
        <f>B582-C582</f>
        <v>22</v>
      </c>
      <c r="H582" s="72">
        <f>D582-E582</f>
        <v>79</v>
      </c>
      <c r="I582" s="37">
        <f>IF(C582=0, "-", IF(G582/C582&lt;10, G582/C582, "&gt;999%"))</f>
        <v>0.61111111111111116</v>
      </c>
      <c r="J582" s="38">
        <f>IF(E582=0, "-", IF(H582/E582&lt;10, H582/E582, "&gt;999%"))</f>
        <v>0.55244755244755239</v>
      </c>
    </row>
    <row r="583" spans="1:10" x14ac:dyDescent="0.2">
      <c r="A583" s="177"/>
      <c r="B583" s="143"/>
      <c r="C583" s="144"/>
      <c r="D583" s="143"/>
      <c r="E583" s="144"/>
      <c r="F583" s="145"/>
      <c r="G583" s="143"/>
      <c r="H583" s="144"/>
      <c r="I583" s="151"/>
      <c r="J583" s="152"/>
    </row>
    <row r="584" spans="1:10" s="139" customFormat="1" x14ac:dyDescent="0.2">
      <c r="A584" s="159" t="s">
        <v>98</v>
      </c>
      <c r="B584" s="65"/>
      <c r="C584" s="66"/>
      <c r="D584" s="65"/>
      <c r="E584" s="66"/>
      <c r="F584" s="67"/>
      <c r="G584" s="65"/>
      <c r="H584" s="66"/>
      <c r="I584" s="20"/>
      <c r="J584" s="21"/>
    </row>
    <row r="585" spans="1:10" x14ac:dyDescent="0.2">
      <c r="A585" s="158" t="s">
        <v>572</v>
      </c>
      <c r="B585" s="65">
        <v>2</v>
      </c>
      <c r="C585" s="66">
        <v>9</v>
      </c>
      <c r="D585" s="65">
        <v>29</v>
      </c>
      <c r="E585" s="66">
        <v>38</v>
      </c>
      <c r="F585" s="67"/>
      <c r="G585" s="65">
        <f>B585-C585</f>
        <v>-7</v>
      </c>
      <c r="H585" s="66">
        <f>D585-E585</f>
        <v>-9</v>
      </c>
      <c r="I585" s="20">
        <f>IF(C585=0, "-", IF(G585/C585&lt;10, G585/C585, "&gt;999%"))</f>
        <v>-0.77777777777777779</v>
      </c>
      <c r="J585" s="21">
        <f>IF(E585=0, "-", IF(H585/E585&lt;10, H585/E585, "&gt;999%"))</f>
        <v>-0.23684210526315788</v>
      </c>
    </row>
    <row r="586" spans="1:10" s="160" customFormat="1" x14ac:dyDescent="0.2">
      <c r="A586" s="165" t="s">
        <v>697</v>
      </c>
      <c r="B586" s="166">
        <v>2</v>
      </c>
      <c r="C586" s="167">
        <v>9</v>
      </c>
      <c r="D586" s="166">
        <v>29</v>
      </c>
      <c r="E586" s="167">
        <v>38</v>
      </c>
      <c r="F586" s="168"/>
      <c r="G586" s="166">
        <f>B586-C586</f>
        <v>-7</v>
      </c>
      <c r="H586" s="167">
        <f>D586-E586</f>
        <v>-9</v>
      </c>
      <c r="I586" s="169">
        <f>IF(C586=0, "-", IF(G586/C586&lt;10, G586/C586, "&gt;999%"))</f>
        <v>-0.77777777777777779</v>
      </c>
      <c r="J586" s="170">
        <f>IF(E586=0, "-", IF(H586/E586&lt;10, H586/E586, "&gt;999%"))</f>
        <v>-0.23684210526315788</v>
      </c>
    </row>
    <row r="587" spans="1:10" x14ac:dyDescent="0.2">
      <c r="A587" s="171"/>
      <c r="B587" s="172"/>
      <c r="C587" s="173"/>
      <c r="D587" s="172"/>
      <c r="E587" s="173"/>
      <c r="F587" s="174"/>
      <c r="G587" s="172"/>
      <c r="H587" s="173"/>
      <c r="I587" s="175"/>
      <c r="J587" s="176"/>
    </row>
    <row r="588" spans="1:10" x14ac:dyDescent="0.2">
      <c r="A588" s="27" t="s">
        <v>16</v>
      </c>
      <c r="B588" s="71">
        <f>SUM(B7:B587)/2</f>
        <v>32027</v>
      </c>
      <c r="C588" s="77">
        <f>SUM(C7:C587)/2</f>
        <v>34633</v>
      </c>
      <c r="D588" s="71">
        <f>SUM(D7:D587)/2</f>
        <v>169835</v>
      </c>
      <c r="E588" s="77">
        <f>SUM(E7:E587)/2</f>
        <v>181900</v>
      </c>
      <c r="F588" s="73"/>
      <c r="G588" s="71">
        <f>B588-C588</f>
        <v>-2606</v>
      </c>
      <c r="H588" s="72">
        <f>D588-E588</f>
        <v>-12065</v>
      </c>
      <c r="I588" s="37">
        <f>IF(C588=0, 0, G588/C588)</f>
        <v>-7.5246152513498685E-2</v>
      </c>
      <c r="J588" s="38">
        <f>IF(E588=0, 0, H588/E588)</f>
        <v>-6.6327652556349648E-2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10" manualBreakCount="10">
    <brk id="46" max="16383" man="1"/>
    <brk id="105" max="16383" man="1"/>
    <brk id="160" max="16383" man="1"/>
    <brk id="218" max="16383" man="1"/>
    <brk id="276" max="16383" man="1"/>
    <brk id="336" max="16383" man="1"/>
    <brk id="392" max="16383" man="1"/>
    <brk id="449" max="16383" man="1"/>
    <brk id="510" max="16383" man="1"/>
    <brk id="56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22.140625" bestFit="1"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109</v>
      </c>
      <c r="B2" s="202" t="s">
        <v>100</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2022</v>
      </c>
      <c r="C6" s="58">
        <f>B6-1</f>
        <v>2021</v>
      </c>
      <c r="D6" s="57">
        <f>B6</f>
        <v>2022</v>
      </c>
      <c r="E6" s="58">
        <f>C6</f>
        <v>2021</v>
      </c>
      <c r="F6" s="64"/>
      <c r="G6" s="57" t="s">
        <v>4</v>
      </c>
      <c r="H6" s="58" t="s">
        <v>2</v>
      </c>
      <c r="I6" s="57" t="s">
        <v>4</v>
      </c>
      <c r="J6" s="58" t="s">
        <v>2</v>
      </c>
    </row>
    <row r="7" spans="1:10" x14ac:dyDescent="0.2">
      <c r="A7" s="7" t="s">
        <v>110</v>
      </c>
      <c r="B7" s="65">
        <v>6488</v>
      </c>
      <c r="C7" s="66">
        <v>7890</v>
      </c>
      <c r="D7" s="65">
        <v>35255</v>
      </c>
      <c r="E7" s="66">
        <v>41956</v>
      </c>
      <c r="F7" s="67"/>
      <c r="G7" s="65">
        <f>B7-C7</f>
        <v>-1402</v>
      </c>
      <c r="H7" s="66">
        <f>D7-E7</f>
        <v>-6701</v>
      </c>
      <c r="I7" s="28">
        <f>IF(C7=0, "-", IF(G7/C7&lt;10, G7/C7*100, "&gt;999"))</f>
        <v>-17.769328263624843</v>
      </c>
      <c r="J7" s="29">
        <f>IF(E7=0, "-", IF(H7/E7&lt;10, H7/E7*100, "&gt;999"))</f>
        <v>-15.971493946038706</v>
      </c>
    </row>
    <row r="8" spans="1:10" x14ac:dyDescent="0.2">
      <c r="A8" s="7" t="s">
        <v>119</v>
      </c>
      <c r="B8" s="65">
        <v>16819</v>
      </c>
      <c r="C8" s="66">
        <v>17245</v>
      </c>
      <c r="D8" s="65">
        <v>89533</v>
      </c>
      <c r="E8" s="66">
        <v>93817</v>
      </c>
      <c r="F8" s="67"/>
      <c r="G8" s="65">
        <f>B8-C8</f>
        <v>-426</v>
      </c>
      <c r="H8" s="66">
        <f>D8-E8</f>
        <v>-4284</v>
      </c>
      <c r="I8" s="28">
        <f>IF(C8=0, "-", IF(G8/C8&lt;10, G8/C8*100, "&gt;999"))</f>
        <v>-2.4702812409394026</v>
      </c>
      <c r="J8" s="29">
        <f>IF(E8=0, "-", IF(H8/E8&lt;10, H8/E8*100, "&gt;999"))</f>
        <v>-4.5663365914493115</v>
      </c>
    </row>
    <row r="9" spans="1:10" x14ac:dyDescent="0.2">
      <c r="A9" s="7" t="s">
        <v>125</v>
      </c>
      <c r="B9" s="65">
        <v>7132</v>
      </c>
      <c r="C9" s="66">
        <v>7922</v>
      </c>
      <c r="D9" s="65">
        <v>38054</v>
      </c>
      <c r="E9" s="66">
        <v>39619</v>
      </c>
      <c r="F9" s="67"/>
      <c r="G9" s="65">
        <f>B9-C9</f>
        <v>-790</v>
      </c>
      <c r="H9" s="66">
        <f>D9-E9</f>
        <v>-1565</v>
      </c>
      <c r="I9" s="28">
        <f>IF(C9=0, "-", IF(G9/C9&lt;10, G9/C9*100, "&gt;999"))</f>
        <v>-9.9722292350416559</v>
      </c>
      <c r="J9" s="29">
        <f>IF(E9=0, "-", IF(H9/E9&lt;10, H9/E9*100, "&gt;999"))</f>
        <v>-3.9501249400540144</v>
      </c>
    </row>
    <row r="10" spans="1:10" x14ac:dyDescent="0.2">
      <c r="A10" s="7" t="s">
        <v>126</v>
      </c>
      <c r="B10" s="65">
        <v>1588</v>
      </c>
      <c r="C10" s="66">
        <v>1576</v>
      </c>
      <c r="D10" s="65">
        <v>6993</v>
      </c>
      <c r="E10" s="66">
        <v>6508</v>
      </c>
      <c r="F10" s="67"/>
      <c r="G10" s="65">
        <f>B10-C10</f>
        <v>12</v>
      </c>
      <c r="H10" s="66">
        <f>D10-E10</f>
        <v>485</v>
      </c>
      <c r="I10" s="28">
        <f>IF(C10=0, "-", IF(G10/C10&lt;10, G10/C10*100, "&gt;999"))</f>
        <v>0.76142131979695438</v>
      </c>
      <c r="J10" s="29">
        <f>IF(E10=0, "-", IF(H10/E10&lt;10, H10/E10*100, "&gt;999"))</f>
        <v>7.4523663183773818</v>
      </c>
    </row>
    <row r="11" spans="1:10" s="43" customFormat="1" x14ac:dyDescent="0.2">
      <c r="A11" s="27" t="s">
        <v>0</v>
      </c>
      <c r="B11" s="71">
        <f>SUM(B7:B10)</f>
        <v>32027</v>
      </c>
      <c r="C11" s="72">
        <f>SUM(C7:C10)</f>
        <v>34633</v>
      </c>
      <c r="D11" s="71">
        <f>SUM(D7:D10)</f>
        <v>169835</v>
      </c>
      <c r="E11" s="72">
        <f>SUM(E7:E10)</f>
        <v>181900</v>
      </c>
      <c r="F11" s="73"/>
      <c r="G11" s="71">
        <f>B11-C11</f>
        <v>-2606</v>
      </c>
      <c r="H11" s="72">
        <f>D11-E11</f>
        <v>-12065</v>
      </c>
      <c r="I11" s="44">
        <f>IF(C11=0, 0, G11/C11*100)</f>
        <v>-7.5246152513498687</v>
      </c>
      <c r="J11" s="45">
        <f>IF(E11=0, 0, H11/E11*100)</f>
        <v>-6.6327652556349648</v>
      </c>
    </row>
    <row r="13" spans="1:10" x14ac:dyDescent="0.2">
      <c r="A13" s="3"/>
      <c r="B13" s="196" t="s">
        <v>1</v>
      </c>
      <c r="C13" s="197"/>
      <c r="D13" s="196" t="s">
        <v>2</v>
      </c>
      <c r="E13" s="197"/>
      <c r="F13" s="59"/>
      <c r="G13" s="196" t="s">
        <v>3</v>
      </c>
      <c r="H13" s="200"/>
      <c r="I13" s="200"/>
      <c r="J13" s="197"/>
    </row>
    <row r="14" spans="1:10" x14ac:dyDescent="0.2">
      <c r="A14" s="7" t="s">
        <v>111</v>
      </c>
      <c r="B14" s="65">
        <v>30</v>
      </c>
      <c r="C14" s="66">
        <v>319</v>
      </c>
      <c r="D14" s="65">
        <v>1007</v>
      </c>
      <c r="E14" s="66">
        <v>1377</v>
      </c>
      <c r="F14" s="67"/>
      <c r="G14" s="65">
        <f t="shared" ref="G14:G34" si="0">B14-C14</f>
        <v>-289</v>
      </c>
      <c r="H14" s="66">
        <f t="shared" ref="H14:H34" si="1">D14-E14</f>
        <v>-370</v>
      </c>
      <c r="I14" s="28">
        <f t="shared" ref="I14:I33" si="2">IF(C14=0, "-", IF(G14/C14&lt;10, G14/C14*100, "&gt;999"))</f>
        <v>-90.595611285266457</v>
      </c>
      <c r="J14" s="29">
        <f t="shared" ref="J14:J33" si="3">IF(E14=0, "-", IF(H14/E14&lt;10, H14/E14*100, "&gt;999"))</f>
        <v>-26.870007262164126</v>
      </c>
    </row>
    <row r="15" spans="1:10" x14ac:dyDescent="0.2">
      <c r="A15" s="7" t="s">
        <v>112</v>
      </c>
      <c r="B15" s="65">
        <v>1470</v>
      </c>
      <c r="C15" s="66">
        <v>1588</v>
      </c>
      <c r="D15" s="65">
        <v>7977</v>
      </c>
      <c r="E15" s="66">
        <v>8493</v>
      </c>
      <c r="F15" s="67"/>
      <c r="G15" s="65">
        <f t="shared" si="0"/>
        <v>-118</v>
      </c>
      <c r="H15" s="66">
        <f t="shared" si="1"/>
        <v>-516</v>
      </c>
      <c r="I15" s="28">
        <f t="shared" si="2"/>
        <v>-7.4307304785894202</v>
      </c>
      <c r="J15" s="29">
        <f t="shared" si="3"/>
        <v>-6.075591663723066</v>
      </c>
    </row>
    <row r="16" spans="1:10" x14ac:dyDescent="0.2">
      <c r="A16" s="7" t="s">
        <v>113</v>
      </c>
      <c r="B16" s="65">
        <v>3116</v>
      </c>
      <c r="C16" s="66">
        <v>3985</v>
      </c>
      <c r="D16" s="65">
        <v>15402</v>
      </c>
      <c r="E16" s="66">
        <v>20882</v>
      </c>
      <c r="F16" s="67"/>
      <c r="G16" s="65">
        <f t="shared" si="0"/>
        <v>-869</v>
      </c>
      <c r="H16" s="66">
        <f t="shared" si="1"/>
        <v>-5480</v>
      </c>
      <c r="I16" s="28">
        <f t="shared" si="2"/>
        <v>-21.80677540777917</v>
      </c>
      <c r="J16" s="29">
        <f t="shared" si="3"/>
        <v>-26.242697059668611</v>
      </c>
    </row>
    <row r="17" spans="1:10" x14ac:dyDescent="0.2">
      <c r="A17" s="7" t="s">
        <v>114</v>
      </c>
      <c r="B17" s="65">
        <v>925</v>
      </c>
      <c r="C17" s="66">
        <v>1072</v>
      </c>
      <c r="D17" s="65">
        <v>6397</v>
      </c>
      <c r="E17" s="66">
        <v>5640</v>
      </c>
      <c r="F17" s="67"/>
      <c r="G17" s="65">
        <f t="shared" si="0"/>
        <v>-147</v>
      </c>
      <c r="H17" s="66">
        <f t="shared" si="1"/>
        <v>757</v>
      </c>
      <c r="I17" s="28">
        <f t="shared" si="2"/>
        <v>-13.712686567164178</v>
      </c>
      <c r="J17" s="29">
        <f t="shared" si="3"/>
        <v>13.421985815602838</v>
      </c>
    </row>
    <row r="18" spans="1:10" x14ac:dyDescent="0.2">
      <c r="A18" s="7" t="s">
        <v>115</v>
      </c>
      <c r="B18" s="65">
        <v>202</v>
      </c>
      <c r="C18" s="66">
        <v>190</v>
      </c>
      <c r="D18" s="65">
        <v>955</v>
      </c>
      <c r="E18" s="66">
        <v>1096</v>
      </c>
      <c r="F18" s="67"/>
      <c r="G18" s="65">
        <f t="shared" si="0"/>
        <v>12</v>
      </c>
      <c r="H18" s="66">
        <f t="shared" si="1"/>
        <v>-141</v>
      </c>
      <c r="I18" s="28">
        <f t="shared" si="2"/>
        <v>6.3157894736842106</v>
      </c>
      <c r="J18" s="29">
        <f t="shared" si="3"/>
        <v>-12.864963503649635</v>
      </c>
    </row>
    <row r="19" spans="1:10" x14ac:dyDescent="0.2">
      <c r="A19" s="7" t="s">
        <v>116</v>
      </c>
      <c r="B19" s="65">
        <v>20</v>
      </c>
      <c r="C19" s="66">
        <v>43</v>
      </c>
      <c r="D19" s="65">
        <v>131</v>
      </c>
      <c r="E19" s="66">
        <v>170</v>
      </c>
      <c r="F19" s="67"/>
      <c r="G19" s="65">
        <f t="shared" si="0"/>
        <v>-23</v>
      </c>
      <c r="H19" s="66">
        <f t="shared" si="1"/>
        <v>-39</v>
      </c>
      <c r="I19" s="28">
        <f t="shared" si="2"/>
        <v>-53.488372093023251</v>
      </c>
      <c r="J19" s="29">
        <f t="shared" si="3"/>
        <v>-22.941176470588236</v>
      </c>
    </row>
    <row r="20" spans="1:10" x14ac:dyDescent="0.2">
      <c r="A20" s="7" t="s">
        <v>117</v>
      </c>
      <c r="B20" s="65">
        <v>428</v>
      </c>
      <c r="C20" s="66">
        <v>311</v>
      </c>
      <c r="D20" s="65">
        <v>2063</v>
      </c>
      <c r="E20" s="66">
        <v>2294</v>
      </c>
      <c r="F20" s="67"/>
      <c r="G20" s="65">
        <f t="shared" si="0"/>
        <v>117</v>
      </c>
      <c r="H20" s="66">
        <f t="shared" si="1"/>
        <v>-231</v>
      </c>
      <c r="I20" s="28">
        <f t="shared" si="2"/>
        <v>37.620578778135048</v>
      </c>
      <c r="J20" s="29">
        <f t="shared" si="3"/>
        <v>-10.06974716652136</v>
      </c>
    </row>
    <row r="21" spans="1:10" x14ac:dyDescent="0.2">
      <c r="A21" s="7" t="s">
        <v>118</v>
      </c>
      <c r="B21" s="65">
        <v>297</v>
      </c>
      <c r="C21" s="66">
        <v>382</v>
      </c>
      <c r="D21" s="65">
        <v>1323</v>
      </c>
      <c r="E21" s="66">
        <v>2004</v>
      </c>
      <c r="F21" s="67"/>
      <c r="G21" s="65">
        <f t="shared" si="0"/>
        <v>-85</v>
      </c>
      <c r="H21" s="66">
        <f t="shared" si="1"/>
        <v>-681</v>
      </c>
      <c r="I21" s="28">
        <f t="shared" si="2"/>
        <v>-22.251308900523561</v>
      </c>
      <c r="J21" s="29">
        <f t="shared" si="3"/>
        <v>-33.982035928143709</v>
      </c>
    </row>
    <row r="22" spans="1:10" x14ac:dyDescent="0.2">
      <c r="A22" s="142" t="s">
        <v>120</v>
      </c>
      <c r="B22" s="143">
        <v>1789</v>
      </c>
      <c r="C22" s="144">
        <v>1624</v>
      </c>
      <c r="D22" s="143">
        <v>8652</v>
      </c>
      <c r="E22" s="144">
        <v>8910</v>
      </c>
      <c r="F22" s="145"/>
      <c r="G22" s="143">
        <f t="shared" si="0"/>
        <v>165</v>
      </c>
      <c r="H22" s="144">
        <f t="shared" si="1"/>
        <v>-258</v>
      </c>
      <c r="I22" s="146">
        <f t="shared" si="2"/>
        <v>10.160098522167488</v>
      </c>
      <c r="J22" s="147">
        <f t="shared" si="3"/>
        <v>-2.8956228956228958</v>
      </c>
    </row>
    <row r="23" spans="1:10" x14ac:dyDescent="0.2">
      <c r="A23" s="7" t="s">
        <v>121</v>
      </c>
      <c r="B23" s="65">
        <v>3699</v>
      </c>
      <c r="C23" s="66">
        <v>4805</v>
      </c>
      <c r="D23" s="65">
        <v>22247</v>
      </c>
      <c r="E23" s="66">
        <v>26257</v>
      </c>
      <c r="F23" s="67"/>
      <c r="G23" s="65">
        <f t="shared" si="0"/>
        <v>-1106</v>
      </c>
      <c r="H23" s="66">
        <f t="shared" si="1"/>
        <v>-4010</v>
      </c>
      <c r="I23" s="28">
        <f t="shared" si="2"/>
        <v>-23.017689906347556</v>
      </c>
      <c r="J23" s="29">
        <f t="shared" si="3"/>
        <v>-15.272117911414099</v>
      </c>
    </row>
    <row r="24" spans="1:10" x14ac:dyDescent="0.2">
      <c r="A24" s="7" t="s">
        <v>122</v>
      </c>
      <c r="B24" s="65">
        <v>6313</v>
      </c>
      <c r="C24" s="66">
        <v>5515</v>
      </c>
      <c r="D24" s="65">
        <v>33725</v>
      </c>
      <c r="E24" s="66">
        <v>32175</v>
      </c>
      <c r="F24" s="67"/>
      <c r="G24" s="65">
        <f t="shared" si="0"/>
        <v>798</v>
      </c>
      <c r="H24" s="66">
        <f t="shared" si="1"/>
        <v>1550</v>
      </c>
      <c r="I24" s="28">
        <f t="shared" si="2"/>
        <v>14.469628286491387</v>
      </c>
      <c r="J24" s="29">
        <f t="shared" si="3"/>
        <v>4.8174048174048174</v>
      </c>
    </row>
    <row r="25" spans="1:10" x14ac:dyDescent="0.2">
      <c r="A25" s="7" t="s">
        <v>123</v>
      </c>
      <c r="B25" s="65">
        <v>4241</v>
      </c>
      <c r="C25" s="66">
        <v>4787</v>
      </c>
      <c r="D25" s="65">
        <v>21746</v>
      </c>
      <c r="E25" s="66">
        <v>22265</v>
      </c>
      <c r="F25" s="67"/>
      <c r="G25" s="65">
        <f t="shared" si="0"/>
        <v>-546</v>
      </c>
      <c r="H25" s="66">
        <f t="shared" si="1"/>
        <v>-519</v>
      </c>
      <c r="I25" s="28">
        <f t="shared" si="2"/>
        <v>-11.405890954668894</v>
      </c>
      <c r="J25" s="29">
        <f t="shared" si="3"/>
        <v>-2.3310128003593085</v>
      </c>
    </row>
    <row r="26" spans="1:10" x14ac:dyDescent="0.2">
      <c r="A26" s="7" t="s">
        <v>124</v>
      </c>
      <c r="B26" s="65">
        <v>777</v>
      </c>
      <c r="C26" s="66">
        <v>514</v>
      </c>
      <c r="D26" s="65">
        <v>3163</v>
      </c>
      <c r="E26" s="66">
        <v>4210</v>
      </c>
      <c r="F26" s="67"/>
      <c r="G26" s="65">
        <f t="shared" si="0"/>
        <v>263</v>
      </c>
      <c r="H26" s="66">
        <f t="shared" si="1"/>
        <v>-1047</v>
      </c>
      <c r="I26" s="28">
        <f t="shared" si="2"/>
        <v>51.167315175097272</v>
      </c>
      <c r="J26" s="29">
        <f t="shared" si="3"/>
        <v>-24.86935866983373</v>
      </c>
    </row>
    <row r="27" spans="1:10" x14ac:dyDescent="0.2">
      <c r="A27" s="142" t="s">
        <v>127</v>
      </c>
      <c r="B27" s="143">
        <v>54</v>
      </c>
      <c r="C27" s="144">
        <v>54</v>
      </c>
      <c r="D27" s="143">
        <v>412</v>
      </c>
      <c r="E27" s="144">
        <v>374</v>
      </c>
      <c r="F27" s="145"/>
      <c r="G27" s="143">
        <f t="shared" si="0"/>
        <v>0</v>
      </c>
      <c r="H27" s="144">
        <f t="shared" si="1"/>
        <v>38</v>
      </c>
      <c r="I27" s="146">
        <f t="shared" si="2"/>
        <v>0</v>
      </c>
      <c r="J27" s="147">
        <f t="shared" si="3"/>
        <v>10.160427807486631</v>
      </c>
    </row>
    <row r="28" spans="1:10" x14ac:dyDescent="0.2">
      <c r="A28" s="7" t="s">
        <v>128</v>
      </c>
      <c r="B28" s="65">
        <v>4</v>
      </c>
      <c r="C28" s="66">
        <v>3</v>
      </c>
      <c r="D28" s="65">
        <v>18</v>
      </c>
      <c r="E28" s="66">
        <v>26</v>
      </c>
      <c r="F28" s="67"/>
      <c r="G28" s="65">
        <f t="shared" si="0"/>
        <v>1</v>
      </c>
      <c r="H28" s="66">
        <f t="shared" si="1"/>
        <v>-8</v>
      </c>
      <c r="I28" s="28">
        <f t="shared" si="2"/>
        <v>33.333333333333329</v>
      </c>
      <c r="J28" s="29">
        <f t="shared" si="3"/>
        <v>-30.76923076923077</v>
      </c>
    </row>
    <row r="29" spans="1:10" x14ac:dyDescent="0.2">
      <c r="A29" s="7" t="s">
        <v>129</v>
      </c>
      <c r="B29" s="65">
        <v>49</v>
      </c>
      <c r="C29" s="66">
        <v>48</v>
      </c>
      <c r="D29" s="65">
        <v>330</v>
      </c>
      <c r="E29" s="66">
        <v>276</v>
      </c>
      <c r="F29" s="67"/>
      <c r="G29" s="65">
        <f t="shared" si="0"/>
        <v>1</v>
      </c>
      <c r="H29" s="66">
        <f t="shared" si="1"/>
        <v>54</v>
      </c>
      <c r="I29" s="28">
        <f t="shared" si="2"/>
        <v>2.083333333333333</v>
      </c>
      <c r="J29" s="29">
        <f t="shared" si="3"/>
        <v>19.565217391304348</v>
      </c>
    </row>
    <row r="30" spans="1:10" x14ac:dyDescent="0.2">
      <c r="A30" s="7" t="s">
        <v>130</v>
      </c>
      <c r="B30" s="65">
        <v>870</v>
      </c>
      <c r="C30" s="66">
        <v>1059</v>
      </c>
      <c r="D30" s="65">
        <v>4337</v>
      </c>
      <c r="E30" s="66">
        <v>5196</v>
      </c>
      <c r="F30" s="67"/>
      <c r="G30" s="65">
        <f t="shared" si="0"/>
        <v>-189</v>
      </c>
      <c r="H30" s="66">
        <f t="shared" si="1"/>
        <v>-859</v>
      </c>
      <c r="I30" s="28">
        <f t="shared" si="2"/>
        <v>-17.847025495750707</v>
      </c>
      <c r="J30" s="29">
        <f t="shared" si="3"/>
        <v>-16.531947652040031</v>
      </c>
    </row>
    <row r="31" spans="1:10" x14ac:dyDescent="0.2">
      <c r="A31" s="7" t="s">
        <v>131</v>
      </c>
      <c r="B31" s="65">
        <v>1136</v>
      </c>
      <c r="C31" s="66">
        <v>885</v>
      </c>
      <c r="D31" s="65">
        <v>5381</v>
      </c>
      <c r="E31" s="66">
        <v>4713</v>
      </c>
      <c r="F31" s="67"/>
      <c r="G31" s="65">
        <f t="shared" si="0"/>
        <v>251</v>
      </c>
      <c r="H31" s="66">
        <f t="shared" si="1"/>
        <v>668</v>
      </c>
      <c r="I31" s="28">
        <f t="shared" si="2"/>
        <v>28.361581920903955</v>
      </c>
      <c r="J31" s="29">
        <f t="shared" si="3"/>
        <v>14.173562486738808</v>
      </c>
    </row>
    <row r="32" spans="1:10" x14ac:dyDescent="0.2">
      <c r="A32" s="7" t="s">
        <v>132</v>
      </c>
      <c r="B32" s="65">
        <v>5019</v>
      </c>
      <c r="C32" s="66">
        <v>5873</v>
      </c>
      <c r="D32" s="65">
        <v>27576</v>
      </c>
      <c r="E32" s="66">
        <v>29034</v>
      </c>
      <c r="F32" s="67"/>
      <c r="G32" s="65">
        <f t="shared" si="0"/>
        <v>-854</v>
      </c>
      <c r="H32" s="66">
        <f t="shared" si="1"/>
        <v>-1458</v>
      </c>
      <c r="I32" s="28">
        <f t="shared" si="2"/>
        <v>-14.541120381406436</v>
      </c>
      <c r="J32" s="29">
        <f t="shared" si="3"/>
        <v>-5.021698698078116</v>
      </c>
    </row>
    <row r="33" spans="1:10" x14ac:dyDescent="0.2">
      <c r="A33" s="142" t="s">
        <v>126</v>
      </c>
      <c r="B33" s="143">
        <v>1588</v>
      </c>
      <c r="C33" s="144">
        <v>1576</v>
      </c>
      <c r="D33" s="143">
        <v>6993</v>
      </c>
      <c r="E33" s="144">
        <v>6508</v>
      </c>
      <c r="F33" s="145"/>
      <c r="G33" s="143">
        <f t="shared" si="0"/>
        <v>12</v>
      </c>
      <c r="H33" s="144">
        <f t="shared" si="1"/>
        <v>485</v>
      </c>
      <c r="I33" s="146">
        <f t="shared" si="2"/>
        <v>0.76142131979695438</v>
      </c>
      <c r="J33" s="147">
        <f t="shared" si="3"/>
        <v>7.4523663183773818</v>
      </c>
    </row>
    <row r="34" spans="1:10" s="43" customFormat="1" x14ac:dyDescent="0.2">
      <c r="A34" s="27" t="s">
        <v>0</v>
      </c>
      <c r="B34" s="71">
        <f>SUM(B14:B33)</f>
        <v>32027</v>
      </c>
      <c r="C34" s="72">
        <f>SUM(C14:C33)</f>
        <v>34633</v>
      </c>
      <c r="D34" s="71">
        <f>SUM(D14:D33)</f>
        <v>169835</v>
      </c>
      <c r="E34" s="72">
        <f>SUM(E14:E33)</f>
        <v>181900</v>
      </c>
      <c r="F34" s="73"/>
      <c r="G34" s="71">
        <f t="shared" si="0"/>
        <v>-2606</v>
      </c>
      <c r="H34" s="72">
        <f t="shared" si="1"/>
        <v>-12065</v>
      </c>
      <c r="I34" s="44">
        <f>IF(C34=0, 0, G34/C34*100)</f>
        <v>-7.5246152513498687</v>
      </c>
      <c r="J34" s="45">
        <f>IF(E34=0, 0, H34/E34*100)</f>
        <v>-6.6327652556349648</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2022</v>
      </c>
      <c r="C38" s="58">
        <f>C6</f>
        <v>2021</v>
      </c>
      <c r="D38" s="57">
        <f>D6</f>
        <v>2022</v>
      </c>
      <c r="E38" s="58">
        <f>E6</f>
        <v>2021</v>
      </c>
      <c r="F38" s="64"/>
      <c r="G38" s="57" t="s">
        <v>4</v>
      </c>
      <c r="H38" s="58" t="s">
        <v>2</v>
      </c>
    </row>
    <row r="39" spans="1:10" x14ac:dyDescent="0.2">
      <c r="A39" s="7" t="s">
        <v>110</v>
      </c>
      <c r="B39" s="30">
        <f>$B$7/$B$11*100</f>
        <v>20.257907390639147</v>
      </c>
      <c r="C39" s="31">
        <f>$C$7/$C$11*100</f>
        <v>22.781739958998642</v>
      </c>
      <c r="D39" s="30">
        <f>$D$7/$D$11*100</f>
        <v>20.758383136573734</v>
      </c>
      <c r="E39" s="31">
        <f>$E$7/$E$11*100</f>
        <v>23.065420560747661</v>
      </c>
      <c r="F39" s="32"/>
      <c r="G39" s="30">
        <f>B39-C39</f>
        <v>-2.5238325683594951</v>
      </c>
      <c r="H39" s="31">
        <f>D39-E39</f>
        <v>-2.3070374241739273</v>
      </c>
    </row>
    <row r="40" spans="1:10" x14ac:dyDescent="0.2">
      <c r="A40" s="7" t="s">
        <v>119</v>
      </c>
      <c r="B40" s="30">
        <f>$B$8/$B$11*100</f>
        <v>52.515065413557316</v>
      </c>
      <c r="C40" s="31">
        <f>$C$8/$C$11*100</f>
        <v>49.793549504807558</v>
      </c>
      <c r="D40" s="30">
        <f>$D$8/$D$11*100</f>
        <v>52.717637707186384</v>
      </c>
      <c r="E40" s="31">
        <f>$E$8/$E$11*100</f>
        <v>51.576140736668499</v>
      </c>
      <c r="F40" s="32"/>
      <c r="G40" s="30">
        <f>B40-C40</f>
        <v>2.7215159087497582</v>
      </c>
      <c r="H40" s="31">
        <f>D40-E40</f>
        <v>1.1414969705178848</v>
      </c>
    </row>
    <row r="41" spans="1:10" x14ac:dyDescent="0.2">
      <c r="A41" s="7" t="s">
        <v>125</v>
      </c>
      <c r="B41" s="30">
        <f>$B$9/$B$11*100</f>
        <v>22.268710775283353</v>
      </c>
      <c r="C41" s="31">
        <f>$C$9/$C$11*100</f>
        <v>22.874137383420436</v>
      </c>
      <c r="D41" s="30">
        <f>$D$9/$D$11*100</f>
        <v>22.406453322342273</v>
      </c>
      <c r="E41" s="31">
        <f>$E$9/$E$11*100</f>
        <v>21.780648708081362</v>
      </c>
      <c r="F41" s="32"/>
      <c r="G41" s="30">
        <f>B41-C41</f>
        <v>-0.60542660813708338</v>
      </c>
      <c r="H41" s="31">
        <f>D41-E41</f>
        <v>0.62580461426091105</v>
      </c>
    </row>
    <row r="42" spans="1:10" x14ac:dyDescent="0.2">
      <c r="A42" s="7" t="s">
        <v>126</v>
      </c>
      <c r="B42" s="30">
        <f>$B$10/$B$11*100</f>
        <v>4.9583164205201857</v>
      </c>
      <c r="C42" s="31">
        <f>$C$10/$C$11*100</f>
        <v>4.5505731527733664</v>
      </c>
      <c r="D42" s="30">
        <f>$D$10/$D$11*100</f>
        <v>4.1175258338976057</v>
      </c>
      <c r="E42" s="31">
        <f>$E$10/$E$11*100</f>
        <v>3.5777899945024743</v>
      </c>
      <c r="F42" s="32"/>
      <c r="G42" s="30">
        <f>B42-C42</f>
        <v>0.40774326774681935</v>
      </c>
      <c r="H42" s="31">
        <f>D42-E42</f>
        <v>0.53973583939513148</v>
      </c>
    </row>
    <row r="43" spans="1:10" s="43" customFormat="1" x14ac:dyDescent="0.2">
      <c r="A43" s="27" t="s">
        <v>0</v>
      </c>
      <c r="B43" s="46">
        <f>SUM(B39:B42)</f>
        <v>100</v>
      </c>
      <c r="C43" s="47">
        <f>SUM(C39:C42)</f>
        <v>100</v>
      </c>
      <c r="D43" s="46">
        <f>SUM(D39:D42)</f>
        <v>100</v>
      </c>
      <c r="E43" s="47">
        <f>SUM(E39:E42)</f>
        <v>100</v>
      </c>
      <c r="F43" s="48"/>
      <c r="G43" s="46">
        <f>B43-C43</f>
        <v>0</v>
      </c>
      <c r="H43" s="47">
        <f>D43-E43</f>
        <v>0</v>
      </c>
    </row>
    <row r="45" spans="1:10" x14ac:dyDescent="0.2">
      <c r="A45" s="3"/>
      <c r="B45" s="196" t="s">
        <v>1</v>
      </c>
      <c r="C45" s="197"/>
      <c r="D45" s="196" t="s">
        <v>2</v>
      </c>
      <c r="E45" s="197"/>
      <c r="F45" s="59"/>
      <c r="G45" s="196" t="s">
        <v>9</v>
      </c>
      <c r="H45" s="197"/>
    </row>
    <row r="46" spans="1:10" x14ac:dyDescent="0.2">
      <c r="A46" s="7" t="s">
        <v>111</v>
      </c>
      <c r="B46" s="30">
        <f>$B$14/$B$34*100</f>
        <v>9.3670965123177324E-2</v>
      </c>
      <c r="C46" s="31">
        <f>$C$14/$C$34*100</f>
        <v>0.92108682470476133</v>
      </c>
      <c r="D46" s="30">
        <f>$D$14/$D$34*100</f>
        <v>0.5929284305355198</v>
      </c>
      <c r="E46" s="31">
        <f>$E$14/$E$34*100</f>
        <v>0.7570093457943925</v>
      </c>
      <c r="F46" s="32"/>
      <c r="G46" s="30">
        <f t="shared" ref="G46:G66" si="4">B46-C46</f>
        <v>-0.82741585958158403</v>
      </c>
      <c r="H46" s="31">
        <f t="shared" ref="H46:H66" si="5">D46-E46</f>
        <v>-0.16408091525887269</v>
      </c>
    </row>
    <row r="47" spans="1:10" x14ac:dyDescent="0.2">
      <c r="A47" s="7" t="s">
        <v>112</v>
      </c>
      <c r="B47" s="30">
        <f>$B$15/$B$34*100</f>
        <v>4.5898772910356884</v>
      </c>
      <c r="C47" s="31">
        <f>$C$15/$C$34*100</f>
        <v>4.5852221869315395</v>
      </c>
      <c r="D47" s="30">
        <f>$D$15/$D$34*100</f>
        <v>4.6969117084228813</v>
      </c>
      <c r="E47" s="31">
        <f>$E$15/$E$34*100</f>
        <v>4.6690489279824083</v>
      </c>
      <c r="F47" s="32"/>
      <c r="G47" s="30">
        <f t="shared" si="4"/>
        <v>4.6551041041489327E-3</v>
      </c>
      <c r="H47" s="31">
        <f t="shared" si="5"/>
        <v>2.7862780440472967E-2</v>
      </c>
    </row>
    <row r="48" spans="1:10" x14ac:dyDescent="0.2">
      <c r="A48" s="7" t="s">
        <v>113</v>
      </c>
      <c r="B48" s="30">
        <f>$B$16/$B$34*100</f>
        <v>9.7292909107940186</v>
      </c>
      <c r="C48" s="31">
        <f>$C$16/$C$34*100</f>
        <v>11.506366760026564</v>
      </c>
      <c r="D48" s="30">
        <f>$D$16/$D$34*100</f>
        <v>9.0688020725998761</v>
      </c>
      <c r="E48" s="31">
        <f>$E$16/$E$34*100</f>
        <v>11.479934029686641</v>
      </c>
      <c r="F48" s="32"/>
      <c r="G48" s="30">
        <f t="shared" si="4"/>
        <v>-1.7770758492325456</v>
      </c>
      <c r="H48" s="31">
        <f t="shared" si="5"/>
        <v>-2.4111319570867646</v>
      </c>
    </row>
    <row r="49" spans="1:8" x14ac:dyDescent="0.2">
      <c r="A49" s="7" t="s">
        <v>114</v>
      </c>
      <c r="B49" s="30">
        <f>$B$17/$B$34*100</f>
        <v>2.8881880912979674</v>
      </c>
      <c r="C49" s="31">
        <f>$C$17/$C$34*100</f>
        <v>3.0953137181301069</v>
      </c>
      <c r="D49" s="30">
        <f>$D$17/$D$34*100</f>
        <v>3.7665969911973387</v>
      </c>
      <c r="E49" s="31">
        <f>$E$17/$E$34*100</f>
        <v>3.1006047278724571</v>
      </c>
      <c r="F49" s="32"/>
      <c r="G49" s="30">
        <f t="shared" si="4"/>
        <v>-0.20712562683213953</v>
      </c>
      <c r="H49" s="31">
        <f t="shared" si="5"/>
        <v>0.66599226332488159</v>
      </c>
    </row>
    <row r="50" spans="1:8" x14ac:dyDescent="0.2">
      <c r="A50" s="7" t="s">
        <v>115</v>
      </c>
      <c r="B50" s="30">
        <f>$B$18/$B$34*100</f>
        <v>0.630717831829394</v>
      </c>
      <c r="C50" s="31">
        <f>$C$18/$C$34*100</f>
        <v>0.5486097075044033</v>
      </c>
      <c r="D50" s="30">
        <f>$D$18/$D$34*100</f>
        <v>0.5623104778167044</v>
      </c>
      <c r="E50" s="31">
        <f>$E$18/$E$34*100</f>
        <v>0.60252886201209455</v>
      </c>
      <c r="F50" s="32"/>
      <c r="G50" s="30">
        <f t="shared" si="4"/>
        <v>8.2108124324990706E-2</v>
      </c>
      <c r="H50" s="31">
        <f t="shared" si="5"/>
        <v>-4.0218384195390144E-2</v>
      </c>
    </row>
    <row r="51" spans="1:8" x14ac:dyDescent="0.2">
      <c r="A51" s="7" t="s">
        <v>116</v>
      </c>
      <c r="B51" s="30">
        <f>$B$19/$B$34*100</f>
        <v>6.2447310082118207E-2</v>
      </c>
      <c r="C51" s="31">
        <f>$C$19/$C$34*100</f>
        <v>0.12415903906678602</v>
      </c>
      <c r="D51" s="30">
        <f>$D$19/$D$34*100</f>
        <v>7.7133688580092438E-2</v>
      </c>
      <c r="E51" s="31">
        <f>$E$19/$E$34*100</f>
        <v>9.3457943925233655E-2</v>
      </c>
      <c r="F51" s="32"/>
      <c r="G51" s="30">
        <f t="shared" si="4"/>
        <v>-6.1711728984667813E-2</v>
      </c>
      <c r="H51" s="31">
        <f t="shared" si="5"/>
        <v>-1.6324255345141217E-2</v>
      </c>
    </row>
    <row r="52" spans="1:8" x14ac:dyDescent="0.2">
      <c r="A52" s="7" t="s">
        <v>117</v>
      </c>
      <c r="B52" s="30">
        <f>$B$20/$B$34*100</f>
        <v>1.3363724357573297</v>
      </c>
      <c r="C52" s="31">
        <f>$C$20/$C$34*100</f>
        <v>0.89798746859931278</v>
      </c>
      <c r="D52" s="30">
        <f>$D$20/$D$34*100</f>
        <v>1.2147083934406924</v>
      </c>
      <c r="E52" s="31">
        <f>$E$20/$E$34*100</f>
        <v>1.2611324903793293</v>
      </c>
      <c r="F52" s="32"/>
      <c r="G52" s="30">
        <f t="shared" si="4"/>
        <v>0.43838496715801689</v>
      </c>
      <c r="H52" s="31">
        <f t="shared" si="5"/>
        <v>-4.6424096938636916E-2</v>
      </c>
    </row>
    <row r="53" spans="1:8" x14ac:dyDescent="0.2">
      <c r="A53" s="7" t="s">
        <v>118</v>
      </c>
      <c r="B53" s="30">
        <f>$B$21/$B$34*100</f>
        <v>0.92734255471945559</v>
      </c>
      <c r="C53" s="31">
        <f>$C$21/$C$34*100</f>
        <v>1.1029942540351687</v>
      </c>
      <c r="D53" s="30">
        <f>$D$21/$D$34*100</f>
        <v>0.77899137398062834</v>
      </c>
      <c r="E53" s="31">
        <f>$E$21/$E$34*100</f>
        <v>1.1017042330951072</v>
      </c>
      <c r="F53" s="32"/>
      <c r="G53" s="30">
        <f t="shared" si="4"/>
        <v>-0.17565169931571312</v>
      </c>
      <c r="H53" s="31">
        <f t="shared" si="5"/>
        <v>-0.32271285911447889</v>
      </c>
    </row>
    <row r="54" spans="1:8" x14ac:dyDescent="0.2">
      <c r="A54" s="142" t="s">
        <v>120</v>
      </c>
      <c r="B54" s="148">
        <f>$B$22/$B$34*100</f>
        <v>5.5859118868454738</v>
      </c>
      <c r="C54" s="149">
        <f>$C$22/$C$34*100</f>
        <v>4.6891692894060579</v>
      </c>
      <c r="D54" s="148">
        <f>$D$22/$D$34*100</f>
        <v>5.0943562869844268</v>
      </c>
      <c r="E54" s="149">
        <f>$E$22/$E$34*100</f>
        <v>4.8982957669048925</v>
      </c>
      <c r="F54" s="150"/>
      <c r="G54" s="148">
        <f t="shared" si="4"/>
        <v>0.89674259743941587</v>
      </c>
      <c r="H54" s="149">
        <f t="shared" si="5"/>
        <v>0.19606052007953423</v>
      </c>
    </row>
    <row r="55" spans="1:8" x14ac:dyDescent="0.2">
      <c r="A55" s="7" t="s">
        <v>121</v>
      </c>
      <c r="B55" s="30">
        <f>$B$23/$B$34*100</f>
        <v>11.549629999687763</v>
      </c>
      <c r="C55" s="31">
        <f>$C$23/$C$34*100</f>
        <v>13.874050760835042</v>
      </c>
      <c r="D55" s="30">
        <f>$D$23/$D$34*100</f>
        <v>13.099184502605471</v>
      </c>
      <c r="E55" s="31">
        <f>$E$23/$E$34*100</f>
        <v>14.434854315557999</v>
      </c>
      <c r="F55" s="32"/>
      <c r="G55" s="30">
        <f t="shared" si="4"/>
        <v>-2.3244207611472785</v>
      </c>
      <c r="H55" s="31">
        <f t="shared" si="5"/>
        <v>-1.3356698129525277</v>
      </c>
    </row>
    <row r="56" spans="1:8" x14ac:dyDescent="0.2">
      <c r="A56" s="7" t="s">
        <v>122</v>
      </c>
      <c r="B56" s="30">
        <f>$B$24/$B$34*100</f>
        <v>19.711493427420614</v>
      </c>
      <c r="C56" s="31">
        <f>$C$24/$C$34*100</f>
        <v>15.924118615193603</v>
      </c>
      <c r="D56" s="30">
        <f>$D$24/$D$34*100</f>
        <v>19.857508758500899</v>
      </c>
      <c r="E56" s="31">
        <f>$E$24/$E$34*100</f>
        <v>17.688290269378779</v>
      </c>
      <c r="F56" s="32"/>
      <c r="G56" s="30">
        <f t="shared" si="4"/>
        <v>3.7873748122270108</v>
      </c>
      <c r="H56" s="31">
        <f t="shared" si="5"/>
        <v>2.1692184891221196</v>
      </c>
    </row>
    <row r="57" spans="1:8" x14ac:dyDescent="0.2">
      <c r="A57" s="7" t="s">
        <v>123</v>
      </c>
      <c r="B57" s="30">
        <f>$B$25/$B$34*100</f>
        <v>13.241952102913167</v>
      </c>
      <c r="C57" s="31">
        <f>$C$25/$C$34*100</f>
        <v>13.822077209597783</v>
      </c>
      <c r="D57" s="30">
        <f>$D$25/$D$34*100</f>
        <v>12.804192304295345</v>
      </c>
      <c r="E57" s="31">
        <f>$E$25/$E$34*100</f>
        <v>12.240241891148983</v>
      </c>
      <c r="F57" s="32"/>
      <c r="G57" s="30">
        <f t="shared" si="4"/>
        <v>-0.58012510668461559</v>
      </c>
      <c r="H57" s="31">
        <f t="shared" si="5"/>
        <v>0.56395041314636174</v>
      </c>
    </row>
    <row r="58" spans="1:8" x14ac:dyDescent="0.2">
      <c r="A58" s="7" t="s">
        <v>124</v>
      </c>
      <c r="B58" s="30">
        <f>$B$26/$B$34*100</f>
        <v>2.4260779966902923</v>
      </c>
      <c r="C58" s="31">
        <f>$C$26/$C$34*100</f>
        <v>1.48413362977507</v>
      </c>
      <c r="D58" s="30">
        <f>$D$26/$D$34*100</f>
        <v>1.8623958548002473</v>
      </c>
      <c r="E58" s="31">
        <f>$E$26/$E$34*100</f>
        <v>2.314458493677845</v>
      </c>
      <c r="F58" s="32"/>
      <c r="G58" s="30">
        <f t="shared" si="4"/>
        <v>0.94194436691522232</v>
      </c>
      <c r="H58" s="31">
        <f t="shared" si="5"/>
        <v>-0.45206263887759768</v>
      </c>
    </row>
    <row r="59" spans="1:8" x14ac:dyDescent="0.2">
      <c r="A59" s="142" t="s">
        <v>127</v>
      </c>
      <c r="B59" s="148">
        <f>$B$27/$B$34*100</f>
        <v>0.16860773722171918</v>
      </c>
      <c r="C59" s="149">
        <f>$C$27/$C$34*100</f>
        <v>0.15592065371177777</v>
      </c>
      <c r="D59" s="148">
        <f>$D$27/$D$34*100</f>
        <v>0.242588394618306</v>
      </c>
      <c r="E59" s="149">
        <f>$E$27/$E$34*100</f>
        <v>0.20560747663551401</v>
      </c>
      <c r="F59" s="150"/>
      <c r="G59" s="148">
        <f t="shared" si="4"/>
        <v>1.268708350994141E-2</v>
      </c>
      <c r="H59" s="149">
        <f t="shared" si="5"/>
        <v>3.6980917982791989E-2</v>
      </c>
    </row>
    <row r="60" spans="1:8" x14ac:dyDescent="0.2">
      <c r="A60" s="7" t="s">
        <v>128</v>
      </c>
      <c r="B60" s="30">
        <f>$B$28/$B$34*100</f>
        <v>1.2489462016423642E-2</v>
      </c>
      <c r="C60" s="31">
        <f>$C$28/$C$34*100</f>
        <v>8.6622585395432113E-3</v>
      </c>
      <c r="D60" s="30">
        <f>$D$28/$D$34*100</f>
        <v>1.0598522094974534E-2</v>
      </c>
      <c r="E60" s="31">
        <f>$E$28/$E$34*100</f>
        <v>1.4293567894447499E-2</v>
      </c>
      <c r="F60" s="32"/>
      <c r="G60" s="30">
        <f t="shared" si="4"/>
        <v>3.8272034768804305E-3</v>
      </c>
      <c r="H60" s="31">
        <f t="shared" si="5"/>
        <v>-3.6950457994729645E-3</v>
      </c>
    </row>
    <row r="61" spans="1:8" x14ac:dyDescent="0.2">
      <c r="A61" s="7" t="s">
        <v>129</v>
      </c>
      <c r="B61" s="30">
        <f>$B$29/$B$34*100</f>
        <v>0.15299590970118962</v>
      </c>
      <c r="C61" s="31">
        <f>$C$29/$C$34*100</f>
        <v>0.13859613663269138</v>
      </c>
      <c r="D61" s="30">
        <f>$D$29/$D$34*100</f>
        <v>0.19430623840786646</v>
      </c>
      <c r="E61" s="31">
        <f>$E$29/$E$34*100</f>
        <v>0.15173172072567345</v>
      </c>
      <c r="F61" s="32"/>
      <c r="G61" s="30">
        <f t="shared" si="4"/>
        <v>1.4399773068498239E-2</v>
      </c>
      <c r="H61" s="31">
        <f t="shared" si="5"/>
        <v>4.2574517682193003E-2</v>
      </c>
    </row>
    <row r="62" spans="1:8" x14ac:dyDescent="0.2">
      <c r="A62" s="7" t="s">
        <v>130</v>
      </c>
      <c r="B62" s="30">
        <f>$B$30/$B$34*100</f>
        <v>2.716457988572142</v>
      </c>
      <c r="C62" s="31">
        <f>$C$30/$C$34*100</f>
        <v>3.0577772644587533</v>
      </c>
      <c r="D62" s="30">
        <f>$D$30/$D$34*100</f>
        <v>2.5536550181058089</v>
      </c>
      <c r="E62" s="31">
        <f>$E$30/$E$34*100</f>
        <v>2.8565145684441999</v>
      </c>
      <c r="F62" s="32"/>
      <c r="G62" s="30">
        <f t="shared" si="4"/>
        <v>-0.34131927588661126</v>
      </c>
      <c r="H62" s="31">
        <f t="shared" si="5"/>
        <v>-0.30285955033839107</v>
      </c>
    </row>
    <row r="63" spans="1:8" x14ac:dyDescent="0.2">
      <c r="A63" s="7" t="s">
        <v>131</v>
      </c>
      <c r="B63" s="30">
        <f>$B$31/$B$34*100</f>
        <v>3.5470072126643144</v>
      </c>
      <c r="C63" s="31">
        <f>$C$31/$C$34*100</f>
        <v>2.5553662691652468</v>
      </c>
      <c r="D63" s="30">
        <f>$D$31/$D$34*100</f>
        <v>3.1683692996143313</v>
      </c>
      <c r="E63" s="31">
        <f>$E$31/$E$34*100</f>
        <v>2.5909840571742717</v>
      </c>
      <c r="F63" s="32"/>
      <c r="G63" s="30">
        <f t="shared" si="4"/>
        <v>0.99164094349906762</v>
      </c>
      <c r="H63" s="31">
        <f t="shared" si="5"/>
        <v>0.57738524244005962</v>
      </c>
    </row>
    <row r="64" spans="1:8" x14ac:dyDescent="0.2">
      <c r="A64" s="7" t="s">
        <v>132</v>
      </c>
      <c r="B64" s="30">
        <f>$B$32/$B$34*100</f>
        <v>15.671152465107566</v>
      </c>
      <c r="C64" s="31">
        <f>$C$32/$C$34*100</f>
        <v>16.957814800912423</v>
      </c>
      <c r="D64" s="30">
        <f>$D$32/$D$34*100</f>
        <v>16.236935849500984</v>
      </c>
      <c r="E64" s="31">
        <f>$E$32/$E$34*100</f>
        <v>15.961517317207258</v>
      </c>
      <c r="F64" s="32"/>
      <c r="G64" s="30">
        <f t="shared" si="4"/>
        <v>-1.2866623358048574</v>
      </c>
      <c r="H64" s="31">
        <f t="shared" si="5"/>
        <v>0.2754185322937257</v>
      </c>
    </row>
    <row r="65" spans="1:8" x14ac:dyDescent="0.2">
      <c r="A65" s="142" t="s">
        <v>126</v>
      </c>
      <c r="B65" s="148">
        <f>$B$33/$B$34*100</f>
        <v>4.9583164205201857</v>
      </c>
      <c r="C65" s="149">
        <f>$C$33/$C$34*100</f>
        <v>4.5505731527733664</v>
      </c>
      <c r="D65" s="148">
        <f>$D$33/$D$34*100</f>
        <v>4.1175258338976057</v>
      </c>
      <c r="E65" s="149">
        <f>$E$33/$E$34*100</f>
        <v>3.5777899945024743</v>
      </c>
      <c r="F65" s="150"/>
      <c r="G65" s="148">
        <f t="shared" si="4"/>
        <v>0.40774326774681935</v>
      </c>
      <c r="H65" s="149">
        <f t="shared" si="5"/>
        <v>0.53973583939513148</v>
      </c>
    </row>
    <row r="66" spans="1:8" s="43" customFormat="1" x14ac:dyDescent="0.2">
      <c r="A66" s="27" t="s">
        <v>0</v>
      </c>
      <c r="B66" s="46">
        <f>SUM(B46:B65)</f>
        <v>100</v>
      </c>
      <c r="C66" s="47">
        <f>SUM(C46:C65)</f>
        <v>99.999999999999986</v>
      </c>
      <c r="D66" s="46">
        <f>SUM(D46:D65)</f>
        <v>99.999999999999986</v>
      </c>
      <c r="E66" s="47">
        <f>SUM(E46:E65)</f>
        <v>100</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5"/>
  <sheetViews>
    <sheetView tabSelected="1"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109</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2022</v>
      </c>
      <c r="C5" s="58">
        <f>B5-1</f>
        <v>2021</v>
      </c>
      <c r="D5" s="57">
        <f>B5</f>
        <v>2022</v>
      </c>
      <c r="E5" s="58">
        <f>C5</f>
        <v>2021</v>
      </c>
      <c r="F5" s="64"/>
      <c r="G5" s="57" t="s">
        <v>4</v>
      </c>
      <c r="H5" s="58" t="s">
        <v>2</v>
      </c>
      <c r="I5" s="57" t="s">
        <v>4</v>
      </c>
      <c r="J5" s="58" t="s">
        <v>2</v>
      </c>
    </row>
    <row r="6" spans="1:10" x14ac:dyDescent="0.2">
      <c r="A6" s="7" t="s">
        <v>31</v>
      </c>
      <c r="B6" s="65">
        <v>14</v>
      </c>
      <c r="C6" s="66">
        <v>15</v>
      </c>
      <c r="D6" s="65">
        <v>75</v>
      </c>
      <c r="E6" s="66">
        <v>74</v>
      </c>
      <c r="F6" s="67"/>
      <c r="G6" s="65">
        <f t="shared" ref="G6:G37" si="0">B6-C6</f>
        <v>-1</v>
      </c>
      <c r="H6" s="66">
        <f t="shared" ref="H6:H37" si="1">D6-E6</f>
        <v>1</v>
      </c>
      <c r="I6" s="20">
        <f t="shared" ref="I6:I37" si="2">IF(C6=0, "-", IF(G6/C6&lt;10, G6/C6, "&gt;999%"))</f>
        <v>-6.6666666666666666E-2</v>
      </c>
      <c r="J6" s="21">
        <f t="shared" ref="J6:J37" si="3">IF(E6=0, "-", IF(H6/E6&lt;10, H6/E6, "&gt;999%"))</f>
        <v>1.3513513513513514E-2</v>
      </c>
    </row>
    <row r="7" spans="1:10" x14ac:dyDescent="0.2">
      <c r="A7" s="7" t="s">
        <v>32</v>
      </c>
      <c r="B7" s="65">
        <v>0</v>
      </c>
      <c r="C7" s="66">
        <v>0</v>
      </c>
      <c r="D7" s="65">
        <v>1</v>
      </c>
      <c r="E7" s="66">
        <v>1</v>
      </c>
      <c r="F7" s="67"/>
      <c r="G7" s="65">
        <f t="shared" si="0"/>
        <v>0</v>
      </c>
      <c r="H7" s="66">
        <f t="shared" si="1"/>
        <v>0</v>
      </c>
      <c r="I7" s="20" t="str">
        <f t="shared" si="2"/>
        <v>-</v>
      </c>
      <c r="J7" s="21">
        <f t="shared" si="3"/>
        <v>0</v>
      </c>
    </row>
    <row r="8" spans="1:10" x14ac:dyDescent="0.2">
      <c r="A8" s="7" t="s">
        <v>33</v>
      </c>
      <c r="B8" s="65">
        <v>7</v>
      </c>
      <c r="C8" s="66">
        <v>2</v>
      </c>
      <c r="D8" s="65">
        <v>24</v>
      </c>
      <c r="E8" s="66">
        <v>28</v>
      </c>
      <c r="F8" s="67"/>
      <c r="G8" s="65">
        <f t="shared" si="0"/>
        <v>5</v>
      </c>
      <c r="H8" s="66">
        <f t="shared" si="1"/>
        <v>-4</v>
      </c>
      <c r="I8" s="20">
        <f t="shared" si="2"/>
        <v>2.5</v>
      </c>
      <c r="J8" s="21">
        <f t="shared" si="3"/>
        <v>-0.14285714285714285</v>
      </c>
    </row>
    <row r="9" spans="1:10" x14ac:dyDescent="0.2">
      <c r="A9" s="7" t="s">
        <v>34</v>
      </c>
      <c r="B9" s="65">
        <v>788</v>
      </c>
      <c r="C9" s="66">
        <v>649</v>
      </c>
      <c r="D9" s="65">
        <v>2819</v>
      </c>
      <c r="E9" s="66">
        <v>4128</v>
      </c>
      <c r="F9" s="67"/>
      <c r="G9" s="65">
        <f t="shared" si="0"/>
        <v>139</v>
      </c>
      <c r="H9" s="66">
        <f t="shared" si="1"/>
        <v>-1309</v>
      </c>
      <c r="I9" s="20">
        <f t="shared" si="2"/>
        <v>0.21417565485362094</v>
      </c>
      <c r="J9" s="21">
        <f t="shared" si="3"/>
        <v>-0.31710271317829458</v>
      </c>
    </row>
    <row r="10" spans="1:10" x14ac:dyDescent="0.2">
      <c r="A10" s="7" t="s">
        <v>35</v>
      </c>
      <c r="B10" s="65">
        <v>6</v>
      </c>
      <c r="C10" s="66">
        <v>8</v>
      </c>
      <c r="D10" s="65">
        <v>37</v>
      </c>
      <c r="E10" s="66">
        <v>39</v>
      </c>
      <c r="F10" s="67"/>
      <c r="G10" s="65">
        <f t="shared" si="0"/>
        <v>-2</v>
      </c>
      <c r="H10" s="66">
        <f t="shared" si="1"/>
        <v>-2</v>
      </c>
      <c r="I10" s="20">
        <f t="shared" si="2"/>
        <v>-0.25</v>
      </c>
      <c r="J10" s="21">
        <f t="shared" si="3"/>
        <v>-5.128205128205128E-2</v>
      </c>
    </row>
    <row r="11" spans="1:10" x14ac:dyDescent="0.2">
      <c r="A11" s="7" t="s">
        <v>36</v>
      </c>
      <c r="B11" s="65">
        <v>965</v>
      </c>
      <c r="C11" s="66">
        <v>1105</v>
      </c>
      <c r="D11" s="65">
        <v>4209</v>
      </c>
      <c r="E11" s="66">
        <v>4913</v>
      </c>
      <c r="F11" s="67"/>
      <c r="G11" s="65">
        <f t="shared" si="0"/>
        <v>-140</v>
      </c>
      <c r="H11" s="66">
        <f t="shared" si="1"/>
        <v>-704</v>
      </c>
      <c r="I11" s="20">
        <f t="shared" si="2"/>
        <v>-0.12669683257918551</v>
      </c>
      <c r="J11" s="21">
        <f t="shared" si="3"/>
        <v>-0.14329330348056177</v>
      </c>
    </row>
    <row r="12" spans="1:10" x14ac:dyDescent="0.2">
      <c r="A12" s="7" t="s">
        <v>37</v>
      </c>
      <c r="B12" s="65">
        <v>36</v>
      </c>
      <c r="C12" s="66">
        <v>76</v>
      </c>
      <c r="D12" s="65">
        <v>279</v>
      </c>
      <c r="E12" s="66">
        <v>264</v>
      </c>
      <c r="F12" s="67"/>
      <c r="G12" s="65">
        <f t="shared" si="0"/>
        <v>-40</v>
      </c>
      <c r="H12" s="66">
        <f t="shared" si="1"/>
        <v>15</v>
      </c>
      <c r="I12" s="20">
        <f t="shared" si="2"/>
        <v>-0.52631578947368418</v>
      </c>
      <c r="J12" s="21">
        <f t="shared" si="3"/>
        <v>5.6818181818181816E-2</v>
      </c>
    </row>
    <row r="13" spans="1:10" x14ac:dyDescent="0.2">
      <c r="A13" s="7" t="s">
        <v>38</v>
      </c>
      <c r="B13" s="65">
        <v>7</v>
      </c>
      <c r="C13" s="66">
        <v>7</v>
      </c>
      <c r="D13" s="65">
        <v>47</v>
      </c>
      <c r="E13" s="66">
        <v>43</v>
      </c>
      <c r="F13" s="67"/>
      <c r="G13" s="65">
        <f t="shared" si="0"/>
        <v>0</v>
      </c>
      <c r="H13" s="66">
        <f t="shared" si="1"/>
        <v>4</v>
      </c>
      <c r="I13" s="20">
        <f t="shared" si="2"/>
        <v>0</v>
      </c>
      <c r="J13" s="21">
        <f t="shared" si="3"/>
        <v>9.3023255813953487E-2</v>
      </c>
    </row>
    <row r="14" spans="1:10" x14ac:dyDescent="0.2">
      <c r="A14" s="7" t="s">
        <v>39</v>
      </c>
      <c r="B14" s="65">
        <v>3</v>
      </c>
      <c r="C14" s="66">
        <v>16</v>
      </c>
      <c r="D14" s="65">
        <v>45</v>
      </c>
      <c r="E14" s="66">
        <v>34</v>
      </c>
      <c r="F14" s="67"/>
      <c r="G14" s="65">
        <f t="shared" si="0"/>
        <v>-13</v>
      </c>
      <c r="H14" s="66">
        <f t="shared" si="1"/>
        <v>11</v>
      </c>
      <c r="I14" s="20">
        <f t="shared" si="2"/>
        <v>-0.8125</v>
      </c>
      <c r="J14" s="21">
        <f t="shared" si="3"/>
        <v>0.3235294117647059</v>
      </c>
    </row>
    <row r="15" spans="1:10" x14ac:dyDescent="0.2">
      <c r="A15" s="7" t="s">
        <v>42</v>
      </c>
      <c r="B15" s="65">
        <v>5</v>
      </c>
      <c r="C15" s="66">
        <v>3</v>
      </c>
      <c r="D15" s="65">
        <v>34</v>
      </c>
      <c r="E15" s="66">
        <v>29</v>
      </c>
      <c r="F15" s="67"/>
      <c r="G15" s="65">
        <f t="shared" si="0"/>
        <v>2</v>
      </c>
      <c r="H15" s="66">
        <f t="shared" si="1"/>
        <v>5</v>
      </c>
      <c r="I15" s="20">
        <f t="shared" si="2"/>
        <v>0.66666666666666663</v>
      </c>
      <c r="J15" s="21">
        <f t="shared" si="3"/>
        <v>0.17241379310344829</v>
      </c>
    </row>
    <row r="16" spans="1:10" x14ac:dyDescent="0.2">
      <c r="A16" s="7" t="s">
        <v>43</v>
      </c>
      <c r="B16" s="65">
        <v>7</v>
      </c>
      <c r="C16" s="66">
        <v>22</v>
      </c>
      <c r="D16" s="65">
        <v>98</v>
      </c>
      <c r="E16" s="66">
        <v>95</v>
      </c>
      <c r="F16" s="67"/>
      <c r="G16" s="65">
        <f t="shared" si="0"/>
        <v>-15</v>
      </c>
      <c r="H16" s="66">
        <f t="shared" si="1"/>
        <v>3</v>
      </c>
      <c r="I16" s="20">
        <f t="shared" si="2"/>
        <v>-0.68181818181818177</v>
      </c>
      <c r="J16" s="21">
        <f t="shared" si="3"/>
        <v>3.1578947368421054E-2</v>
      </c>
    </row>
    <row r="17" spans="1:10" x14ac:dyDescent="0.2">
      <c r="A17" s="7" t="s">
        <v>44</v>
      </c>
      <c r="B17" s="65">
        <v>21</v>
      </c>
      <c r="C17" s="66">
        <v>14</v>
      </c>
      <c r="D17" s="65">
        <v>129</v>
      </c>
      <c r="E17" s="66">
        <v>160</v>
      </c>
      <c r="F17" s="67"/>
      <c r="G17" s="65">
        <f t="shared" si="0"/>
        <v>7</v>
      </c>
      <c r="H17" s="66">
        <f t="shared" si="1"/>
        <v>-31</v>
      </c>
      <c r="I17" s="20">
        <f t="shared" si="2"/>
        <v>0.5</v>
      </c>
      <c r="J17" s="21">
        <f t="shared" si="3"/>
        <v>-0.19375000000000001</v>
      </c>
    </row>
    <row r="18" spans="1:10" x14ac:dyDescent="0.2">
      <c r="A18" s="7" t="s">
        <v>45</v>
      </c>
      <c r="B18" s="65">
        <v>1349</v>
      </c>
      <c r="C18" s="66">
        <v>2249</v>
      </c>
      <c r="D18" s="65">
        <v>7433</v>
      </c>
      <c r="E18" s="66">
        <v>10339</v>
      </c>
      <c r="F18" s="67"/>
      <c r="G18" s="65">
        <f t="shared" si="0"/>
        <v>-900</v>
      </c>
      <c r="H18" s="66">
        <f t="shared" si="1"/>
        <v>-2906</v>
      </c>
      <c r="I18" s="20">
        <f t="shared" si="2"/>
        <v>-0.4001778568252557</v>
      </c>
      <c r="J18" s="21">
        <f t="shared" si="3"/>
        <v>-0.28107167037431086</v>
      </c>
    </row>
    <row r="19" spans="1:10" x14ac:dyDescent="0.2">
      <c r="A19" s="7" t="s">
        <v>48</v>
      </c>
      <c r="B19" s="65">
        <v>53</v>
      </c>
      <c r="C19" s="66">
        <v>65</v>
      </c>
      <c r="D19" s="65">
        <v>229</v>
      </c>
      <c r="E19" s="66">
        <v>187</v>
      </c>
      <c r="F19" s="67"/>
      <c r="G19" s="65">
        <f t="shared" si="0"/>
        <v>-12</v>
      </c>
      <c r="H19" s="66">
        <f t="shared" si="1"/>
        <v>42</v>
      </c>
      <c r="I19" s="20">
        <f t="shared" si="2"/>
        <v>-0.18461538461538463</v>
      </c>
      <c r="J19" s="21">
        <f t="shared" si="3"/>
        <v>0.22459893048128343</v>
      </c>
    </row>
    <row r="20" spans="1:10" x14ac:dyDescent="0.2">
      <c r="A20" s="7" t="s">
        <v>49</v>
      </c>
      <c r="B20" s="65">
        <v>689</v>
      </c>
      <c r="C20" s="66">
        <v>626</v>
      </c>
      <c r="D20" s="65">
        <v>2391</v>
      </c>
      <c r="E20" s="66">
        <v>2346</v>
      </c>
      <c r="F20" s="67"/>
      <c r="G20" s="65">
        <f t="shared" si="0"/>
        <v>63</v>
      </c>
      <c r="H20" s="66">
        <f t="shared" si="1"/>
        <v>45</v>
      </c>
      <c r="I20" s="20">
        <f t="shared" si="2"/>
        <v>0.10063897763578275</v>
      </c>
      <c r="J20" s="21">
        <f t="shared" si="3"/>
        <v>1.9181585677749361E-2</v>
      </c>
    </row>
    <row r="21" spans="1:10" x14ac:dyDescent="0.2">
      <c r="A21" s="7" t="s">
        <v>51</v>
      </c>
      <c r="B21" s="65">
        <v>323</v>
      </c>
      <c r="C21" s="66">
        <v>365</v>
      </c>
      <c r="D21" s="65">
        <v>2389</v>
      </c>
      <c r="E21" s="66">
        <v>3719</v>
      </c>
      <c r="F21" s="67"/>
      <c r="G21" s="65">
        <f t="shared" si="0"/>
        <v>-42</v>
      </c>
      <c r="H21" s="66">
        <f t="shared" si="1"/>
        <v>-1330</v>
      </c>
      <c r="I21" s="20">
        <f t="shared" si="2"/>
        <v>-0.11506849315068493</v>
      </c>
      <c r="J21" s="21">
        <f t="shared" si="3"/>
        <v>-0.35762301694003762</v>
      </c>
    </row>
    <row r="22" spans="1:10" x14ac:dyDescent="0.2">
      <c r="A22" s="7" t="s">
        <v>52</v>
      </c>
      <c r="B22" s="65">
        <v>2689</v>
      </c>
      <c r="C22" s="66">
        <v>2335</v>
      </c>
      <c r="D22" s="65">
        <v>12403</v>
      </c>
      <c r="E22" s="66">
        <v>12378</v>
      </c>
      <c r="F22" s="67"/>
      <c r="G22" s="65">
        <f t="shared" si="0"/>
        <v>354</v>
      </c>
      <c r="H22" s="66">
        <f t="shared" si="1"/>
        <v>25</v>
      </c>
      <c r="I22" s="20">
        <f t="shared" si="2"/>
        <v>0.15160599571734476</v>
      </c>
      <c r="J22" s="21">
        <f t="shared" si="3"/>
        <v>2.0197123929552433E-3</v>
      </c>
    </row>
    <row r="23" spans="1:10" x14ac:dyDescent="0.2">
      <c r="A23" s="7" t="s">
        <v>56</v>
      </c>
      <c r="B23" s="65">
        <v>974</v>
      </c>
      <c r="C23" s="66">
        <v>1109</v>
      </c>
      <c r="D23" s="65">
        <v>5278</v>
      </c>
      <c r="E23" s="66">
        <v>5394</v>
      </c>
      <c r="F23" s="67"/>
      <c r="G23" s="65">
        <f t="shared" si="0"/>
        <v>-135</v>
      </c>
      <c r="H23" s="66">
        <f t="shared" si="1"/>
        <v>-116</v>
      </c>
      <c r="I23" s="20">
        <f t="shared" si="2"/>
        <v>-0.12173128944995491</v>
      </c>
      <c r="J23" s="21">
        <f t="shared" si="3"/>
        <v>-2.1505376344086023E-2</v>
      </c>
    </row>
    <row r="24" spans="1:10" x14ac:dyDescent="0.2">
      <c r="A24" s="7" t="s">
        <v>57</v>
      </c>
      <c r="B24" s="65">
        <v>1</v>
      </c>
      <c r="C24" s="66">
        <v>0</v>
      </c>
      <c r="D24" s="65">
        <v>2</v>
      </c>
      <c r="E24" s="66">
        <v>0</v>
      </c>
      <c r="F24" s="67"/>
      <c r="G24" s="65">
        <f t="shared" si="0"/>
        <v>1</v>
      </c>
      <c r="H24" s="66">
        <f t="shared" si="1"/>
        <v>2</v>
      </c>
      <c r="I24" s="20" t="str">
        <f t="shared" si="2"/>
        <v>-</v>
      </c>
      <c r="J24" s="21" t="str">
        <f t="shared" si="3"/>
        <v>-</v>
      </c>
    </row>
    <row r="25" spans="1:10" x14ac:dyDescent="0.2">
      <c r="A25" s="7" t="s">
        <v>59</v>
      </c>
      <c r="B25" s="65">
        <v>21</v>
      </c>
      <c r="C25" s="66">
        <v>92</v>
      </c>
      <c r="D25" s="65">
        <v>149</v>
      </c>
      <c r="E25" s="66">
        <v>278</v>
      </c>
      <c r="F25" s="67"/>
      <c r="G25" s="65">
        <f t="shared" si="0"/>
        <v>-71</v>
      </c>
      <c r="H25" s="66">
        <f t="shared" si="1"/>
        <v>-129</v>
      </c>
      <c r="I25" s="20">
        <f t="shared" si="2"/>
        <v>-0.77173913043478259</v>
      </c>
      <c r="J25" s="21">
        <f t="shared" si="3"/>
        <v>-0.46402877697841727</v>
      </c>
    </row>
    <row r="26" spans="1:10" x14ac:dyDescent="0.2">
      <c r="A26" s="7" t="s">
        <v>60</v>
      </c>
      <c r="B26" s="65">
        <v>199</v>
      </c>
      <c r="C26" s="66">
        <v>273</v>
      </c>
      <c r="D26" s="65">
        <v>1017</v>
      </c>
      <c r="E26" s="66">
        <v>1276</v>
      </c>
      <c r="F26" s="67"/>
      <c r="G26" s="65">
        <f t="shared" si="0"/>
        <v>-74</v>
      </c>
      <c r="H26" s="66">
        <f t="shared" si="1"/>
        <v>-259</v>
      </c>
      <c r="I26" s="20">
        <f t="shared" si="2"/>
        <v>-0.27106227106227104</v>
      </c>
      <c r="J26" s="21">
        <f t="shared" si="3"/>
        <v>-0.20297805642633229</v>
      </c>
    </row>
    <row r="27" spans="1:10" x14ac:dyDescent="0.2">
      <c r="A27" s="7" t="s">
        <v>62</v>
      </c>
      <c r="B27" s="65">
        <v>2728</v>
      </c>
      <c r="C27" s="66">
        <v>2585</v>
      </c>
      <c r="D27" s="65">
        <v>13307</v>
      </c>
      <c r="E27" s="66">
        <v>12468</v>
      </c>
      <c r="F27" s="67"/>
      <c r="G27" s="65">
        <f t="shared" si="0"/>
        <v>143</v>
      </c>
      <c r="H27" s="66">
        <f t="shared" si="1"/>
        <v>839</v>
      </c>
      <c r="I27" s="20">
        <f t="shared" si="2"/>
        <v>5.5319148936170209E-2</v>
      </c>
      <c r="J27" s="21">
        <f t="shared" si="3"/>
        <v>6.7292268206608913E-2</v>
      </c>
    </row>
    <row r="28" spans="1:10" x14ac:dyDescent="0.2">
      <c r="A28" s="7" t="s">
        <v>63</v>
      </c>
      <c r="B28" s="65">
        <v>0</v>
      </c>
      <c r="C28" s="66">
        <v>4</v>
      </c>
      <c r="D28" s="65">
        <v>6</v>
      </c>
      <c r="E28" s="66">
        <v>22</v>
      </c>
      <c r="F28" s="67"/>
      <c r="G28" s="65">
        <f t="shared" si="0"/>
        <v>-4</v>
      </c>
      <c r="H28" s="66">
        <f t="shared" si="1"/>
        <v>-16</v>
      </c>
      <c r="I28" s="20">
        <f t="shared" si="2"/>
        <v>-1</v>
      </c>
      <c r="J28" s="21">
        <f t="shared" si="3"/>
        <v>-0.72727272727272729</v>
      </c>
    </row>
    <row r="29" spans="1:10" x14ac:dyDescent="0.2">
      <c r="A29" s="7" t="s">
        <v>64</v>
      </c>
      <c r="B29" s="65">
        <v>156</v>
      </c>
      <c r="C29" s="66">
        <v>328</v>
      </c>
      <c r="D29" s="65">
        <v>929</v>
      </c>
      <c r="E29" s="66">
        <v>1461</v>
      </c>
      <c r="F29" s="67"/>
      <c r="G29" s="65">
        <f t="shared" si="0"/>
        <v>-172</v>
      </c>
      <c r="H29" s="66">
        <f t="shared" si="1"/>
        <v>-532</v>
      </c>
      <c r="I29" s="20">
        <f t="shared" si="2"/>
        <v>-0.52439024390243905</v>
      </c>
      <c r="J29" s="21">
        <f t="shared" si="3"/>
        <v>-0.36413415468856947</v>
      </c>
    </row>
    <row r="30" spans="1:10" x14ac:dyDescent="0.2">
      <c r="A30" s="7" t="s">
        <v>65</v>
      </c>
      <c r="B30" s="65">
        <v>428</v>
      </c>
      <c r="C30" s="66">
        <v>724</v>
      </c>
      <c r="D30" s="65">
        <v>2685</v>
      </c>
      <c r="E30" s="66">
        <v>2906</v>
      </c>
      <c r="F30" s="67"/>
      <c r="G30" s="65">
        <f t="shared" si="0"/>
        <v>-296</v>
      </c>
      <c r="H30" s="66">
        <f t="shared" si="1"/>
        <v>-221</v>
      </c>
      <c r="I30" s="20">
        <f t="shared" si="2"/>
        <v>-0.40883977900552487</v>
      </c>
      <c r="J30" s="21">
        <f t="shared" si="3"/>
        <v>-7.6049552649690294E-2</v>
      </c>
    </row>
    <row r="31" spans="1:10" x14ac:dyDescent="0.2">
      <c r="A31" s="7" t="s">
        <v>66</v>
      </c>
      <c r="B31" s="65">
        <v>257</v>
      </c>
      <c r="C31" s="66">
        <v>420</v>
      </c>
      <c r="D31" s="65">
        <v>1650</v>
      </c>
      <c r="E31" s="66">
        <v>2238</v>
      </c>
      <c r="F31" s="67"/>
      <c r="G31" s="65">
        <f t="shared" si="0"/>
        <v>-163</v>
      </c>
      <c r="H31" s="66">
        <f t="shared" si="1"/>
        <v>-588</v>
      </c>
      <c r="I31" s="20">
        <f t="shared" si="2"/>
        <v>-0.3880952380952381</v>
      </c>
      <c r="J31" s="21">
        <f t="shared" si="3"/>
        <v>-0.26273458445040215</v>
      </c>
    </row>
    <row r="32" spans="1:10" x14ac:dyDescent="0.2">
      <c r="A32" s="7" t="s">
        <v>67</v>
      </c>
      <c r="B32" s="65">
        <v>0</v>
      </c>
      <c r="C32" s="66">
        <v>1</v>
      </c>
      <c r="D32" s="65">
        <v>12</v>
      </c>
      <c r="E32" s="66">
        <v>6</v>
      </c>
      <c r="F32" s="67"/>
      <c r="G32" s="65">
        <f t="shared" si="0"/>
        <v>-1</v>
      </c>
      <c r="H32" s="66">
        <f t="shared" si="1"/>
        <v>6</v>
      </c>
      <c r="I32" s="20">
        <f t="shared" si="2"/>
        <v>-1</v>
      </c>
      <c r="J32" s="21">
        <f t="shared" si="3"/>
        <v>1</v>
      </c>
    </row>
    <row r="33" spans="1:10" x14ac:dyDescent="0.2">
      <c r="A33" s="7" t="s">
        <v>70</v>
      </c>
      <c r="B33" s="65">
        <v>30</v>
      </c>
      <c r="C33" s="66">
        <v>29</v>
      </c>
      <c r="D33" s="65">
        <v>120</v>
      </c>
      <c r="E33" s="66">
        <v>124</v>
      </c>
      <c r="F33" s="67"/>
      <c r="G33" s="65">
        <f t="shared" si="0"/>
        <v>1</v>
      </c>
      <c r="H33" s="66">
        <f t="shared" si="1"/>
        <v>-4</v>
      </c>
      <c r="I33" s="20">
        <f t="shared" si="2"/>
        <v>3.4482758620689655E-2</v>
      </c>
      <c r="J33" s="21">
        <f t="shared" si="3"/>
        <v>-3.2258064516129031E-2</v>
      </c>
    </row>
    <row r="34" spans="1:10" x14ac:dyDescent="0.2">
      <c r="A34" s="7" t="s">
        <v>71</v>
      </c>
      <c r="B34" s="65">
        <v>2220</v>
      </c>
      <c r="C34" s="66">
        <v>3910</v>
      </c>
      <c r="D34" s="65">
        <v>15624</v>
      </c>
      <c r="E34" s="66">
        <v>19644</v>
      </c>
      <c r="F34" s="67"/>
      <c r="G34" s="65">
        <f t="shared" si="0"/>
        <v>-1690</v>
      </c>
      <c r="H34" s="66">
        <f t="shared" si="1"/>
        <v>-4020</v>
      </c>
      <c r="I34" s="20">
        <f t="shared" si="2"/>
        <v>-0.43222506393861893</v>
      </c>
      <c r="J34" s="21">
        <f t="shared" si="3"/>
        <v>-0.20464263897373244</v>
      </c>
    </row>
    <row r="35" spans="1:10" x14ac:dyDescent="0.2">
      <c r="A35" s="7" t="s">
        <v>72</v>
      </c>
      <c r="B35" s="65">
        <v>2</v>
      </c>
      <c r="C35" s="66">
        <v>1</v>
      </c>
      <c r="D35" s="65">
        <v>10</v>
      </c>
      <c r="E35" s="66">
        <v>17</v>
      </c>
      <c r="F35" s="67"/>
      <c r="G35" s="65">
        <f t="shared" si="0"/>
        <v>1</v>
      </c>
      <c r="H35" s="66">
        <f t="shared" si="1"/>
        <v>-7</v>
      </c>
      <c r="I35" s="20">
        <f t="shared" si="2"/>
        <v>1</v>
      </c>
      <c r="J35" s="21">
        <f t="shared" si="3"/>
        <v>-0.41176470588235292</v>
      </c>
    </row>
    <row r="36" spans="1:10" x14ac:dyDescent="0.2">
      <c r="A36" s="7" t="s">
        <v>73</v>
      </c>
      <c r="B36" s="65">
        <v>1180</v>
      </c>
      <c r="C36" s="66">
        <v>1102</v>
      </c>
      <c r="D36" s="65">
        <v>4257</v>
      </c>
      <c r="E36" s="66">
        <v>5370</v>
      </c>
      <c r="F36" s="67"/>
      <c r="G36" s="65">
        <f t="shared" si="0"/>
        <v>78</v>
      </c>
      <c r="H36" s="66">
        <f t="shared" si="1"/>
        <v>-1113</v>
      </c>
      <c r="I36" s="20">
        <f t="shared" si="2"/>
        <v>7.0780399274047182E-2</v>
      </c>
      <c r="J36" s="21">
        <f t="shared" si="3"/>
        <v>-0.20726256983240224</v>
      </c>
    </row>
    <row r="37" spans="1:10" x14ac:dyDescent="0.2">
      <c r="A37" s="7" t="s">
        <v>75</v>
      </c>
      <c r="B37" s="65">
        <v>85</v>
      </c>
      <c r="C37" s="66">
        <v>152</v>
      </c>
      <c r="D37" s="65">
        <v>418</v>
      </c>
      <c r="E37" s="66">
        <v>611</v>
      </c>
      <c r="F37" s="67"/>
      <c r="G37" s="65">
        <f t="shared" si="0"/>
        <v>-67</v>
      </c>
      <c r="H37" s="66">
        <f t="shared" si="1"/>
        <v>-193</v>
      </c>
      <c r="I37" s="20">
        <f t="shared" si="2"/>
        <v>-0.44078947368421051</v>
      </c>
      <c r="J37" s="21">
        <f t="shared" si="3"/>
        <v>-0.3158756137479542</v>
      </c>
    </row>
    <row r="38" spans="1:10" x14ac:dyDescent="0.2">
      <c r="A38" s="7" t="s">
        <v>76</v>
      </c>
      <c r="B38" s="65">
        <v>1295</v>
      </c>
      <c r="C38" s="66">
        <v>1438</v>
      </c>
      <c r="D38" s="65">
        <v>7671</v>
      </c>
      <c r="E38" s="66">
        <v>6816</v>
      </c>
      <c r="F38" s="67"/>
      <c r="G38" s="65">
        <f t="shared" ref="G38:G73" si="4">B38-C38</f>
        <v>-143</v>
      </c>
      <c r="H38" s="66">
        <f t="shared" ref="H38:H73" si="5">D38-E38</f>
        <v>855</v>
      </c>
      <c r="I38" s="20">
        <f t="shared" ref="I38:I73" si="6">IF(C38=0, "-", IF(G38/C38&lt;10, G38/C38, "&gt;999%"))</f>
        <v>-9.944367176634214E-2</v>
      </c>
      <c r="J38" s="21">
        <f t="shared" ref="J38:J73" si="7">IF(E38=0, "-", IF(H38/E38&lt;10, H38/E38, "&gt;999%"))</f>
        <v>0.12544014084507044</v>
      </c>
    </row>
    <row r="39" spans="1:10" x14ac:dyDescent="0.2">
      <c r="A39" s="7" t="s">
        <v>77</v>
      </c>
      <c r="B39" s="65">
        <v>130</v>
      </c>
      <c r="C39" s="66">
        <v>202</v>
      </c>
      <c r="D39" s="65">
        <v>541</v>
      </c>
      <c r="E39" s="66">
        <v>717</v>
      </c>
      <c r="F39" s="67"/>
      <c r="G39" s="65">
        <f t="shared" si="4"/>
        <v>-72</v>
      </c>
      <c r="H39" s="66">
        <f t="shared" si="5"/>
        <v>-176</v>
      </c>
      <c r="I39" s="20">
        <f t="shared" si="6"/>
        <v>-0.35643564356435642</v>
      </c>
      <c r="J39" s="21">
        <f t="shared" si="7"/>
        <v>-0.24546722454672246</v>
      </c>
    </row>
    <row r="40" spans="1:10" x14ac:dyDescent="0.2">
      <c r="A40" s="7" t="s">
        <v>78</v>
      </c>
      <c r="B40" s="65">
        <v>1859</v>
      </c>
      <c r="C40" s="66">
        <v>1651</v>
      </c>
      <c r="D40" s="65">
        <v>12232</v>
      </c>
      <c r="E40" s="66">
        <v>10194</v>
      </c>
      <c r="F40" s="67"/>
      <c r="G40" s="65">
        <f t="shared" si="4"/>
        <v>208</v>
      </c>
      <c r="H40" s="66">
        <f t="shared" si="5"/>
        <v>2038</v>
      </c>
      <c r="I40" s="20">
        <f t="shared" si="6"/>
        <v>0.12598425196850394</v>
      </c>
      <c r="J40" s="21">
        <f t="shared" si="7"/>
        <v>0.19992152246419462</v>
      </c>
    </row>
    <row r="41" spans="1:10" x14ac:dyDescent="0.2">
      <c r="A41" s="7" t="s">
        <v>79</v>
      </c>
      <c r="B41" s="65">
        <v>546</v>
      </c>
      <c r="C41" s="66">
        <v>1150</v>
      </c>
      <c r="D41" s="65">
        <v>4206</v>
      </c>
      <c r="E41" s="66">
        <v>6389</v>
      </c>
      <c r="F41" s="67"/>
      <c r="G41" s="65">
        <f t="shared" si="4"/>
        <v>-604</v>
      </c>
      <c r="H41" s="66">
        <f t="shared" si="5"/>
        <v>-2183</v>
      </c>
      <c r="I41" s="20">
        <f t="shared" si="6"/>
        <v>-0.52521739130434786</v>
      </c>
      <c r="J41" s="21">
        <f t="shared" si="7"/>
        <v>-0.34168101424323055</v>
      </c>
    </row>
    <row r="42" spans="1:10" x14ac:dyDescent="0.2">
      <c r="A42" s="7" t="s">
        <v>80</v>
      </c>
      <c r="B42" s="65">
        <v>59</v>
      </c>
      <c r="C42" s="66">
        <v>91</v>
      </c>
      <c r="D42" s="65">
        <v>368</v>
      </c>
      <c r="E42" s="66">
        <v>446</v>
      </c>
      <c r="F42" s="67"/>
      <c r="G42" s="65">
        <f t="shared" si="4"/>
        <v>-32</v>
      </c>
      <c r="H42" s="66">
        <f t="shared" si="5"/>
        <v>-78</v>
      </c>
      <c r="I42" s="20">
        <f t="shared" si="6"/>
        <v>-0.35164835164835168</v>
      </c>
      <c r="J42" s="21">
        <f t="shared" si="7"/>
        <v>-0.17488789237668162</v>
      </c>
    </row>
    <row r="43" spans="1:10" x14ac:dyDescent="0.2">
      <c r="A43" s="7" t="s">
        <v>81</v>
      </c>
      <c r="B43" s="65">
        <v>88</v>
      </c>
      <c r="C43" s="66">
        <v>0</v>
      </c>
      <c r="D43" s="65">
        <v>267</v>
      </c>
      <c r="E43" s="66">
        <v>0</v>
      </c>
      <c r="F43" s="67"/>
      <c r="G43" s="65">
        <f t="shared" si="4"/>
        <v>88</v>
      </c>
      <c r="H43" s="66">
        <f t="shared" si="5"/>
        <v>267</v>
      </c>
      <c r="I43" s="20" t="str">
        <f t="shared" si="6"/>
        <v>-</v>
      </c>
      <c r="J43" s="21" t="str">
        <f t="shared" si="7"/>
        <v>-</v>
      </c>
    </row>
    <row r="44" spans="1:10" x14ac:dyDescent="0.2">
      <c r="A44" s="7" t="s">
        <v>82</v>
      </c>
      <c r="B44" s="65">
        <v>224</v>
      </c>
      <c r="C44" s="66">
        <v>153</v>
      </c>
      <c r="D44" s="65">
        <v>1127</v>
      </c>
      <c r="E44" s="66">
        <v>986</v>
      </c>
      <c r="F44" s="67"/>
      <c r="G44" s="65">
        <f t="shared" si="4"/>
        <v>71</v>
      </c>
      <c r="H44" s="66">
        <f t="shared" si="5"/>
        <v>141</v>
      </c>
      <c r="I44" s="20">
        <f t="shared" si="6"/>
        <v>0.46405228758169936</v>
      </c>
      <c r="J44" s="21">
        <f t="shared" si="7"/>
        <v>0.14300202839756593</v>
      </c>
    </row>
    <row r="45" spans="1:10" x14ac:dyDescent="0.2">
      <c r="A45" s="7" t="s">
        <v>83</v>
      </c>
      <c r="B45" s="65">
        <v>174</v>
      </c>
      <c r="C45" s="66">
        <v>154</v>
      </c>
      <c r="D45" s="65">
        <v>785</v>
      </c>
      <c r="E45" s="66">
        <v>538</v>
      </c>
      <c r="F45" s="67"/>
      <c r="G45" s="65">
        <f t="shared" si="4"/>
        <v>20</v>
      </c>
      <c r="H45" s="66">
        <f t="shared" si="5"/>
        <v>247</v>
      </c>
      <c r="I45" s="20">
        <f t="shared" si="6"/>
        <v>0.12987012987012986</v>
      </c>
      <c r="J45" s="21">
        <f t="shared" si="7"/>
        <v>0.45910780669144979</v>
      </c>
    </row>
    <row r="46" spans="1:10" x14ac:dyDescent="0.2">
      <c r="A46" s="7" t="s">
        <v>84</v>
      </c>
      <c r="B46" s="65">
        <v>298</v>
      </c>
      <c r="C46" s="66">
        <v>236</v>
      </c>
      <c r="D46" s="65">
        <v>1434</v>
      </c>
      <c r="E46" s="66">
        <v>791</v>
      </c>
      <c r="F46" s="67"/>
      <c r="G46" s="65">
        <f t="shared" si="4"/>
        <v>62</v>
      </c>
      <c r="H46" s="66">
        <f t="shared" si="5"/>
        <v>643</v>
      </c>
      <c r="I46" s="20">
        <f t="shared" si="6"/>
        <v>0.26271186440677968</v>
      </c>
      <c r="J46" s="21">
        <f t="shared" si="7"/>
        <v>0.81289506953223767</v>
      </c>
    </row>
    <row r="47" spans="1:10" x14ac:dyDescent="0.2">
      <c r="A47" s="7" t="s">
        <v>85</v>
      </c>
      <c r="B47" s="65">
        <v>2</v>
      </c>
      <c r="C47" s="66">
        <v>0</v>
      </c>
      <c r="D47" s="65">
        <v>9</v>
      </c>
      <c r="E47" s="66">
        <v>9</v>
      </c>
      <c r="F47" s="67"/>
      <c r="G47" s="65">
        <f t="shared" si="4"/>
        <v>2</v>
      </c>
      <c r="H47" s="66">
        <f t="shared" si="5"/>
        <v>0</v>
      </c>
      <c r="I47" s="20" t="str">
        <f t="shared" si="6"/>
        <v>-</v>
      </c>
      <c r="J47" s="21">
        <f t="shared" si="7"/>
        <v>0</v>
      </c>
    </row>
    <row r="48" spans="1:10" x14ac:dyDescent="0.2">
      <c r="A48" s="7" t="s">
        <v>88</v>
      </c>
      <c r="B48" s="65">
        <v>239</v>
      </c>
      <c r="C48" s="66">
        <v>330</v>
      </c>
      <c r="D48" s="65">
        <v>1050</v>
      </c>
      <c r="E48" s="66">
        <v>1998</v>
      </c>
      <c r="F48" s="67"/>
      <c r="G48" s="65">
        <f t="shared" si="4"/>
        <v>-91</v>
      </c>
      <c r="H48" s="66">
        <f t="shared" si="5"/>
        <v>-948</v>
      </c>
      <c r="I48" s="20">
        <f t="shared" si="6"/>
        <v>-0.27575757575757576</v>
      </c>
      <c r="J48" s="21">
        <f t="shared" si="7"/>
        <v>-0.47447447447447449</v>
      </c>
    </row>
    <row r="49" spans="1:10" x14ac:dyDescent="0.2">
      <c r="A49" s="7" t="s">
        <v>89</v>
      </c>
      <c r="B49" s="65">
        <v>86</v>
      </c>
      <c r="C49" s="66">
        <v>82</v>
      </c>
      <c r="D49" s="65">
        <v>305</v>
      </c>
      <c r="E49" s="66">
        <v>349</v>
      </c>
      <c r="F49" s="67"/>
      <c r="G49" s="65">
        <f t="shared" si="4"/>
        <v>4</v>
      </c>
      <c r="H49" s="66">
        <f t="shared" si="5"/>
        <v>-44</v>
      </c>
      <c r="I49" s="20">
        <f t="shared" si="6"/>
        <v>4.878048780487805E-2</v>
      </c>
      <c r="J49" s="21">
        <f t="shared" si="7"/>
        <v>-0.12607449856733524</v>
      </c>
    </row>
    <row r="50" spans="1:10" x14ac:dyDescent="0.2">
      <c r="A50" s="7" t="s">
        <v>90</v>
      </c>
      <c r="B50" s="65">
        <v>1198</v>
      </c>
      <c r="C50" s="66">
        <v>980</v>
      </c>
      <c r="D50" s="65">
        <v>5802</v>
      </c>
      <c r="E50" s="66">
        <v>7454</v>
      </c>
      <c r="F50" s="67"/>
      <c r="G50" s="65">
        <f t="shared" si="4"/>
        <v>218</v>
      </c>
      <c r="H50" s="66">
        <f t="shared" si="5"/>
        <v>-1652</v>
      </c>
      <c r="I50" s="20">
        <f t="shared" si="6"/>
        <v>0.22244897959183674</v>
      </c>
      <c r="J50" s="21">
        <f t="shared" si="7"/>
        <v>-0.22162597263214381</v>
      </c>
    </row>
    <row r="51" spans="1:10" x14ac:dyDescent="0.2">
      <c r="A51" s="7" t="s">
        <v>91</v>
      </c>
      <c r="B51" s="65">
        <v>794</v>
      </c>
      <c r="C51" s="66">
        <v>473</v>
      </c>
      <c r="D51" s="65">
        <v>3385</v>
      </c>
      <c r="E51" s="66">
        <v>2554</v>
      </c>
      <c r="F51" s="67"/>
      <c r="G51" s="65">
        <f t="shared" si="4"/>
        <v>321</v>
      </c>
      <c r="H51" s="66">
        <f t="shared" si="5"/>
        <v>831</v>
      </c>
      <c r="I51" s="20">
        <f t="shared" si="6"/>
        <v>0.67864693446088797</v>
      </c>
      <c r="J51" s="21">
        <f t="shared" si="7"/>
        <v>0.3253719655442443</v>
      </c>
    </row>
    <row r="52" spans="1:10" x14ac:dyDescent="0.2">
      <c r="A52" s="7" t="s">
        <v>92</v>
      </c>
      <c r="B52" s="65">
        <v>57</v>
      </c>
      <c r="C52" s="66">
        <v>0</v>
      </c>
      <c r="D52" s="65">
        <v>1641</v>
      </c>
      <c r="E52" s="66">
        <v>0</v>
      </c>
      <c r="F52" s="67"/>
      <c r="G52" s="65">
        <f t="shared" si="4"/>
        <v>57</v>
      </c>
      <c r="H52" s="66">
        <f t="shared" si="5"/>
        <v>1641</v>
      </c>
      <c r="I52" s="20" t="str">
        <f t="shared" si="6"/>
        <v>-</v>
      </c>
      <c r="J52" s="21" t="str">
        <f t="shared" si="7"/>
        <v>-</v>
      </c>
    </row>
    <row r="53" spans="1:10" x14ac:dyDescent="0.2">
      <c r="A53" s="7" t="s">
        <v>93</v>
      </c>
      <c r="B53" s="65">
        <v>6830</v>
      </c>
      <c r="C53" s="66">
        <v>6091</v>
      </c>
      <c r="D53" s="65">
        <v>38367</v>
      </c>
      <c r="E53" s="66">
        <v>37406</v>
      </c>
      <c r="F53" s="67"/>
      <c r="G53" s="65">
        <f t="shared" si="4"/>
        <v>739</v>
      </c>
      <c r="H53" s="66">
        <f t="shared" si="5"/>
        <v>961</v>
      </c>
      <c r="I53" s="20">
        <f t="shared" si="6"/>
        <v>0.1213265473649647</v>
      </c>
      <c r="J53" s="21">
        <f t="shared" si="7"/>
        <v>2.5691065604448483E-2</v>
      </c>
    </row>
    <row r="54" spans="1:10" x14ac:dyDescent="0.2">
      <c r="A54" s="7" t="s">
        <v>95</v>
      </c>
      <c r="B54" s="65">
        <v>1143</v>
      </c>
      <c r="C54" s="66">
        <v>1672</v>
      </c>
      <c r="D54" s="65">
        <v>4621</v>
      </c>
      <c r="E54" s="66">
        <v>7411</v>
      </c>
      <c r="F54" s="67"/>
      <c r="G54" s="65">
        <f t="shared" si="4"/>
        <v>-529</v>
      </c>
      <c r="H54" s="66">
        <f t="shared" si="5"/>
        <v>-2790</v>
      </c>
      <c r="I54" s="20">
        <f t="shared" si="6"/>
        <v>-0.31638755980861244</v>
      </c>
      <c r="J54" s="21">
        <f t="shared" si="7"/>
        <v>-0.3764674133045473</v>
      </c>
    </row>
    <row r="55" spans="1:10" x14ac:dyDescent="0.2">
      <c r="A55" s="7" t="s">
        <v>96</v>
      </c>
      <c r="B55" s="65">
        <v>468</v>
      </c>
      <c r="C55" s="66">
        <v>450</v>
      </c>
      <c r="D55" s="65">
        <v>2329</v>
      </c>
      <c r="E55" s="66">
        <v>2338</v>
      </c>
      <c r="F55" s="67"/>
      <c r="G55" s="65">
        <f t="shared" si="4"/>
        <v>18</v>
      </c>
      <c r="H55" s="66">
        <f t="shared" si="5"/>
        <v>-9</v>
      </c>
      <c r="I55" s="20">
        <f t="shared" si="6"/>
        <v>0.04</v>
      </c>
      <c r="J55" s="21">
        <f t="shared" si="7"/>
        <v>-3.8494439692044482E-3</v>
      </c>
    </row>
    <row r="56" spans="1:10" x14ac:dyDescent="0.2">
      <c r="A56" s="142" t="s">
        <v>40</v>
      </c>
      <c r="B56" s="143">
        <v>11</v>
      </c>
      <c r="C56" s="144">
        <v>15</v>
      </c>
      <c r="D56" s="143">
        <v>46</v>
      </c>
      <c r="E56" s="144">
        <v>78</v>
      </c>
      <c r="F56" s="145"/>
      <c r="G56" s="143">
        <f t="shared" si="4"/>
        <v>-4</v>
      </c>
      <c r="H56" s="144">
        <f t="shared" si="5"/>
        <v>-32</v>
      </c>
      <c r="I56" s="151">
        <f t="shared" si="6"/>
        <v>-0.26666666666666666</v>
      </c>
      <c r="J56" s="152">
        <f t="shared" si="7"/>
        <v>-0.41025641025641024</v>
      </c>
    </row>
    <row r="57" spans="1:10" x14ac:dyDescent="0.2">
      <c r="A57" s="7" t="s">
        <v>41</v>
      </c>
      <c r="B57" s="65">
        <v>2</v>
      </c>
      <c r="C57" s="66">
        <v>20</v>
      </c>
      <c r="D57" s="65">
        <v>2</v>
      </c>
      <c r="E57" s="66">
        <v>65</v>
      </c>
      <c r="F57" s="67"/>
      <c r="G57" s="65">
        <f t="shared" si="4"/>
        <v>-18</v>
      </c>
      <c r="H57" s="66">
        <f t="shared" si="5"/>
        <v>-63</v>
      </c>
      <c r="I57" s="20">
        <f t="shared" si="6"/>
        <v>-0.9</v>
      </c>
      <c r="J57" s="21">
        <f t="shared" si="7"/>
        <v>-0.96923076923076923</v>
      </c>
    </row>
    <row r="58" spans="1:10" x14ac:dyDescent="0.2">
      <c r="A58" s="7" t="s">
        <v>46</v>
      </c>
      <c r="B58" s="65">
        <v>12</v>
      </c>
      <c r="C58" s="66">
        <v>10</v>
      </c>
      <c r="D58" s="65">
        <v>62</v>
      </c>
      <c r="E58" s="66">
        <v>47</v>
      </c>
      <c r="F58" s="67"/>
      <c r="G58" s="65">
        <f t="shared" si="4"/>
        <v>2</v>
      </c>
      <c r="H58" s="66">
        <f t="shared" si="5"/>
        <v>15</v>
      </c>
      <c r="I58" s="20">
        <f t="shared" si="6"/>
        <v>0.2</v>
      </c>
      <c r="J58" s="21">
        <f t="shared" si="7"/>
        <v>0.31914893617021278</v>
      </c>
    </row>
    <row r="59" spans="1:10" x14ac:dyDescent="0.2">
      <c r="A59" s="7" t="s">
        <v>47</v>
      </c>
      <c r="B59" s="65">
        <v>120</v>
      </c>
      <c r="C59" s="66">
        <v>218</v>
      </c>
      <c r="D59" s="65">
        <v>743</v>
      </c>
      <c r="E59" s="66">
        <v>750</v>
      </c>
      <c r="F59" s="67"/>
      <c r="G59" s="65">
        <f t="shared" si="4"/>
        <v>-98</v>
      </c>
      <c r="H59" s="66">
        <f t="shared" si="5"/>
        <v>-7</v>
      </c>
      <c r="I59" s="20">
        <f t="shared" si="6"/>
        <v>-0.44954128440366975</v>
      </c>
      <c r="J59" s="21">
        <f t="shared" si="7"/>
        <v>-9.3333333333333341E-3</v>
      </c>
    </row>
    <row r="60" spans="1:10" x14ac:dyDescent="0.2">
      <c r="A60" s="7" t="s">
        <v>50</v>
      </c>
      <c r="B60" s="65">
        <v>280</v>
      </c>
      <c r="C60" s="66">
        <v>267</v>
      </c>
      <c r="D60" s="65">
        <v>1356</v>
      </c>
      <c r="E60" s="66">
        <v>1202</v>
      </c>
      <c r="F60" s="67"/>
      <c r="G60" s="65">
        <f t="shared" si="4"/>
        <v>13</v>
      </c>
      <c r="H60" s="66">
        <f t="shared" si="5"/>
        <v>154</v>
      </c>
      <c r="I60" s="20">
        <f t="shared" si="6"/>
        <v>4.8689138576779027E-2</v>
      </c>
      <c r="J60" s="21">
        <f t="shared" si="7"/>
        <v>0.1281198003327787</v>
      </c>
    </row>
    <row r="61" spans="1:10" x14ac:dyDescent="0.2">
      <c r="A61" s="7" t="s">
        <v>53</v>
      </c>
      <c r="B61" s="65">
        <v>7</v>
      </c>
      <c r="C61" s="66">
        <v>5</v>
      </c>
      <c r="D61" s="65">
        <v>40</v>
      </c>
      <c r="E61" s="66">
        <v>35</v>
      </c>
      <c r="F61" s="67"/>
      <c r="G61" s="65">
        <f t="shared" si="4"/>
        <v>2</v>
      </c>
      <c r="H61" s="66">
        <f t="shared" si="5"/>
        <v>5</v>
      </c>
      <c r="I61" s="20">
        <f t="shared" si="6"/>
        <v>0.4</v>
      </c>
      <c r="J61" s="21">
        <f t="shared" si="7"/>
        <v>0.14285714285714285</v>
      </c>
    </row>
    <row r="62" spans="1:10" x14ac:dyDescent="0.2">
      <c r="A62" s="7" t="s">
        <v>54</v>
      </c>
      <c r="B62" s="65">
        <v>0</v>
      </c>
      <c r="C62" s="66">
        <v>1</v>
      </c>
      <c r="D62" s="65">
        <v>0</v>
      </c>
      <c r="E62" s="66">
        <v>8</v>
      </c>
      <c r="F62" s="67"/>
      <c r="G62" s="65">
        <f t="shared" si="4"/>
        <v>-1</v>
      </c>
      <c r="H62" s="66">
        <f t="shared" si="5"/>
        <v>-8</v>
      </c>
      <c r="I62" s="20">
        <f t="shared" si="6"/>
        <v>-1</v>
      </c>
      <c r="J62" s="21">
        <f t="shared" si="7"/>
        <v>-1</v>
      </c>
    </row>
    <row r="63" spans="1:10" x14ac:dyDescent="0.2">
      <c r="A63" s="7" t="s">
        <v>55</v>
      </c>
      <c r="B63" s="65">
        <v>519</v>
      </c>
      <c r="C63" s="66">
        <v>345</v>
      </c>
      <c r="D63" s="65">
        <v>1929</v>
      </c>
      <c r="E63" s="66">
        <v>1517</v>
      </c>
      <c r="F63" s="67"/>
      <c r="G63" s="65">
        <f t="shared" si="4"/>
        <v>174</v>
      </c>
      <c r="H63" s="66">
        <f t="shared" si="5"/>
        <v>412</v>
      </c>
      <c r="I63" s="20">
        <f t="shared" si="6"/>
        <v>0.5043478260869565</v>
      </c>
      <c r="J63" s="21">
        <f t="shared" si="7"/>
        <v>0.27158866183256425</v>
      </c>
    </row>
    <row r="64" spans="1:10" x14ac:dyDescent="0.2">
      <c r="A64" s="7" t="s">
        <v>58</v>
      </c>
      <c r="B64" s="65">
        <v>85</v>
      </c>
      <c r="C64" s="66">
        <v>69</v>
      </c>
      <c r="D64" s="65">
        <v>283</v>
      </c>
      <c r="E64" s="66">
        <v>253</v>
      </c>
      <c r="F64" s="67"/>
      <c r="G64" s="65">
        <f t="shared" si="4"/>
        <v>16</v>
      </c>
      <c r="H64" s="66">
        <f t="shared" si="5"/>
        <v>30</v>
      </c>
      <c r="I64" s="20">
        <f t="shared" si="6"/>
        <v>0.2318840579710145</v>
      </c>
      <c r="J64" s="21">
        <f t="shared" si="7"/>
        <v>0.11857707509881422</v>
      </c>
    </row>
    <row r="65" spans="1:10" x14ac:dyDescent="0.2">
      <c r="A65" s="7" t="s">
        <v>61</v>
      </c>
      <c r="B65" s="65">
        <v>72</v>
      </c>
      <c r="C65" s="66">
        <v>94</v>
      </c>
      <c r="D65" s="65">
        <v>374</v>
      </c>
      <c r="E65" s="66">
        <v>341</v>
      </c>
      <c r="F65" s="67"/>
      <c r="G65" s="65">
        <f t="shared" si="4"/>
        <v>-22</v>
      </c>
      <c r="H65" s="66">
        <f t="shared" si="5"/>
        <v>33</v>
      </c>
      <c r="I65" s="20">
        <f t="shared" si="6"/>
        <v>-0.23404255319148937</v>
      </c>
      <c r="J65" s="21">
        <f t="shared" si="7"/>
        <v>9.6774193548387094E-2</v>
      </c>
    </row>
    <row r="66" spans="1:10" x14ac:dyDescent="0.2">
      <c r="A66" s="7" t="s">
        <v>68</v>
      </c>
      <c r="B66" s="65">
        <v>17</v>
      </c>
      <c r="C66" s="66">
        <v>14</v>
      </c>
      <c r="D66" s="65">
        <v>87</v>
      </c>
      <c r="E66" s="66">
        <v>82</v>
      </c>
      <c r="F66" s="67"/>
      <c r="G66" s="65">
        <f t="shared" si="4"/>
        <v>3</v>
      </c>
      <c r="H66" s="66">
        <f t="shared" si="5"/>
        <v>5</v>
      </c>
      <c r="I66" s="20">
        <f t="shared" si="6"/>
        <v>0.21428571428571427</v>
      </c>
      <c r="J66" s="21">
        <f t="shared" si="7"/>
        <v>6.097560975609756E-2</v>
      </c>
    </row>
    <row r="67" spans="1:10" x14ac:dyDescent="0.2">
      <c r="A67" s="7" t="s">
        <v>69</v>
      </c>
      <c r="B67" s="65">
        <v>6</v>
      </c>
      <c r="C67" s="66">
        <v>7</v>
      </c>
      <c r="D67" s="65">
        <v>32</v>
      </c>
      <c r="E67" s="66">
        <v>26</v>
      </c>
      <c r="F67" s="67"/>
      <c r="G67" s="65">
        <f t="shared" si="4"/>
        <v>-1</v>
      </c>
      <c r="H67" s="66">
        <f t="shared" si="5"/>
        <v>6</v>
      </c>
      <c r="I67" s="20">
        <f t="shared" si="6"/>
        <v>-0.14285714285714285</v>
      </c>
      <c r="J67" s="21">
        <f t="shared" si="7"/>
        <v>0.23076923076923078</v>
      </c>
    </row>
    <row r="68" spans="1:10" x14ac:dyDescent="0.2">
      <c r="A68" s="7" t="s">
        <v>74</v>
      </c>
      <c r="B68" s="65">
        <v>34</v>
      </c>
      <c r="C68" s="66">
        <v>44</v>
      </c>
      <c r="D68" s="65">
        <v>117</v>
      </c>
      <c r="E68" s="66">
        <v>138</v>
      </c>
      <c r="F68" s="67"/>
      <c r="G68" s="65">
        <f t="shared" si="4"/>
        <v>-10</v>
      </c>
      <c r="H68" s="66">
        <f t="shared" si="5"/>
        <v>-21</v>
      </c>
      <c r="I68" s="20">
        <f t="shared" si="6"/>
        <v>-0.22727272727272727</v>
      </c>
      <c r="J68" s="21">
        <f t="shared" si="7"/>
        <v>-0.15217391304347827</v>
      </c>
    </row>
    <row r="69" spans="1:10" x14ac:dyDescent="0.2">
      <c r="A69" s="7" t="s">
        <v>86</v>
      </c>
      <c r="B69" s="65">
        <v>32</v>
      </c>
      <c r="C69" s="66">
        <v>24</v>
      </c>
      <c r="D69" s="65">
        <v>134</v>
      </c>
      <c r="E69" s="66">
        <v>130</v>
      </c>
      <c r="F69" s="67"/>
      <c r="G69" s="65">
        <f t="shared" si="4"/>
        <v>8</v>
      </c>
      <c r="H69" s="66">
        <f t="shared" si="5"/>
        <v>4</v>
      </c>
      <c r="I69" s="20">
        <f t="shared" si="6"/>
        <v>0.33333333333333331</v>
      </c>
      <c r="J69" s="21">
        <f t="shared" si="7"/>
        <v>3.0769230769230771E-2</v>
      </c>
    </row>
    <row r="70" spans="1:10" x14ac:dyDescent="0.2">
      <c r="A70" s="7" t="s">
        <v>87</v>
      </c>
      <c r="B70" s="65">
        <v>0</v>
      </c>
      <c r="C70" s="66">
        <v>0</v>
      </c>
      <c r="D70" s="65">
        <v>1</v>
      </c>
      <c r="E70" s="66">
        <v>0</v>
      </c>
      <c r="F70" s="67"/>
      <c r="G70" s="65">
        <f t="shared" si="4"/>
        <v>0</v>
      </c>
      <c r="H70" s="66">
        <f t="shared" si="5"/>
        <v>1</v>
      </c>
      <c r="I70" s="20" t="str">
        <f t="shared" si="6"/>
        <v>-</v>
      </c>
      <c r="J70" s="21" t="str">
        <f t="shared" si="7"/>
        <v>-</v>
      </c>
    </row>
    <row r="71" spans="1:10" x14ac:dyDescent="0.2">
      <c r="A71" s="7" t="s">
        <v>94</v>
      </c>
      <c r="B71" s="65">
        <v>37</v>
      </c>
      <c r="C71" s="66">
        <v>15</v>
      </c>
      <c r="D71" s="65">
        <v>132</v>
      </c>
      <c r="E71" s="66">
        <v>59</v>
      </c>
      <c r="F71" s="67"/>
      <c r="G71" s="65">
        <f t="shared" si="4"/>
        <v>22</v>
      </c>
      <c r="H71" s="66">
        <f t="shared" si="5"/>
        <v>73</v>
      </c>
      <c r="I71" s="20">
        <f t="shared" si="6"/>
        <v>1.4666666666666666</v>
      </c>
      <c r="J71" s="21">
        <f t="shared" si="7"/>
        <v>1.2372881355932204</v>
      </c>
    </row>
    <row r="72" spans="1:10" x14ac:dyDescent="0.2">
      <c r="A72" s="7" t="s">
        <v>97</v>
      </c>
      <c r="B72" s="65">
        <v>58</v>
      </c>
      <c r="C72" s="66">
        <v>36</v>
      </c>
      <c r="D72" s="65">
        <v>222</v>
      </c>
      <c r="E72" s="66">
        <v>143</v>
      </c>
      <c r="F72" s="67"/>
      <c r="G72" s="65">
        <f t="shared" si="4"/>
        <v>22</v>
      </c>
      <c r="H72" s="66">
        <f t="shared" si="5"/>
        <v>79</v>
      </c>
      <c r="I72" s="20">
        <f t="shared" si="6"/>
        <v>0.61111111111111116</v>
      </c>
      <c r="J72" s="21">
        <f t="shared" si="7"/>
        <v>0.55244755244755239</v>
      </c>
    </row>
    <row r="73" spans="1:10" x14ac:dyDescent="0.2">
      <c r="A73" s="7" t="s">
        <v>98</v>
      </c>
      <c r="B73" s="65">
        <v>2</v>
      </c>
      <c r="C73" s="66">
        <v>9</v>
      </c>
      <c r="D73" s="65">
        <v>29</v>
      </c>
      <c r="E73" s="66">
        <v>38</v>
      </c>
      <c r="F73" s="67"/>
      <c r="G73" s="65">
        <f t="shared" si="4"/>
        <v>-7</v>
      </c>
      <c r="H73" s="66">
        <f t="shared" si="5"/>
        <v>-9</v>
      </c>
      <c r="I73" s="20">
        <f t="shared" si="6"/>
        <v>-0.77777777777777779</v>
      </c>
      <c r="J73" s="21">
        <f t="shared" si="7"/>
        <v>-0.23684210526315788</v>
      </c>
    </row>
    <row r="74" spans="1:10" x14ac:dyDescent="0.2">
      <c r="A74" s="1"/>
      <c r="B74" s="68"/>
      <c r="C74" s="69"/>
      <c r="D74" s="68"/>
      <c r="E74" s="69"/>
      <c r="F74" s="70"/>
      <c r="G74" s="68"/>
      <c r="H74" s="69"/>
      <c r="I74" s="5"/>
      <c r="J74" s="6"/>
    </row>
    <row r="75" spans="1:10" s="43" customFormat="1" x14ac:dyDescent="0.2">
      <c r="A75" s="27" t="s">
        <v>5</v>
      </c>
      <c r="B75" s="71">
        <f>SUM(B6:B74)</f>
        <v>32027</v>
      </c>
      <c r="C75" s="72">
        <f>SUM(C6:C74)</f>
        <v>34633</v>
      </c>
      <c r="D75" s="71">
        <f>SUM(D6:D74)</f>
        <v>169835</v>
      </c>
      <c r="E75" s="72">
        <f>SUM(E6:E74)</f>
        <v>181900</v>
      </c>
      <c r="F75" s="73"/>
      <c r="G75" s="71">
        <f>SUM(G6:G74)</f>
        <v>-2606</v>
      </c>
      <c r="H75" s="72">
        <f>SUM(H6:H74)</f>
        <v>-12065</v>
      </c>
      <c r="I75" s="37">
        <f>IF(C75=0, 0, G75/C75)</f>
        <v>-7.5246152513498685E-2</v>
      </c>
      <c r="J75" s="38">
        <f>IF(E75=0, 0, H75/E75)</f>
        <v>-6.6327652556349648E-2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5"/>
  <sheetViews>
    <sheetView tabSelected="1"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109</v>
      </c>
      <c r="B2" s="202" t="s">
        <v>100</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2022</v>
      </c>
      <c r="C5" s="58">
        <f>B5-1</f>
        <v>2021</v>
      </c>
      <c r="D5" s="57">
        <f>B5</f>
        <v>2022</v>
      </c>
      <c r="E5" s="58">
        <f>C5</f>
        <v>2021</v>
      </c>
      <c r="F5" s="64"/>
      <c r="G5" s="57" t="s">
        <v>4</v>
      </c>
      <c r="H5" s="58" t="s">
        <v>2</v>
      </c>
    </row>
    <row r="6" spans="1:8" x14ac:dyDescent="0.2">
      <c r="A6" s="7" t="s">
        <v>31</v>
      </c>
      <c r="B6" s="16">
        <v>4.3713117057482702E-2</v>
      </c>
      <c r="C6" s="17">
        <v>4.3311292697715997E-2</v>
      </c>
      <c r="D6" s="16">
        <v>4.4160508729060598E-2</v>
      </c>
      <c r="E6" s="17">
        <v>4.0681693238042903E-2</v>
      </c>
      <c r="F6" s="12"/>
      <c r="G6" s="10">
        <f t="shared" ref="G6:G37" si="0">B6-C6</f>
        <v>4.0182435976670455E-4</v>
      </c>
      <c r="H6" s="11">
        <f t="shared" ref="H6:H37" si="1">D6-E6</f>
        <v>3.4788154910176949E-3</v>
      </c>
    </row>
    <row r="7" spans="1:8" x14ac:dyDescent="0.2">
      <c r="A7" s="7" t="s">
        <v>32</v>
      </c>
      <c r="B7" s="16">
        <v>0</v>
      </c>
      <c r="C7" s="17">
        <v>0</v>
      </c>
      <c r="D7" s="16">
        <v>5.8880678305414094E-4</v>
      </c>
      <c r="E7" s="17">
        <v>5.4975261132490403E-4</v>
      </c>
      <c r="F7" s="12"/>
      <c r="G7" s="10">
        <f t="shared" si="0"/>
        <v>0</v>
      </c>
      <c r="H7" s="11">
        <f t="shared" si="1"/>
        <v>3.9054171729236906E-5</v>
      </c>
    </row>
    <row r="8" spans="1:8" x14ac:dyDescent="0.2">
      <c r="A8" s="7" t="s">
        <v>33</v>
      </c>
      <c r="B8" s="16">
        <v>2.1856558528741403E-2</v>
      </c>
      <c r="C8" s="17">
        <v>5.7748390263621394E-3</v>
      </c>
      <c r="D8" s="16">
        <v>1.41313627932994E-2</v>
      </c>
      <c r="E8" s="17">
        <v>1.5393073117097301E-2</v>
      </c>
      <c r="F8" s="12"/>
      <c r="G8" s="10">
        <f t="shared" si="0"/>
        <v>1.6081719502379264E-2</v>
      </c>
      <c r="H8" s="11">
        <f t="shared" si="1"/>
        <v>-1.2617103237979009E-3</v>
      </c>
    </row>
    <row r="9" spans="1:8" x14ac:dyDescent="0.2">
      <c r="A9" s="7" t="s">
        <v>34</v>
      </c>
      <c r="B9" s="16">
        <v>2.4604240172354599</v>
      </c>
      <c r="C9" s="17">
        <v>1.8739352640545099</v>
      </c>
      <c r="D9" s="16">
        <v>1.65984632142962</v>
      </c>
      <c r="E9" s="17">
        <v>2.2693787795492</v>
      </c>
      <c r="F9" s="12"/>
      <c r="G9" s="10">
        <f t="shared" si="0"/>
        <v>0.58648875318094995</v>
      </c>
      <c r="H9" s="11">
        <f t="shared" si="1"/>
        <v>-0.60953245811958001</v>
      </c>
    </row>
    <row r="10" spans="1:8" x14ac:dyDescent="0.2">
      <c r="A10" s="7" t="s">
        <v>35</v>
      </c>
      <c r="B10" s="16">
        <v>1.8734193024635502E-2</v>
      </c>
      <c r="C10" s="17">
        <v>2.3099356105448599E-2</v>
      </c>
      <c r="D10" s="16">
        <v>2.1785850973003201E-2</v>
      </c>
      <c r="E10" s="17">
        <v>2.1440351841671201E-2</v>
      </c>
      <c r="F10" s="12"/>
      <c r="G10" s="10">
        <f t="shared" si="0"/>
        <v>-4.3651630808130976E-3</v>
      </c>
      <c r="H10" s="11">
        <f t="shared" si="1"/>
        <v>3.4549913133199994E-4</v>
      </c>
    </row>
    <row r="11" spans="1:8" x14ac:dyDescent="0.2">
      <c r="A11" s="7" t="s">
        <v>36</v>
      </c>
      <c r="B11" s="16">
        <v>3.0130827114621996</v>
      </c>
      <c r="C11" s="17">
        <v>3.1905985620650799</v>
      </c>
      <c r="D11" s="16">
        <v>2.4782877498748803</v>
      </c>
      <c r="E11" s="17">
        <v>2.7009345794392501</v>
      </c>
      <c r="F11" s="12"/>
      <c r="G11" s="10">
        <f t="shared" si="0"/>
        <v>-0.17751585060288022</v>
      </c>
      <c r="H11" s="11">
        <f t="shared" si="1"/>
        <v>-0.22264682956436976</v>
      </c>
    </row>
    <row r="12" spans="1:8" x14ac:dyDescent="0.2">
      <c r="A12" s="7" t="s">
        <v>37</v>
      </c>
      <c r="B12" s="16">
        <v>0.112405158147813</v>
      </c>
      <c r="C12" s="17">
        <v>0.21944388300176101</v>
      </c>
      <c r="D12" s="16">
        <v>0.16427709247210501</v>
      </c>
      <c r="E12" s="17">
        <v>0.145134689389775</v>
      </c>
      <c r="F12" s="12"/>
      <c r="G12" s="10">
        <f t="shared" si="0"/>
        <v>-0.10703872485394801</v>
      </c>
      <c r="H12" s="11">
        <f t="shared" si="1"/>
        <v>1.9142403082330006E-2</v>
      </c>
    </row>
    <row r="13" spans="1:8" x14ac:dyDescent="0.2">
      <c r="A13" s="7" t="s">
        <v>38</v>
      </c>
      <c r="B13" s="16">
        <v>2.1856558528741403E-2</v>
      </c>
      <c r="C13" s="17">
        <v>2.0211936592267502E-2</v>
      </c>
      <c r="D13" s="16">
        <v>2.7673918803544601E-2</v>
      </c>
      <c r="E13" s="17">
        <v>2.3639362286970899E-2</v>
      </c>
      <c r="F13" s="12"/>
      <c r="G13" s="10">
        <f t="shared" si="0"/>
        <v>1.6446219364739008E-3</v>
      </c>
      <c r="H13" s="11">
        <f t="shared" si="1"/>
        <v>4.0345565165737021E-3</v>
      </c>
    </row>
    <row r="14" spans="1:8" x14ac:dyDescent="0.2">
      <c r="A14" s="7" t="s">
        <v>39</v>
      </c>
      <c r="B14" s="16">
        <v>9.36709651231773E-3</v>
      </c>
      <c r="C14" s="17">
        <v>4.6198712210897101E-2</v>
      </c>
      <c r="D14" s="16">
        <v>2.6496305237436298E-2</v>
      </c>
      <c r="E14" s="17">
        <v>1.86915887850467E-2</v>
      </c>
      <c r="F14" s="12"/>
      <c r="G14" s="10">
        <f t="shared" si="0"/>
        <v>-3.6831615698579373E-2</v>
      </c>
      <c r="H14" s="11">
        <f t="shared" si="1"/>
        <v>7.8047164523895977E-3</v>
      </c>
    </row>
    <row r="15" spans="1:8" x14ac:dyDescent="0.2">
      <c r="A15" s="7" t="s">
        <v>42</v>
      </c>
      <c r="B15" s="16">
        <v>1.56118275205296E-2</v>
      </c>
      <c r="C15" s="17">
        <v>8.6622585395432113E-3</v>
      </c>
      <c r="D15" s="16">
        <v>2.00194306238408E-2</v>
      </c>
      <c r="E15" s="17">
        <v>1.5942825728422202E-2</v>
      </c>
      <c r="F15" s="12"/>
      <c r="G15" s="10">
        <f t="shared" si="0"/>
        <v>6.9495689809863891E-3</v>
      </c>
      <c r="H15" s="11">
        <f t="shared" si="1"/>
        <v>4.0766048954185979E-3</v>
      </c>
    </row>
    <row r="16" spans="1:8" x14ac:dyDescent="0.2">
      <c r="A16" s="7" t="s">
        <v>43</v>
      </c>
      <c r="B16" s="16">
        <v>2.1856558528741403E-2</v>
      </c>
      <c r="C16" s="17">
        <v>6.352322928998351E-2</v>
      </c>
      <c r="D16" s="16">
        <v>5.7703064739305795E-2</v>
      </c>
      <c r="E16" s="17">
        <v>5.22264980758659E-2</v>
      </c>
      <c r="F16" s="12"/>
      <c r="G16" s="10">
        <f t="shared" si="0"/>
        <v>-4.1666670761242107E-2</v>
      </c>
      <c r="H16" s="11">
        <f t="shared" si="1"/>
        <v>5.4765666634398955E-3</v>
      </c>
    </row>
    <row r="17" spans="1:8" x14ac:dyDescent="0.2">
      <c r="A17" s="7" t="s">
        <v>44</v>
      </c>
      <c r="B17" s="16">
        <v>6.5569675586224091E-2</v>
      </c>
      <c r="C17" s="17">
        <v>4.0423873184535004E-2</v>
      </c>
      <c r="D17" s="16">
        <v>7.5956075013984201E-2</v>
      </c>
      <c r="E17" s="17">
        <v>8.7960417811984604E-2</v>
      </c>
      <c r="F17" s="12"/>
      <c r="G17" s="10">
        <f t="shared" si="0"/>
        <v>2.5145802401689087E-2</v>
      </c>
      <c r="H17" s="11">
        <f t="shared" si="1"/>
        <v>-1.2004342798000403E-2</v>
      </c>
    </row>
    <row r="18" spans="1:8" x14ac:dyDescent="0.2">
      <c r="A18" s="7" t="s">
        <v>45</v>
      </c>
      <c r="B18" s="16">
        <v>4.2120710650388702</v>
      </c>
      <c r="C18" s="17">
        <v>6.4938064851442299</v>
      </c>
      <c r="D18" s="16">
        <v>4.37660081844143</v>
      </c>
      <c r="E18" s="17">
        <v>5.6838922484881804</v>
      </c>
      <c r="F18" s="12"/>
      <c r="G18" s="10">
        <f t="shared" si="0"/>
        <v>-2.2817354201053597</v>
      </c>
      <c r="H18" s="11">
        <f t="shared" si="1"/>
        <v>-1.3072914300467504</v>
      </c>
    </row>
    <row r="19" spans="1:8" x14ac:dyDescent="0.2">
      <c r="A19" s="7" t="s">
        <v>48</v>
      </c>
      <c r="B19" s="16">
        <v>0.16548537171761302</v>
      </c>
      <c r="C19" s="17">
        <v>0.18768226835677002</v>
      </c>
      <c r="D19" s="16">
        <v>0.13483675331939798</v>
      </c>
      <c r="E19" s="17">
        <v>0.10280373831775701</v>
      </c>
      <c r="F19" s="12"/>
      <c r="G19" s="10">
        <f t="shared" si="0"/>
        <v>-2.2196896639156999E-2</v>
      </c>
      <c r="H19" s="11">
        <f t="shared" si="1"/>
        <v>3.2033015001640977E-2</v>
      </c>
    </row>
    <row r="20" spans="1:8" x14ac:dyDescent="0.2">
      <c r="A20" s="7" t="s">
        <v>49</v>
      </c>
      <c r="B20" s="16">
        <v>2.1513098323289697</v>
      </c>
      <c r="C20" s="17">
        <v>1.8075246152513502</v>
      </c>
      <c r="D20" s="16">
        <v>1.40783701828245</v>
      </c>
      <c r="E20" s="17">
        <v>1.28971962616822</v>
      </c>
      <c r="F20" s="12"/>
      <c r="G20" s="10">
        <f t="shared" si="0"/>
        <v>0.34378521707761944</v>
      </c>
      <c r="H20" s="11">
        <f t="shared" si="1"/>
        <v>0.11811739211423</v>
      </c>
    </row>
    <row r="21" spans="1:8" x14ac:dyDescent="0.2">
      <c r="A21" s="7" t="s">
        <v>51</v>
      </c>
      <c r="B21" s="16">
        <v>1.00852405782621</v>
      </c>
      <c r="C21" s="17">
        <v>1.05390812231109</v>
      </c>
      <c r="D21" s="16">
        <v>1.4066594047163399</v>
      </c>
      <c r="E21" s="17">
        <v>2.0445299615173202</v>
      </c>
      <c r="F21" s="12"/>
      <c r="G21" s="10">
        <f t="shared" si="0"/>
        <v>-4.5384064484879971E-2</v>
      </c>
      <c r="H21" s="11">
        <f t="shared" si="1"/>
        <v>-0.63787055680098037</v>
      </c>
    </row>
    <row r="22" spans="1:8" x14ac:dyDescent="0.2">
      <c r="A22" s="7" t="s">
        <v>52</v>
      </c>
      <c r="B22" s="16">
        <v>8.39604084054079</v>
      </c>
      <c r="C22" s="17">
        <v>6.7421245632778</v>
      </c>
      <c r="D22" s="16">
        <v>7.3029705302205095</v>
      </c>
      <c r="E22" s="17">
        <v>6.8048378229796604</v>
      </c>
      <c r="F22" s="12"/>
      <c r="G22" s="10">
        <f t="shared" si="0"/>
        <v>1.6539162772629901</v>
      </c>
      <c r="H22" s="11">
        <f t="shared" si="1"/>
        <v>0.49813270724084902</v>
      </c>
    </row>
    <row r="23" spans="1:8" x14ac:dyDescent="0.2">
      <c r="A23" s="7" t="s">
        <v>56</v>
      </c>
      <c r="B23" s="16">
        <v>3.0411840009991602</v>
      </c>
      <c r="C23" s="17">
        <v>3.2021482401178103</v>
      </c>
      <c r="D23" s="16">
        <v>3.1077222009597598</v>
      </c>
      <c r="E23" s="17">
        <v>2.9653655854865302</v>
      </c>
      <c r="F23" s="12"/>
      <c r="G23" s="10">
        <f t="shared" si="0"/>
        <v>-0.1609642391186501</v>
      </c>
      <c r="H23" s="11">
        <f t="shared" si="1"/>
        <v>0.14235661547322964</v>
      </c>
    </row>
    <row r="24" spans="1:8" x14ac:dyDescent="0.2">
      <c r="A24" s="7" t="s">
        <v>57</v>
      </c>
      <c r="B24" s="16">
        <v>3.1223655041059104E-3</v>
      </c>
      <c r="C24" s="17">
        <v>0</v>
      </c>
      <c r="D24" s="16">
        <v>1.1776135661082799E-3</v>
      </c>
      <c r="E24" s="17">
        <v>0</v>
      </c>
      <c r="F24" s="12"/>
      <c r="G24" s="10">
        <f t="shared" si="0"/>
        <v>3.1223655041059104E-3</v>
      </c>
      <c r="H24" s="11">
        <f t="shared" si="1"/>
        <v>1.1776135661082799E-3</v>
      </c>
    </row>
    <row r="25" spans="1:8" x14ac:dyDescent="0.2">
      <c r="A25" s="7" t="s">
        <v>59</v>
      </c>
      <c r="B25" s="16">
        <v>6.5569675586224091E-2</v>
      </c>
      <c r="C25" s="17">
        <v>0.26564259521265798</v>
      </c>
      <c r="D25" s="16">
        <v>8.7732210675066993E-2</v>
      </c>
      <c r="E25" s="17">
        <v>0.15283122594832299</v>
      </c>
      <c r="F25" s="12"/>
      <c r="G25" s="10">
        <f t="shared" si="0"/>
        <v>-0.20007291962643389</v>
      </c>
      <c r="H25" s="11">
        <f t="shared" si="1"/>
        <v>-6.5099015273255997E-2</v>
      </c>
    </row>
    <row r="26" spans="1:8" x14ac:dyDescent="0.2">
      <c r="A26" s="7" t="s">
        <v>60</v>
      </c>
      <c r="B26" s="16">
        <v>0.62135073531707596</v>
      </c>
      <c r="C26" s="17">
        <v>0.78826552709843201</v>
      </c>
      <c r="D26" s="16">
        <v>0.59881649836606099</v>
      </c>
      <c r="E26" s="17">
        <v>0.70148433205057703</v>
      </c>
      <c r="F26" s="12"/>
      <c r="G26" s="10">
        <f t="shared" si="0"/>
        <v>-0.16691479178135604</v>
      </c>
      <c r="H26" s="11">
        <f t="shared" si="1"/>
        <v>-0.10266783368451604</v>
      </c>
    </row>
    <row r="27" spans="1:8" x14ac:dyDescent="0.2">
      <c r="A27" s="7" t="s">
        <v>62</v>
      </c>
      <c r="B27" s="16">
        <v>8.5178130952009194</v>
      </c>
      <c r="C27" s="17">
        <v>7.4639794415730698</v>
      </c>
      <c r="D27" s="16">
        <v>7.8352518621014502</v>
      </c>
      <c r="E27" s="17">
        <v>6.8543155579988992</v>
      </c>
      <c r="F27" s="12"/>
      <c r="G27" s="10">
        <f t="shared" si="0"/>
        <v>1.0538336536278496</v>
      </c>
      <c r="H27" s="11">
        <f t="shared" si="1"/>
        <v>0.98093630410255095</v>
      </c>
    </row>
    <row r="28" spans="1:8" x14ac:dyDescent="0.2">
      <c r="A28" s="7" t="s">
        <v>63</v>
      </c>
      <c r="B28" s="16">
        <v>0</v>
      </c>
      <c r="C28" s="17">
        <v>1.15496780527243E-2</v>
      </c>
      <c r="D28" s="16">
        <v>3.5328406983248396E-3</v>
      </c>
      <c r="E28" s="17">
        <v>1.20945574491479E-2</v>
      </c>
      <c r="F28" s="12"/>
      <c r="G28" s="10">
        <f t="shared" si="0"/>
        <v>-1.15496780527243E-2</v>
      </c>
      <c r="H28" s="11">
        <f t="shared" si="1"/>
        <v>-8.5617167508230604E-3</v>
      </c>
    </row>
    <row r="29" spans="1:8" x14ac:dyDescent="0.2">
      <c r="A29" s="7" t="s">
        <v>64</v>
      </c>
      <c r="B29" s="16">
        <v>0.48708901864052201</v>
      </c>
      <c r="C29" s="17">
        <v>0.94707360032339105</v>
      </c>
      <c r="D29" s="16">
        <v>0.54700150145729709</v>
      </c>
      <c r="E29" s="17">
        <v>0.80318856514568404</v>
      </c>
      <c r="F29" s="12"/>
      <c r="G29" s="10">
        <f t="shared" si="0"/>
        <v>-0.45998458168286904</v>
      </c>
      <c r="H29" s="11">
        <f t="shared" si="1"/>
        <v>-0.25618706368838695</v>
      </c>
    </row>
    <row r="30" spans="1:8" x14ac:dyDescent="0.2">
      <c r="A30" s="7" t="s">
        <v>65</v>
      </c>
      <c r="B30" s="16">
        <v>1.3363724357573299</v>
      </c>
      <c r="C30" s="17">
        <v>2.0904917275430899</v>
      </c>
      <c r="D30" s="16">
        <v>1.5809462125003702</v>
      </c>
      <c r="E30" s="17">
        <v>1.59758108851017</v>
      </c>
      <c r="F30" s="12"/>
      <c r="G30" s="10">
        <f t="shared" si="0"/>
        <v>-0.75411929178575998</v>
      </c>
      <c r="H30" s="11">
        <f t="shared" si="1"/>
        <v>-1.6634876009799848E-2</v>
      </c>
    </row>
    <row r="31" spans="1:8" x14ac:dyDescent="0.2">
      <c r="A31" s="7" t="s">
        <v>66</v>
      </c>
      <c r="B31" s="16">
        <v>0.80244793455521901</v>
      </c>
      <c r="C31" s="17">
        <v>1.2127161955360499</v>
      </c>
      <c r="D31" s="16">
        <v>0.97153119203933191</v>
      </c>
      <c r="E31" s="17">
        <v>1.2303463441451299</v>
      </c>
      <c r="F31" s="12"/>
      <c r="G31" s="10">
        <f t="shared" si="0"/>
        <v>-0.41026826098083091</v>
      </c>
      <c r="H31" s="11">
        <f t="shared" si="1"/>
        <v>-0.25881515210579797</v>
      </c>
    </row>
    <row r="32" spans="1:8" x14ac:dyDescent="0.2">
      <c r="A32" s="7" t="s">
        <v>67</v>
      </c>
      <c r="B32" s="16">
        <v>0</v>
      </c>
      <c r="C32" s="17">
        <v>2.8874195131810697E-3</v>
      </c>
      <c r="D32" s="16">
        <v>7.0656813966496904E-3</v>
      </c>
      <c r="E32" s="17">
        <v>3.2985156679494199E-3</v>
      </c>
      <c r="F32" s="12"/>
      <c r="G32" s="10">
        <f t="shared" si="0"/>
        <v>-2.8874195131810697E-3</v>
      </c>
      <c r="H32" s="11">
        <f t="shared" si="1"/>
        <v>3.7671657287002705E-3</v>
      </c>
    </row>
    <row r="33" spans="1:8" x14ac:dyDescent="0.2">
      <c r="A33" s="7" t="s">
        <v>70</v>
      </c>
      <c r="B33" s="16">
        <v>9.3670965123177297E-2</v>
      </c>
      <c r="C33" s="17">
        <v>8.3735165882250995E-2</v>
      </c>
      <c r="D33" s="16">
        <v>7.0656813966496895E-2</v>
      </c>
      <c r="E33" s="17">
        <v>6.8169323804288098E-2</v>
      </c>
      <c r="F33" s="12"/>
      <c r="G33" s="10">
        <f t="shared" si="0"/>
        <v>9.9357992409263018E-3</v>
      </c>
      <c r="H33" s="11">
        <f t="shared" si="1"/>
        <v>2.4874901622087969E-3</v>
      </c>
    </row>
    <row r="34" spans="1:8" x14ac:dyDescent="0.2">
      <c r="A34" s="7" t="s">
        <v>71</v>
      </c>
      <c r="B34" s="16">
        <v>6.9316514191151199</v>
      </c>
      <c r="C34" s="17">
        <v>11.289810296538001</v>
      </c>
      <c r="D34" s="16">
        <v>9.1995171784379011</v>
      </c>
      <c r="E34" s="17">
        <v>10.799340296866401</v>
      </c>
      <c r="F34" s="12"/>
      <c r="G34" s="10">
        <f t="shared" si="0"/>
        <v>-4.3581588774228806</v>
      </c>
      <c r="H34" s="11">
        <f t="shared" si="1"/>
        <v>-1.5998231184284997</v>
      </c>
    </row>
    <row r="35" spans="1:8" x14ac:dyDescent="0.2">
      <c r="A35" s="7" t="s">
        <v>72</v>
      </c>
      <c r="B35" s="16">
        <v>6.2447310082118209E-3</v>
      </c>
      <c r="C35" s="17">
        <v>2.8874195131810697E-3</v>
      </c>
      <c r="D35" s="16">
        <v>5.8880678305414103E-3</v>
      </c>
      <c r="E35" s="17">
        <v>9.3457943925233603E-3</v>
      </c>
      <c r="F35" s="12"/>
      <c r="G35" s="10">
        <f t="shared" si="0"/>
        <v>3.3573114950307512E-3</v>
      </c>
      <c r="H35" s="11">
        <f t="shared" si="1"/>
        <v>-3.4577265619819501E-3</v>
      </c>
    </row>
    <row r="36" spans="1:8" x14ac:dyDescent="0.2">
      <c r="A36" s="7" t="s">
        <v>73</v>
      </c>
      <c r="B36" s="16">
        <v>3.68439129484497</v>
      </c>
      <c r="C36" s="17">
        <v>3.1819363035255401</v>
      </c>
      <c r="D36" s="16">
        <v>2.5065504754614798</v>
      </c>
      <c r="E36" s="17">
        <v>2.9521715228147301</v>
      </c>
      <c r="F36" s="12"/>
      <c r="G36" s="10">
        <f t="shared" si="0"/>
        <v>0.50245499131942983</v>
      </c>
      <c r="H36" s="11">
        <f t="shared" si="1"/>
        <v>-0.44562104735325025</v>
      </c>
    </row>
    <row r="37" spans="1:8" x14ac:dyDescent="0.2">
      <c r="A37" s="7" t="s">
        <v>75</v>
      </c>
      <c r="B37" s="16">
        <v>0.26540106784900197</v>
      </c>
      <c r="C37" s="17">
        <v>0.43888776600352297</v>
      </c>
      <c r="D37" s="16">
        <v>0.24612123531663099</v>
      </c>
      <c r="E37" s="17">
        <v>0.33589884551951599</v>
      </c>
      <c r="F37" s="12"/>
      <c r="G37" s="10">
        <f t="shared" si="0"/>
        <v>-0.173486698154521</v>
      </c>
      <c r="H37" s="11">
        <f t="shared" si="1"/>
        <v>-8.9777610202884994E-2</v>
      </c>
    </row>
    <row r="38" spans="1:8" x14ac:dyDescent="0.2">
      <c r="A38" s="7" t="s">
        <v>76</v>
      </c>
      <c r="B38" s="16">
        <v>4.0434633278171495</v>
      </c>
      <c r="C38" s="17">
        <v>4.1521092599543801</v>
      </c>
      <c r="D38" s="16">
        <v>4.5167368328083102</v>
      </c>
      <c r="E38" s="17">
        <v>3.7471137987905396</v>
      </c>
      <c r="F38" s="12"/>
      <c r="G38" s="10">
        <f t="shared" ref="G38:G73" si="2">B38-C38</f>
        <v>-0.10864593213723062</v>
      </c>
      <c r="H38" s="11">
        <f t="shared" ref="H38:H73" si="3">D38-E38</f>
        <v>0.76962303401777055</v>
      </c>
    </row>
    <row r="39" spans="1:8" x14ac:dyDescent="0.2">
      <c r="A39" s="7" t="s">
        <v>77</v>
      </c>
      <c r="B39" s="16">
        <v>0.40590751553376797</v>
      </c>
      <c r="C39" s="17">
        <v>0.58325874166257596</v>
      </c>
      <c r="D39" s="16">
        <v>0.31854446963228999</v>
      </c>
      <c r="E39" s="17">
        <v>0.39417262231995598</v>
      </c>
      <c r="F39" s="12"/>
      <c r="G39" s="10">
        <f t="shared" si="2"/>
        <v>-0.17735122612880799</v>
      </c>
      <c r="H39" s="11">
        <f t="shared" si="3"/>
        <v>-7.5628152687665984E-2</v>
      </c>
    </row>
    <row r="40" spans="1:8" x14ac:dyDescent="0.2">
      <c r="A40" s="7" t="s">
        <v>78</v>
      </c>
      <c r="B40" s="16">
        <v>5.8044774721328896</v>
      </c>
      <c r="C40" s="17">
        <v>4.7671296162619505</v>
      </c>
      <c r="D40" s="16">
        <v>7.2022845703182501</v>
      </c>
      <c r="E40" s="17">
        <v>5.6041781198460701</v>
      </c>
      <c r="F40" s="12"/>
      <c r="G40" s="10">
        <f t="shared" si="2"/>
        <v>1.037347855870939</v>
      </c>
      <c r="H40" s="11">
        <f t="shared" si="3"/>
        <v>1.59810645047218</v>
      </c>
    </row>
    <row r="41" spans="1:8" x14ac:dyDescent="0.2">
      <c r="A41" s="7" t="s">
        <v>79</v>
      </c>
      <c r="B41" s="16">
        <v>1.7048115652418299</v>
      </c>
      <c r="C41" s="17">
        <v>3.3205324401582295</v>
      </c>
      <c r="D41" s="16">
        <v>2.47652132952572</v>
      </c>
      <c r="E41" s="17">
        <v>3.5123694337548099</v>
      </c>
      <c r="F41" s="12"/>
      <c r="G41" s="10">
        <f t="shared" si="2"/>
        <v>-1.6157208749163996</v>
      </c>
      <c r="H41" s="11">
        <f t="shared" si="3"/>
        <v>-1.0358481042290899</v>
      </c>
    </row>
    <row r="42" spans="1:8" x14ac:dyDescent="0.2">
      <c r="A42" s="7" t="s">
        <v>80</v>
      </c>
      <c r="B42" s="16">
        <v>0.18421956474224899</v>
      </c>
      <c r="C42" s="17">
        <v>0.26275517569947698</v>
      </c>
      <c r="D42" s="16">
        <v>0.21668089616392402</v>
      </c>
      <c r="E42" s="17">
        <v>0.245189664650907</v>
      </c>
      <c r="F42" s="12"/>
      <c r="G42" s="10">
        <f t="shared" si="2"/>
        <v>-7.8535610957227997E-2</v>
      </c>
      <c r="H42" s="11">
        <f t="shared" si="3"/>
        <v>-2.8508768486982972E-2</v>
      </c>
    </row>
    <row r="43" spans="1:8" x14ac:dyDescent="0.2">
      <c r="A43" s="7" t="s">
        <v>81</v>
      </c>
      <c r="B43" s="16">
        <v>0.27476816436132001</v>
      </c>
      <c r="C43" s="17">
        <v>0</v>
      </c>
      <c r="D43" s="16">
        <v>0.157211411075456</v>
      </c>
      <c r="E43" s="17">
        <v>0</v>
      </c>
      <c r="F43" s="12"/>
      <c r="G43" s="10">
        <f t="shared" si="2"/>
        <v>0.27476816436132001</v>
      </c>
      <c r="H43" s="11">
        <f t="shared" si="3"/>
        <v>0.157211411075456</v>
      </c>
    </row>
    <row r="44" spans="1:8" x14ac:dyDescent="0.2">
      <c r="A44" s="7" t="s">
        <v>82</v>
      </c>
      <c r="B44" s="16">
        <v>0.69940987291972401</v>
      </c>
      <c r="C44" s="17">
        <v>0.44177518551670397</v>
      </c>
      <c r="D44" s="16">
        <v>0.66358524450201706</v>
      </c>
      <c r="E44" s="17">
        <v>0.54205607476635498</v>
      </c>
      <c r="F44" s="12"/>
      <c r="G44" s="10">
        <f t="shared" si="2"/>
        <v>0.25763468740302004</v>
      </c>
      <c r="H44" s="11">
        <f t="shared" si="3"/>
        <v>0.12152916973566208</v>
      </c>
    </row>
    <row r="45" spans="1:8" x14ac:dyDescent="0.2">
      <c r="A45" s="7" t="s">
        <v>83</v>
      </c>
      <c r="B45" s="16">
        <v>0.54329159771442803</v>
      </c>
      <c r="C45" s="17">
        <v>0.44466260502988497</v>
      </c>
      <c r="D45" s="16">
        <v>0.46221332469750104</v>
      </c>
      <c r="E45" s="17">
        <v>0.295766904892798</v>
      </c>
      <c r="F45" s="12"/>
      <c r="G45" s="10">
        <f t="shared" si="2"/>
        <v>9.862899268454306E-2</v>
      </c>
      <c r="H45" s="11">
        <f t="shared" si="3"/>
        <v>0.16644641980470304</v>
      </c>
    </row>
    <row r="46" spans="1:8" x14ac:dyDescent="0.2">
      <c r="A46" s="7" t="s">
        <v>84</v>
      </c>
      <c r="B46" s="16">
        <v>0.93046492022356098</v>
      </c>
      <c r="C46" s="17">
        <v>0.68143100511073296</v>
      </c>
      <c r="D46" s="16">
        <v>0.84434892689963792</v>
      </c>
      <c r="E46" s="17">
        <v>0.43485431555799897</v>
      </c>
      <c r="F46" s="12"/>
      <c r="G46" s="10">
        <f t="shared" si="2"/>
        <v>0.24903391511282802</v>
      </c>
      <c r="H46" s="11">
        <f t="shared" si="3"/>
        <v>0.40949461134163895</v>
      </c>
    </row>
    <row r="47" spans="1:8" x14ac:dyDescent="0.2">
      <c r="A47" s="7" t="s">
        <v>85</v>
      </c>
      <c r="B47" s="16">
        <v>6.2447310082118209E-3</v>
      </c>
      <c r="C47" s="17">
        <v>0</v>
      </c>
      <c r="D47" s="16">
        <v>5.2992610474872697E-3</v>
      </c>
      <c r="E47" s="17">
        <v>4.9477735019241298E-3</v>
      </c>
      <c r="F47" s="12"/>
      <c r="G47" s="10">
        <f t="shared" si="2"/>
        <v>6.2447310082118209E-3</v>
      </c>
      <c r="H47" s="11">
        <f t="shared" si="3"/>
        <v>3.5148754556313996E-4</v>
      </c>
    </row>
    <row r="48" spans="1:8" x14ac:dyDescent="0.2">
      <c r="A48" s="7" t="s">
        <v>88</v>
      </c>
      <c r="B48" s="16">
        <v>0.74624535548131299</v>
      </c>
      <c r="C48" s="17">
        <v>0.95284843934975294</v>
      </c>
      <c r="D48" s="16">
        <v>0.61824712220684797</v>
      </c>
      <c r="E48" s="17">
        <v>1.09840571742716</v>
      </c>
      <c r="F48" s="12"/>
      <c r="G48" s="10">
        <f t="shared" si="2"/>
        <v>-0.20660308386843995</v>
      </c>
      <c r="H48" s="11">
        <f t="shared" si="3"/>
        <v>-0.48015859522031201</v>
      </c>
    </row>
    <row r="49" spans="1:8" x14ac:dyDescent="0.2">
      <c r="A49" s="7" t="s">
        <v>89</v>
      </c>
      <c r="B49" s="16">
        <v>0.26852343335310797</v>
      </c>
      <c r="C49" s="17">
        <v>0.23676840008084801</v>
      </c>
      <c r="D49" s="16">
        <v>0.17958606883151298</v>
      </c>
      <c r="E49" s="17">
        <v>0.19186366135239102</v>
      </c>
      <c r="F49" s="12"/>
      <c r="G49" s="10">
        <f t="shared" si="2"/>
        <v>3.1755033272259953E-2</v>
      </c>
      <c r="H49" s="11">
        <f t="shared" si="3"/>
        <v>-1.2277592520878039E-2</v>
      </c>
    </row>
    <row r="50" spans="1:8" x14ac:dyDescent="0.2">
      <c r="A50" s="7" t="s">
        <v>90</v>
      </c>
      <c r="B50" s="16">
        <v>3.74059387391888</v>
      </c>
      <c r="C50" s="17">
        <v>2.8296711229174503</v>
      </c>
      <c r="D50" s="16">
        <v>3.4162569552801196</v>
      </c>
      <c r="E50" s="17">
        <v>4.0978559648158299</v>
      </c>
      <c r="F50" s="12"/>
      <c r="G50" s="10">
        <f t="shared" si="2"/>
        <v>0.91092275100142972</v>
      </c>
      <c r="H50" s="11">
        <f t="shared" si="3"/>
        <v>-0.68159900953571029</v>
      </c>
    </row>
    <row r="51" spans="1:8" x14ac:dyDescent="0.2">
      <c r="A51" s="7" t="s">
        <v>91</v>
      </c>
      <c r="B51" s="16">
        <v>2.4791582102600898</v>
      </c>
      <c r="C51" s="17">
        <v>1.3657494297346502</v>
      </c>
      <c r="D51" s="16">
        <v>1.99311096063827</v>
      </c>
      <c r="E51" s="17">
        <v>1.4040681693238</v>
      </c>
      <c r="F51" s="12"/>
      <c r="G51" s="10">
        <f t="shared" si="2"/>
        <v>1.1134087805254396</v>
      </c>
      <c r="H51" s="11">
        <f t="shared" si="3"/>
        <v>0.58904279131447002</v>
      </c>
    </row>
    <row r="52" spans="1:8" x14ac:dyDescent="0.2">
      <c r="A52" s="7" t="s">
        <v>92</v>
      </c>
      <c r="B52" s="16">
        <v>0.177974833734037</v>
      </c>
      <c r="C52" s="17">
        <v>0</v>
      </c>
      <c r="D52" s="16">
        <v>0.9662319309918449</v>
      </c>
      <c r="E52" s="17">
        <v>0</v>
      </c>
      <c r="F52" s="12"/>
      <c r="G52" s="10">
        <f t="shared" si="2"/>
        <v>0.177974833734037</v>
      </c>
      <c r="H52" s="11">
        <f t="shared" si="3"/>
        <v>0.9662319309918449</v>
      </c>
    </row>
    <row r="53" spans="1:8" x14ac:dyDescent="0.2">
      <c r="A53" s="7" t="s">
        <v>93</v>
      </c>
      <c r="B53" s="16">
        <v>21.325756393043399</v>
      </c>
      <c r="C53" s="17">
        <v>17.587272254785898</v>
      </c>
      <c r="D53" s="16">
        <v>22.5907498454382</v>
      </c>
      <c r="E53" s="17">
        <v>20.5640461792194</v>
      </c>
      <c r="F53" s="12"/>
      <c r="G53" s="10">
        <f t="shared" si="2"/>
        <v>3.7384841382575011</v>
      </c>
      <c r="H53" s="11">
        <f t="shared" si="3"/>
        <v>2.0267036662188005</v>
      </c>
    </row>
    <row r="54" spans="1:8" x14ac:dyDescent="0.2">
      <c r="A54" s="7" t="s">
        <v>95</v>
      </c>
      <c r="B54" s="16">
        <v>3.56886377119306</v>
      </c>
      <c r="C54" s="17">
        <v>4.8277654260387504</v>
      </c>
      <c r="D54" s="16">
        <v>2.7208761444931802</v>
      </c>
      <c r="E54" s="17">
        <v>4.0742166025288604</v>
      </c>
      <c r="F54" s="12"/>
      <c r="G54" s="10">
        <f t="shared" si="2"/>
        <v>-1.2589016548456904</v>
      </c>
      <c r="H54" s="11">
        <f t="shared" si="3"/>
        <v>-1.3533404580356803</v>
      </c>
    </row>
    <row r="55" spans="1:8" x14ac:dyDescent="0.2">
      <c r="A55" s="7" t="s">
        <v>96</v>
      </c>
      <c r="B55" s="16">
        <v>1.4612670559215699</v>
      </c>
      <c r="C55" s="17">
        <v>1.29933878093148</v>
      </c>
      <c r="D55" s="16">
        <v>1.3713309977330901</v>
      </c>
      <c r="E55" s="17">
        <v>1.28532160527763</v>
      </c>
      <c r="F55" s="12"/>
      <c r="G55" s="10">
        <f t="shared" si="2"/>
        <v>0.16192827499008988</v>
      </c>
      <c r="H55" s="11">
        <f t="shared" si="3"/>
        <v>8.6009392455460132E-2</v>
      </c>
    </row>
    <row r="56" spans="1:8" x14ac:dyDescent="0.2">
      <c r="A56" s="142" t="s">
        <v>40</v>
      </c>
      <c r="B56" s="153">
        <v>3.4346020545165001E-2</v>
      </c>
      <c r="C56" s="154">
        <v>4.3311292697715997E-2</v>
      </c>
      <c r="D56" s="153">
        <v>2.7085112020490503E-2</v>
      </c>
      <c r="E56" s="154">
        <v>4.28807036833425E-2</v>
      </c>
      <c r="F56" s="155"/>
      <c r="G56" s="156">
        <f t="shared" si="2"/>
        <v>-8.965272152550996E-3</v>
      </c>
      <c r="H56" s="157">
        <f t="shared" si="3"/>
        <v>-1.5795591662851997E-2</v>
      </c>
    </row>
    <row r="57" spans="1:8" x14ac:dyDescent="0.2">
      <c r="A57" s="7" t="s">
        <v>41</v>
      </c>
      <c r="B57" s="16">
        <v>6.2447310082118209E-3</v>
      </c>
      <c r="C57" s="17">
        <v>5.7748390263621399E-2</v>
      </c>
      <c r="D57" s="16">
        <v>1.1776135661082799E-3</v>
      </c>
      <c r="E57" s="17">
        <v>3.5733919736118697E-2</v>
      </c>
      <c r="F57" s="12"/>
      <c r="G57" s="10">
        <f t="shared" si="2"/>
        <v>-5.1503659255409576E-2</v>
      </c>
      <c r="H57" s="11">
        <f t="shared" si="3"/>
        <v>-3.4556306170010417E-2</v>
      </c>
    </row>
    <row r="58" spans="1:8" x14ac:dyDescent="0.2">
      <c r="A58" s="7" t="s">
        <v>46</v>
      </c>
      <c r="B58" s="16">
        <v>3.7468386049270899E-2</v>
      </c>
      <c r="C58" s="17">
        <v>2.88741951318107E-2</v>
      </c>
      <c r="D58" s="16">
        <v>3.6506020549356699E-2</v>
      </c>
      <c r="E58" s="17">
        <v>2.58383727322705E-2</v>
      </c>
      <c r="F58" s="12"/>
      <c r="G58" s="10">
        <f t="shared" si="2"/>
        <v>8.5941909174601996E-3</v>
      </c>
      <c r="H58" s="11">
        <f t="shared" si="3"/>
        <v>1.06676478170862E-2</v>
      </c>
    </row>
    <row r="59" spans="1:8" x14ac:dyDescent="0.2">
      <c r="A59" s="7" t="s">
        <v>47</v>
      </c>
      <c r="B59" s="16">
        <v>0.37468386049270896</v>
      </c>
      <c r="C59" s="17">
        <v>0.62945745387347307</v>
      </c>
      <c r="D59" s="16">
        <v>0.43748343980922705</v>
      </c>
      <c r="E59" s="17">
        <v>0.41231445849367798</v>
      </c>
      <c r="F59" s="12"/>
      <c r="G59" s="10">
        <f t="shared" si="2"/>
        <v>-0.25477359338076411</v>
      </c>
      <c r="H59" s="11">
        <f t="shared" si="3"/>
        <v>2.5168981315549066E-2</v>
      </c>
    </row>
    <row r="60" spans="1:8" x14ac:dyDescent="0.2">
      <c r="A60" s="7" t="s">
        <v>50</v>
      </c>
      <c r="B60" s="16">
        <v>0.87426234114965506</v>
      </c>
      <c r="C60" s="17">
        <v>0.77094101001934601</v>
      </c>
      <c r="D60" s="16">
        <v>0.79842199782141487</v>
      </c>
      <c r="E60" s="17">
        <v>0.66080263881253409</v>
      </c>
      <c r="F60" s="12"/>
      <c r="G60" s="10">
        <f t="shared" si="2"/>
        <v>0.10332133113030906</v>
      </c>
      <c r="H60" s="11">
        <f t="shared" si="3"/>
        <v>0.13761935900888078</v>
      </c>
    </row>
    <row r="61" spans="1:8" x14ac:dyDescent="0.2">
      <c r="A61" s="7" t="s">
        <v>53</v>
      </c>
      <c r="B61" s="16">
        <v>2.1856558528741403E-2</v>
      </c>
      <c r="C61" s="17">
        <v>1.4437097565905301E-2</v>
      </c>
      <c r="D61" s="16">
        <v>2.3552271322165599E-2</v>
      </c>
      <c r="E61" s="17">
        <v>1.9241341396371601E-2</v>
      </c>
      <c r="F61" s="12"/>
      <c r="G61" s="10">
        <f t="shared" si="2"/>
        <v>7.4194609628361018E-3</v>
      </c>
      <c r="H61" s="11">
        <f t="shared" si="3"/>
        <v>4.3109299257939986E-3</v>
      </c>
    </row>
    <row r="62" spans="1:8" x14ac:dyDescent="0.2">
      <c r="A62" s="7" t="s">
        <v>54</v>
      </c>
      <c r="B62" s="16">
        <v>0</v>
      </c>
      <c r="C62" s="17">
        <v>2.8874195131810697E-3</v>
      </c>
      <c r="D62" s="16">
        <v>0</v>
      </c>
      <c r="E62" s="17">
        <v>4.3980208905992297E-3</v>
      </c>
      <c r="F62" s="12"/>
      <c r="G62" s="10">
        <f t="shared" si="2"/>
        <v>-2.8874195131810697E-3</v>
      </c>
      <c r="H62" s="11">
        <f t="shared" si="3"/>
        <v>-4.3980208905992297E-3</v>
      </c>
    </row>
    <row r="63" spans="1:8" x14ac:dyDescent="0.2">
      <c r="A63" s="7" t="s">
        <v>55</v>
      </c>
      <c r="B63" s="16">
        <v>1.6205076966309702</v>
      </c>
      <c r="C63" s="17">
        <v>0.99615973204746888</v>
      </c>
      <c r="D63" s="16">
        <v>1.1358082845114401</v>
      </c>
      <c r="E63" s="17">
        <v>0.833974711379879</v>
      </c>
      <c r="F63" s="12"/>
      <c r="G63" s="10">
        <f t="shared" si="2"/>
        <v>0.62434796458350128</v>
      </c>
      <c r="H63" s="11">
        <f t="shared" si="3"/>
        <v>0.30183357313156112</v>
      </c>
    </row>
    <row r="64" spans="1:8" x14ac:dyDescent="0.2">
      <c r="A64" s="7" t="s">
        <v>58</v>
      </c>
      <c r="B64" s="16">
        <v>0.26540106784900197</v>
      </c>
      <c r="C64" s="17">
        <v>0.19923194640949402</v>
      </c>
      <c r="D64" s="16">
        <v>0.16663231960432201</v>
      </c>
      <c r="E64" s="17">
        <v>0.139087410665201</v>
      </c>
      <c r="F64" s="12"/>
      <c r="G64" s="10">
        <f t="shared" si="2"/>
        <v>6.6169121439507955E-2</v>
      </c>
      <c r="H64" s="11">
        <f t="shared" si="3"/>
        <v>2.754490893912101E-2</v>
      </c>
    </row>
    <row r="65" spans="1:8" x14ac:dyDescent="0.2">
      <c r="A65" s="7" t="s">
        <v>61</v>
      </c>
      <c r="B65" s="16">
        <v>0.22481031629562601</v>
      </c>
      <c r="C65" s="17">
        <v>0.27141743423902104</v>
      </c>
      <c r="D65" s="16">
        <v>0.22021373686224899</v>
      </c>
      <c r="E65" s="17">
        <v>0.18746564046179201</v>
      </c>
      <c r="F65" s="12"/>
      <c r="G65" s="10">
        <f t="shared" si="2"/>
        <v>-4.6607117943395032E-2</v>
      </c>
      <c r="H65" s="11">
        <f t="shared" si="3"/>
        <v>3.2748096400456977E-2</v>
      </c>
    </row>
    <row r="66" spans="1:8" x14ac:dyDescent="0.2">
      <c r="A66" s="7" t="s">
        <v>68</v>
      </c>
      <c r="B66" s="16">
        <v>5.3080213569800493E-2</v>
      </c>
      <c r="C66" s="17">
        <v>4.0423873184535004E-2</v>
      </c>
      <c r="D66" s="16">
        <v>5.1226190125710204E-2</v>
      </c>
      <c r="E66" s="17">
        <v>4.5079714128642097E-2</v>
      </c>
      <c r="F66" s="12"/>
      <c r="G66" s="10">
        <f t="shared" si="2"/>
        <v>1.2656340385265488E-2</v>
      </c>
      <c r="H66" s="11">
        <f t="shared" si="3"/>
        <v>6.1464759970681071E-3</v>
      </c>
    </row>
    <row r="67" spans="1:8" x14ac:dyDescent="0.2">
      <c r="A67" s="7" t="s">
        <v>69</v>
      </c>
      <c r="B67" s="16">
        <v>1.8734193024635502E-2</v>
      </c>
      <c r="C67" s="17">
        <v>2.0211936592267502E-2</v>
      </c>
      <c r="D67" s="16">
        <v>1.88418170577325E-2</v>
      </c>
      <c r="E67" s="17">
        <v>1.4293567894447501E-2</v>
      </c>
      <c r="F67" s="12"/>
      <c r="G67" s="10">
        <f t="shared" si="2"/>
        <v>-1.4777435676320005E-3</v>
      </c>
      <c r="H67" s="11">
        <f t="shared" si="3"/>
        <v>4.5482491632849991E-3</v>
      </c>
    </row>
    <row r="68" spans="1:8" x14ac:dyDescent="0.2">
      <c r="A68" s="7" t="s">
        <v>74</v>
      </c>
      <c r="B68" s="16">
        <v>0.10616042713960099</v>
      </c>
      <c r="C68" s="17">
        <v>0.12704645857996702</v>
      </c>
      <c r="D68" s="16">
        <v>6.8890393617334511E-2</v>
      </c>
      <c r="E68" s="17">
        <v>7.5865860362836698E-2</v>
      </c>
      <c r="F68" s="12"/>
      <c r="G68" s="10">
        <f t="shared" si="2"/>
        <v>-2.0886031440366035E-2</v>
      </c>
      <c r="H68" s="11">
        <f t="shared" si="3"/>
        <v>-6.9754667455021874E-3</v>
      </c>
    </row>
    <row r="69" spans="1:8" x14ac:dyDescent="0.2">
      <c r="A69" s="7" t="s">
        <v>86</v>
      </c>
      <c r="B69" s="16">
        <v>9.9915696131389106E-2</v>
      </c>
      <c r="C69" s="17">
        <v>6.929806831634569E-2</v>
      </c>
      <c r="D69" s="16">
        <v>7.8900108929254906E-2</v>
      </c>
      <c r="E69" s="17">
        <v>7.146783947223749E-2</v>
      </c>
      <c r="F69" s="12"/>
      <c r="G69" s="10">
        <f t="shared" si="2"/>
        <v>3.0617627815043416E-2</v>
      </c>
      <c r="H69" s="11">
        <f t="shared" si="3"/>
        <v>7.4322694570174153E-3</v>
      </c>
    </row>
    <row r="70" spans="1:8" x14ac:dyDescent="0.2">
      <c r="A70" s="7" t="s">
        <v>87</v>
      </c>
      <c r="B70" s="16">
        <v>0</v>
      </c>
      <c r="C70" s="17">
        <v>0</v>
      </c>
      <c r="D70" s="16">
        <v>5.8880678305414094E-4</v>
      </c>
      <c r="E70" s="17">
        <v>0</v>
      </c>
      <c r="F70" s="12"/>
      <c r="G70" s="10">
        <f t="shared" si="2"/>
        <v>0</v>
      </c>
      <c r="H70" s="11">
        <f t="shared" si="3"/>
        <v>5.8880678305414094E-4</v>
      </c>
    </row>
    <row r="71" spans="1:8" x14ac:dyDescent="0.2">
      <c r="A71" s="7" t="s">
        <v>94</v>
      </c>
      <c r="B71" s="16">
        <v>0.115527523651919</v>
      </c>
      <c r="C71" s="17">
        <v>4.3311292697715997E-2</v>
      </c>
      <c r="D71" s="16">
        <v>7.7722495363146599E-2</v>
      </c>
      <c r="E71" s="17">
        <v>3.2435404068169298E-2</v>
      </c>
      <c r="F71" s="12"/>
      <c r="G71" s="10">
        <f t="shared" si="2"/>
        <v>7.2216230954203001E-2</v>
      </c>
      <c r="H71" s="11">
        <f t="shared" si="3"/>
        <v>4.5287091294977301E-2</v>
      </c>
    </row>
    <row r="72" spans="1:8" x14ac:dyDescent="0.2">
      <c r="A72" s="7" t="s">
        <v>97</v>
      </c>
      <c r="B72" s="16">
        <v>0.18109719923814299</v>
      </c>
      <c r="C72" s="17">
        <v>0.10394710247451899</v>
      </c>
      <c r="D72" s="16">
        <v>0.13071510583801901</v>
      </c>
      <c r="E72" s="17">
        <v>7.8614623419461196E-2</v>
      </c>
      <c r="F72" s="12"/>
      <c r="G72" s="10">
        <f t="shared" si="2"/>
        <v>7.7150096763623999E-2</v>
      </c>
      <c r="H72" s="11">
        <f t="shared" si="3"/>
        <v>5.2100482418557817E-2</v>
      </c>
    </row>
    <row r="73" spans="1:8" x14ac:dyDescent="0.2">
      <c r="A73" s="7" t="s">
        <v>98</v>
      </c>
      <c r="B73" s="16">
        <v>6.2447310082118209E-3</v>
      </c>
      <c r="C73" s="17">
        <v>2.5986775618629599E-2</v>
      </c>
      <c r="D73" s="16">
        <v>1.7075396708570102E-2</v>
      </c>
      <c r="E73" s="17">
        <v>2.08905992303463E-2</v>
      </c>
      <c r="F73" s="12"/>
      <c r="G73" s="10">
        <f t="shared" si="2"/>
        <v>-1.9742044610417779E-2</v>
      </c>
      <c r="H73" s="11">
        <f t="shared" si="3"/>
        <v>-3.8152025217761988E-3</v>
      </c>
    </row>
    <row r="74" spans="1:8" x14ac:dyDescent="0.2">
      <c r="A74" s="1"/>
      <c r="B74" s="18"/>
      <c r="C74" s="19"/>
      <c r="D74" s="18"/>
      <c r="E74" s="19"/>
      <c r="F74" s="15"/>
      <c r="G74" s="13"/>
      <c r="H74" s="14"/>
    </row>
    <row r="75" spans="1:8" s="43" customFormat="1" x14ac:dyDescent="0.2">
      <c r="A75" s="27" t="s">
        <v>5</v>
      </c>
      <c r="B75" s="44">
        <f>SUM(B6:B74)</f>
        <v>100.00000000000004</v>
      </c>
      <c r="C75" s="45">
        <f>SUM(C6:C74)</f>
        <v>100.00000000000006</v>
      </c>
      <c r="D75" s="44">
        <f>SUM(D6:D74)</f>
        <v>99.999999999999972</v>
      </c>
      <c r="E75" s="45">
        <f>SUM(E6:E74)</f>
        <v>100.00000000000001</v>
      </c>
      <c r="F75" s="49"/>
      <c r="G75" s="50">
        <f>SUM(G6:G74)</f>
        <v>-1.1192435867002359E-14</v>
      </c>
      <c r="H75" s="51">
        <f>SUM(H6:H74)</f>
        <v>-2.825170652975828E-14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109</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2022</v>
      </c>
      <c r="C5" s="58">
        <f>B5-1</f>
        <v>2021</v>
      </c>
      <c r="D5" s="57">
        <f>B5</f>
        <v>2022</v>
      </c>
      <c r="E5" s="58">
        <f>C5</f>
        <v>2021</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110</v>
      </c>
      <c r="B7" s="78">
        <f>SUM($B8:$B11)</f>
        <v>6488</v>
      </c>
      <c r="C7" s="79">
        <f>SUM($C8:$C11)</f>
        <v>7890</v>
      </c>
      <c r="D7" s="78">
        <f>SUM($D8:$D11)</f>
        <v>35255</v>
      </c>
      <c r="E7" s="79">
        <f>SUM($E8:$E11)</f>
        <v>41956</v>
      </c>
      <c r="F7" s="80"/>
      <c r="G7" s="78">
        <f>B7-C7</f>
        <v>-1402</v>
      </c>
      <c r="H7" s="79">
        <f>D7-E7</f>
        <v>-6701</v>
      </c>
      <c r="I7" s="54">
        <f>IF(C7=0, "-", IF(G7/C7&lt;10, G7/C7, "&gt;999%"))</f>
        <v>-0.17769328263624842</v>
      </c>
      <c r="J7" s="55">
        <f>IF(E7=0, "-", IF(H7/E7&lt;10, H7/E7, "&gt;999%"))</f>
        <v>-0.15971493946038706</v>
      </c>
    </row>
    <row r="8" spans="1:10" x14ac:dyDescent="0.2">
      <c r="A8" s="158" t="s">
        <v>159</v>
      </c>
      <c r="B8" s="65">
        <v>3918</v>
      </c>
      <c r="C8" s="66">
        <v>4774</v>
      </c>
      <c r="D8" s="65">
        <v>22208</v>
      </c>
      <c r="E8" s="66">
        <v>25760</v>
      </c>
      <c r="F8" s="67"/>
      <c r="G8" s="65">
        <f>B8-C8</f>
        <v>-856</v>
      </c>
      <c r="H8" s="66">
        <f>D8-E8</f>
        <v>-3552</v>
      </c>
      <c r="I8" s="8">
        <f>IF(C8=0, "-", IF(G8/C8&lt;10, G8/C8, "&gt;999%"))</f>
        <v>-0.1793045664013406</v>
      </c>
      <c r="J8" s="9">
        <f>IF(E8=0, "-", IF(H8/E8&lt;10, H8/E8, "&gt;999%"))</f>
        <v>-0.13788819875776398</v>
      </c>
    </row>
    <row r="9" spans="1:10" x14ac:dyDescent="0.2">
      <c r="A9" s="158" t="s">
        <v>160</v>
      </c>
      <c r="B9" s="65">
        <v>1608</v>
      </c>
      <c r="C9" s="66">
        <v>2287</v>
      </c>
      <c r="D9" s="65">
        <v>8885</v>
      </c>
      <c r="E9" s="66">
        <v>11980</v>
      </c>
      <c r="F9" s="67"/>
      <c r="G9" s="65">
        <f>B9-C9</f>
        <v>-679</v>
      </c>
      <c r="H9" s="66">
        <f>D9-E9</f>
        <v>-3095</v>
      </c>
      <c r="I9" s="8">
        <f>IF(C9=0, "-", IF(G9/C9&lt;10, G9/C9, "&gt;999%"))</f>
        <v>-0.29689549628334061</v>
      </c>
      <c r="J9" s="9">
        <f>IF(E9=0, "-", IF(H9/E9&lt;10, H9/E9, "&gt;999%"))</f>
        <v>-0.25834724540901505</v>
      </c>
    </row>
    <row r="10" spans="1:10" x14ac:dyDescent="0.2">
      <c r="A10" s="158" t="s">
        <v>161</v>
      </c>
      <c r="B10" s="65">
        <v>113</v>
      </c>
      <c r="C10" s="66">
        <v>145</v>
      </c>
      <c r="D10" s="65">
        <v>697</v>
      </c>
      <c r="E10" s="66">
        <v>852</v>
      </c>
      <c r="F10" s="67"/>
      <c r="G10" s="65">
        <f>B10-C10</f>
        <v>-32</v>
      </c>
      <c r="H10" s="66">
        <f>D10-E10</f>
        <v>-155</v>
      </c>
      <c r="I10" s="8">
        <f>IF(C10=0, "-", IF(G10/C10&lt;10, G10/C10, "&gt;999%"))</f>
        <v>-0.22068965517241379</v>
      </c>
      <c r="J10" s="9">
        <f>IF(E10=0, "-", IF(H10/E10&lt;10, H10/E10, "&gt;999%"))</f>
        <v>-0.18192488262910797</v>
      </c>
    </row>
    <row r="11" spans="1:10" x14ac:dyDescent="0.2">
      <c r="A11" s="158" t="s">
        <v>162</v>
      </c>
      <c r="B11" s="65">
        <v>849</v>
      </c>
      <c r="C11" s="66">
        <v>684</v>
      </c>
      <c r="D11" s="65">
        <v>3465</v>
      </c>
      <c r="E11" s="66">
        <v>3364</v>
      </c>
      <c r="F11" s="67"/>
      <c r="G11" s="65">
        <f>B11-C11</f>
        <v>165</v>
      </c>
      <c r="H11" s="66">
        <f>D11-E11</f>
        <v>101</v>
      </c>
      <c r="I11" s="8">
        <f>IF(C11=0, "-", IF(G11/C11&lt;10, G11/C11, "&gt;999%"))</f>
        <v>0.2412280701754386</v>
      </c>
      <c r="J11" s="9">
        <f>IF(E11=0, "-", IF(H11/E11&lt;10, H11/E11, "&gt;999%"))</f>
        <v>3.0023781212841855E-2</v>
      </c>
    </row>
    <row r="12" spans="1:10" x14ac:dyDescent="0.2">
      <c r="A12" s="7"/>
      <c r="B12" s="65"/>
      <c r="C12" s="66"/>
      <c r="D12" s="65"/>
      <c r="E12" s="66"/>
      <c r="F12" s="67"/>
      <c r="G12" s="65"/>
      <c r="H12" s="66"/>
      <c r="I12" s="8"/>
      <c r="J12" s="9"/>
    </row>
    <row r="13" spans="1:10" s="160" customFormat="1" x14ac:dyDescent="0.2">
      <c r="A13" s="159" t="s">
        <v>119</v>
      </c>
      <c r="B13" s="78">
        <f>SUM($B14:$B17)</f>
        <v>16819</v>
      </c>
      <c r="C13" s="79">
        <f>SUM($C14:$C17)</f>
        <v>17245</v>
      </c>
      <c r="D13" s="78">
        <f>SUM($D14:$D17)</f>
        <v>89533</v>
      </c>
      <c r="E13" s="79">
        <f>SUM($E14:$E17)</f>
        <v>93817</v>
      </c>
      <c r="F13" s="80"/>
      <c r="G13" s="78">
        <f>B13-C13</f>
        <v>-426</v>
      </c>
      <c r="H13" s="79">
        <f>D13-E13</f>
        <v>-4284</v>
      </c>
      <c r="I13" s="54">
        <f>IF(C13=0, "-", IF(G13/C13&lt;10, G13/C13, "&gt;999%"))</f>
        <v>-2.4702812409394027E-2</v>
      </c>
      <c r="J13" s="55">
        <f>IF(E13=0, "-", IF(H13/E13&lt;10, H13/E13, "&gt;999%"))</f>
        <v>-4.5663365914493111E-2</v>
      </c>
    </row>
    <row r="14" spans="1:10" x14ac:dyDescent="0.2">
      <c r="A14" s="158" t="s">
        <v>159</v>
      </c>
      <c r="B14" s="65">
        <v>10752</v>
      </c>
      <c r="C14" s="66">
        <v>11028</v>
      </c>
      <c r="D14" s="65">
        <v>60064</v>
      </c>
      <c r="E14" s="66">
        <v>60318</v>
      </c>
      <c r="F14" s="67"/>
      <c r="G14" s="65">
        <f>B14-C14</f>
        <v>-276</v>
      </c>
      <c r="H14" s="66">
        <f>D14-E14</f>
        <v>-254</v>
      </c>
      <c r="I14" s="8">
        <f>IF(C14=0, "-", IF(G14/C14&lt;10, G14/C14, "&gt;999%"))</f>
        <v>-2.5027203482045703E-2</v>
      </c>
      <c r="J14" s="9">
        <f>IF(E14=0, "-", IF(H14/E14&lt;10, H14/E14, "&gt;999%"))</f>
        <v>-4.2110149540767264E-3</v>
      </c>
    </row>
    <row r="15" spans="1:10" x14ac:dyDescent="0.2">
      <c r="A15" s="158" t="s">
        <v>160</v>
      </c>
      <c r="B15" s="65">
        <v>4976</v>
      </c>
      <c r="C15" s="66">
        <v>5380</v>
      </c>
      <c r="D15" s="65">
        <v>24618</v>
      </c>
      <c r="E15" s="66">
        <v>28512</v>
      </c>
      <c r="F15" s="67"/>
      <c r="G15" s="65">
        <f>B15-C15</f>
        <v>-404</v>
      </c>
      <c r="H15" s="66">
        <f>D15-E15</f>
        <v>-3894</v>
      </c>
      <c r="I15" s="8">
        <f>IF(C15=0, "-", IF(G15/C15&lt;10, G15/C15, "&gt;999%"))</f>
        <v>-7.5092936802973978E-2</v>
      </c>
      <c r="J15" s="9">
        <f>IF(E15=0, "-", IF(H15/E15&lt;10, H15/E15, "&gt;999%"))</f>
        <v>-0.13657407407407407</v>
      </c>
    </row>
    <row r="16" spans="1:10" x14ac:dyDescent="0.2">
      <c r="A16" s="158" t="s">
        <v>161</v>
      </c>
      <c r="B16" s="65">
        <v>232</v>
      </c>
      <c r="C16" s="66">
        <v>279</v>
      </c>
      <c r="D16" s="65">
        <v>1421</v>
      </c>
      <c r="E16" s="66">
        <v>1644</v>
      </c>
      <c r="F16" s="67"/>
      <c r="G16" s="65">
        <f>B16-C16</f>
        <v>-47</v>
      </c>
      <c r="H16" s="66">
        <f>D16-E16</f>
        <v>-223</v>
      </c>
      <c r="I16" s="8">
        <f>IF(C16=0, "-", IF(G16/C16&lt;10, G16/C16, "&gt;999%"))</f>
        <v>-0.16845878136200718</v>
      </c>
      <c r="J16" s="9">
        <f>IF(E16=0, "-", IF(H16/E16&lt;10, H16/E16, "&gt;999%"))</f>
        <v>-0.13564476885644769</v>
      </c>
    </row>
    <row r="17" spans="1:10" x14ac:dyDescent="0.2">
      <c r="A17" s="158" t="s">
        <v>162</v>
      </c>
      <c r="B17" s="65">
        <v>859</v>
      </c>
      <c r="C17" s="66">
        <v>558</v>
      </c>
      <c r="D17" s="65">
        <v>3430</v>
      </c>
      <c r="E17" s="66">
        <v>3343</v>
      </c>
      <c r="F17" s="67"/>
      <c r="G17" s="65">
        <f>B17-C17</f>
        <v>301</v>
      </c>
      <c r="H17" s="66">
        <f>D17-E17</f>
        <v>87</v>
      </c>
      <c r="I17" s="8">
        <f>IF(C17=0, "-", IF(G17/C17&lt;10, G17/C17, "&gt;999%"))</f>
        <v>0.53942652329749108</v>
      </c>
      <c r="J17" s="9">
        <f>IF(E17=0, "-", IF(H17/E17&lt;10, H17/E17, "&gt;999%"))</f>
        <v>2.6024528866287765E-2</v>
      </c>
    </row>
    <row r="18" spans="1:10" x14ac:dyDescent="0.2">
      <c r="A18" s="22"/>
      <c r="B18" s="74"/>
      <c r="C18" s="75"/>
      <c r="D18" s="74"/>
      <c r="E18" s="75"/>
      <c r="F18" s="76"/>
      <c r="G18" s="74"/>
      <c r="H18" s="75"/>
      <c r="I18" s="23"/>
      <c r="J18" s="24"/>
    </row>
    <row r="19" spans="1:10" s="160" customFormat="1" x14ac:dyDescent="0.2">
      <c r="A19" s="159" t="s">
        <v>125</v>
      </c>
      <c r="B19" s="78">
        <f>SUM($B20:$B23)</f>
        <v>7132</v>
      </c>
      <c r="C19" s="79">
        <f>SUM($C20:$C23)</f>
        <v>7922</v>
      </c>
      <c r="D19" s="78">
        <f>SUM($D20:$D23)</f>
        <v>38054</v>
      </c>
      <c r="E19" s="79">
        <f>SUM($E20:$E23)</f>
        <v>39619</v>
      </c>
      <c r="F19" s="80"/>
      <c r="G19" s="78">
        <f>B19-C19</f>
        <v>-790</v>
      </c>
      <c r="H19" s="79">
        <f>D19-E19</f>
        <v>-1565</v>
      </c>
      <c r="I19" s="54">
        <f>IF(C19=0, "-", IF(G19/C19&lt;10, G19/C19, "&gt;999%"))</f>
        <v>-9.9722292350416561E-2</v>
      </c>
      <c r="J19" s="55">
        <f>IF(E19=0, "-", IF(H19/E19&lt;10, H19/E19, "&gt;999%"))</f>
        <v>-3.9501249400540145E-2</v>
      </c>
    </row>
    <row r="20" spans="1:10" x14ac:dyDescent="0.2">
      <c r="A20" s="158" t="s">
        <v>159</v>
      </c>
      <c r="B20" s="65">
        <v>2336</v>
      </c>
      <c r="C20" s="66">
        <v>2195</v>
      </c>
      <c r="D20" s="65">
        <v>12888</v>
      </c>
      <c r="E20" s="66">
        <v>12320</v>
      </c>
      <c r="F20" s="67"/>
      <c r="G20" s="65">
        <f>B20-C20</f>
        <v>141</v>
      </c>
      <c r="H20" s="66">
        <f>D20-E20</f>
        <v>568</v>
      </c>
      <c r="I20" s="8">
        <f>IF(C20=0, "-", IF(G20/C20&lt;10, G20/C20, "&gt;999%"))</f>
        <v>6.4236902050113898E-2</v>
      </c>
      <c r="J20" s="9">
        <f>IF(E20=0, "-", IF(H20/E20&lt;10, H20/E20, "&gt;999%"))</f>
        <v>4.6103896103896105E-2</v>
      </c>
    </row>
    <row r="21" spans="1:10" x14ac:dyDescent="0.2">
      <c r="A21" s="158" t="s">
        <v>160</v>
      </c>
      <c r="B21" s="65">
        <v>4226</v>
      </c>
      <c r="C21" s="66">
        <v>5301</v>
      </c>
      <c r="D21" s="65">
        <v>22407</v>
      </c>
      <c r="E21" s="66">
        <v>25075</v>
      </c>
      <c r="F21" s="67"/>
      <c r="G21" s="65">
        <f>B21-C21</f>
        <v>-1075</v>
      </c>
      <c r="H21" s="66">
        <f>D21-E21</f>
        <v>-2668</v>
      </c>
      <c r="I21" s="8">
        <f>IF(C21=0, "-", IF(G21/C21&lt;10, G21/C21, "&gt;999%"))</f>
        <v>-0.20279192605168836</v>
      </c>
      <c r="J21" s="9">
        <f>IF(E21=0, "-", IF(H21/E21&lt;10, H21/E21, "&gt;999%"))</f>
        <v>-0.10640079760717847</v>
      </c>
    </row>
    <row r="22" spans="1:10" x14ac:dyDescent="0.2">
      <c r="A22" s="158" t="s">
        <v>161</v>
      </c>
      <c r="B22" s="65">
        <v>308</v>
      </c>
      <c r="C22" s="66">
        <v>340</v>
      </c>
      <c r="D22" s="65">
        <v>1661</v>
      </c>
      <c r="E22" s="66">
        <v>1709</v>
      </c>
      <c r="F22" s="67"/>
      <c r="G22" s="65">
        <f>B22-C22</f>
        <v>-32</v>
      </c>
      <c r="H22" s="66">
        <f>D22-E22</f>
        <v>-48</v>
      </c>
      <c r="I22" s="8">
        <f>IF(C22=0, "-", IF(G22/C22&lt;10, G22/C22, "&gt;999%"))</f>
        <v>-9.4117647058823528E-2</v>
      </c>
      <c r="J22" s="9">
        <f>IF(E22=0, "-", IF(H22/E22&lt;10, H22/E22, "&gt;999%"))</f>
        <v>-2.8086600351082503E-2</v>
      </c>
    </row>
    <row r="23" spans="1:10" x14ac:dyDescent="0.2">
      <c r="A23" s="158" t="s">
        <v>162</v>
      </c>
      <c r="B23" s="65">
        <v>262</v>
      </c>
      <c r="C23" s="66">
        <v>86</v>
      </c>
      <c r="D23" s="65">
        <v>1098</v>
      </c>
      <c r="E23" s="66">
        <v>515</v>
      </c>
      <c r="F23" s="67"/>
      <c r="G23" s="65">
        <f>B23-C23</f>
        <v>176</v>
      </c>
      <c r="H23" s="66">
        <f>D23-E23</f>
        <v>583</v>
      </c>
      <c r="I23" s="8">
        <f>IF(C23=0, "-", IF(G23/C23&lt;10, G23/C23, "&gt;999%"))</f>
        <v>2.0465116279069768</v>
      </c>
      <c r="J23" s="9">
        <f>IF(E23=0, "-", IF(H23/E23&lt;10, H23/E23, "&gt;999%"))</f>
        <v>1.1320388349514563</v>
      </c>
    </row>
    <row r="24" spans="1:10" x14ac:dyDescent="0.2">
      <c r="A24" s="7"/>
      <c r="B24" s="65"/>
      <c r="C24" s="66"/>
      <c r="D24" s="65"/>
      <c r="E24" s="66"/>
      <c r="F24" s="67"/>
      <c r="G24" s="65"/>
      <c r="H24" s="66"/>
      <c r="I24" s="8"/>
      <c r="J24" s="9"/>
    </row>
    <row r="25" spans="1:10" s="43" customFormat="1" x14ac:dyDescent="0.2">
      <c r="A25" s="53" t="s">
        <v>29</v>
      </c>
      <c r="B25" s="78">
        <f>SUM($B26:$B29)</f>
        <v>30439</v>
      </c>
      <c r="C25" s="79">
        <f>SUM($C26:$C29)</f>
        <v>33057</v>
      </c>
      <c r="D25" s="78">
        <f>SUM($D26:$D29)</f>
        <v>162842</v>
      </c>
      <c r="E25" s="79">
        <f>SUM($E26:$E29)</f>
        <v>175392</v>
      </c>
      <c r="F25" s="80"/>
      <c r="G25" s="78">
        <f>B25-C25</f>
        <v>-2618</v>
      </c>
      <c r="H25" s="79">
        <f>D25-E25</f>
        <v>-12550</v>
      </c>
      <c r="I25" s="54">
        <f>IF(C25=0, "-", IF(G25/C25&lt;10, G25/C25, "&gt;999%"))</f>
        <v>-7.9196539310887257E-2</v>
      </c>
      <c r="J25" s="55">
        <f>IF(E25=0, "-", IF(H25/E25&lt;10, H25/E25, "&gt;999%"))</f>
        <v>-7.1554004743659916E-2</v>
      </c>
    </row>
    <row r="26" spans="1:10" x14ac:dyDescent="0.2">
      <c r="A26" s="158" t="s">
        <v>159</v>
      </c>
      <c r="B26" s="65">
        <v>17006</v>
      </c>
      <c r="C26" s="66">
        <v>17997</v>
      </c>
      <c r="D26" s="65">
        <v>95160</v>
      </c>
      <c r="E26" s="66">
        <v>98398</v>
      </c>
      <c r="F26" s="67"/>
      <c r="G26" s="65">
        <f>B26-C26</f>
        <v>-991</v>
      </c>
      <c r="H26" s="66">
        <f>D26-E26</f>
        <v>-3238</v>
      </c>
      <c r="I26" s="8">
        <f>IF(C26=0, "-", IF(G26/C26&lt;10, G26/C26, "&gt;999%"))</f>
        <v>-5.5064733011057396E-2</v>
      </c>
      <c r="J26" s="9">
        <f>IF(E26=0, "-", IF(H26/E26&lt;10, H26/E26, "&gt;999%"))</f>
        <v>-3.2907172910018496E-2</v>
      </c>
    </row>
    <row r="27" spans="1:10" x14ac:dyDescent="0.2">
      <c r="A27" s="158" t="s">
        <v>160</v>
      </c>
      <c r="B27" s="65">
        <v>10810</v>
      </c>
      <c r="C27" s="66">
        <v>12968</v>
      </c>
      <c r="D27" s="65">
        <v>55910</v>
      </c>
      <c r="E27" s="66">
        <v>65567</v>
      </c>
      <c r="F27" s="67"/>
      <c r="G27" s="65">
        <f>B27-C27</f>
        <v>-2158</v>
      </c>
      <c r="H27" s="66">
        <f>D27-E27</f>
        <v>-9657</v>
      </c>
      <c r="I27" s="8">
        <f>IF(C27=0, "-", IF(G27/C27&lt;10, G27/C27, "&gt;999%"))</f>
        <v>-0.16640962368908083</v>
      </c>
      <c r="J27" s="9">
        <f>IF(E27=0, "-", IF(H27/E27&lt;10, H27/E27, "&gt;999%"))</f>
        <v>-0.14728445712019766</v>
      </c>
    </row>
    <row r="28" spans="1:10" x14ac:dyDescent="0.2">
      <c r="A28" s="158" t="s">
        <v>161</v>
      </c>
      <c r="B28" s="65">
        <v>653</v>
      </c>
      <c r="C28" s="66">
        <v>764</v>
      </c>
      <c r="D28" s="65">
        <v>3779</v>
      </c>
      <c r="E28" s="66">
        <v>4205</v>
      </c>
      <c r="F28" s="67"/>
      <c r="G28" s="65">
        <f>B28-C28</f>
        <v>-111</v>
      </c>
      <c r="H28" s="66">
        <f>D28-E28</f>
        <v>-426</v>
      </c>
      <c r="I28" s="8">
        <f>IF(C28=0, "-", IF(G28/C28&lt;10, G28/C28, "&gt;999%"))</f>
        <v>-0.14528795811518325</v>
      </c>
      <c r="J28" s="9">
        <f>IF(E28=0, "-", IF(H28/E28&lt;10, H28/E28, "&gt;999%"))</f>
        <v>-0.10130796670630202</v>
      </c>
    </row>
    <row r="29" spans="1:10" x14ac:dyDescent="0.2">
      <c r="A29" s="158" t="s">
        <v>162</v>
      </c>
      <c r="B29" s="65">
        <v>1970</v>
      </c>
      <c r="C29" s="66">
        <v>1328</v>
      </c>
      <c r="D29" s="65">
        <v>7993</v>
      </c>
      <c r="E29" s="66">
        <v>7222</v>
      </c>
      <c r="F29" s="67"/>
      <c r="G29" s="65">
        <f>B29-C29</f>
        <v>642</v>
      </c>
      <c r="H29" s="66">
        <f>D29-E29</f>
        <v>771</v>
      </c>
      <c r="I29" s="8">
        <f>IF(C29=0, "-", IF(G29/C29&lt;10, G29/C29, "&gt;999%"))</f>
        <v>0.48343373493975905</v>
      </c>
      <c r="J29" s="9">
        <f>IF(E29=0, "-", IF(H29/E29&lt;10, H29/E29, "&gt;999%"))</f>
        <v>0.10675713098864581</v>
      </c>
    </row>
    <row r="30" spans="1:10" x14ac:dyDescent="0.2">
      <c r="A30" s="7"/>
      <c r="B30" s="65"/>
      <c r="C30" s="66"/>
      <c r="D30" s="65"/>
      <c r="E30" s="66"/>
      <c r="F30" s="67"/>
      <c r="G30" s="65"/>
      <c r="H30" s="66"/>
      <c r="I30" s="8"/>
      <c r="J30" s="9"/>
    </row>
    <row r="31" spans="1:10" s="43" customFormat="1" x14ac:dyDescent="0.2">
      <c r="A31" s="22" t="s">
        <v>126</v>
      </c>
      <c r="B31" s="78">
        <v>1588</v>
      </c>
      <c r="C31" s="79">
        <v>1576</v>
      </c>
      <c r="D31" s="78">
        <v>6993</v>
      </c>
      <c r="E31" s="79">
        <v>6508</v>
      </c>
      <c r="F31" s="80"/>
      <c r="G31" s="78">
        <f>B31-C31</f>
        <v>12</v>
      </c>
      <c r="H31" s="79">
        <f>D31-E31</f>
        <v>485</v>
      </c>
      <c r="I31" s="54">
        <f>IF(C31=0, "-", IF(G31/C31&lt;10, G31/C31, "&gt;999%"))</f>
        <v>7.6142131979695434E-3</v>
      </c>
      <c r="J31" s="55">
        <f>IF(E31=0, "-", IF(H31/E31&lt;10, H31/E31, "&gt;999%"))</f>
        <v>7.4523663183773819E-2</v>
      </c>
    </row>
    <row r="32" spans="1:10" x14ac:dyDescent="0.2">
      <c r="A32" s="1"/>
      <c r="B32" s="68"/>
      <c r="C32" s="69"/>
      <c r="D32" s="68"/>
      <c r="E32" s="69"/>
      <c r="F32" s="70"/>
      <c r="G32" s="68"/>
      <c r="H32" s="69"/>
      <c r="I32" s="5"/>
      <c r="J32" s="6"/>
    </row>
    <row r="33" spans="1:10" s="43" customFormat="1" x14ac:dyDescent="0.2">
      <c r="A33" s="27" t="s">
        <v>5</v>
      </c>
      <c r="B33" s="71">
        <f>SUM(B26:B32)</f>
        <v>32027</v>
      </c>
      <c r="C33" s="77">
        <f>SUM(C26:C32)</f>
        <v>34633</v>
      </c>
      <c r="D33" s="71">
        <f>SUM(D26:D32)</f>
        <v>169835</v>
      </c>
      <c r="E33" s="77">
        <f>SUM(E26:E32)</f>
        <v>181900</v>
      </c>
      <c r="F33" s="73"/>
      <c r="G33" s="71">
        <f>B33-C33</f>
        <v>-2606</v>
      </c>
      <c r="H33" s="72">
        <f>D33-E33</f>
        <v>-12065</v>
      </c>
      <c r="I33" s="37">
        <f>IF(C33=0, 0, G33/C33)</f>
        <v>-7.5246152513498685E-2</v>
      </c>
      <c r="J33" s="38">
        <f>IF(E33=0, 0, H33/E33)</f>
        <v>-6.6327652556349648E-2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42"/>
  <sheetViews>
    <sheetView tabSelected="1"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109</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2022</v>
      </c>
      <c r="C5" s="58">
        <f>B5-1</f>
        <v>2021</v>
      </c>
      <c r="D5" s="57">
        <f>B5</f>
        <v>2022</v>
      </c>
      <c r="E5" s="58">
        <f>C5</f>
        <v>2021</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110</v>
      </c>
      <c r="B7" s="65"/>
      <c r="C7" s="66"/>
      <c r="D7" s="65"/>
      <c r="E7" s="66"/>
      <c r="F7" s="67"/>
      <c r="G7" s="65"/>
      <c r="H7" s="66"/>
      <c r="I7" s="20"/>
      <c r="J7" s="21"/>
    </row>
    <row r="8" spans="1:10" x14ac:dyDescent="0.2">
      <c r="A8" s="158" t="s">
        <v>163</v>
      </c>
      <c r="B8" s="65">
        <v>404</v>
      </c>
      <c r="C8" s="66">
        <v>189</v>
      </c>
      <c r="D8" s="65">
        <v>1670</v>
      </c>
      <c r="E8" s="66">
        <v>1461</v>
      </c>
      <c r="F8" s="67"/>
      <c r="G8" s="65">
        <f t="shared" ref="G8:G13" si="0">B8-C8</f>
        <v>215</v>
      </c>
      <c r="H8" s="66">
        <f t="shared" ref="H8:H13" si="1">D8-E8</f>
        <v>209</v>
      </c>
      <c r="I8" s="20">
        <f t="shared" ref="I8:I13" si="2">IF(C8=0, "-", IF(G8/C8&lt;10, G8/C8, "&gt;999%"))</f>
        <v>1.1375661375661377</v>
      </c>
      <c r="J8" s="21">
        <f t="shared" ref="J8:J13" si="3">IF(E8=0, "-", IF(H8/E8&lt;10, H8/E8, "&gt;999%"))</f>
        <v>0.14305270362765229</v>
      </c>
    </row>
    <row r="9" spans="1:10" x14ac:dyDescent="0.2">
      <c r="A9" s="158" t="s">
        <v>164</v>
      </c>
      <c r="B9" s="65">
        <v>202</v>
      </c>
      <c r="C9" s="66">
        <v>40</v>
      </c>
      <c r="D9" s="65">
        <v>2239</v>
      </c>
      <c r="E9" s="66">
        <v>236</v>
      </c>
      <c r="F9" s="67"/>
      <c r="G9" s="65">
        <f t="shared" si="0"/>
        <v>162</v>
      </c>
      <c r="H9" s="66">
        <f t="shared" si="1"/>
        <v>2003</v>
      </c>
      <c r="I9" s="20">
        <f t="shared" si="2"/>
        <v>4.05</v>
      </c>
      <c r="J9" s="21">
        <f t="shared" si="3"/>
        <v>8.4872881355932197</v>
      </c>
    </row>
    <row r="10" spans="1:10" x14ac:dyDescent="0.2">
      <c r="A10" s="158" t="s">
        <v>165</v>
      </c>
      <c r="B10" s="65">
        <v>750</v>
      </c>
      <c r="C10" s="66">
        <v>761</v>
      </c>
      <c r="D10" s="65">
        <v>4827</v>
      </c>
      <c r="E10" s="66">
        <v>4963</v>
      </c>
      <c r="F10" s="67"/>
      <c r="G10" s="65">
        <f t="shared" si="0"/>
        <v>-11</v>
      </c>
      <c r="H10" s="66">
        <f t="shared" si="1"/>
        <v>-136</v>
      </c>
      <c r="I10" s="20">
        <f t="shared" si="2"/>
        <v>-1.4454664914586071E-2</v>
      </c>
      <c r="J10" s="21">
        <f t="shared" si="3"/>
        <v>-2.7402780576264357E-2</v>
      </c>
    </row>
    <row r="11" spans="1:10" x14ac:dyDescent="0.2">
      <c r="A11" s="158" t="s">
        <v>166</v>
      </c>
      <c r="B11" s="65">
        <v>1</v>
      </c>
      <c r="C11" s="66">
        <v>0</v>
      </c>
      <c r="D11" s="65">
        <v>4</v>
      </c>
      <c r="E11" s="66">
        <v>0</v>
      </c>
      <c r="F11" s="67"/>
      <c r="G11" s="65">
        <f t="shared" si="0"/>
        <v>1</v>
      </c>
      <c r="H11" s="66">
        <f t="shared" si="1"/>
        <v>4</v>
      </c>
      <c r="I11" s="20" t="str">
        <f t="shared" si="2"/>
        <v>-</v>
      </c>
      <c r="J11" s="21" t="str">
        <f t="shared" si="3"/>
        <v>-</v>
      </c>
    </row>
    <row r="12" spans="1:10" x14ac:dyDescent="0.2">
      <c r="A12" s="158" t="s">
        <v>167</v>
      </c>
      <c r="B12" s="65">
        <v>5117</v>
      </c>
      <c r="C12" s="66">
        <v>6887</v>
      </c>
      <c r="D12" s="65">
        <v>26454</v>
      </c>
      <c r="E12" s="66">
        <v>35235</v>
      </c>
      <c r="F12" s="67"/>
      <c r="G12" s="65">
        <f t="shared" si="0"/>
        <v>-1770</v>
      </c>
      <c r="H12" s="66">
        <f t="shared" si="1"/>
        <v>-8781</v>
      </c>
      <c r="I12" s="20">
        <f t="shared" si="2"/>
        <v>-0.25700595324524467</v>
      </c>
      <c r="J12" s="21">
        <f t="shared" si="3"/>
        <v>-0.24921243082162622</v>
      </c>
    </row>
    <row r="13" spans="1:10" x14ac:dyDescent="0.2">
      <c r="A13" s="158" t="s">
        <v>168</v>
      </c>
      <c r="B13" s="65">
        <v>14</v>
      </c>
      <c r="C13" s="66">
        <v>13</v>
      </c>
      <c r="D13" s="65">
        <v>61</v>
      </c>
      <c r="E13" s="66">
        <v>61</v>
      </c>
      <c r="F13" s="67"/>
      <c r="G13" s="65">
        <f t="shared" si="0"/>
        <v>1</v>
      </c>
      <c r="H13" s="66">
        <f t="shared" si="1"/>
        <v>0</v>
      </c>
      <c r="I13" s="20">
        <f t="shared" si="2"/>
        <v>7.6923076923076927E-2</v>
      </c>
      <c r="J13" s="21">
        <f t="shared" si="3"/>
        <v>0</v>
      </c>
    </row>
    <row r="14" spans="1:10" x14ac:dyDescent="0.2">
      <c r="A14" s="7"/>
      <c r="B14" s="65"/>
      <c r="C14" s="66"/>
      <c r="D14" s="65"/>
      <c r="E14" s="66"/>
      <c r="F14" s="67"/>
      <c r="G14" s="65"/>
      <c r="H14" s="66"/>
      <c r="I14" s="20"/>
      <c r="J14" s="21"/>
    </row>
    <row r="15" spans="1:10" s="139" customFormat="1" x14ac:dyDescent="0.2">
      <c r="A15" s="159" t="s">
        <v>119</v>
      </c>
      <c r="B15" s="65"/>
      <c r="C15" s="66"/>
      <c r="D15" s="65"/>
      <c r="E15" s="66"/>
      <c r="F15" s="67"/>
      <c r="G15" s="65"/>
      <c r="H15" s="66"/>
      <c r="I15" s="20"/>
      <c r="J15" s="21"/>
    </row>
    <row r="16" spans="1:10" x14ac:dyDescent="0.2">
      <c r="A16" s="158" t="s">
        <v>163</v>
      </c>
      <c r="B16" s="65">
        <v>3957</v>
      </c>
      <c r="C16" s="66">
        <v>3250</v>
      </c>
      <c r="D16" s="65">
        <v>18546</v>
      </c>
      <c r="E16" s="66">
        <v>17106</v>
      </c>
      <c r="F16" s="67"/>
      <c r="G16" s="65">
        <f t="shared" ref="G16:G21" si="4">B16-C16</f>
        <v>707</v>
      </c>
      <c r="H16" s="66">
        <f t="shared" ref="H16:H21" si="5">D16-E16</f>
        <v>1440</v>
      </c>
      <c r="I16" s="20">
        <f t="shared" ref="I16:I21" si="6">IF(C16=0, "-", IF(G16/C16&lt;10, G16/C16, "&gt;999%"))</f>
        <v>0.21753846153846154</v>
      </c>
      <c r="J16" s="21">
        <f t="shared" ref="J16:J21" si="7">IF(E16=0, "-", IF(H16/E16&lt;10, H16/E16, "&gt;999%"))</f>
        <v>8.4180989126622238E-2</v>
      </c>
    </row>
    <row r="17" spans="1:10" x14ac:dyDescent="0.2">
      <c r="A17" s="158" t="s">
        <v>164</v>
      </c>
      <c r="B17" s="65">
        <v>165</v>
      </c>
      <c r="C17" s="66">
        <v>91</v>
      </c>
      <c r="D17" s="65">
        <v>998</v>
      </c>
      <c r="E17" s="66">
        <v>397</v>
      </c>
      <c r="F17" s="67"/>
      <c r="G17" s="65">
        <f t="shared" si="4"/>
        <v>74</v>
      </c>
      <c r="H17" s="66">
        <f t="shared" si="5"/>
        <v>601</v>
      </c>
      <c r="I17" s="20">
        <f t="shared" si="6"/>
        <v>0.81318681318681318</v>
      </c>
      <c r="J17" s="21">
        <f t="shared" si="7"/>
        <v>1.513853904282116</v>
      </c>
    </row>
    <row r="18" spans="1:10" x14ac:dyDescent="0.2">
      <c r="A18" s="158" t="s">
        <v>165</v>
      </c>
      <c r="B18" s="65">
        <v>1308</v>
      </c>
      <c r="C18" s="66">
        <v>1250</v>
      </c>
      <c r="D18" s="65">
        <v>9393</v>
      </c>
      <c r="E18" s="66">
        <v>7815</v>
      </c>
      <c r="F18" s="67"/>
      <c r="G18" s="65">
        <f t="shared" si="4"/>
        <v>58</v>
      </c>
      <c r="H18" s="66">
        <f t="shared" si="5"/>
        <v>1578</v>
      </c>
      <c r="I18" s="20">
        <f t="shared" si="6"/>
        <v>4.6399999999999997E-2</v>
      </c>
      <c r="J18" s="21">
        <f t="shared" si="7"/>
        <v>0.20191938579654511</v>
      </c>
    </row>
    <row r="19" spans="1:10" x14ac:dyDescent="0.2">
      <c r="A19" s="158" t="s">
        <v>166</v>
      </c>
      <c r="B19" s="65">
        <v>0</v>
      </c>
      <c r="C19" s="66">
        <v>0</v>
      </c>
      <c r="D19" s="65">
        <v>1</v>
      </c>
      <c r="E19" s="66">
        <v>20</v>
      </c>
      <c r="F19" s="67"/>
      <c r="G19" s="65">
        <f t="shared" si="4"/>
        <v>0</v>
      </c>
      <c r="H19" s="66">
        <f t="shared" si="5"/>
        <v>-19</v>
      </c>
      <c r="I19" s="20" t="str">
        <f t="shared" si="6"/>
        <v>-</v>
      </c>
      <c r="J19" s="21">
        <f t="shared" si="7"/>
        <v>-0.95</v>
      </c>
    </row>
    <row r="20" spans="1:10" x14ac:dyDescent="0.2">
      <c r="A20" s="158" t="s">
        <v>167</v>
      </c>
      <c r="B20" s="65">
        <v>11197</v>
      </c>
      <c r="C20" s="66">
        <v>12553</v>
      </c>
      <c r="D20" s="65">
        <v>59669</v>
      </c>
      <c r="E20" s="66">
        <v>68016</v>
      </c>
      <c r="F20" s="67"/>
      <c r="G20" s="65">
        <f t="shared" si="4"/>
        <v>-1356</v>
      </c>
      <c r="H20" s="66">
        <f t="shared" si="5"/>
        <v>-8347</v>
      </c>
      <c r="I20" s="20">
        <f t="shared" si="6"/>
        <v>-0.10802198677606946</v>
      </c>
      <c r="J20" s="21">
        <f t="shared" si="7"/>
        <v>-0.12272112444130792</v>
      </c>
    </row>
    <row r="21" spans="1:10" x14ac:dyDescent="0.2">
      <c r="A21" s="158" t="s">
        <v>168</v>
      </c>
      <c r="B21" s="65">
        <v>192</v>
      </c>
      <c r="C21" s="66">
        <v>101</v>
      </c>
      <c r="D21" s="65">
        <v>926</v>
      </c>
      <c r="E21" s="66">
        <v>463</v>
      </c>
      <c r="F21" s="67"/>
      <c r="G21" s="65">
        <f t="shared" si="4"/>
        <v>91</v>
      </c>
      <c r="H21" s="66">
        <f t="shared" si="5"/>
        <v>463</v>
      </c>
      <c r="I21" s="20">
        <f t="shared" si="6"/>
        <v>0.90099009900990101</v>
      </c>
      <c r="J21" s="21">
        <f t="shared" si="7"/>
        <v>1</v>
      </c>
    </row>
    <row r="22" spans="1:10" x14ac:dyDescent="0.2">
      <c r="A22" s="7"/>
      <c r="B22" s="65"/>
      <c r="C22" s="66"/>
      <c r="D22" s="65"/>
      <c r="E22" s="66"/>
      <c r="F22" s="67"/>
      <c r="G22" s="65"/>
      <c r="H22" s="66"/>
      <c r="I22" s="20"/>
      <c r="J22" s="21"/>
    </row>
    <row r="23" spans="1:10" s="139" customFormat="1" x14ac:dyDescent="0.2">
      <c r="A23" s="159" t="s">
        <v>125</v>
      </c>
      <c r="B23" s="65"/>
      <c r="C23" s="66"/>
      <c r="D23" s="65"/>
      <c r="E23" s="66"/>
      <c r="F23" s="67"/>
      <c r="G23" s="65"/>
      <c r="H23" s="66"/>
      <c r="I23" s="20"/>
      <c r="J23" s="21"/>
    </row>
    <row r="24" spans="1:10" x14ac:dyDescent="0.2">
      <c r="A24" s="158" t="s">
        <v>163</v>
      </c>
      <c r="B24" s="65">
        <v>6423</v>
      </c>
      <c r="C24" s="66">
        <v>7339</v>
      </c>
      <c r="D24" s="65">
        <v>34773</v>
      </c>
      <c r="E24" s="66">
        <v>36644</v>
      </c>
      <c r="F24" s="67"/>
      <c r="G24" s="65">
        <f>B24-C24</f>
        <v>-916</v>
      </c>
      <c r="H24" s="66">
        <f>D24-E24</f>
        <v>-1871</v>
      </c>
      <c r="I24" s="20">
        <f>IF(C24=0, "-", IF(G24/C24&lt;10, G24/C24, "&gt;999%"))</f>
        <v>-0.12481264477449244</v>
      </c>
      <c r="J24" s="21">
        <f>IF(E24=0, "-", IF(H24/E24&lt;10, H24/E24, "&gt;999%"))</f>
        <v>-5.1058836371575156E-2</v>
      </c>
    </row>
    <row r="25" spans="1:10" x14ac:dyDescent="0.2">
      <c r="A25" s="158" t="s">
        <v>164</v>
      </c>
      <c r="B25" s="65">
        <v>6</v>
      </c>
      <c r="C25" s="66">
        <v>2</v>
      </c>
      <c r="D25" s="65">
        <v>11</v>
      </c>
      <c r="E25" s="66">
        <v>12</v>
      </c>
      <c r="F25" s="67"/>
      <c r="G25" s="65">
        <f>B25-C25</f>
        <v>4</v>
      </c>
      <c r="H25" s="66">
        <f>D25-E25</f>
        <v>-1</v>
      </c>
      <c r="I25" s="20">
        <f>IF(C25=0, "-", IF(G25/C25&lt;10, G25/C25, "&gt;999%"))</f>
        <v>2</v>
      </c>
      <c r="J25" s="21">
        <f>IF(E25=0, "-", IF(H25/E25&lt;10, H25/E25, "&gt;999%"))</f>
        <v>-8.3333333333333329E-2</v>
      </c>
    </row>
    <row r="26" spans="1:10" x14ac:dyDescent="0.2">
      <c r="A26" s="158" t="s">
        <v>167</v>
      </c>
      <c r="B26" s="65">
        <v>703</v>
      </c>
      <c r="C26" s="66">
        <v>581</v>
      </c>
      <c r="D26" s="65">
        <v>3270</v>
      </c>
      <c r="E26" s="66">
        <v>2963</v>
      </c>
      <c r="F26" s="67"/>
      <c r="G26" s="65">
        <f>B26-C26</f>
        <v>122</v>
      </c>
      <c r="H26" s="66">
        <f>D26-E26</f>
        <v>307</v>
      </c>
      <c r="I26" s="20">
        <f>IF(C26=0, "-", IF(G26/C26&lt;10, G26/C26, "&gt;999%"))</f>
        <v>0.20998278829604131</v>
      </c>
      <c r="J26" s="21">
        <f>IF(E26=0, "-", IF(H26/E26&lt;10, H26/E26, "&gt;999%"))</f>
        <v>0.10361120485993926</v>
      </c>
    </row>
    <row r="27" spans="1:10" x14ac:dyDescent="0.2">
      <c r="A27" s="7"/>
      <c r="B27" s="65"/>
      <c r="C27" s="66"/>
      <c r="D27" s="65"/>
      <c r="E27" s="66"/>
      <c r="F27" s="67"/>
      <c r="G27" s="65"/>
      <c r="H27" s="66"/>
      <c r="I27" s="20"/>
      <c r="J27" s="21"/>
    </row>
    <row r="28" spans="1:10" x14ac:dyDescent="0.2">
      <c r="A28" s="7" t="s">
        <v>126</v>
      </c>
      <c r="B28" s="65">
        <v>1588</v>
      </c>
      <c r="C28" s="66">
        <v>1576</v>
      </c>
      <c r="D28" s="65">
        <v>6993</v>
      </c>
      <c r="E28" s="66">
        <v>6508</v>
      </c>
      <c r="F28" s="67"/>
      <c r="G28" s="65">
        <f>B28-C28</f>
        <v>12</v>
      </c>
      <c r="H28" s="66">
        <f>D28-E28</f>
        <v>485</v>
      </c>
      <c r="I28" s="20">
        <f>IF(C28=0, "-", IF(G28/C28&lt;10, G28/C28, "&gt;999%"))</f>
        <v>7.6142131979695434E-3</v>
      </c>
      <c r="J28" s="21">
        <f>IF(E28=0, "-", IF(H28/E28&lt;10, H28/E28, "&gt;999%"))</f>
        <v>7.4523663183773819E-2</v>
      </c>
    </row>
    <row r="29" spans="1:10" x14ac:dyDescent="0.2">
      <c r="A29" s="1"/>
      <c r="B29" s="68"/>
      <c r="C29" s="69"/>
      <c r="D29" s="68"/>
      <c r="E29" s="69"/>
      <c r="F29" s="70"/>
      <c r="G29" s="68"/>
      <c r="H29" s="69"/>
      <c r="I29" s="5"/>
      <c r="J29" s="6"/>
    </row>
    <row r="30" spans="1:10" s="43" customFormat="1" x14ac:dyDescent="0.2">
      <c r="A30" s="27" t="s">
        <v>5</v>
      </c>
      <c r="B30" s="71">
        <f>SUM(B6:B29)</f>
        <v>32027</v>
      </c>
      <c r="C30" s="77">
        <f>SUM(C6:C29)</f>
        <v>34633</v>
      </c>
      <c r="D30" s="71">
        <f>SUM(D6:D29)</f>
        <v>169835</v>
      </c>
      <c r="E30" s="77">
        <f>SUM(E6:E29)</f>
        <v>181900</v>
      </c>
      <c r="F30" s="73"/>
      <c r="G30" s="71">
        <f>B30-C30</f>
        <v>-2606</v>
      </c>
      <c r="H30" s="72">
        <f>D30-E30</f>
        <v>-12065</v>
      </c>
      <c r="I30" s="37">
        <f>IF(C30=0, 0, G30/C30)</f>
        <v>-7.5246152513498685E-2</v>
      </c>
      <c r="J30" s="38">
        <f>IF(E30=0, 0, H30/E30)</f>
        <v>-6.6327652556349648E-2</v>
      </c>
    </row>
    <row r="31" spans="1:10" s="43" customFormat="1" x14ac:dyDescent="0.2">
      <c r="A31" s="22"/>
      <c r="B31" s="78"/>
      <c r="C31" s="98"/>
      <c r="D31" s="78"/>
      <c r="E31" s="98"/>
      <c r="F31" s="80"/>
      <c r="G31" s="78"/>
      <c r="H31" s="79"/>
      <c r="I31" s="54"/>
      <c r="J31" s="55"/>
    </row>
    <row r="32" spans="1:10" s="139" customFormat="1" x14ac:dyDescent="0.2">
      <c r="A32" s="161" t="s">
        <v>169</v>
      </c>
      <c r="B32" s="74"/>
      <c r="C32" s="75"/>
      <c r="D32" s="74"/>
      <c r="E32" s="75"/>
      <c r="F32" s="76"/>
      <c r="G32" s="74"/>
      <c r="H32" s="75"/>
      <c r="I32" s="23"/>
      <c r="J32" s="24"/>
    </row>
    <row r="33" spans="1:10" x14ac:dyDescent="0.2">
      <c r="A33" s="7" t="s">
        <v>163</v>
      </c>
      <c r="B33" s="65">
        <v>10784</v>
      </c>
      <c r="C33" s="66">
        <v>10778</v>
      </c>
      <c r="D33" s="65">
        <v>54989</v>
      </c>
      <c r="E33" s="66">
        <v>55211</v>
      </c>
      <c r="F33" s="67"/>
      <c r="G33" s="65">
        <f t="shared" ref="G33:G38" si="8">B33-C33</f>
        <v>6</v>
      </c>
      <c r="H33" s="66">
        <f t="shared" ref="H33:H38" si="9">D33-E33</f>
        <v>-222</v>
      </c>
      <c r="I33" s="20">
        <f t="shared" ref="I33:I38" si="10">IF(C33=0, "-", IF(G33/C33&lt;10, G33/C33, "&gt;999%"))</f>
        <v>5.5668955279272595E-4</v>
      </c>
      <c r="J33" s="21">
        <f t="shared" ref="J33:J38" si="11">IF(E33=0, "-", IF(H33/E33&lt;10, H33/E33, "&gt;999%"))</f>
        <v>-4.0209378565865496E-3</v>
      </c>
    </row>
    <row r="34" spans="1:10" x14ac:dyDescent="0.2">
      <c r="A34" s="7" t="s">
        <v>164</v>
      </c>
      <c r="B34" s="65">
        <v>373</v>
      </c>
      <c r="C34" s="66">
        <v>133</v>
      </c>
      <c r="D34" s="65">
        <v>3248</v>
      </c>
      <c r="E34" s="66">
        <v>645</v>
      </c>
      <c r="F34" s="67"/>
      <c r="G34" s="65">
        <f t="shared" si="8"/>
        <v>240</v>
      </c>
      <c r="H34" s="66">
        <f t="shared" si="9"/>
        <v>2603</v>
      </c>
      <c r="I34" s="20">
        <f t="shared" si="10"/>
        <v>1.8045112781954886</v>
      </c>
      <c r="J34" s="21">
        <f t="shared" si="11"/>
        <v>4.0356589147286819</v>
      </c>
    </row>
    <row r="35" spans="1:10" x14ac:dyDescent="0.2">
      <c r="A35" s="7" t="s">
        <v>165</v>
      </c>
      <c r="B35" s="65">
        <v>2058</v>
      </c>
      <c r="C35" s="66">
        <v>2011</v>
      </c>
      <c r="D35" s="65">
        <v>14220</v>
      </c>
      <c r="E35" s="66">
        <v>12778</v>
      </c>
      <c r="F35" s="67"/>
      <c r="G35" s="65">
        <f t="shared" si="8"/>
        <v>47</v>
      </c>
      <c r="H35" s="66">
        <f t="shared" si="9"/>
        <v>1442</v>
      </c>
      <c r="I35" s="20">
        <f t="shared" si="10"/>
        <v>2.3371456986573842E-2</v>
      </c>
      <c r="J35" s="21">
        <f t="shared" si="11"/>
        <v>0.11285021130067303</v>
      </c>
    </row>
    <row r="36" spans="1:10" x14ac:dyDescent="0.2">
      <c r="A36" s="7" t="s">
        <v>166</v>
      </c>
      <c r="B36" s="65">
        <v>1</v>
      </c>
      <c r="C36" s="66">
        <v>0</v>
      </c>
      <c r="D36" s="65">
        <v>5</v>
      </c>
      <c r="E36" s="66">
        <v>20</v>
      </c>
      <c r="F36" s="67"/>
      <c r="G36" s="65">
        <f t="shared" si="8"/>
        <v>1</v>
      </c>
      <c r="H36" s="66">
        <f t="shared" si="9"/>
        <v>-15</v>
      </c>
      <c r="I36" s="20" t="str">
        <f t="shared" si="10"/>
        <v>-</v>
      </c>
      <c r="J36" s="21">
        <f t="shared" si="11"/>
        <v>-0.75</v>
      </c>
    </row>
    <row r="37" spans="1:10" x14ac:dyDescent="0.2">
      <c r="A37" s="7" t="s">
        <v>167</v>
      </c>
      <c r="B37" s="65">
        <v>17017</v>
      </c>
      <c r="C37" s="66">
        <v>20021</v>
      </c>
      <c r="D37" s="65">
        <v>89393</v>
      </c>
      <c r="E37" s="66">
        <v>106214</v>
      </c>
      <c r="F37" s="67"/>
      <c r="G37" s="65">
        <f t="shared" si="8"/>
        <v>-3004</v>
      </c>
      <c r="H37" s="66">
        <f t="shared" si="9"/>
        <v>-16821</v>
      </c>
      <c r="I37" s="20">
        <f t="shared" si="10"/>
        <v>-0.15004245542180711</v>
      </c>
      <c r="J37" s="21">
        <f t="shared" si="11"/>
        <v>-0.1583689532453349</v>
      </c>
    </row>
    <row r="38" spans="1:10" x14ac:dyDescent="0.2">
      <c r="A38" s="7" t="s">
        <v>168</v>
      </c>
      <c r="B38" s="65">
        <v>206</v>
      </c>
      <c r="C38" s="66">
        <v>114</v>
      </c>
      <c r="D38" s="65">
        <v>987</v>
      </c>
      <c r="E38" s="66">
        <v>524</v>
      </c>
      <c r="F38" s="67"/>
      <c r="G38" s="65">
        <f t="shared" si="8"/>
        <v>92</v>
      </c>
      <c r="H38" s="66">
        <f t="shared" si="9"/>
        <v>463</v>
      </c>
      <c r="I38" s="20">
        <f t="shared" si="10"/>
        <v>0.80701754385964908</v>
      </c>
      <c r="J38" s="21">
        <f t="shared" si="11"/>
        <v>0.88358778625954193</v>
      </c>
    </row>
    <row r="39" spans="1:10" x14ac:dyDescent="0.2">
      <c r="A39" s="7"/>
      <c r="B39" s="65"/>
      <c r="C39" s="66"/>
      <c r="D39" s="65"/>
      <c r="E39" s="66"/>
      <c r="F39" s="67"/>
      <c r="G39" s="65"/>
      <c r="H39" s="66"/>
      <c r="I39" s="20"/>
      <c r="J39" s="21"/>
    </row>
    <row r="40" spans="1:10" x14ac:dyDescent="0.2">
      <c r="A40" s="7" t="s">
        <v>126</v>
      </c>
      <c r="B40" s="65">
        <v>1588</v>
      </c>
      <c r="C40" s="66">
        <v>1576</v>
      </c>
      <c r="D40" s="65">
        <v>6993</v>
      </c>
      <c r="E40" s="66">
        <v>6508</v>
      </c>
      <c r="F40" s="67"/>
      <c r="G40" s="65">
        <f>B40-C40</f>
        <v>12</v>
      </c>
      <c r="H40" s="66">
        <f>D40-E40</f>
        <v>485</v>
      </c>
      <c r="I40" s="20">
        <f>IF(C40=0, "-", IF(G40/C40&lt;10, G40/C40, "&gt;999%"))</f>
        <v>7.6142131979695434E-3</v>
      </c>
      <c r="J40" s="21">
        <f>IF(E40=0, "-", IF(H40/E40&lt;10, H40/E40, "&gt;999%"))</f>
        <v>7.4523663183773819E-2</v>
      </c>
    </row>
    <row r="41" spans="1:10" x14ac:dyDescent="0.2">
      <c r="A41" s="7"/>
      <c r="B41" s="65"/>
      <c r="C41" s="66"/>
      <c r="D41" s="65"/>
      <c r="E41" s="66"/>
      <c r="F41" s="67"/>
      <c r="G41" s="65"/>
      <c r="H41" s="66"/>
      <c r="I41" s="20"/>
      <c r="J41" s="21"/>
    </row>
    <row r="42" spans="1:10" s="43" customFormat="1" x14ac:dyDescent="0.2">
      <c r="A42" s="27" t="s">
        <v>5</v>
      </c>
      <c r="B42" s="71">
        <f>SUM(B31:B41)</f>
        <v>32027</v>
      </c>
      <c r="C42" s="77">
        <f>SUM(C31:C41)</f>
        <v>34633</v>
      </c>
      <c r="D42" s="71">
        <f>SUM(D31:D41)</f>
        <v>169835</v>
      </c>
      <c r="E42" s="77">
        <f>SUM(E31:E41)</f>
        <v>181900</v>
      </c>
      <c r="F42" s="73"/>
      <c r="G42" s="71">
        <f>B42-C42</f>
        <v>-2606</v>
      </c>
      <c r="H42" s="72">
        <f>D42-E42</f>
        <v>-12065</v>
      </c>
      <c r="I42" s="37">
        <f>IF(C42=0, 0, G42/C42)</f>
        <v>-7.5246152513498685E-2</v>
      </c>
      <c r="J42" s="38">
        <f>IF(E42=0, 0, H42/E42)</f>
        <v>-6.6327652556349648E-2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5"/>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109</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2022</v>
      </c>
      <c r="C5" s="58">
        <f>B5-1</f>
        <v>2021</v>
      </c>
      <c r="D5" s="57">
        <f>B5</f>
        <v>2022</v>
      </c>
      <c r="E5" s="58">
        <f>C5</f>
        <v>2021</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197</v>
      </c>
      <c r="B15" s="65">
        <v>109</v>
      </c>
      <c r="C15" s="66">
        <v>125</v>
      </c>
      <c r="D15" s="65">
        <v>658</v>
      </c>
      <c r="E15" s="66">
        <v>1213</v>
      </c>
      <c r="F15" s="67"/>
      <c r="G15" s="65">
        <f t="shared" ref="G15:G42" si="0">B15-C15</f>
        <v>-16</v>
      </c>
      <c r="H15" s="66">
        <f t="shared" ref="H15:H42" si="1">D15-E15</f>
        <v>-555</v>
      </c>
      <c r="I15" s="20">
        <f t="shared" ref="I15:I42" si="2">IF(C15=0, "-", IF(G15/C15&lt;10, G15/C15, "&gt;999%"))</f>
        <v>-0.128</v>
      </c>
      <c r="J15" s="21">
        <f t="shared" ref="J15:J42" si="3">IF(E15=0, "-", IF(H15/E15&lt;10, H15/E15, "&gt;999%"))</f>
        <v>-0.45754328112118714</v>
      </c>
    </row>
    <row r="16" spans="1:10" x14ac:dyDescent="0.2">
      <c r="A16" s="7" t="s">
        <v>196</v>
      </c>
      <c r="B16" s="65">
        <v>177</v>
      </c>
      <c r="C16" s="66">
        <v>69</v>
      </c>
      <c r="D16" s="65">
        <v>512</v>
      </c>
      <c r="E16" s="66">
        <v>442</v>
      </c>
      <c r="F16" s="67"/>
      <c r="G16" s="65">
        <f t="shared" si="0"/>
        <v>108</v>
      </c>
      <c r="H16" s="66">
        <f t="shared" si="1"/>
        <v>70</v>
      </c>
      <c r="I16" s="20">
        <f t="shared" si="2"/>
        <v>1.5652173913043479</v>
      </c>
      <c r="J16" s="21">
        <f t="shared" si="3"/>
        <v>0.15837104072398189</v>
      </c>
    </row>
    <row r="17" spans="1:10" x14ac:dyDescent="0.2">
      <c r="A17" s="7" t="s">
        <v>195</v>
      </c>
      <c r="B17" s="65">
        <v>82</v>
      </c>
      <c r="C17" s="66">
        <v>77</v>
      </c>
      <c r="D17" s="65">
        <v>444</v>
      </c>
      <c r="E17" s="66">
        <v>389</v>
      </c>
      <c r="F17" s="67"/>
      <c r="G17" s="65">
        <f t="shared" si="0"/>
        <v>5</v>
      </c>
      <c r="H17" s="66">
        <f t="shared" si="1"/>
        <v>55</v>
      </c>
      <c r="I17" s="20">
        <f t="shared" si="2"/>
        <v>6.4935064935064929E-2</v>
      </c>
      <c r="J17" s="21">
        <f t="shared" si="3"/>
        <v>0.14138817480719795</v>
      </c>
    </row>
    <row r="18" spans="1:10" x14ac:dyDescent="0.2">
      <c r="A18" s="7" t="s">
        <v>194</v>
      </c>
      <c r="B18" s="65">
        <v>0</v>
      </c>
      <c r="C18" s="66">
        <v>0</v>
      </c>
      <c r="D18" s="65">
        <v>0</v>
      </c>
      <c r="E18" s="66">
        <v>2</v>
      </c>
      <c r="F18" s="67"/>
      <c r="G18" s="65">
        <f t="shared" si="0"/>
        <v>0</v>
      </c>
      <c r="H18" s="66">
        <f t="shared" si="1"/>
        <v>-2</v>
      </c>
      <c r="I18" s="20" t="str">
        <f t="shared" si="2"/>
        <v>-</v>
      </c>
      <c r="J18" s="21">
        <f t="shared" si="3"/>
        <v>-1</v>
      </c>
    </row>
    <row r="19" spans="1:10" x14ac:dyDescent="0.2">
      <c r="A19" s="7" t="s">
        <v>193</v>
      </c>
      <c r="B19" s="65">
        <v>2818</v>
      </c>
      <c r="C19" s="66">
        <v>2936</v>
      </c>
      <c r="D19" s="65">
        <v>16273</v>
      </c>
      <c r="E19" s="66">
        <v>12698</v>
      </c>
      <c r="F19" s="67"/>
      <c r="G19" s="65">
        <f t="shared" si="0"/>
        <v>-118</v>
      </c>
      <c r="H19" s="66">
        <f t="shared" si="1"/>
        <v>3575</v>
      </c>
      <c r="I19" s="20">
        <f t="shared" si="2"/>
        <v>-4.0190735694822885E-2</v>
      </c>
      <c r="J19" s="21">
        <f t="shared" si="3"/>
        <v>0.28154040006300207</v>
      </c>
    </row>
    <row r="20" spans="1:10" x14ac:dyDescent="0.2">
      <c r="A20" s="7" t="s">
        <v>192</v>
      </c>
      <c r="B20" s="65">
        <v>281</v>
      </c>
      <c r="C20" s="66">
        <v>374</v>
      </c>
      <c r="D20" s="65">
        <v>1174</v>
      </c>
      <c r="E20" s="66">
        <v>2211</v>
      </c>
      <c r="F20" s="67"/>
      <c r="G20" s="65">
        <f t="shared" si="0"/>
        <v>-93</v>
      </c>
      <c r="H20" s="66">
        <f t="shared" si="1"/>
        <v>-1037</v>
      </c>
      <c r="I20" s="20">
        <f t="shared" si="2"/>
        <v>-0.24866310160427807</v>
      </c>
      <c r="J20" s="21">
        <f t="shared" si="3"/>
        <v>-0.46901854364540929</v>
      </c>
    </row>
    <row r="21" spans="1:10" x14ac:dyDescent="0.2">
      <c r="A21" s="7" t="s">
        <v>191</v>
      </c>
      <c r="B21" s="65">
        <v>320</v>
      </c>
      <c r="C21" s="66">
        <v>787</v>
      </c>
      <c r="D21" s="65">
        <v>1654</v>
      </c>
      <c r="E21" s="66">
        <v>3861</v>
      </c>
      <c r="F21" s="67"/>
      <c r="G21" s="65">
        <f t="shared" si="0"/>
        <v>-467</v>
      </c>
      <c r="H21" s="66">
        <f t="shared" si="1"/>
        <v>-2207</v>
      </c>
      <c r="I21" s="20">
        <f t="shared" si="2"/>
        <v>-0.59339263024142308</v>
      </c>
      <c r="J21" s="21">
        <f t="shared" si="3"/>
        <v>-0.57161357161357162</v>
      </c>
    </row>
    <row r="22" spans="1:10" x14ac:dyDescent="0.2">
      <c r="A22" s="7" t="s">
        <v>190</v>
      </c>
      <c r="B22" s="65">
        <v>19</v>
      </c>
      <c r="C22" s="66">
        <v>57</v>
      </c>
      <c r="D22" s="65">
        <v>115</v>
      </c>
      <c r="E22" s="66">
        <v>316</v>
      </c>
      <c r="F22" s="67"/>
      <c r="G22" s="65">
        <f t="shared" si="0"/>
        <v>-38</v>
      </c>
      <c r="H22" s="66">
        <f t="shared" si="1"/>
        <v>-201</v>
      </c>
      <c r="I22" s="20">
        <f t="shared" si="2"/>
        <v>-0.66666666666666663</v>
      </c>
      <c r="J22" s="21">
        <f t="shared" si="3"/>
        <v>-0.63607594936708856</v>
      </c>
    </row>
    <row r="23" spans="1:10" x14ac:dyDescent="0.2">
      <c r="A23" s="7" t="s">
        <v>189</v>
      </c>
      <c r="B23" s="65">
        <v>250</v>
      </c>
      <c r="C23" s="66">
        <v>255</v>
      </c>
      <c r="D23" s="65">
        <v>972</v>
      </c>
      <c r="E23" s="66">
        <v>1071</v>
      </c>
      <c r="F23" s="67"/>
      <c r="G23" s="65">
        <f t="shared" si="0"/>
        <v>-5</v>
      </c>
      <c r="H23" s="66">
        <f t="shared" si="1"/>
        <v>-99</v>
      </c>
      <c r="I23" s="20">
        <f t="shared" si="2"/>
        <v>-1.9607843137254902E-2</v>
      </c>
      <c r="J23" s="21">
        <f t="shared" si="3"/>
        <v>-9.2436974789915971E-2</v>
      </c>
    </row>
    <row r="24" spans="1:10" x14ac:dyDescent="0.2">
      <c r="A24" s="7" t="s">
        <v>188</v>
      </c>
      <c r="B24" s="65">
        <v>1951</v>
      </c>
      <c r="C24" s="66">
        <v>1908</v>
      </c>
      <c r="D24" s="65">
        <v>6884</v>
      </c>
      <c r="E24" s="66">
        <v>8300</v>
      </c>
      <c r="F24" s="67"/>
      <c r="G24" s="65">
        <f t="shared" si="0"/>
        <v>43</v>
      </c>
      <c r="H24" s="66">
        <f t="shared" si="1"/>
        <v>-1416</v>
      </c>
      <c r="I24" s="20">
        <f t="shared" si="2"/>
        <v>2.2536687631027254E-2</v>
      </c>
      <c r="J24" s="21">
        <f t="shared" si="3"/>
        <v>-0.17060240963855422</v>
      </c>
    </row>
    <row r="25" spans="1:10" x14ac:dyDescent="0.2">
      <c r="A25" s="7" t="s">
        <v>187</v>
      </c>
      <c r="B25" s="65">
        <v>546</v>
      </c>
      <c r="C25" s="66">
        <v>328</v>
      </c>
      <c r="D25" s="65">
        <v>1627</v>
      </c>
      <c r="E25" s="66">
        <v>2293</v>
      </c>
      <c r="F25" s="67"/>
      <c r="G25" s="65">
        <f t="shared" si="0"/>
        <v>218</v>
      </c>
      <c r="H25" s="66">
        <f t="shared" si="1"/>
        <v>-666</v>
      </c>
      <c r="I25" s="20">
        <f t="shared" si="2"/>
        <v>0.66463414634146345</v>
      </c>
      <c r="J25" s="21">
        <f t="shared" si="3"/>
        <v>-0.29044919319668555</v>
      </c>
    </row>
    <row r="26" spans="1:10" x14ac:dyDescent="0.2">
      <c r="A26" s="7" t="s">
        <v>186</v>
      </c>
      <c r="B26" s="65">
        <v>322</v>
      </c>
      <c r="C26" s="66">
        <v>70</v>
      </c>
      <c r="D26" s="65">
        <v>1504</v>
      </c>
      <c r="E26" s="66">
        <v>751</v>
      </c>
      <c r="F26" s="67"/>
      <c r="G26" s="65">
        <f t="shared" si="0"/>
        <v>252</v>
      </c>
      <c r="H26" s="66">
        <f t="shared" si="1"/>
        <v>753</v>
      </c>
      <c r="I26" s="20">
        <f t="shared" si="2"/>
        <v>3.6</v>
      </c>
      <c r="J26" s="21">
        <f t="shared" si="3"/>
        <v>1.0026631158455392</v>
      </c>
    </row>
    <row r="27" spans="1:10" x14ac:dyDescent="0.2">
      <c r="A27" s="7" t="s">
        <v>185</v>
      </c>
      <c r="B27" s="65">
        <v>76</v>
      </c>
      <c r="C27" s="66">
        <v>69</v>
      </c>
      <c r="D27" s="65">
        <v>433</v>
      </c>
      <c r="E27" s="66">
        <v>425</v>
      </c>
      <c r="F27" s="67"/>
      <c r="G27" s="65">
        <f t="shared" si="0"/>
        <v>7</v>
      </c>
      <c r="H27" s="66">
        <f t="shared" si="1"/>
        <v>8</v>
      </c>
      <c r="I27" s="20">
        <f t="shared" si="2"/>
        <v>0.10144927536231885</v>
      </c>
      <c r="J27" s="21">
        <f t="shared" si="3"/>
        <v>1.8823529411764704E-2</v>
      </c>
    </row>
    <row r="28" spans="1:10" x14ac:dyDescent="0.2">
      <c r="A28" s="7" t="s">
        <v>184</v>
      </c>
      <c r="B28" s="65">
        <v>8320</v>
      </c>
      <c r="C28" s="66">
        <v>9895</v>
      </c>
      <c r="D28" s="65">
        <v>54954</v>
      </c>
      <c r="E28" s="66">
        <v>63097</v>
      </c>
      <c r="F28" s="67"/>
      <c r="G28" s="65">
        <f t="shared" si="0"/>
        <v>-1575</v>
      </c>
      <c r="H28" s="66">
        <f t="shared" si="1"/>
        <v>-8143</v>
      </c>
      <c r="I28" s="20">
        <f t="shared" si="2"/>
        <v>-0.15917129863567459</v>
      </c>
      <c r="J28" s="21">
        <f t="shared" si="3"/>
        <v>-0.12905526411715296</v>
      </c>
    </row>
    <row r="29" spans="1:10" x14ac:dyDescent="0.2">
      <c r="A29" s="7" t="s">
        <v>183</v>
      </c>
      <c r="B29" s="65">
        <v>5617</v>
      </c>
      <c r="C29" s="66">
        <v>5072</v>
      </c>
      <c r="D29" s="65">
        <v>26708</v>
      </c>
      <c r="E29" s="66">
        <v>25352</v>
      </c>
      <c r="F29" s="67"/>
      <c r="G29" s="65">
        <f t="shared" si="0"/>
        <v>545</v>
      </c>
      <c r="H29" s="66">
        <f t="shared" si="1"/>
        <v>1356</v>
      </c>
      <c r="I29" s="20">
        <f t="shared" si="2"/>
        <v>0.10745268138801262</v>
      </c>
      <c r="J29" s="21">
        <f t="shared" si="3"/>
        <v>5.3486904386241714E-2</v>
      </c>
    </row>
    <row r="30" spans="1:10" x14ac:dyDescent="0.2">
      <c r="A30" s="7" t="s">
        <v>182</v>
      </c>
      <c r="B30" s="65">
        <v>541</v>
      </c>
      <c r="C30" s="66">
        <v>819</v>
      </c>
      <c r="D30" s="65">
        <v>2295</v>
      </c>
      <c r="E30" s="66">
        <v>3647</v>
      </c>
      <c r="F30" s="67"/>
      <c r="G30" s="65">
        <f t="shared" si="0"/>
        <v>-278</v>
      </c>
      <c r="H30" s="66">
        <f t="shared" si="1"/>
        <v>-1352</v>
      </c>
      <c r="I30" s="20">
        <f t="shared" si="2"/>
        <v>-0.33943833943833945</v>
      </c>
      <c r="J30" s="21">
        <f t="shared" si="3"/>
        <v>-0.37071565670414036</v>
      </c>
    </row>
    <row r="31" spans="1:10" x14ac:dyDescent="0.2">
      <c r="A31" s="7" t="s">
        <v>180</v>
      </c>
      <c r="B31" s="65">
        <v>59</v>
      </c>
      <c r="C31" s="66">
        <v>87</v>
      </c>
      <c r="D31" s="65">
        <v>365</v>
      </c>
      <c r="E31" s="66">
        <v>502</v>
      </c>
      <c r="F31" s="67"/>
      <c r="G31" s="65">
        <f t="shared" si="0"/>
        <v>-28</v>
      </c>
      <c r="H31" s="66">
        <f t="shared" si="1"/>
        <v>-137</v>
      </c>
      <c r="I31" s="20">
        <f t="shared" si="2"/>
        <v>-0.32183908045977011</v>
      </c>
      <c r="J31" s="21">
        <f t="shared" si="3"/>
        <v>-0.27290836653386452</v>
      </c>
    </row>
    <row r="32" spans="1:10" x14ac:dyDescent="0.2">
      <c r="A32" s="7" t="s">
        <v>179</v>
      </c>
      <c r="B32" s="65">
        <v>9</v>
      </c>
      <c r="C32" s="66">
        <v>212</v>
      </c>
      <c r="D32" s="65">
        <v>401</v>
      </c>
      <c r="E32" s="66">
        <v>798</v>
      </c>
      <c r="F32" s="67"/>
      <c r="G32" s="65">
        <f t="shared" si="0"/>
        <v>-203</v>
      </c>
      <c r="H32" s="66">
        <f t="shared" si="1"/>
        <v>-397</v>
      </c>
      <c r="I32" s="20">
        <f t="shared" si="2"/>
        <v>-0.95754716981132071</v>
      </c>
      <c r="J32" s="21">
        <f t="shared" si="3"/>
        <v>-0.4974937343358396</v>
      </c>
    </row>
    <row r="33" spans="1:10" x14ac:dyDescent="0.2">
      <c r="A33" s="7" t="s">
        <v>178</v>
      </c>
      <c r="B33" s="65">
        <v>98</v>
      </c>
      <c r="C33" s="66">
        <v>80</v>
      </c>
      <c r="D33" s="65">
        <v>254</v>
      </c>
      <c r="E33" s="66">
        <v>479</v>
      </c>
      <c r="F33" s="67"/>
      <c r="G33" s="65">
        <f t="shared" si="0"/>
        <v>18</v>
      </c>
      <c r="H33" s="66">
        <f t="shared" si="1"/>
        <v>-225</v>
      </c>
      <c r="I33" s="20">
        <f t="shared" si="2"/>
        <v>0.22500000000000001</v>
      </c>
      <c r="J33" s="21">
        <f t="shared" si="3"/>
        <v>-0.46972860125260962</v>
      </c>
    </row>
    <row r="34" spans="1:10" x14ac:dyDescent="0.2">
      <c r="A34" s="7" t="s">
        <v>177</v>
      </c>
      <c r="B34" s="65">
        <v>224</v>
      </c>
      <c r="C34" s="66">
        <v>372</v>
      </c>
      <c r="D34" s="65">
        <v>1083</v>
      </c>
      <c r="E34" s="66">
        <v>1431</v>
      </c>
      <c r="F34" s="67"/>
      <c r="G34" s="65">
        <f t="shared" si="0"/>
        <v>-148</v>
      </c>
      <c r="H34" s="66">
        <f t="shared" si="1"/>
        <v>-348</v>
      </c>
      <c r="I34" s="20">
        <f t="shared" si="2"/>
        <v>-0.39784946236559138</v>
      </c>
      <c r="J34" s="21">
        <f t="shared" si="3"/>
        <v>-0.24318658280922431</v>
      </c>
    </row>
    <row r="35" spans="1:10" x14ac:dyDescent="0.2">
      <c r="A35" s="7" t="s">
        <v>176</v>
      </c>
      <c r="B35" s="65">
        <v>371</v>
      </c>
      <c r="C35" s="66">
        <v>528</v>
      </c>
      <c r="D35" s="65">
        <v>1719</v>
      </c>
      <c r="E35" s="66">
        <v>2328</v>
      </c>
      <c r="F35" s="67"/>
      <c r="G35" s="65">
        <f t="shared" si="0"/>
        <v>-157</v>
      </c>
      <c r="H35" s="66">
        <f t="shared" si="1"/>
        <v>-609</v>
      </c>
      <c r="I35" s="20">
        <f t="shared" si="2"/>
        <v>-0.29734848484848486</v>
      </c>
      <c r="J35" s="21">
        <f t="shared" si="3"/>
        <v>-0.26159793814432991</v>
      </c>
    </row>
    <row r="36" spans="1:10" x14ac:dyDescent="0.2">
      <c r="A36" s="7" t="s">
        <v>175</v>
      </c>
      <c r="B36" s="65">
        <v>337</v>
      </c>
      <c r="C36" s="66">
        <v>404</v>
      </c>
      <c r="D36" s="65">
        <v>1788</v>
      </c>
      <c r="E36" s="66">
        <v>2196</v>
      </c>
      <c r="F36" s="67"/>
      <c r="G36" s="65">
        <f t="shared" si="0"/>
        <v>-67</v>
      </c>
      <c r="H36" s="66">
        <f t="shared" si="1"/>
        <v>-408</v>
      </c>
      <c r="I36" s="20">
        <f t="shared" si="2"/>
        <v>-0.16584158415841585</v>
      </c>
      <c r="J36" s="21">
        <f t="shared" si="3"/>
        <v>-0.18579234972677597</v>
      </c>
    </row>
    <row r="37" spans="1:10" x14ac:dyDescent="0.2">
      <c r="A37" s="7" t="s">
        <v>174</v>
      </c>
      <c r="B37" s="65">
        <v>147</v>
      </c>
      <c r="C37" s="66">
        <v>220</v>
      </c>
      <c r="D37" s="65">
        <v>339</v>
      </c>
      <c r="E37" s="66">
        <v>1291</v>
      </c>
      <c r="F37" s="67"/>
      <c r="G37" s="65">
        <f t="shared" si="0"/>
        <v>-73</v>
      </c>
      <c r="H37" s="66">
        <f t="shared" si="1"/>
        <v>-952</v>
      </c>
      <c r="I37" s="20">
        <f t="shared" si="2"/>
        <v>-0.33181818181818185</v>
      </c>
      <c r="J37" s="21">
        <f t="shared" si="3"/>
        <v>-0.73741285824941905</v>
      </c>
    </row>
    <row r="38" spans="1:10" x14ac:dyDescent="0.2">
      <c r="A38" s="7" t="s">
        <v>173</v>
      </c>
      <c r="B38" s="65">
        <v>6847</v>
      </c>
      <c r="C38" s="66">
        <v>6925</v>
      </c>
      <c r="D38" s="65">
        <v>36118</v>
      </c>
      <c r="E38" s="66">
        <v>35876</v>
      </c>
      <c r="F38" s="67"/>
      <c r="G38" s="65">
        <f t="shared" si="0"/>
        <v>-78</v>
      </c>
      <c r="H38" s="66">
        <f t="shared" si="1"/>
        <v>242</v>
      </c>
      <c r="I38" s="20">
        <f t="shared" si="2"/>
        <v>-1.1263537906137185E-2</v>
      </c>
      <c r="J38" s="21">
        <f t="shared" si="3"/>
        <v>6.7454565726390902E-3</v>
      </c>
    </row>
    <row r="39" spans="1:10" x14ac:dyDescent="0.2">
      <c r="A39" s="7" t="s">
        <v>172</v>
      </c>
      <c r="B39" s="65">
        <v>48</v>
      </c>
      <c r="C39" s="66">
        <v>182</v>
      </c>
      <c r="D39" s="65">
        <v>433</v>
      </c>
      <c r="E39" s="66">
        <v>837</v>
      </c>
      <c r="F39" s="67"/>
      <c r="G39" s="65">
        <f t="shared" si="0"/>
        <v>-134</v>
      </c>
      <c r="H39" s="66">
        <f t="shared" si="1"/>
        <v>-404</v>
      </c>
      <c r="I39" s="20">
        <f t="shared" si="2"/>
        <v>-0.73626373626373631</v>
      </c>
      <c r="J39" s="21">
        <f t="shared" si="3"/>
        <v>-0.4826762246117085</v>
      </c>
    </row>
    <row r="40" spans="1:10" x14ac:dyDescent="0.2">
      <c r="A40" s="7" t="s">
        <v>170</v>
      </c>
      <c r="B40" s="65">
        <v>1171</v>
      </c>
      <c r="C40" s="66">
        <v>1594</v>
      </c>
      <c r="D40" s="65">
        <v>5573</v>
      </c>
      <c r="E40" s="66">
        <v>5217</v>
      </c>
      <c r="F40" s="67"/>
      <c r="G40" s="65">
        <f t="shared" si="0"/>
        <v>-423</v>
      </c>
      <c r="H40" s="66">
        <f t="shared" si="1"/>
        <v>356</v>
      </c>
      <c r="I40" s="20">
        <f t="shared" si="2"/>
        <v>-0.26537013801756587</v>
      </c>
      <c r="J40" s="21">
        <f t="shared" si="3"/>
        <v>6.8238451217174617E-2</v>
      </c>
    </row>
    <row r="41" spans="1:10" x14ac:dyDescent="0.2">
      <c r="A41" s="7" t="s">
        <v>171</v>
      </c>
      <c r="B41" s="65">
        <v>0</v>
      </c>
      <c r="C41" s="66">
        <v>0</v>
      </c>
      <c r="D41" s="65">
        <v>6</v>
      </c>
      <c r="E41" s="66">
        <v>0</v>
      </c>
      <c r="F41" s="67"/>
      <c r="G41" s="65">
        <f t="shared" si="0"/>
        <v>0</v>
      </c>
      <c r="H41" s="66">
        <f t="shared" si="1"/>
        <v>6</v>
      </c>
      <c r="I41" s="20" t="str">
        <f t="shared" si="2"/>
        <v>-</v>
      </c>
      <c r="J41" s="21" t="str">
        <f t="shared" si="3"/>
        <v>-</v>
      </c>
    </row>
    <row r="42" spans="1:10" x14ac:dyDescent="0.2">
      <c r="A42" s="7" t="s">
        <v>181</v>
      </c>
      <c r="B42" s="65">
        <v>1287</v>
      </c>
      <c r="C42" s="66">
        <v>1188</v>
      </c>
      <c r="D42" s="65">
        <v>5549</v>
      </c>
      <c r="E42" s="66">
        <v>4877</v>
      </c>
      <c r="F42" s="67"/>
      <c r="G42" s="65">
        <f t="shared" si="0"/>
        <v>99</v>
      </c>
      <c r="H42" s="66">
        <f t="shared" si="1"/>
        <v>672</v>
      </c>
      <c r="I42" s="20">
        <f t="shared" si="2"/>
        <v>8.3333333333333329E-2</v>
      </c>
      <c r="J42" s="21">
        <f t="shared" si="3"/>
        <v>0.13778962476932541</v>
      </c>
    </row>
    <row r="43" spans="1:10" x14ac:dyDescent="0.2">
      <c r="A43" s="7"/>
      <c r="B43" s="65"/>
      <c r="C43" s="66"/>
      <c r="D43" s="65"/>
      <c r="E43" s="66"/>
      <c r="F43" s="67"/>
      <c r="G43" s="65"/>
      <c r="H43" s="66"/>
      <c r="I43" s="20"/>
      <c r="J43" s="21"/>
    </row>
    <row r="44" spans="1:10" s="43" customFormat="1" x14ac:dyDescent="0.2">
      <c r="A44" s="27" t="s">
        <v>28</v>
      </c>
      <c r="B44" s="71">
        <f>SUM(B15:B43)</f>
        <v>32027</v>
      </c>
      <c r="C44" s="72">
        <f>SUM(C15:C43)</f>
        <v>34633</v>
      </c>
      <c r="D44" s="71">
        <f>SUM(D15:D43)</f>
        <v>169835</v>
      </c>
      <c r="E44" s="72">
        <f>SUM(E15:E43)</f>
        <v>181900</v>
      </c>
      <c r="F44" s="73"/>
      <c r="G44" s="71">
        <f>B44-C44</f>
        <v>-2606</v>
      </c>
      <c r="H44" s="72">
        <f>D44-E44</f>
        <v>-12065</v>
      </c>
      <c r="I44" s="37">
        <f>IF(C44=0, "-", G44/C44)</f>
        <v>-7.5246152513498685E-2</v>
      </c>
      <c r="J44" s="38">
        <f>IF(E44=0, "-", H44/E44)</f>
        <v>-6.6327652556349648E-2</v>
      </c>
    </row>
    <row r="45" spans="1:10" s="43" customFormat="1" x14ac:dyDescent="0.2">
      <c r="A45" s="27" t="s">
        <v>0</v>
      </c>
      <c r="B45" s="71">
        <f>B11+B44</f>
        <v>32027</v>
      </c>
      <c r="C45" s="77">
        <f>C11+C44</f>
        <v>34633</v>
      </c>
      <c r="D45" s="71">
        <f>D11+D44</f>
        <v>169835</v>
      </c>
      <c r="E45" s="77">
        <f>E11+E44</f>
        <v>181900</v>
      </c>
      <c r="F45" s="73"/>
      <c r="G45" s="71">
        <f>B45-C45</f>
        <v>-2606</v>
      </c>
      <c r="H45" s="72">
        <f>D45-E45</f>
        <v>-12065</v>
      </c>
      <c r="I45" s="37">
        <f>IF(C45=0, "-", G45/C45)</f>
        <v>-7.5246152513498685E-2</v>
      </c>
      <c r="J45" s="38">
        <f>IF(E45=0, "-", H45/E45)</f>
        <v>-6.6327652556349648E-2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53"/>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100</v>
      </c>
      <c r="C2" s="198"/>
      <c r="D2" s="198"/>
      <c r="E2" s="203"/>
      <c r="F2" s="203"/>
      <c r="G2" s="203"/>
      <c r="H2" s="203"/>
      <c r="I2" s="203"/>
      <c r="J2" s="203"/>
      <c r="K2" s="203"/>
    </row>
    <row r="4" spans="1:11" ht="15.75" x14ac:dyDescent="0.25">
      <c r="A4" s="164" t="s">
        <v>111</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111</v>
      </c>
      <c r="B6" s="61" t="s">
        <v>12</v>
      </c>
      <c r="C6" s="62" t="s">
        <v>13</v>
      </c>
      <c r="D6" s="61" t="s">
        <v>12</v>
      </c>
      <c r="E6" s="63" t="s">
        <v>13</v>
      </c>
      <c r="F6" s="62" t="s">
        <v>12</v>
      </c>
      <c r="G6" s="62" t="s">
        <v>13</v>
      </c>
      <c r="H6" s="61" t="s">
        <v>12</v>
      </c>
      <c r="I6" s="63" t="s">
        <v>13</v>
      </c>
      <c r="J6" s="61"/>
      <c r="K6" s="63"/>
    </row>
    <row r="7" spans="1:11" x14ac:dyDescent="0.2">
      <c r="A7" s="7" t="s">
        <v>198</v>
      </c>
      <c r="B7" s="65">
        <v>7</v>
      </c>
      <c r="C7" s="34">
        <f>IF(B11=0, "-", B7/B11)</f>
        <v>0.23333333333333334</v>
      </c>
      <c r="D7" s="65">
        <v>22</v>
      </c>
      <c r="E7" s="9">
        <f>IF(D11=0, "-", D7/D11)</f>
        <v>6.8965517241379309E-2</v>
      </c>
      <c r="F7" s="81">
        <v>98</v>
      </c>
      <c r="G7" s="34">
        <f>IF(F11=0, "-", F7/F11)</f>
        <v>9.7318768619662363E-2</v>
      </c>
      <c r="H7" s="65">
        <v>95</v>
      </c>
      <c r="I7" s="9">
        <f>IF(H11=0, "-", H7/H11)</f>
        <v>6.8990559186637615E-2</v>
      </c>
      <c r="J7" s="8">
        <f>IF(D7=0, "-", IF((B7-D7)/D7&lt;10, (B7-D7)/D7, "&gt;999%"))</f>
        <v>-0.68181818181818177</v>
      </c>
      <c r="K7" s="9">
        <f>IF(H7=0, "-", IF((F7-H7)/H7&lt;10, (F7-H7)/H7, "&gt;999%"))</f>
        <v>3.1578947368421054E-2</v>
      </c>
    </row>
    <row r="8" spans="1:11" x14ac:dyDescent="0.2">
      <c r="A8" s="7" t="s">
        <v>199</v>
      </c>
      <c r="B8" s="65">
        <v>13</v>
      </c>
      <c r="C8" s="34">
        <f>IF(B11=0, "-", B8/B11)</f>
        <v>0.43333333333333335</v>
      </c>
      <c r="D8" s="65">
        <v>289</v>
      </c>
      <c r="E8" s="9">
        <f>IF(D11=0, "-", D8/D11)</f>
        <v>0.90595611285266453</v>
      </c>
      <c r="F8" s="81">
        <v>681</v>
      </c>
      <c r="G8" s="34">
        <f>IF(F11=0, "-", F8/F11)</f>
        <v>0.67626613704071503</v>
      </c>
      <c r="H8" s="65">
        <v>1115</v>
      </c>
      <c r="I8" s="9">
        <f>IF(H11=0, "-", H8/H11)</f>
        <v>0.80973129992737836</v>
      </c>
      <c r="J8" s="8">
        <f>IF(D8=0, "-", IF((B8-D8)/D8&lt;10, (B8-D8)/D8, "&gt;999%"))</f>
        <v>-0.95501730103806226</v>
      </c>
      <c r="K8" s="9">
        <f>IF(H8=0, "-", IF((F8-H8)/H8&lt;10, (F8-H8)/H8, "&gt;999%"))</f>
        <v>-0.38923766816143496</v>
      </c>
    </row>
    <row r="9" spans="1:11" x14ac:dyDescent="0.2">
      <c r="A9" s="7" t="s">
        <v>200</v>
      </c>
      <c r="B9" s="65">
        <v>10</v>
      </c>
      <c r="C9" s="34">
        <f>IF(B11=0, "-", B9/B11)</f>
        <v>0.33333333333333331</v>
      </c>
      <c r="D9" s="65">
        <v>8</v>
      </c>
      <c r="E9" s="9">
        <f>IF(D11=0, "-", D9/D11)</f>
        <v>2.5078369905956112E-2</v>
      </c>
      <c r="F9" s="81">
        <v>228</v>
      </c>
      <c r="G9" s="34">
        <f>IF(F11=0, "-", F9/F11)</f>
        <v>0.22641509433962265</v>
      </c>
      <c r="H9" s="65">
        <v>167</v>
      </c>
      <c r="I9" s="9">
        <f>IF(H11=0, "-", H9/H11)</f>
        <v>0.12127814088598403</v>
      </c>
      <c r="J9" s="8">
        <f>IF(D9=0, "-", IF((B9-D9)/D9&lt;10, (B9-D9)/D9, "&gt;999%"))</f>
        <v>0.25</v>
      </c>
      <c r="K9" s="9">
        <f>IF(H9=0, "-", IF((F9-H9)/H9&lt;10, (F9-H9)/H9, "&gt;999%"))</f>
        <v>0.3652694610778443</v>
      </c>
    </row>
    <row r="10" spans="1:11" x14ac:dyDescent="0.2">
      <c r="A10" s="2"/>
      <c r="B10" s="68"/>
      <c r="C10" s="33"/>
      <c r="D10" s="68"/>
      <c r="E10" s="6"/>
      <c r="F10" s="82"/>
      <c r="G10" s="33"/>
      <c r="H10" s="68"/>
      <c r="I10" s="6"/>
      <c r="J10" s="5"/>
      <c r="K10" s="6"/>
    </row>
    <row r="11" spans="1:11" s="43" customFormat="1" x14ac:dyDescent="0.2">
      <c r="A11" s="162" t="s">
        <v>598</v>
      </c>
      <c r="B11" s="71">
        <f>SUM(B7:B10)</f>
        <v>30</v>
      </c>
      <c r="C11" s="40">
        <f>B11/32027</f>
        <v>9.3670965123177324E-4</v>
      </c>
      <c r="D11" s="71">
        <f>SUM(D7:D10)</f>
        <v>319</v>
      </c>
      <c r="E11" s="41">
        <f>D11/34633</f>
        <v>9.2108682470476138E-3</v>
      </c>
      <c r="F11" s="77">
        <f>SUM(F7:F10)</f>
        <v>1007</v>
      </c>
      <c r="G11" s="42">
        <f>F11/169835</f>
        <v>5.9292843053551977E-3</v>
      </c>
      <c r="H11" s="71">
        <f>SUM(H7:H10)</f>
        <v>1377</v>
      </c>
      <c r="I11" s="41">
        <f>H11/181900</f>
        <v>7.5700934579439249E-3</v>
      </c>
      <c r="J11" s="37">
        <f>IF(D11=0, "-", IF((B11-D11)/D11&lt;10, (B11-D11)/D11, "&gt;999%"))</f>
        <v>-0.90595611285266453</v>
      </c>
      <c r="K11" s="38">
        <f>IF(H11=0, "-", IF((F11-H11)/H11&lt;10, (F11-H11)/H11, "&gt;999%"))</f>
        <v>-0.26870007262164125</v>
      </c>
    </row>
    <row r="12" spans="1:11" x14ac:dyDescent="0.2">
      <c r="B12" s="83"/>
      <c r="D12" s="83"/>
      <c r="F12" s="83"/>
      <c r="H12" s="83"/>
    </row>
    <row r="13" spans="1:11" s="43" customFormat="1" x14ac:dyDescent="0.2">
      <c r="A13" s="162" t="s">
        <v>598</v>
      </c>
      <c r="B13" s="71">
        <v>30</v>
      </c>
      <c r="C13" s="40">
        <f>B13/32027</f>
        <v>9.3670965123177324E-4</v>
      </c>
      <c r="D13" s="71">
        <v>319</v>
      </c>
      <c r="E13" s="41">
        <f>D13/34633</f>
        <v>9.2108682470476138E-3</v>
      </c>
      <c r="F13" s="77">
        <v>1007</v>
      </c>
      <c r="G13" s="42">
        <f>F13/169835</f>
        <v>5.9292843053551977E-3</v>
      </c>
      <c r="H13" s="71">
        <v>1377</v>
      </c>
      <c r="I13" s="41">
        <f>H13/181900</f>
        <v>7.5700934579439249E-3</v>
      </c>
      <c r="J13" s="37">
        <f>IF(D13=0, "-", IF((B13-D13)/D13&lt;10, (B13-D13)/D13, "&gt;999%"))</f>
        <v>-0.90595611285266453</v>
      </c>
      <c r="K13" s="38">
        <f>IF(H13=0, "-", IF((F13-H13)/H13&lt;10, (F13-H13)/H13, "&gt;999%"))</f>
        <v>-0.26870007262164125</v>
      </c>
    </row>
    <row r="14" spans="1:11" x14ac:dyDescent="0.2">
      <c r="B14" s="83"/>
      <c r="D14" s="83"/>
      <c r="F14" s="83"/>
      <c r="H14" s="83"/>
    </row>
    <row r="15" spans="1:11" ht="15.75" x14ac:dyDescent="0.25">
      <c r="A15" s="164" t="s">
        <v>112</v>
      </c>
      <c r="B15" s="196" t="s">
        <v>1</v>
      </c>
      <c r="C15" s="200"/>
      <c r="D15" s="200"/>
      <c r="E15" s="197"/>
      <c r="F15" s="196" t="s">
        <v>14</v>
      </c>
      <c r="G15" s="200"/>
      <c r="H15" s="200"/>
      <c r="I15" s="197"/>
      <c r="J15" s="196" t="s">
        <v>15</v>
      </c>
      <c r="K15" s="197"/>
    </row>
    <row r="16" spans="1:11" x14ac:dyDescent="0.2">
      <c r="A16" s="22"/>
      <c r="B16" s="196">
        <f>VALUE(RIGHT($B$2, 4))</f>
        <v>2022</v>
      </c>
      <c r="C16" s="197"/>
      <c r="D16" s="196">
        <f>B16-1</f>
        <v>2021</v>
      </c>
      <c r="E16" s="204"/>
      <c r="F16" s="196">
        <f>B16</f>
        <v>2022</v>
      </c>
      <c r="G16" s="204"/>
      <c r="H16" s="196">
        <f>D16</f>
        <v>2021</v>
      </c>
      <c r="I16" s="204"/>
      <c r="J16" s="140" t="s">
        <v>4</v>
      </c>
      <c r="K16" s="141" t="s">
        <v>2</v>
      </c>
    </row>
    <row r="17" spans="1:11" x14ac:dyDescent="0.2">
      <c r="A17" s="163" t="s">
        <v>136</v>
      </c>
      <c r="B17" s="61" t="s">
        <v>12</v>
      </c>
      <c r="C17" s="62" t="s">
        <v>13</v>
      </c>
      <c r="D17" s="61" t="s">
        <v>12</v>
      </c>
      <c r="E17" s="63" t="s">
        <v>13</v>
      </c>
      <c r="F17" s="62" t="s">
        <v>12</v>
      </c>
      <c r="G17" s="62" t="s">
        <v>13</v>
      </c>
      <c r="H17" s="61" t="s">
        <v>12</v>
      </c>
      <c r="I17" s="63" t="s">
        <v>13</v>
      </c>
      <c r="J17" s="61"/>
      <c r="K17" s="63"/>
    </row>
    <row r="18" spans="1:11" x14ac:dyDescent="0.2">
      <c r="A18" s="7" t="s">
        <v>201</v>
      </c>
      <c r="B18" s="65">
        <v>12</v>
      </c>
      <c r="C18" s="34">
        <f>IF(B31=0, "-", B18/B31)</f>
        <v>8.6956521739130436E-3</v>
      </c>
      <c r="D18" s="65">
        <v>12</v>
      </c>
      <c r="E18" s="9">
        <f>IF(D31=0, "-", D18/D31)</f>
        <v>8.2930200414651004E-3</v>
      </c>
      <c r="F18" s="81">
        <v>21</v>
      </c>
      <c r="G18" s="34">
        <f>IF(F31=0, "-", F18/F31)</f>
        <v>2.7664339349229351E-3</v>
      </c>
      <c r="H18" s="65">
        <v>85</v>
      </c>
      <c r="I18" s="9">
        <f>IF(H31=0, "-", H18/H31)</f>
        <v>1.0751328105236529E-2</v>
      </c>
      <c r="J18" s="8">
        <f t="shared" ref="J18:J29" si="0">IF(D18=0, "-", IF((B18-D18)/D18&lt;10, (B18-D18)/D18, "&gt;999%"))</f>
        <v>0</v>
      </c>
      <c r="K18" s="9">
        <f t="shared" ref="K18:K29" si="1">IF(H18=0, "-", IF((F18-H18)/H18&lt;10, (F18-H18)/H18, "&gt;999%"))</f>
        <v>-0.75294117647058822</v>
      </c>
    </row>
    <row r="19" spans="1:11" x14ac:dyDescent="0.2">
      <c r="A19" s="7" t="s">
        <v>202</v>
      </c>
      <c r="B19" s="65">
        <v>0</v>
      </c>
      <c r="C19" s="34">
        <f>IF(B31=0, "-", B19/B31)</f>
        <v>0</v>
      </c>
      <c r="D19" s="65">
        <v>0</v>
      </c>
      <c r="E19" s="9">
        <f>IF(D31=0, "-", D19/D31)</f>
        <v>0</v>
      </c>
      <c r="F19" s="81">
        <v>0</v>
      </c>
      <c r="G19" s="34">
        <f>IF(F31=0, "-", F19/F31)</f>
        <v>0</v>
      </c>
      <c r="H19" s="65">
        <v>1</v>
      </c>
      <c r="I19" s="9">
        <f>IF(H31=0, "-", H19/H31)</f>
        <v>1.2648621300278268E-4</v>
      </c>
      <c r="J19" s="8" t="str">
        <f t="shared" si="0"/>
        <v>-</v>
      </c>
      <c r="K19" s="9">
        <f t="shared" si="1"/>
        <v>-1</v>
      </c>
    </row>
    <row r="20" spans="1:11" x14ac:dyDescent="0.2">
      <c r="A20" s="7" t="s">
        <v>203</v>
      </c>
      <c r="B20" s="65">
        <v>0</v>
      </c>
      <c r="C20" s="34">
        <f>IF(B31=0, "-", B20/B31)</f>
        <v>0</v>
      </c>
      <c r="D20" s="65">
        <v>2</v>
      </c>
      <c r="E20" s="9">
        <f>IF(D31=0, "-", D20/D31)</f>
        <v>1.38217000691085E-3</v>
      </c>
      <c r="F20" s="81">
        <v>0</v>
      </c>
      <c r="G20" s="34">
        <f>IF(F31=0, "-", F20/F31)</f>
        <v>0</v>
      </c>
      <c r="H20" s="65">
        <v>120</v>
      </c>
      <c r="I20" s="9">
        <f>IF(H31=0, "-", H20/H31)</f>
        <v>1.5178345560333924E-2</v>
      </c>
      <c r="J20" s="8">
        <f t="shared" si="0"/>
        <v>-1</v>
      </c>
      <c r="K20" s="9">
        <f t="shared" si="1"/>
        <v>-1</v>
      </c>
    </row>
    <row r="21" spans="1:11" x14ac:dyDescent="0.2">
      <c r="A21" s="7" t="s">
        <v>204</v>
      </c>
      <c r="B21" s="65">
        <v>11</v>
      </c>
      <c r="C21" s="34">
        <f>IF(B31=0, "-", B21/B31)</f>
        <v>7.9710144927536229E-3</v>
      </c>
      <c r="D21" s="65">
        <v>0</v>
      </c>
      <c r="E21" s="9">
        <f>IF(D31=0, "-", D21/D31)</f>
        <v>0</v>
      </c>
      <c r="F21" s="81">
        <v>149</v>
      </c>
      <c r="G21" s="34">
        <f>IF(F31=0, "-", F21/F31)</f>
        <v>1.9628507443024634E-2</v>
      </c>
      <c r="H21" s="65">
        <v>0</v>
      </c>
      <c r="I21" s="9">
        <f>IF(H31=0, "-", H21/H31)</f>
        <v>0</v>
      </c>
      <c r="J21" s="8" t="str">
        <f t="shared" si="0"/>
        <v>-</v>
      </c>
      <c r="K21" s="9" t="str">
        <f t="shared" si="1"/>
        <v>-</v>
      </c>
    </row>
    <row r="22" spans="1:11" x14ac:dyDescent="0.2">
      <c r="A22" s="7" t="s">
        <v>205</v>
      </c>
      <c r="B22" s="65">
        <v>226</v>
      </c>
      <c r="C22" s="34">
        <f>IF(B31=0, "-", B22/B31)</f>
        <v>0.16376811594202897</v>
      </c>
      <c r="D22" s="65">
        <v>186</v>
      </c>
      <c r="E22" s="9">
        <f>IF(D31=0, "-", D22/D31)</f>
        <v>0.12854181064270906</v>
      </c>
      <c r="F22" s="81">
        <v>739</v>
      </c>
      <c r="G22" s="34">
        <f>IF(F31=0, "-", F22/F31)</f>
        <v>9.7352127519430912E-2</v>
      </c>
      <c r="H22" s="65">
        <v>874</v>
      </c>
      <c r="I22" s="9">
        <f>IF(H31=0, "-", H22/H31)</f>
        <v>0.11054895016443207</v>
      </c>
      <c r="J22" s="8">
        <f t="shared" si="0"/>
        <v>0.21505376344086022</v>
      </c>
      <c r="K22" s="9">
        <f t="shared" si="1"/>
        <v>-0.15446224256292906</v>
      </c>
    </row>
    <row r="23" spans="1:11" x14ac:dyDescent="0.2">
      <c r="A23" s="7" t="s">
        <v>206</v>
      </c>
      <c r="B23" s="65">
        <v>186</v>
      </c>
      <c r="C23" s="34">
        <f>IF(B31=0, "-", B23/B31)</f>
        <v>0.13478260869565217</v>
      </c>
      <c r="D23" s="65">
        <v>271</v>
      </c>
      <c r="E23" s="9">
        <f>IF(D31=0, "-", D23/D31)</f>
        <v>0.18728403593642018</v>
      </c>
      <c r="F23" s="81">
        <v>828</v>
      </c>
      <c r="G23" s="34">
        <f>IF(F31=0, "-", F23/F31)</f>
        <v>0.10907653800553287</v>
      </c>
      <c r="H23" s="65">
        <v>951</v>
      </c>
      <c r="I23" s="9">
        <f>IF(H31=0, "-", H23/H31)</f>
        <v>0.12028838856564635</v>
      </c>
      <c r="J23" s="8">
        <f t="shared" si="0"/>
        <v>-0.31365313653136534</v>
      </c>
      <c r="K23" s="9">
        <f t="shared" si="1"/>
        <v>-0.12933753943217666</v>
      </c>
    </row>
    <row r="24" spans="1:11" x14ac:dyDescent="0.2">
      <c r="A24" s="7" t="s">
        <v>207</v>
      </c>
      <c r="B24" s="65">
        <v>322</v>
      </c>
      <c r="C24" s="34">
        <f>IF(B31=0, "-", B24/B31)</f>
        <v>0.23333333333333334</v>
      </c>
      <c r="D24" s="65">
        <v>415</v>
      </c>
      <c r="E24" s="9">
        <f>IF(D31=0, "-", D24/D31)</f>
        <v>0.28680027643400136</v>
      </c>
      <c r="F24" s="81">
        <v>2784</v>
      </c>
      <c r="G24" s="34">
        <f>IF(F31=0, "-", F24/F31)</f>
        <v>0.36675009880121195</v>
      </c>
      <c r="H24" s="65">
        <v>2341</v>
      </c>
      <c r="I24" s="9">
        <f>IF(H31=0, "-", H24/H31)</f>
        <v>0.2961042246395143</v>
      </c>
      <c r="J24" s="8">
        <f t="shared" si="0"/>
        <v>-0.22409638554216868</v>
      </c>
      <c r="K24" s="9">
        <f t="shared" si="1"/>
        <v>0.18923536950021358</v>
      </c>
    </row>
    <row r="25" spans="1:11" x14ac:dyDescent="0.2">
      <c r="A25" s="7" t="s">
        <v>208</v>
      </c>
      <c r="B25" s="65">
        <v>0</v>
      </c>
      <c r="C25" s="34">
        <f>IF(B31=0, "-", B25/B31)</f>
        <v>0</v>
      </c>
      <c r="D25" s="65">
        <v>55</v>
      </c>
      <c r="E25" s="9">
        <f>IF(D31=0, "-", D25/D31)</f>
        <v>3.8009675190048373E-2</v>
      </c>
      <c r="F25" s="81">
        <v>33</v>
      </c>
      <c r="G25" s="34">
        <f>IF(F31=0, "-", F25/F31)</f>
        <v>4.3472533263074695E-3</v>
      </c>
      <c r="H25" s="65">
        <v>159</v>
      </c>
      <c r="I25" s="9">
        <f>IF(H31=0, "-", H25/H31)</f>
        <v>2.011130786744245E-2</v>
      </c>
      <c r="J25" s="8">
        <f t="shared" si="0"/>
        <v>-1</v>
      </c>
      <c r="K25" s="9">
        <f t="shared" si="1"/>
        <v>-0.79245283018867929</v>
      </c>
    </row>
    <row r="26" spans="1:11" x14ac:dyDescent="0.2">
      <c r="A26" s="7" t="s">
        <v>209</v>
      </c>
      <c r="B26" s="65">
        <v>322</v>
      </c>
      <c r="C26" s="34">
        <f>IF(B31=0, "-", B26/B31)</f>
        <v>0.23333333333333334</v>
      </c>
      <c r="D26" s="65">
        <v>68</v>
      </c>
      <c r="E26" s="9">
        <f>IF(D31=0, "-", D26/D31)</f>
        <v>4.6993780234968904E-2</v>
      </c>
      <c r="F26" s="81">
        <v>1504</v>
      </c>
      <c r="G26" s="34">
        <f>IF(F31=0, "-", F26/F31)</f>
        <v>0.19812936372019496</v>
      </c>
      <c r="H26" s="65">
        <v>630</v>
      </c>
      <c r="I26" s="9">
        <f>IF(H31=0, "-", H26/H31)</f>
        <v>7.9686314191753094E-2</v>
      </c>
      <c r="J26" s="8">
        <f t="shared" si="0"/>
        <v>3.7352941176470589</v>
      </c>
      <c r="K26" s="9">
        <f t="shared" si="1"/>
        <v>1.3873015873015873</v>
      </c>
    </row>
    <row r="27" spans="1:11" x14ac:dyDescent="0.2">
      <c r="A27" s="7" t="s">
        <v>210</v>
      </c>
      <c r="B27" s="65">
        <v>159</v>
      </c>
      <c r="C27" s="34">
        <f>IF(B31=0, "-", B27/B31)</f>
        <v>0.11521739130434783</v>
      </c>
      <c r="D27" s="65">
        <v>94</v>
      </c>
      <c r="E27" s="9">
        <f>IF(D31=0, "-", D27/D31)</f>
        <v>6.4961990324809954E-2</v>
      </c>
      <c r="F27" s="81">
        <v>528</v>
      </c>
      <c r="G27" s="34">
        <f>IF(F31=0, "-", F27/F31)</f>
        <v>6.9556053220919511E-2</v>
      </c>
      <c r="H27" s="65">
        <v>714</v>
      </c>
      <c r="I27" s="9">
        <f>IF(H31=0, "-", H27/H31)</f>
        <v>9.0311156083986849E-2</v>
      </c>
      <c r="J27" s="8">
        <f t="shared" si="0"/>
        <v>0.69148936170212771</v>
      </c>
      <c r="K27" s="9">
        <f t="shared" si="1"/>
        <v>-0.26050420168067229</v>
      </c>
    </row>
    <row r="28" spans="1:11" x14ac:dyDescent="0.2">
      <c r="A28" s="7" t="s">
        <v>211</v>
      </c>
      <c r="B28" s="65">
        <v>86</v>
      </c>
      <c r="C28" s="34">
        <f>IF(B31=0, "-", B28/B31)</f>
        <v>6.2318840579710148E-2</v>
      </c>
      <c r="D28" s="65">
        <v>118</v>
      </c>
      <c r="E28" s="9">
        <f>IF(D31=0, "-", D28/D31)</f>
        <v>8.1548030407740155E-2</v>
      </c>
      <c r="F28" s="81">
        <v>566</v>
      </c>
      <c r="G28" s="34">
        <f>IF(F31=0, "-", F28/F31)</f>
        <v>7.4561981293637197E-2</v>
      </c>
      <c r="H28" s="65">
        <v>1127</v>
      </c>
      <c r="I28" s="9">
        <f>IF(H31=0, "-", H28/H31)</f>
        <v>0.14254996205413609</v>
      </c>
      <c r="J28" s="8">
        <f t="shared" si="0"/>
        <v>-0.2711864406779661</v>
      </c>
      <c r="K28" s="9">
        <f t="shared" si="1"/>
        <v>-0.49778172138420584</v>
      </c>
    </row>
    <row r="29" spans="1:11" x14ac:dyDescent="0.2">
      <c r="A29" s="7" t="s">
        <v>212</v>
      </c>
      <c r="B29" s="65">
        <v>56</v>
      </c>
      <c r="C29" s="34">
        <f>IF(B31=0, "-", B29/B31)</f>
        <v>4.0579710144927533E-2</v>
      </c>
      <c r="D29" s="65">
        <v>226</v>
      </c>
      <c r="E29" s="9">
        <f>IF(D31=0, "-", D29/D31)</f>
        <v>0.15618521078092606</v>
      </c>
      <c r="F29" s="81">
        <v>439</v>
      </c>
      <c r="G29" s="34">
        <f>IF(F31=0, "-", F29/F31)</f>
        <v>5.783164273481755E-2</v>
      </c>
      <c r="H29" s="65">
        <v>904</v>
      </c>
      <c r="I29" s="9">
        <f>IF(H31=0, "-", H29/H31)</f>
        <v>0.11434353655451555</v>
      </c>
      <c r="J29" s="8">
        <f t="shared" si="0"/>
        <v>-0.75221238938053092</v>
      </c>
      <c r="K29" s="9">
        <f t="shared" si="1"/>
        <v>-0.51438053097345138</v>
      </c>
    </row>
    <row r="30" spans="1:11" x14ac:dyDescent="0.2">
      <c r="A30" s="2"/>
      <c r="B30" s="68"/>
      <c r="C30" s="33"/>
      <c r="D30" s="68"/>
      <c r="E30" s="6"/>
      <c r="F30" s="82"/>
      <c r="G30" s="33"/>
      <c r="H30" s="68"/>
      <c r="I30" s="6"/>
      <c r="J30" s="5"/>
      <c r="K30" s="6"/>
    </row>
    <row r="31" spans="1:11" s="43" customFormat="1" x14ac:dyDescent="0.2">
      <c r="A31" s="162" t="s">
        <v>597</v>
      </c>
      <c r="B31" s="71">
        <f>SUM(B18:B30)</f>
        <v>1380</v>
      </c>
      <c r="C31" s="40">
        <f>B31/32027</f>
        <v>4.3088643956661565E-2</v>
      </c>
      <c r="D31" s="71">
        <f>SUM(D18:D30)</f>
        <v>1447</v>
      </c>
      <c r="E31" s="41">
        <f>D31/34633</f>
        <v>4.1780960355730083E-2</v>
      </c>
      <c r="F31" s="77">
        <f>SUM(F18:F30)</f>
        <v>7591</v>
      </c>
      <c r="G31" s="42">
        <f>F31/169835</f>
        <v>4.4696322901639829E-2</v>
      </c>
      <c r="H31" s="71">
        <f>SUM(H18:H30)</f>
        <v>7906</v>
      </c>
      <c r="I31" s="41">
        <f>H31/181900</f>
        <v>4.3463441451346896E-2</v>
      </c>
      <c r="J31" s="37">
        <f>IF(D31=0, "-", IF((B31-D31)/D31&lt;10, (B31-D31)/D31, "&gt;999%"))</f>
        <v>-4.6302695231513473E-2</v>
      </c>
      <c r="K31" s="38">
        <f>IF(H31=0, "-", IF((F31-H31)/H31&lt;10, (F31-H31)/H31, "&gt;999%"))</f>
        <v>-3.9843157095876547E-2</v>
      </c>
    </row>
    <row r="32" spans="1:11" x14ac:dyDescent="0.2">
      <c r="B32" s="83"/>
      <c r="D32" s="83"/>
      <c r="F32" s="83"/>
      <c r="H32" s="83"/>
    </row>
    <row r="33" spans="1:11" x14ac:dyDescent="0.2">
      <c r="A33" s="163" t="s">
        <v>137</v>
      </c>
      <c r="B33" s="61" t="s">
        <v>12</v>
      </c>
      <c r="C33" s="62" t="s">
        <v>13</v>
      </c>
      <c r="D33" s="61" t="s">
        <v>12</v>
      </c>
      <c r="E33" s="63" t="s">
        <v>13</v>
      </c>
      <c r="F33" s="62" t="s">
        <v>12</v>
      </c>
      <c r="G33" s="62" t="s">
        <v>13</v>
      </c>
      <c r="H33" s="61" t="s">
        <v>12</v>
      </c>
      <c r="I33" s="63" t="s">
        <v>13</v>
      </c>
      <c r="J33" s="61"/>
      <c r="K33" s="63"/>
    </row>
    <row r="34" spans="1:11" x14ac:dyDescent="0.2">
      <c r="A34" s="7" t="s">
        <v>213</v>
      </c>
      <c r="B34" s="65">
        <v>7</v>
      </c>
      <c r="C34" s="34">
        <f>IF(B38=0, "-", B34/B38)</f>
        <v>7.7777777777777779E-2</v>
      </c>
      <c r="D34" s="65">
        <v>31</v>
      </c>
      <c r="E34" s="9">
        <f>IF(D38=0, "-", D34/D38)</f>
        <v>0.21985815602836881</v>
      </c>
      <c r="F34" s="81">
        <v>93</v>
      </c>
      <c r="G34" s="34">
        <f>IF(F38=0, "-", F34/F38)</f>
        <v>0.24093264248704663</v>
      </c>
      <c r="H34" s="65">
        <v>225</v>
      </c>
      <c r="I34" s="9">
        <f>IF(H38=0, "-", H34/H38)</f>
        <v>0.38330494037478707</v>
      </c>
      <c r="J34" s="8">
        <f>IF(D34=0, "-", IF((B34-D34)/D34&lt;10, (B34-D34)/D34, "&gt;999%"))</f>
        <v>-0.77419354838709675</v>
      </c>
      <c r="K34" s="9">
        <f>IF(H34=0, "-", IF((F34-H34)/H34&lt;10, (F34-H34)/H34, "&gt;999%"))</f>
        <v>-0.58666666666666667</v>
      </c>
    </row>
    <row r="35" spans="1:11" x14ac:dyDescent="0.2">
      <c r="A35" s="7" t="s">
        <v>214</v>
      </c>
      <c r="B35" s="65">
        <v>1</v>
      </c>
      <c r="C35" s="34">
        <f>IF(B38=0, "-", B35/B38)</f>
        <v>1.1111111111111112E-2</v>
      </c>
      <c r="D35" s="65">
        <v>12</v>
      </c>
      <c r="E35" s="9">
        <f>IF(D38=0, "-", D35/D38)</f>
        <v>8.5106382978723402E-2</v>
      </c>
      <c r="F35" s="81">
        <v>10</v>
      </c>
      <c r="G35" s="34">
        <f>IF(F38=0, "-", F35/F38)</f>
        <v>2.5906735751295335E-2</v>
      </c>
      <c r="H35" s="65">
        <v>22</v>
      </c>
      <c r="I35" s="9">
        <f>IF(H38=0, "-", H35/H38)</f>
        <v>3.7478705281090291E-2</v>
      </c>
      <c r="J35" s="8">
        <f>IF(D35=0, "-", IF((B35-D35)/D35&lt;10, (B35-D35)/D35, "&gt;999%"))</f>
        <v>-0.91666666666666663</v>
      </c>
      <c r="K35" s="9">
        <f>IF(H35=0, "-", IF((F35-H35)/H35&lt;10, (F35-H35)/H35, "&gt;999%"))</f>
        <v>-0.54545454545454541</v>
      </c>
    </row>
    <row r="36" spans="1:11" x14ac:dyDescent="0.2">
      <c r="A36" s="7" t="s">
        <v>215</v>
      </c>
      <c r="B36" s="65">
        <v>82</v>
      </c>
      <c r="C36" s="34">
        <f>IF(B38=0, "-", B36/B38)</f>
        <v>0.91111111111111109</v>
      </c>
      <c r="D36" s="65">
        <v>98</v>
      </c>
      <c r="E36" s="9">
        <f>IF(D38=0, "-", D36/D38)</f>
        <v>0.69503546099290781</v>
      </c>
      <c r="F36" s="81">
        <v>283</v>
      </c>
      <c r="G36" s="34">
        <f>IF(F38=0, "-", F36/F38)</f>
        <v>0.73316062176165808</v>
      </c>
      <c r="H36" s="65">
        <v>340</v>
      </c>
      <c r="I36" s="9">
        <f>IF(H38=0, "-", H36/H38)</f>
        <v>0.57921635434412266</v>
      </c>
      <c r="J36" s="8">
        <f>IF(D36=0, "-", IF((B36-D36)/D36&lt;10, (B36-D36)/D36, "&gt;999%"))</f>
        <v>-0.16326530612244897</v>
      </c>
      <c r="K36" s="9">
        <f>IF(H36=0, "-", IF((F36-H36)/H36&lt;10, (F36-H36)/H36, "&gt;999%"))</f>
        <v>-0.1676470588235294</v>
      </c>
    </row>
    <row r="37" spans="1:11" x14ac:dyDescent="0.2">
      <c r="A37" s="2"/>
      <c r="B37" s="68"/>
      <c r="C37" s="33"/>
      <c r="D37" s="68"/>
      <c r="E37" s="6"/>
      <c r="F37" s="82"/>
      <c r="G37" s="33"/>
      <c r="H37" s="68"/>
      <c r="I37" s="6"/>
      <c r="J37" s="5"/>
      <c r="K37" s="6"/>
    </row>
    <row r="38" spans="1:11" s="43" customFormat="1" x14ac:dyDescent="0.2">
      <c r="A38" s="162" t="s">
        <v>596</v>
      </c>
      <c r="B38" s="71">
        <f>SUM(B34:B37)</f>
        <v>90</v>
      </c>
      <c r="C38" s="40">
        <f>B38/32027</f>
        <v>2.8101289536953196E-3</v>
      </c>
      <c r="D38" s="71">
        <f>SUM(D34:D37)</f>
        <v>141</v>
      </c>
      <c r="E38" s="41">
        <f>D38/34633</f>
        <v>4.0712615135853085E-3</v>
      </c>
      <c r="F38" s="77">
        <f>SUM(F34:F37)</f>
        <v>386</v>
      </c>
      <c r="G38" s="42">
        <f>F38/169835</f>
        <v>2.2727941825889833E-3</v>
      </c>
      <c r="H38" s="71">
        <f>SUM(H34:H37)</f>
        <v>587</v>
      </c>
      <c r="I38" s="41">
        <f>H38/181900</f>
        <v>3.2270478284771851E-3</v>
      </c>
      <c r="J38" s="37">
        <f>IF(D38=0, "-", IF((B38-D38)/D38&lt;10, (B38-D38)/D38, "&gt;999%"))</f>
        <v>-0.36170212765957449</v>
      </c>
      <c r="K38" s="38">
        <f>IF(H38=0, "-", IF((F38-H38)/H38&lt;10, (F38-H38)/H38, "&gt;999%"))</f>
        <v>-0.34241908006814309</v>
      </c>
    </row>
    <row r="39" spans="1:11" x14ac:dyDescent="0.2">
      <c r="B39" s="83"/>
      <c r="D39" s="83"/>
      <c r="F39" s="83"/>
      <c r="H39" s="83"/>
    </row>
    <row r="40" spans="1:11" s="43" customFormat="1" x14ac:dyDescent="0.2">
      <c r="A40" s="162" t="s">
        <v>595</v>
      </c>
      <c r="B40" s="71">
        <v>1470</v>
      </c>
      <c r="C40" s="40">
        <f>B40/32027</f>
        <v>4.5898772910356885E-2</v>
      </c>
      <c r="D40" s="71">
        <v>1588</v>
      </c>
      <c r="E40" s="41">
        <f>D40/34633</f>
        <v>4.5852221869315396E-2</v>
      </c>
      <c r="F40" s="77">
        <v>7977</v>
      </c>
      <c r="G40" s="42">
        <f>F40/169835</f>
        <v>4.6969117084228809E-2</v>
      </c>
      <c r="H40" s="71">
        <v>8493</v>
      </c>
      <c r="I40" s="41">
        <f>H40/181900</f>
        <v>4.6690489279824082E-2</v>
      </c>
      <c r="J40" s="37">
        <f>IF(D40=0, "-", IF((B40-D40)/D40&lt;10, (B40-D40)/D40, "&gt;999%"))</f>
        <v>-7.4307304785894202E-2</v>
      </c>
      <c r="K40" s="38">
        <f>IF(H40=0, "-", IF((F40-H40)/H40&lt;10, (F40-H40)/H40, "&gt;999%"))</f>
        <v>-6.0755916637230657E-2</v>
      </c>
    </row>
    <row r="41" spans="1:11" x14ac:dyDescent="0.2">
      <c r="B41" s="83"/>
      <c r="D41" s="83"/>
      <c r="F41" s="83"/>
      <c r="H41" s="83"/>
    </row>
    <row r="42" spans="1:11" ht="15.75" x14ac:dyDescent="0.25">
      <c r="A42" s="164" t="s">
        <v>113</v>
      </c>
      <c r="B42" s="196" t="s">
        <v>1</v>
      </c>
      <c r="C42" s="200"/>
      <c r="D42" s="200"/>
      <c r="E42" s="197"/>
      <c r="F42" s="196" t="s">
        <v>14</v>
      </c>
      <c r="G42" s="200"/>
      <c r="H42" s="200"/>
      <c r="I42" s="197"/>
      <c r="J42" s="196" t="s">
        <v>15</v>
      </c>
      <c r="K42" s="197"/>
    </row>
    <row r="43" spans="1:11" x14ac:dyDescent="0.2">
      <c r="A43" s="22"/>
      <c r="B43" s="196">
        <f>VALUE(RIGHT($B$2, 4))</f>
        <v>2022</v>
      </c>
      <c r="C43" s="197"/>
      <c r="D43" s="196">
        <f>B43-1</f>
        <v>2021</v>
      </c>
      <c r="E43" s="204"/>
      <c r="F43" s="196">
        <f>B43</f>
        <v>2022</v>
      </c>
      <c r="G43" s="204"/>
      <c r="H43" s="196">
        <f>D43</f>
        <v>2021</v>
      </c>
      <c r="I43" s="204"/>
      <c r="J43" s="140" t="s">
        <v>4</v>
      </c>
      <c r="K43" s="141" t="s">
        <v>2</v>
      </c>
    </row>
    <row r="44" spans="1:11" x14ac:dyDescent="0.2">
      <c r="A44" s="163" t="s">
        <v>138</v>
      </c>
      <c r="B44" s="61" t="s">
        <v>12</v>
      </c>
      <c r="C44" s="62" t="s">
        <v>13</v>
      </c>
      <c r="D44" s="61" t="s">
        <v>12</v>
      </c>
      <c r="E44" s="63" t="s">
        <v>13</v>
      </c>
      <c r="F44" s="62" t="s">
        <v>12</v>
      </c>
      <c r="G44" s="62" t="s">
        <v>13</v>
      </c>
      <c r="H44" s="61" t="s">
        <v>12</v>
      </c>
      <c r="I44" s="63" t="s">
        <v>13</v>
      </c>
      <c r="J44" s="61"/>
      <c r="K44" s="63"/>
    </row>
    <row r="45" spans="1:11" x14ac:dyDescent="0.2">
      <c r="A45" s="7" t="s">
        <v>216</v>
      </c>
      <c r="B45" s="65">
        <v>0</v>
      </c>
      <c r="C45" s="34">
        <f>IF(B63=0, "-", B45/B63)</f>
        <v>0</v>
      </c>
      <c r="D45" s="65">
        <v>4</v>
      </c>
      <c r="E45" s="9">
        <f>IF(D63=0, "-", D45/D63)</f>
        <v>1.1289867344058708E-3</v>
      </c>
      <c r="F45" s="81">
        <v>0</v>
      </c>
      <c r="G45" s="34">
        <f>IF(F63=0, "-", F45/F63)</f>
        <v>0</v>
      </c>
      <c r="H45" s="65">
        <v>20</v>
      </c>
      <c r="I45" s="9">
        <f>IF(H63=0, "-", H45/H63)</f>
        <v>1.0551305724083356E-3</v>
      </c>
      <c r="J45" s="8">
        <f t="shared" ref="J45:J61" si="2">IF(D45=0, "-", IF((B45-D45)/D45&lt;10, (B45-D45)/D45, "&gt;999%"))</f>
        <v>-1</v>
      </c>
      <c r="K45" s="9">
        <f t="shared" ref="K45:K61" si="3">IF(H45=0, "-", IF((F45-H45)/H45&lt;10, (F45-H45)/H45, "&gt;999%"))</f>
        <v>-1</v>
      </c>
    </row>
    <row r="46" spans="1:11" x14ac:dyDescent="0.2">
      <c r="A46" s="7" t="s">
        <v>217</v>
      </c>
      <c r="B46" s="65">
        <v>3</v>
      </c>
      <c r="C46" s="34">
        <f>IF(B63=0, "-", B46/B63)</f>
        <v>1.0936930368209989E-3</v>
      </c>
      <c r="D46" s="65">
        <v>19</v>
      </c>
      <c r="E46" s="9">
        <f>IF(D63=0, "-", D46/D63)</f>
        <v>5.3626869884278857E-3</v>
      </c>
      <c r="F46" s="81">
        <v>23</v>
      </c>
      <c r="G46" s="34">
        <f>IF(F63=0, "-", F46/F63)</f>
        <v>1.6276272026042036E-3</v>
      </c>
      <c r="H46" s="65">
        <v>142</v>
      </c>
      <c r="I46" s="9">
        <f>IF(H63=0, "-", H46/H63)</f>
        <v>7.4914270640991818E-3</v>
      </c>
      <c r="J46" s="8">
        <f t="shared" si="2"/>
        <v>-0.84210526315789469</v>
      </c>
      <c r="K46" s="9">
        <f t="shared" si="3"/>
        <v>-0.8380281690140845</v>
      </c>
    </row>
    <row r="47" spans="1:11" x14ac:dyDescent="0.2">
      <c r="A47" s="7" t="s">
        <v>218</v>
      </c>
      <c r="B47" s="65">
        <v>19</v>
      </c>
      <c r="C47" s="34">
        <f>IF(B63=0, "-", B47/B63)</f>
        <v>6.926722566532993E-3</v>
      </c>
      <c r="D47" s="65">
        <v>35</v>
      </c>
      <c r="E47" s="9">
        <f>IF(D63=0, "-", D47/D63)</f>
        <v>9.8786339260513688E-3</v>
      </c>
      <c r="F47" s="81">
        <v>116</v>
      </c>
      <c r="G47" s="34">
        <f>IF(F63=0, "-", F47/F63)</f>
        <v>8.2089024131342444E-3</v>
      </c>
      <c r="H47" s="65">
        <v>670</v>
      </c>
      <c r="I47" s="9">
        <f>IF(H63=0, "-", H47/H63)</f>
        <v>3.5346874175679242E-2</v>
      </c>
      <c r="J47" s="8">
        <f t="shared" si="2"/>
        <v>-0.45714285714285713</v>
      </c>
      <c r="K47" s="9">
        <f t="shared" si="3"/>
        <v>-0.82686567164179103</v>
      </c>
    </row>
    <row r="48" spans="1:11" x14ac:dyDescent="0.2">
      <c r="A48" s="7" t="s">
        <v>219</v>
      </c>
      <c r="B48" s="65">
        <v>0</v>
      </c>
      <c r="C48" s="34">
        <f>IF(B63=0, "-", B48/B63)</f>
        <v>0</v>
      </c>
      <c r="D48" s="65">
        <v>0</v>
      </c>
      <c r="E48" s="9">
        <f>IF(D63=0, "-", D48/D63)</f>
        <v>0</v>
      </c>
      <c r="F48" s="81">
        <v>0</v>
      </c>
      <c r="G48" s="34">
        <f>IF(F63=0, "-", F48/F63)</f>
        <v>0</v>
      </c>
      <c r="H48" s="65">
        <v>3</v>
      </c>
      <c r="I48" s="9">
        <f>IF(H63=0, "-", H48/H63)</f>
        <v>1.5826958586125033E-4</v>
      </c>
      <c r="J48" s="8" t="str">
        <f t="shared" si="2"/>
        <v>-</v>
      </c>
      <c r="K48" s="9">
        <f t="shared" si="3"/>
        <v>-1</v>
      </c>
    </row>
    <row r="49" spans="1:11" x14ac:dyDescent="0.2">
      <c r="A49" s="7" t="s">
        <v>220</v>
      </c>
      <c r="B49" s="65">
        <v>655</v>
      </c>
      <c r="C49" s="34">
        <f>IF(B63=0, "-", B49/B63)</f>
        <v>0.23878964637258476</v>
      </c>
      <c r="D49" s="65">
        <v>809</v>
      </c>
      <c r="E49" s="9">
        <f>IF(D63=0, "-", D49/D63)</f>
        <v>0.22833756703358735</v>
      </c>
      <c r="F49" s="81">
        <v>3934</v>
      </c>
      <c r="G49" s="34">
        <f>IF(F63=0, "-", F49/F63)</f>
        <v>0.27839501804543204</v>
      </c>
      <c r="H49" s="65">
        <v>4459</v>
      </c>
      <c r="I49" s="9">
        <f>IF(H63=0, "-", H49/H63)</f>
        <v>0.23524136111843841</v>
      </c>
      <c r="J49" s="8">
        <f t="shared" si="2"/>
        <v>-0.19035846724351049</v>
      </c>
      <c r="K49" s="9">
        <f t="shared" si="3"/>
        <v>-0.11773940345368916</v>
      </c>
    </row>
    <row r="50" spans="1:11" x14ac:dyDescent="0.2">
      <c r="A50" s="7" t="s">
        <v>221</v>
      </c>
      <c r="B50" s="65">
        <v>13</v>
      </c>
      <c r="C50" s="34">
        <f>IF(B63=0, "-", B50/B63)</f>
        <v>4.7393364928909956E-3</v>
      </c>
      <c r="D50" s="65">
        <v>10</v>
      </c>
      <c r="E50" s="9">
        <f>IF(D63=0, "-", D50/D63)</f>
        <v>2.8224668360146768E-3</v>
      </c>
      <c r="F50" s="81">
        <v>97</v>
      </c>
      <c r="G50" s="34">
        <f>IF(F63=0, "-", F50/F63)</f>
        <v>6.8643408109829449E-3</v>
      </c>
      <c r="H50" s="65">
        <v>54</v>
      </c>
      <c r="I50" s="9">
        <f>IF(H63=0, "-", H50/H63)</f>
        <v>2.8488525455025058E-3</v>
      </c>
      <c r="J50" s="8">
        <f t="shared" si="2"/>
        <v>0.3</v>
      </c>
      <c r="K50" s="9">
        <f t="shared" si="3"/>
        <v>0.79629629629629628</v>
      </c>
    </row>
    <row r="51" spans="1:11" x14ac:dyDescent="0.2">
      <c r="A51" s="7" t="s">
        <v>222</v>
      </c>
      <c r="B51" s="65">
        <v>587</v>
      </c>
      <c r="C51" s="34">
        <f>IF(B63=0, "-", B51/B63)</f>
        <v>0.21399927087130879</v>
      </c>
      <c r="D51" s="65">
        <v>854</v>
      </c>
      <c r="E51" s="9">
        <f>IF(D63=0, "-", D51/D63)</f>
        <v>0.24103866779565339</v>
      </c>
      <c r="F51" s="81">
        <v>2476</v>
      </c>
      <c r="G51" s="34">
        <f>IF(F63=0, "-", F51/F63)</f>
        <v>0.17521760668034816</v>
      </c>
      <c r="H51" s="65">
        <v>3564</v>
      </c>
      <c r="I51" s="9">
        <f>IF(H63=0, "-", H51/H63)</f>
        <v>0.18802426800316538</v>
      </c>
      <c r="J51" s="8">
        <f t="shared" si="2"/>
        <v>-0.31264637002341922</v>
      </c>
      <c r="K51" s="9">
        <f t="shared" si="3"/>
        <v>-0.30527497194163861</v>
      </c>
    </row>
    <row r="52" spans="1:11" x14ac:dyDescent="0.2">
      <c r="A52" s="7" t="s">
        <v>223</v>
      </c>
      <c r="B52" s="65">
        <v>126</v>
      </c>
      <c r="C52" s="34">
        <f>IF(B63=0, "-", B52/B63)</f>
        <v>4.5935107546481953E-2</v>
      </c>
      <c r="D52" s="65">
        <v>607</v>
      </c>
      <c r="E52" s="9">
        <f>IF(D63=0, "-", D52/D63)</f>
        <v>0.17132373694609088</v>
      </c>
      <c r="F52" s="81">
        <v>1518</v>
      </c>
      <c r="G52" s="34">
        <f>IF(F63=0, "-", F52/F63)</f>
        <v>0.10742339537187744</v>
      </c>
      <c r="H52" s="65">
        <v>2976</v>
      </c>
      <c r="I52" s="9">
        <f>IF(H63=0, "-", H52/H63)</f>
        <v>0.15700342917436033</v>
      </c>
      <c r="J52" s="8">
        <f t="shared" si="2"/>
        <v>-0.79242174629324547</v>
      </c>
      <c r="K52" s="9">
        <f t="shared" si="3"/>
        <v>-0.48991935483870969</v>
      </c>
    </row>
    <row r="53" spans="1:11" x14ac:dyDescent="0.2">
      <c r="A53" s="7" t="s">
        <v>224</v>
      </c>
      <c r="B53" s="65">
        <v>0</v>
      </c>
      <c r="C53" s="34">
        <f>IF(B63=0, "-", B53/B63)</f>
        <v>0</v>
      </c>
      <c r="D53" s="65">
        <v>0</v>
      </c>
      <c r="E53" s="9">
        <f>IF(D63=0, "-", D53/D63)</f>
        <v>0</v>
      </c>
      <c r="F53" s="81">
        <v>0</v>
      </c>
      <c r="G53" s="34">
        <f>IF(F63=0, "-", F53/F63)</f>
        <v>0</v>
      </c>
      <c r="H53" s="65">
        <v>2</v>
      </c>
      <c r="I53" s="9">
        <f>IF(H63=0, "-", H53/H63)</f>
        <v>1.0551305724083355E-4</v>
      </c>
      <c r="J53" s="8" t="str">
        <f t="shared" si="2"/>
        <v>-</v>
      </c>
      <c r="K53" s="9">
        <f t="shared" si="3"/>
        <v>-1</v>
      </c>
    </row>
    <row r="54" spans="1:11" x14ac:dyDescent="0.2">
      <c r="A54" s="7" t="s">
        <v>225</v>
      </c>
      <c r="B54" s="65">
        <v>2</v>
      </c>
      <c r="C54" s="34">
        <f>IF(B63=0, "-", B54/B63)</f>
        <v>7.2912869121399923E-4</v>
      </c>
      <c r="D54" s="65">
        <v>7</v>
      </c>
      <c r="E54" s="9">
        <f>IF(D63=0, "-", D54/D63)</f>
        <v>1.9757267852102737E-3</v>
      </c>
      <c r="F54" s="81">
        <v>27</v>
      </c>
      <c r="G54" s="34">
        <f>IF(F63=0, "-", F54/F63)</f>
        <v>1.9106928030571085E-3</v>
      </c>
      <c r="H54" s="65">
        <v>25</v>
      </c>
      <c r="I54" s="9">
        <f>IF(H63=0, "-", H54/H63)</f>
        <v>1.3189132155104195E-3</v>
      </c>
      <c r="J54" s="8">
        <f t="shared" si="2"/>
        <v>-0.7142857142857143</v>
      </c>
      <c r="K54" s="9">
        <f t="shared" si="3"/>
        <v>0.08</v>
      </c>
    </row>
    <row r="55" spans="1:11" x14ac:dyDescent="0.2">
      <c r="A55" s="7" t="s">
        <v>226</v>
      </c>
      <c r="B55" s="65">
        <v>13</v>
      </c>
      <c r="C55" s="34">
        <f>IF(B63=0, "-", B55/B63)</f>
        <v>4.7393364928909956E-3</v>
      </c>
      <c r="D55" s="65">
        <v>44</v>
      </c>
      <c r="E55" s="9">
        <f>IF(D63=0, "-", D55/D63)</f>
        <v>1.2418854078464579E-2</v>
      </c>
      <c r="F55" s="81">
        <v>57</v>
      </c>
      <c r="G55" s="34">
        <f>IF(F63=0, "-", F55/F63)</f>
        <v>4.0336848064538959E-3</v>
      </c>
      <c r="H55" s="65">
        <v>284</v>
      </c>
      <c r="I55" s="9">
        <f>IF(H63=0, "-", H55/H63)</f>
        <v>1.4982854128198364E-2</v>
      </c>
      <c r="J55" s="8">
        <f t="shared" si="2"/>
        <v>-0.70454545454545459</v>
      </c>
      <c r="K55" s="9">
        <f t="shared" si="3"/>
        <v>-0.79929577464788737</v>
      </c>
    </row>
    <row r="56" spans="1:11" x14ac:dyDescent="0.2">
      <c r="A56" s="7" t="s">
        <v>227</v>
      </c>
      <c r="B56" s="65">
        <v>74</v>
      </c>
      <c r="C56" s="34">
        <f>IF(B63=0, "-", B56/B63)</f>
        <v>2.6977761574917974E-2</v>
      </c>
      <c r="D56" s="65">
        <v>164</v>
      </c>
      <c r="E56" s="9">
        <f>IF(D63=0, "-", D56/D63)</f>
        <v>4.6288456110640697E-2</v>
      </c>
      <c r="F56" s="81">
        <v>415</v>
      </c>
      <c r="G56" s="34">
        <f>IF(F63=0, "-", F56/F63)</f>
        <v>2.9368056046988888E-2</v>
      </c>
      <c r="H56" s="65">
        <v>777</v>
      </c>
      <c r="I56" s="9">
        <f>IF(H63=0, "-", H56/H63)</f>
        <v>4.0991822738063836E-2</v>
      </c>
      <c r="J56" s="8">
        <f t="shared" si="2"/>
        <v>-0.54878048780487809</v>
      </c>
      <c r="K56" s="9">
        <f t="shared" si="3"/>
        <v>-0.46589446589446587</v>
      </c>
    </row>
    <row r="57" spans="1:11" x14ac:dyDescent="0.2">
      <c r="A57" s="7" t="s">
        <v>228</v>
      </c>
      <c r="B57" s="65">
        <v>145</v>
      </c>
      <c r="C57" s="34">
        <f>IF(B63=0, "-", B57/B63)</f>
        <v>5.286183011301495E-2</v>
      </c>
      <c r="D57" s="65">
        <v>51</v>
      </c>
      <c r="E57" s="9">
        <f>IF(D63=0, "-", D57/D63)</f>
        <v>1.4394580863674851E-2</v>
      </c>
      <c r="F57" s="81">
        <v>275</v>
      </c>
      <c r="G57" s="34">
        <f>IF(F63=0, "-", F57/F63)</f>
        <v>1.9460760031137215E-2</v>
      </c>
      <c r="H57" s="65">
        <v>369</v>
      </c>
      <c r="I57" s="9">
        <f>IF(H63=0, "-", H57/H63)</f>
        <v>1.9467159060933791E-2</v>
      </c>
      <c r="J57" s="8">
        <f t="shared" si="2"/>
        <v>1.8431372549019607</v>
      </c>
      <c r="K57" s="9">
        <f t="shared" si="3"/>
        <v>-0.25474254742547425</v>
      </c>
    </row>
    <row r="58" spans="1:11" x14ac:dyDescent="0.2">
      <c r="A58" s="7" t="s">
        <v>229</v>
      </c>
      <c r="B58" s="65">
        <v>916</v>
      </c>
      <c r="C58" s="34">
        <f>IF(B63=0, "-", B58/B63)</f>
        <v>0.33394094057601165</v>
      </c>
      <c r="D58" s="65">
        <v>845</v>
      </c>
      <c r="E58" s="9">
        <f>IF(D63=0, "-", D58/D63)</f>
        <v>0.23849844764324019</v>
      </c>
      <c r="F58" s="81">
        <v>4798</v>
      </c>
      <c r="G58" s="34">
        <f>IF(F63=0, "-", F58/F63)</f>
        <v>0.33953718774325953</v>
      </c>
      <c r="H58" s="65">
        <v>5288</v>
      </c>
      <c r="I58" s="9">
        <f>IF(H63=0, "-", H58/H63)</f>
        <v>0.27897652334476392</v>
      </c>
      <c r="J58" s="8">
        <f t="shared" si="2"/>
        <v>8.4023668639053251E-2</v>
      </c>
      <c r="K58" s="9">
        <f t="shared" si="3"/>
        <v>-9.2662632375189111E-2</v>
      </c>
    </row>
    <row r="59" spans="1:11" x14ac:dyDescent="0.2">
      <c r="A59" s="7" t="s">
        <v>230</v>
      </c>
      <c r="B59" s="65">
        <v>0</v>
      </c>
      <c r="C59" s="34">
        <f>IF(B63=0, "-", B59/B63)</f>
        <v>0</v>
      </c>
      <c r="D59" s="65">
        <v>4</v>
      </c>
      <c r="E59" s="9">
        <f>IF(D63=0, "-", D59/D63)</f>
        <v>1.1289867344058708E-3</v>
      </c>
      <c r="F59" s="81">
        <v>10</v>
      </c>
      <c r="G59" s="34">
        <f>IF(F63=0, "-", F59/F63)</f>
        <v>7.0766400113226235E-4</v>
      </c>
      <c r="H59" s="65">
        <v>9</v>
      </c>
      <c r="I59" s="9">
        <f>IF(H63=0, "-", H59/H63)</f>
        <v>4.7480875758375101E-4</v>
      </c>
      <c r="J59" s="8">
        <f t="shared" si="2"/>
        <v>-1</v>
      </c>
      <c r="K59" s="9">
        <f t="shared" si="3"/>
        <v>0.1111111111111111</v>
      </c>
    </row>
    <row r="60" spans="1:11" x14ac:dyDescent="0.2">
      <c r="A60" s="7" t="s">
        <v>231</v>
      </c>
      <c r="B60" s="65">
        <v>0</v>
      </c>
      <c r="C60" s="34">
        <f>IF(B63=0, "-", B60/B63)</f>
        <v>0</v>
      </c>
      <c r="D60" s="65">
        <v>9</v>
      </c>
      <c r="E60" s="9">
        <f>IF(D63=0, "-", D60/D63)</f>
        <v>2.5402201524132089E-3</v>
      </c>
      <c r="F60" s="81">
        <v>0</v>
      </c>
      <c r="G60" s="34">
        <f>IF(F63=0, "-", F60/F63)</f>
        <v>0</v>
      </c>
      <c r="H60" s="65">
        <v>44</v>
      </c>
      <c r="I60" s="9">
        <f>IF(H63=0, "-", H60/H63)</f>
        <v>2.321287259298338E-3</v>
      </c>
      <c r="J60" s="8">
        <f t="shared" si="2"/>
        <v>-1</v>
      </c>
      <c r="K60" s="9">
        <f t="shared" si="3"/>
        <v>-1</v>
      </c>
    </row>
    <row r="61" spans="1:11" x14ac:dyDescent="0.2">
      <c r="A61" s="7" t="s">
        <v>232</v>
      </c>
      <c r="B61" s="65">
        <v>190</v>
      </c>
      <c r="C61" s="34">
        <f>IF(B63=0, "-", B61/B63)</f>
        <v>6.9267225665329932E-2</v>
      </c>
      <c r="D61" s="65">
        <v>81</v>
      </c>
      <c r="E61" s="9">
        <f>IF(D63=0, "-", D61/D63)</f>
        <v>2.2861981371718881E-2</v>
      </c>
      <c r="F61" s="81">
        <v>385</v>
      </c>
      <c r="G61" s="34">
        <f>IF(F63=0, "-", F61/F63)</f>
        <v>2.7245064043592102E-2</v>
      </c>
      <c r="H61" s="65">
        <v>269</v>
      </c>
      <c r="I61" s="9">
        <f>IF(H63=0, "-", H61/H63)</f>
        <v>1.4191506198892112E-2</v>
      </c>
      <c r="J61" s="8">
        <f t="shared" si="2"/>
        <v>1.345679012345679</v>
      </c>
      <c r="K61" s="9">
        <f t="shared" si="3"/>
        <v>0.43122676579925651</v>
      </c>
    </row>
    <row r="62" spans="1:11" x14ac:dyDescent="0.2">
      <c r="A62" s="2"/>
      <c r="B62" s="68"/>
      <c r="C62" s="33"/>
      <c r="D62" s="68"/>
      <c r="E62" s="6"/>
      <c r="F62" s="82"/>
      <c r="G62" s="33"/>
      <c r="H62" s="68"/>
      <c r="I62" s="6"/>
      <c r="J62" s="5"/>
      <c r="K62" s="6"/>
    </row>
    <row r="63" spans="1:11" s="43" customFormat="1" x14ac:dyDescent="0.2">
      <c r="A63" s="162" t="s">
        <v>594</v>
      </c>
      <c r="B63" s="71">
        <f>SUM(B45:B62)</f>
        <v>2743</v>
      </c>
      <c r="C63" s="40">
        <f>B63/32027</f>
        <v>8.5646485777625125E-2</v>
      </c>
      <c r="D63" s="71">
        <f>SUM(D45:D62)</f>
        <v>3543</v>
      </c>
      <c r="E63" s="41">
        <f>D63/34633</f>
        <v>0.10230127335200531</v>
      </c>
      <c r="F63" s="77">
        <f>SUM(F45:F62)</f>
        <v>14131</v>
      </c>
      <c r="G63" s="42">
        <f>F63/169835</f>
        <v>8.3204286513380632E-2</v>
      </c>
      <c r="H63" s="71">
        <f>SUM(H45:H62)</f>
        <v>18955</v>
      </c>
      <c r="I63" s="41">
        <f>H63/181900</f>
        <v>0.10420560747663551</v>
      </c>
      <c r="J63" s="37">
        <f>IF(D63=0, "-", IF((B63-D63)/D63&lt;10, (B63-D63)/D63, "&gt;999%"))</f>
        <v>-0.22579734688117414</v>
      </c>
      <c r="K63" s="38">
        <f>IF(H63=0, "-", IF((F63-H63)/H63&lt;10, (F63-H63)/H63, "&gt;999%"))</f>
        <v>-0.25449749406489053</v>
      </c>
    </row>
    <row r="64" spans="1:11" x14ac:dyDescent="0.2">
      <c r="B64" s="83"/>
      <c r="D64" s="83"/>
      <c r="F64" s="83"/>
      <c r="H64" s="83"/>
    </row>
    <row r="65" spans="1:11" x14ac:dyDescent="0.2">
      <c r="A65" s="163" t="s">
        <v>139</v>
      </c>
      <c r="B65" s="61" t="s">
        <v>12</v>
      </c>
      <c r="C65" s="62" t="s">
        <v>13</v>
      </c>
      <c r="D65" s="61" t="s">
        <v>12</v>
      </c>
      <c r="E65" s="63" t="s">
        <v>13</v>
      </c>
      <c r="F65" s="62" t="s">
        <v>12</v>
      </c>
      <c r="G65" s="62" t="s">
        <v>13</v>
      </c>
      <c r="H65" s="61" t="s">
        <v>12</v>
      </c>
      <c r="I65" s="63" t="s">
        <v>13</v>
      </c>
      <c r="J65" s="61"/>
      <c r="K65" s="63"/>
    </row>
    <row r="66" spans="1:11" x14ac:dyDescent="0.2">
      <c r="A66" s="7" t="s">
        <v>233</v>
      </c>
      <c r="B66" s="65">
        <v>139</v>
      </c>
      <c r="C66" s="34">
        <f>IF(B76=0, "-", B66/B76)</f>
        <v>0.37265415549597858</v>
      </c>
      <c r="D66" s="65">
        <v>0</v>
      </c>
      <c r="E66" s="9">
        <f>IF(D76=0, "-", D66/D76)</f>
        <v>0</v>
      </c>
      <c r="F66" s="81">
        <v>279</v>
      </c>
      <c r="G66" s="34">
        <f>IF(F76=0, "-", F66/F76)</f>
        <v>0.21951219512195122</v>
      </c>
      <c r="H66" s="65">
        <v>69</v>
      </c>
      <c r="I66" s="9">
        <f>IF(H76=0, "-", H66/H76)</f>
        <v>3.5806953814218993E-2</v>
      </c>
      <c r="J66" s="8" t="str">
        <f t="shared" ref="J66:J74" si="4">IF(D66=0, "-", IF((B66-D66)/D66&lt;10, (B66-D66)/D66, "&gt;999%"))</f>
        <v>-</v>
      </c>
      <c r="K66" s="9">
        <f t="shared" ref="K66:K74" si="5">IF(H66=0, "-", IF((F66-H66)/H66&lt;10, (F66-H66)/H66, "&gt;999%"))</f>
        <v>3.0434782608695654</v>
      </c>
    </row>
    <row r="67" spans="1:11" x14ac:dyDescent="0.2">
      <c r="A67" s="7" t="s">
        <v>234</v>
      </c>
      <c r="B67" s="65">
        <v>47</v>
      </c>
      <c r="C67" s="34">
        <f>IF(B76=0, "-", B67/B76)</f>
        <v>0.12600536193029491</v>
      </c>
      <c r="D67" s="65">
        <v>99</v>
      </c>
      <c r="E67" s="9">
        <f>IF(D76=0, "-", D67/D76)</f>
        <v>0.2239819004524887</v>
      </c>
      <c r="F67" s="81">
        <v>263</v>
      </c>
      <c r="G67" s="34">
        <f>IF(F76=0, "-", F67/F76)</f>
        <v>0.20692368214004719</v>
      </c>
      <c r="H67" s="65">
        <v>542</v>
      </c>
      <c r="I67" s="9">
        <f>IF(H76=0, "-", H67/H76)</f>
        <v>0.28126621691748832</v>
      </c>
      <c r="J67" s="8">
        <f t="shared" si="4"/>
        <v>-0.5252525252525253</v>
      </c>
      <c r="K67" s="9">
        <f t="shared" si="5"/>
        <v>-0.51476014760147604</v>
      </c>
    </row>
    <row r="68" spans="1:11" x14ac:dyDescent="0.2">
      <c r="A68" s="7" t="s">
        <v>235</v>
      </c>
      <c r="B68" s="65">
        <v>58</v>
      </c>
      <c r="C68" s="34">
        <f>IF(B76=0, "-", B68/B76)</f>
        <v>0.15549597855227881</v>
      </c>
      <c r="D68" s="65">
        <v>94</v>
      </c>
      <c r="E68" s="9">
        <f>IF(D76=0, "-", D68/D76)</f>
        <v>0.21266968325791855</v>
      </c>
      <c r="F68" s="81">
        <v>167</v>
      </c>
      <c r="G68" s="34">
        <f>IF(F76=0, "-", F68/F76)</f>
        <v>0.13139260424862312</v>
      </c>
      <c r="H68" s="65">
        <v>404</v>
      </c>
      <c r="I68" s="9">
        <f>IF(H76=0, "-", H68/H76)</f>
        <v>0.20965230928905035</v>
      </c>
      <c r="J68" s="8">
        <f t="shared" si="4"/>
        <v>-0.38297872340425532</v>
      </c>
      <c r="K68" s="9">
        <f t="shared" si="5"/>
        <v>-0.5866336633663366</v>
      </c>
    </row>
    <row r="69" spans="1:11" x14ac:dyDescent="0.2">
      <c r="A69" s="7" t="s">
        <v>236</v>
      </c>
      <c r="B69" s="65">
        <v>0</v>
      </c>
      <c r="C69" s="34">
        <f>IF(B76=0, "-", B69/B76)</f>
        <v>0</v>
      </c>
      <c r="D69" s="65">
        <v>5</v>
      </c>
      <c r="E69" s="9">
        <f>IF(D76=0, "-", D69/D76)</f>
        <v>1.1312217194570135E-2</v>
      </c>
      <c r="F69" s="81">
        <v>2</v>
      </c>
      <c r="G69" s="34">
        <f>IF(F76=0, "-", F69/F76)</f>
        <v>1.5735641227380016E-3</v>
      </c>
      <c r="H69" s="65">
        <v>14</v>
      </c>
      <c r="I69" s="9">
        <f>IF(H76=0, "-", H69/H76)</f>
        <v>7.2651790347690714E-3</v>
      </c>
      <c r="J69" s="8">
        <f t="shared" si="4"/>
        <v>-1</v>
      </c>
      <c r="K69" s="9">
        <f t="shared" si="5"/>
        <v>-0.8571428571428571</v>
      </c>
    </row>
    <row r="70" spans="1:11" x14ac:dyDescent="0.2">
      <c r="A70" s="7" t="s">
        <v>237</v>
      </c>
      <c r="B70" s="65">
        <v>0</v>
      </c>
      <c r="C70" s="34">
        <f>IF(B76=0, "-", B70/B76)</f>
        <v>0</v>
      </c>
      <c r="D70" s="65">
        <v>3</v>
      </c>
      <c r="E70" s="9">
        <f>IF(D76=0, "-", D70/D76)</f>
        <v>6.7873303167420816E-3</v>
      </c>
      <c r="F70" s="81">
        <v>0</v>
      </c>
      <c r="G70" s="34">
        <f>IF(F76=0, "-", F70/F76)</f>
        <v>0</v>
      </c>
      <c r="H70" s="65">
        <v>28</v>
      </c>
      <c r="I70" s="9">
        <f>IF(H76=0, "-", H70/H76)</f>
        <v>1.4530358069538143E-2</v>
      </c>
      <c r="J70" s="8">
        <f t="shared" si="4"/>
        <v>-1</v>
      </c>
      <c r="K70" s="9">
        <f t="shared" si="5"/>
        <v>-1</v>
      </c>
    </row>
    <row r="71" spans="1:11" x14ac:dyDescent="0.2">
      <c r="A71" s="7" t="s">
        <v>238</v>
      </c>
      <c r="B71" s="65">
        <v>83</v>
      </c>
      <c r="C71" s="34">
        <f>IF(B76=0, "-", B71/B76)</f>
        <v>0.22252010723860591</v>
      </c>
      <c r="D71" s="65">
        <v>192</v>
      </c>
      <c r="E71" s="9">
        <f>IF(D76=0, "-", D71/D76)</f>
        <v>0.43438914027149322</v>
      </c>
      <c r="F71" s="81">
        <v>410</v>
      </c>
      <c r="G71" s="34">
        <f>IF(F76=0, "-", F71/F76)</f>
        <v>0.32258064516129031</v>
      </c>
      <c r="H71" s="65">
        <v>702</v>
      </c>
      <c r="I71" s="9">
        <f>IF(H76=0, "-", H71/H76)</f>
        <v>0.36429683445770628</v>
      </c>
      <c r="J71" s="8">
        <f t="shared" si="4"/>
        <v>-0.56770833333333337</v>
      </c>
      <c r="K71" s="9">
        <f t="shared" si="5"/>
        <v>-0.41595441595441596</v>
      </c>
    </row>
    <row r="72" spans="1:11" x14ac:dyDescent="0.2">
      <c r="A72" s="7" t="s">
        <v>239</v>
      </c>
      <c r="B72" s="65">
        <v>32</v>
      </c>
      <c r="C72" s="34">
        <f>IF(B76=0, "-", B72/B76)</f>
        <v>8.5790884718498661E-2</v>
      </c>
      <c r="D72" s="65">
        <v>33</v>
      </c>
      <c r="E72" s="9">
        <f>IF(D76=0, "-", D72/D76)</f>
        <v>7.4660633484162894E-2</v>
      </c>
      <c r="F72" s="81">
        <v>51</v>
      </c>
      <c r="G72" s="34">
        <f>IF(F76=0, "-", F72/F76)</f>
        <v>4.0125885129819037E-2</v>
      </c>
      <c r="H72" s="65">
        <v>76</v>
      </c>
      <c r="I72" s="9">
        <f>IF(H76=0, "-", H72/H76)</f>
        <v>3.943954333160353E-2</v>
      </c>
      <c r="J72" s="8">
        <f t="shared" si="4"/>
        <v>-3.0303030303030304E-2</v>
      </c>
      <c r="K72" s="9">
        <f t="shared" si="5"/>
        <v>-0.32894736842105265</v>
      </c>
    </row>
    <row r="73" spans="1:11" x14ac:dyDescent="0.2">
      <c r="A73" s="7" t="s">
        <v>240</v>
      </c>
      <c r="B73" s="65">
        <v>9</v>
      </c>
      <c r="C73" s="34">
        <f>IF(B76=0, "-", B73/B76)</f>
        <v>2.4128686327077747E-2</v>
      </c>
      <c r="D73" s="65">
        <v>11</v>
      </c>
      <c r="E73" s="9">
        <f>IF(D76=0, "-", D73/D76)</f>
        <v>2.4886877828054297E-2</v>
      </c>
      <c r="F73" s="81">
        <v>41</v>
      </c>
      <c r="G73" s="34">
        <f>IF(F76=0, "-", F73/F76)</f>
        <v>3.2258064516129031E-2</v>
      </c>
      <c r="H73" s="65">
        <v>62</v>
      </c>
      <c r="I73" s="9">
        <f>IF(H76=0, "-", H73/H76)</f>
        <v>3.2174364296834457E-2</v>
      </c>
      <c r="J73" s="8">
        <f t="shared" si="4"/>
        <v>-0.18181818181818182</v>
      </c>
      <c r="K73" s="9">
        <f t="shared" si="5"/>
        <v>-0.33870967741935482</v>
      </c>
    </row>
    <row r="74" spans="1:11" x14ac:dyDescent="0.2">
      <c r="A74" s="7" t="s">
        <v>241</v>
      </c>
      <c r="B74" s="65">
        <v>5</v>
      </c>
      <c r="C74" s="34">
        <f>IF(B76=0, "-", B74/B76)</f>
        <v>1.3404825737265416E-2</v>
      </c>
      <c r="D74" s="65">
        <v>5</v>
      </c>
      <c r="E74" s="9">
        <f>IF(D76=0, "-", D74/D76)</f>
        <v>1.1312217194570135E-2</v>
      </c>
      <c r="F74" s="81">
        <v>58</v>
      </c>
      <c r="G74" s="34">
        <f>IF(F76=0, "-", F74/F76)</f>
        <v>4.5633359559402044E-2</v>
      </c>
      <c r="H74" s="65">
        <v>30</v>
      </c>
      <c r="I74" s="9">
        <f>IF(H76=0, "-", H74/H76)</f>
        <v>1.5568240788790867E-2</v>
      </c>
      <c r="J74" s="8">
        <f t="shared" si="4"/>
        <v>0</v>
      </c>
      <c r="K74" s="9">
        <f t="shared" si="5"/>
        <v>0.93333333333333335</v>
      </c>
    </row>
    <row r="75" spans="1:11" x14ac:dyDescent="0.2">
      <c r="A75" s="2"/>
      <c r="B75" s="68"/>
      <c r="C75" s="33"/>
      <c r="D75" s="68"/>
      <c r="E75" s="6"/>
      <c r="F75" s="82"/>
      <c r="G75" s="33"/>
      <c r="H75" s="68"/>
      <c r="I75" s="6"/>
      <c r="J75" s="5"/>
      <c r="K75" s="6"/>
    </row>
    <row r="76" spans="1:11" s="43" customFormat="1" x14ac:dyDescent="0.2">
      <c r="A76" s="162" t="s">
        <v>593</v>
      </c>
      <c r="B76" s="71">
        <f>SUM(B66:B75)</f>
        <v>373</v>
      </c>
      <c r="C76" s="40">
        <f>B76/32027</f>
        <v>1.1646423330315047E-2</v>
      </c>
      <c r="D76" s="71">
        <f>SUM(D66:D75)</f>
        <v>442</v>
      </c>
      <c r="E76" s="41">
        <f>D76/34633</f>
        <v>1.2762394248260331E-2</v>
      </c>
      <c r="F76" s="77">
        <f>SUM(F66:F75)</f>
        <v>1271</v>
      </c>
      <c r="G76" s="42">
        <f>F76/169835</f>
        <v>7.4837342126181294E-3</v>
      </c>
      <c r="H76" s="71">
        <f>SUM(H66:H75)</f>
        <v>1927</v>
      </c>
      <c r="I76" s="41">
        <f>H76/181900</f>
        <v>1.0593732820230897E-2</v>
      </c>
      <c r="J76" s="37">
        <f>IF(D76=0, "-", IF((B76-D76)/D76&lt;10, (B76-D76)/D76, "&gt;999%"))</f>
        <v>-0.15610859728506787</v>
      </c>
      <c r="K76" s="38">
        <f>IF(H76=0, "-", IF((F76-H76)/H76&lt;10, (F76-H76)/H76, "&gt;999%"))</f>
        <v>-0.34042553191489361</v>
      </c>
    </row>
    <row r="77" spans="1:11" x14ac:dyDescent="0.2">
      <c r="B77" s="83"/>
      <c r="D77" s="83"/>
      <c r="F77" s="83"/>
      <c r="H77" s="83"/>
    </row>
    <row r="78" spans="1:11" s="43" customFormat="1" x14ac:dyDescent="0.2">
      <c r="A78" s="162" t="s">
        <v>592</v>
      </c>
      <c r="B78" s="71">
        <v>3116</v>
      </c>
      <c r="C78" s="40">
        <f>B78/32027</f>
        <v>9.7292909107940181E-2</v>
      </c>
      <c r="D78" s="71">
        <v>3985</v>
      </c>
      <c r="E78" s="41">
        <f>D78/34633</f>
        <v>0.11506366760026564</v>
      </c>
      <c r="F78" s="77">
        <v>15402</v>
      </c>
      <c r="G78" s="42">
        <f>F78/169835</f>
        <v>9.0688020725998769E-2</v>
      </c>
      <c r="H78" s="71">
        <v>20882</v>
      </c>
      <c r="I78" s="41">
        <f>H78/181900</f>
        <v>0.11479934029686641</v>
      </c>
      <c r="J78" s="37">
        <f>IF(D78=0, "-", IF((B78-D78)/D78&lt;10, (B78-D78)/D78, "&gt;999%"))</f>
        <v>-0.21806775407779172</v>
      </c>
      <c r="K78" s="38">
        <f>IF(H78=0, "-", IF((F78-H78)/H78&lt;10, (F78-H78)/H78, "&gt;999%"))</f>
        <v>-0.26242697059668613</v>
      </c>
    </row>
    <row r="79" spans="1:11" x14ac:dyDescent="0.2">
      <c r="B79" s="83"/>
      <c r="D79" s="83"/>
      <c r="F79" s="83"/>
      <c r="H79" s="83"/>
    </row>
    <row r="80" spans="1:11" ht="15.75" x14ac:dyDescent="0.25">
      <c r="A80" s="164" t="s">
        <v>114</v>
      </c>
      <c r="B80" s="196" t="s">
        <v>1</v>
      </c>
      <c r="C80" s="200"/>
      <c r="D80" s="200"/>
      <c r="E80" s="197"/>
      <c r="F80" s="196" t="s">
        <v>14</v>
      </c>
      <c r="G80" s="200"/>
      <c r="H80" s="200"/>
      <c r="I80" s="197"/>
      <c r="J80" s="196" t="s">
        <v>15</v>
      </c>
      <c r="K80" s="197"/>
    </row>
    <row r="81" spans="1:11" x14ac:dyDescent="0.2">
      <c r="A81" s="22"/>
      <c r="B81" s="196">
        <f>VALUE(RIGHT($B$2, 4))</f>
        <v>2022</v>
      </c>
      <c r="C81" s="197"/>
      <c r="D81" s="196">
        <f>B81-1</f>
        <v>2021</v>
      </c>
      <c r="E81" s="204"/>
      <c r="F81" s="196">
        <f>B81</f>
        <v>2022</v>
      </c>
      <c r="G81" s="204"/>
      <c r="H81" s="196">
        <f>D81</f>
        <v>2021</v>
      </c>
      <c r="I81" s="204"/>
      <c r="J81" s="140" t="s">
        <v>4</v>
      </c>
      <c r="K81" s="141" t="s">
        <v>2</v>
      </c>
    </row>
    <row r="82" spans="1:11" x14ac:dyDescent="0.2">
      <c r="A82" s="163" t="s">
        <v>140</v>
      </c>
      <c r="B82" s="61" t="s">
        <v>12</v>
      </c>
      <c r="C82" s="62" t="s">
        <v>13</v>
      </c>
      <c r="D82" s="61" t="s">
        <v>12</v>
      </c>
      <c r="E82" s="63" t="s">
        <v>13</v>
      </c>
      <c r="F82" s="62" t="s">
        <v>12</v>
      </c>
      <c r="G82" s="62" t="s">
        <v>13</v>
      </c>
      <c r="H82" s="61" t="s">
        <v>12</v>
      </c>
      <c r="I82" s="63" t="s">
        <v>13</v>
      </c>
      <c r="J82" s="61"/>
      <c r="K82" s="63"/>
    </row>
    <row r="83" spans="1:11" x14ac:dyDescent="0.2">
      <c r="A83" s="7" t="s">
        <v>242</v>
      </c>
      <c r="B83" s="65">
        <v>0</v>
      </c>
      <c r="C83" s="34">
        <f>IF(B94=0, "-", B83/B94)</f>
        <v>0</v>
      </c>
      <c r="D83" s="65">
        <v>0</v>
      </c>
      <c r="E83" s="9">
        <f>IF(D94=0, "-", D83/D94)</f>
        <v>0</v>
      </c>
      <c r="F83" s="81">
        <v>0</v>
      </c>
      <c r="G83" s="34">
        <f>IF(F94=0, "-", F83/F94)</f>
        <v>0</v>
      </c>
      <c r="H83" s="65">
        <v>1</v>
      </c>
      <c r="I83" s="9">
        <f>IF(H94=0, "-", H83/H94)</f>
        <v>3.4223134839151266E-4</v>
      </c>
      <c r="J83" s="8" t="str">
        <f t="shared" ref="J83:J92" si="6">IF(D83=0, "-", IF((B83-D83)/D83&lt;10, (B83-D83)/D83, "&gt;999%"))</f>
        <v>-</v>
      </c>
      <c r="K83" s="9">
        <f t="shared" ref="K83:K92" si="7">IF(H83=0, "-", IF((F83-H83)/H83&lt;10, (F83-H83)/H83, "&gt;999%"))</f>
        <v>-1</v>
      </c>
    </row>
    <row r="84" spans="1:11" x14ac:dyDescent="0.2">
      <c r="A84" s="7" t="s">
        <v>243</v>
      </c>
      <c r="B84" s="65">
        <v>3</v>
      </c>
      <c r="C84" s="34">
        <f>IF(B94=0, "-", B84/B94)</f>
        <v>9.4936708860759497E-3</v>
      </c>
      <c r="D84" s="65">
        <v>4</v>
      </c>
      <c r="E84" s="9">
        <f>IF(D94=0, "-", D84/D94)</f>
        <v>8.0645161290322578E-3</v>
      </c>
      <c r="F84" s="81">
        <v>9</v>
      </c>
      <c r="G84" s="34">
        <f>IF(F94=0, "-", F84/F94)</f>
        <v>3.9595248570171576E-3</v>
      </c>
      <c r="H84" s="65">
        <v>13</v>
      </c>
      <c r="I84" s="9">
        <f>IF(H94=0, "-", H84/H94)</f>
        <v>4.4490075290896649E-3</v>
      </c>
      <c r="J84" s="8">
        <f t="shared" si="6"/>
        <v>-0.25</v>
      </c>
      <c r="K84" s="9">
        <f t="shared" si="7"/>
        <v>-0.30769230769230771</v>
      </c>
    </row>
    <row r="85" spans="1:11" x14ac:dyDescent="0.2">
      <c r="A85" s="7" t="s">
        <v>244</v>
      </c>
      <c r="B85" s="65">
        <v>13</v>
      </c>
      <c r="C85" s="34">
        <f>IF(B94=0, "-", B85/B94)</f>
        <v>4.1139240506329111E-2</v>
      </c>
      <c r="D85" s="65">
        <v>37</v>
      </c>
      <c r="E85" s="9">
        <f>IF(D94=0, "-", D85/D94)</f>
        <v>7.459677419354839E-2</v>
      </c>
      <c r="F85" s="81">
        <v>94</v>
      </c>
      <c r="G85" s="34">
        <f>IF(F94=0, "-", F85/F94)</f>
        <v>4.1355037395512537E-2</v>
      </c>
      <c r="H85" s="65">
        <v>42</v>
      </c>
      <c r="I85" s="9">
        <f>IF(H94=0, "-", H85/H94)</f>
        <v>1.4373716632443531E-2</v>
      </c>
      <c r="J85" s="8">
        <f t="shared" si="6"/>
        <v>-0.64864864864864868</v>
      </c>
      <c r="K85" s="9">
        <f t="shared" si="7"/>
        <v>1.2380952380952381</v>
      </c>
    </row>
    <row r="86" spans="1:11" x14ac:dyDescent="0.2">
      <c r="A86" s="7" t="s">
        <v>245</v>
      </c>
      <c r="B86" s="65">
        <v>7</v>
      </c>
      <c r="C86" s="34">
        <f>IF(B94=0, "-", B86/B94)</f>
        <v>2.2151898734177215E-2</v>
      </c>
      <c r="D86" s="65">
        <v>42</v>
      </c>
      <c r="E86" s="9">
        <f>IF(D94=0, "-", D86/D94)</f>
        <v>8.4677419354838704E-2</v>
      </c>
      <c r="F86" s="81">
        <v>139</v>
      </c>
      <c r="G86" s="34">
        <f>IF(F94=0, "-", F86/F94)</f>
        <v>6.1152661680598325E-2</v>
      </c>
      <c r="H86" s="65">
        <v>235</v>
      </c>
      <c r="I86" s="9">
        <f>IF(H94=0, "-", H86/H94)</f>
        <v>8.0424366872005479E-2</v>
      </c>
      <c r="J86" s="8">
        <f t="shared" si="6"/>
        <v>-0.83333333333333337</v>
      </c>
      <c r="K86" s="9">
        <f t="shared" si="7"/>
        <v>-0.40851063829787232</v>
      </c>
    </row>
    <row r="87" spans="1:11" x14ac:dyDescent="0.2">
      <c r="A87" s="7" t="s">
        <v>246</v>
      </c>
      <c r="B87" s="65">
        <v>4</v>
      </c>
      <c r="C87" s="34">
        <f>IF(B94=0, "-", B87/B94)</f>
        <v>1.2658227848101266E-2</v>
      </c>
      <c r="D87" s="65">
        <v>5</v>
      </c>
      <c r="E87" s="9">
        <f>IF(D94=0, "-", D87/D94)</f>
        <v>1.0080645161290322E-2</v>
      </c>
      <c r="F87" s="81">
        <v>39</v>
      </c>
      <c r="G87" s="34">
        <f>IF(F94=0, "-", F87/F94)</f>
        <v>1.7157941047074351E-2</v>
      </c>
      <c r="H87" s="65">
        <v>33</v>
      </c>
      <c r="I87" s="9">
        <f>IF(H94=0, "-", H87/H94)</f>
        <v>1.1293634496919919E-2</v>
      </c>
      <c r="J87" s="8">
        <f t="shared" si="6"/>
        <v>-0.2</v>
      </c>
      <c r="K87" s="9">
        <f t="shared" si="7"/>
        <v>0.18181818181818182</v>
      </c>
    </row>
    <row r="88" spans="1:11" x14ac:dyDescent="0.2">
      <c r="A88" s="7" t="s">
        <v>247</v>
      </c>
      <c r="B88" s="65">
        <v>20</v>
      </c>
      <c r="C88" s="34">
        <f>IF(B94=0, "-", B88/B94)</f>
        <v>6.3291139240506333E-2</v>
      </c>
      <c r="D88" s="65">
        <v>32</v>
      </c>
      <c r="E88" s="9">
        <f>IF(D94=0, "-", D88/D94)</f>
        <v>6.4516129032258063E-2</v>
      </c>
      <c r="F88" s="81">
        <v>252</v>
      </c>
      <c r="G88" s="34">
        <f>IF(F94=0, "-", F88/F94)</f>
        <v>0.11086669599648043</v>
      </c>
      <c r="H88" s="65">
        <v>304</v>
      </c>
      <c r="I88" s="9">
        <f>IF(H94=0, "-", H88/H94)</f>
        <v>0.10403832991101986</v>
      </c>
      <c r="J88" s="8">
        <f t="shared" si="6"/>
        <v>-0.375</v>
      </c>
      <c r="K88" s="9">
        <f t="shared" si="7"/>
        <v>-0.17105263157894737</v>
      </c>
    </row>
    <row r="89" spans="1:11" x14ac:dyDescent="0.2">
      <c r="A89" s="7" t="s">
        <v>248</v>
      </c>
      <c r="B89" s="65">
        <v>0</v>
      </c>
      <c r="C89" s="34">
        <f>IF(B94=0, "-", B89/B94)</f>
        <v>0</v>
      </c>
      <c r="D89" s="65">
        <v>0</v>
      </c>
      <c r="E89" s="9">
        <f>IF(D94=0, "-", D89/D94)</f>
        <v>0</v>
      </c>
      <c r="F89" s="81">
        <v>0</v>
      </c>
      <c r="G89" s="34">
        <f>IF(F94=0, "-", F89/F94)</f>
        <v>0</v>
      </c>
      <c r="H89" s="65">
        <v>2</v>
      </c>
      <c r="I89" s="9">
        <f>IF(H94=0, "-", H89/H94)</f>
        <v>6.8446269678302531E-4</v>
      </c>
      <c r="J89" s="8" t="str">
        <f t="shared" si="6"/>
        <v>-</v>
      </c>
      <c r="K89" s="9">
        <f t="shared" si="7"/>
        <v>-1</v>
      </c>
    </row>
    <row r="90" spans="1:11" x14ac:dyDescent="0.2">
      <c r="A90" s="7" t="s">
        <v>249</v>
      </c>
      <c r="B90" s="65">
        <v>0</v>
      </c>
      <c r="C90" s="34">
        <f>IF(B94=0, "-", B90/B94)</f>
        <v>0</v>
      </c>
      <c r="D90" s="65">
        <v>0</v>
      </c>
      <c r="E90" s="9">
        <f>IF(D94=0, "-", D90/D94)</f>
        <v>0</v>
      </c>
      <c r="F90" s="81">
        <v>0</v>
      </c>
      <c r="G90" s="34">
        <f>IF(F94=0, "-", F90/F94)</f>
        <v>0</v>
      </c>
      <c r="H90" s="65">
        <v>86</v>
      </c>
      <c r="I90" s="9">
        <f>IF(H94=0, "-", H90/H94)</f>
        <v>2.943189596167009E-2</v>
      </c>
      <c r="J90" s="8" t="str">
        <f t="shared" si="6"/>
        <v>-</v>
      </c>
      <c r="K90" s="9">
        <f t="shared" si="7"/>
        <v>-1</v>
      </c>
    </row>
    <row r="91" spans="1:11" x14ac:dyDescent="0.2">
      <c r="A91" s="7" t="s">
        <v>250</v>
      </c>
      <c r="B91" s="65">
        <v>219</v>
      </c>
      <c r="C91" s="34">
        <f>IF(B94=0, "-", B91/B94)</f>
        <v>0.69303797468354433</v>
      </c>
      <c r="D91" s="65">
        <v>346</v>
      </c>
      <c r="E91" s="9">
        <f>IF(D94=0, "-", D91/D94)</f>
        <v>0.69758064516129037</v>
      </c>
      <c r="F91" s="81">
        <v>1618</v>
      </c>
      <c r="G91" s="34">
        <f>IF(F94=0, "-", F91/F94)</f>
        <v>0.71183457985041798</v>
      </c>
      <c r="H91" s="65">
        <v>2138</v>
      </c>
      <c r="I91" s="9">
        <f>IF(H94=0, "-", H91/H94)</f>
        <v>0.73169062286105402</v>
      </c>
      <c r="J91" s="8">
        <f t="shared" si="6"/>
        <v>-0.36705202312138729</v>
      </c>
      <c r="K91" s="9">
        <f t="shared" si="7"/>
        <v>-0.24321796071094481</v>
      </c>
    </row>
    <row r="92" spans="1:11" x14ac:dyDescent="0.2">
      <c r="A92" s="7" t="s">
        <v>251</v>
      </c>
      <c r="B92" s="65">
        <v>50</v>
      </c>
      <c r="C92" s="34">
        <f>IF(B94=0, "-", B92/B94)</f>
        <v>0.15822784810126583</v>
      </c>
      <c r="D92" s="65">
        <v>30</v>
      </c>
      <c r="E92" s="9">
        <f>IF(D94=0, "-", D92/D94)</f>
        <v>6.0483870967741937E-2</v>
      </c>
      <c r="F92" s="81">
        <v>122</v>
      </c>
      <c r="G92" s="34">
        <f>IF(F94=0, "-", F92/F94)</f>
        <v>5.3673559172899253E-2</v>
      </c>
      <c r="H92" s="65">
        <v>68</v>
      </c>
      <c r="I92" s="9">
        <f>IF(H94=0, "-", H92/H94)</f>
        <v>2.3271731690622861E-2</v>
      </c>
      <c r="J92" s="8">
        <f t="shared" si="6"/>
        <v>0.66666666666666663</v>
      </c>
      <c r="K92" s="9">
        <f t="shared" si="7"/>
        <v>0.79411764705882348</v>
      </c>
    </row>
    <row r="93" spans="1:11" x14ac:dyDescent="0.2">
      <c r="A93" s="2"/>
      <c r="B93" s="68"/>
      <c r="C93" s="33"/>
      <c r="D93" s="68"/>
      <c r="E93" s="6"/>
      <c r="F93" s="82"/>
      <c r="G93" s="33"/>
      <c r="H93" s="68"/>
      <c r="I93" s="6"/>
      <c r="J93" s="5"/>
      <c r="K93" s="6"/>
    </row>
    <row r="94" spans="1:11" s="43" customFormat="1" x14ac:dyDescent="0.2">
      <c r="A94" s="162" t="s">
        <v>591</v>
      </c>
      <c r="B94" s="71">
        <f>SUM(B83:B93)</f>
        <v>316</v>
      </c>
      <c r="C94" s="40">
        <f>B94/32027</f>
        <v>9.8666749929746771E-3</v>
      </c>
      <c r="D94" s="71">
        <f>SUM(D83:D93)</f>
        <v>496</v>
      </c>
      <c r="E94" s="41">
        <f>D94/34633</f>
        <v>1.4321600785378108E-2</v>
      </c>
      <c r="F94" s="77">
        <f>SUM(F83:F93)</f>
        <v>2273</v>
      </c>
      <c r="G94" s="42">
        <f>F94/169835</f>
        <v>1.338357817882062E-2</v>
      </c>
      <c r="H94" s="71">
        <f>SUM(H83:H93)</f>
        <v>2922</v>
      </c>
      <c r="I94" s="41">
        <f>H94/181900</f>
        <v>1.6063771302913688E-2</v>
      </c>
      <c r="J94" s="37">
        <f>IF(D94=0, "-", IF((B94-D94)/D94&lt;10, (B94-D94)/D94, "&gt;999%"))</f>
        <v>-0.36290322580645162</v>
      </c>
      <c r="K94" s="38">
        <f>IF(H94=0, "-", IF((F94-H94)/H94&lt;10, (F94-H94)/H94, "&gt;999%"))</f>
        <v>-0.22210814510609173</v>
      </c>
    </row>
    <row r="95" spans="1:11" x14ac:dyDescent="0.2">
      <c r="B95" s="83"/>
      <c r="D95" s="83"/>
      <c r="F95" s="83"/>
      <c r="H95" s="83"/>
    </row>
    <row r="96" spans="1:11" x14ac:dyDescent="0.2">
      <c r="A96" s="163" t="s">
        <v>141</v>
      </c>
      <c r="B96" s="61" t="s">
        <v>12</v>
      </c>
      <c r="C96" s="62" t="s">
        <v>13</v>
      </c>
      <c r="D96" s="61" t="s">
        <v>12</v>
      </c>
      <c r="E96" s="63" t="s">
        <v>13</v>
      </c>
      <c r="F96" s="62" t="s">
        <v>12</v>
      </c>
      <c r="G96" s="62" t="s">
        <v>13</v>
      </c>
      <c r="H96" s="61" t="s">
        <v>12</v>
      </c>
      <c r="I96" s="63" t="s">
        <v>13</v>
      </c>
      <c r="J96" s="61"/>
      <c r="K96" s="63"/>
    </row>
    <row r="97" spans="1:11" x14ac:dyDescent="0.2">
      <c r="A97" s="7" t="s">
        <v>252</v>
      </c>
      <c r="B97" s="65">
        <v>8</v>
      </c>
      <c r="C97" s="34">
        <f>IF(B116=0, "-", B97/B116)</f>
        <v>1.3136288998357963E-2</v>
      </c>
      <c r="D97" s="65">
        <v>7</v>
      </c>
      <c r="E97" s="9">
        <f>IF(D116=0, "-", D97/D116)</f>
        <v>1.2152777777777778E-2</v>
      </c>
      <c r="F97" s="81">
        <v>37</v>
      </c>
      <c r="G97" s="34">
        <f>IF(F116=0, "-", F97/F116)</f>
        <v>8.971871968962172E-3</v>
      </c>
      <c r="H97" s="65">
        <v>43</v>
      </c>
      <c r="I97" s="9">
        <f>IF(H116=0, "-", H97/H116)</f>
        <v>1.582045621780721E-2</v>
      </c>
      <c r="J97" s="8">
        <f t="shared" ref="J97:J114" si="8">IF(D97=0, "-", IF((B97-D97)/D97&lt;10, (B97-D97)/D97, "&gt;999%"))</f>
        <v>0.14285714285714285</v>
      </c>
      <c r="K97" s="9">
        <f t="shared" ref="K97:K114" si="9">IF(H97=0, "-", IF((F97-H97)/H97&lt;10, (F97-H97)/H97, "&gt;999%"))</f>
        <v>-0.13953488372093023</v>
      </c>
    </row>
    <row r="98" spans="1:11" x14ac:dyDescent="0.2">
      <c r="A98" s="7" t="s">
        <v>253</v>
      </c>
      <c r="B98" s="65">
        <v>27</v>
      </c>
      <c r="C98" s="34">
        <f>IF(B116=0, "-", B98/B116)</f>
        <v>4.4334975369458129E-2</v>
      </c>
      <c r="D98" s="65">
        <v>41</v>
      </c>
      <c r="E98" s="9">
        <f>IF(D116=0, "-", D98/D116)</f>
        <v>7.1180555555555552E-2</v>
      </c>
      <c r="F98" s="81">
        <v>110</v>
      </c>
      <c r="G98" s="34">
        <f>IF(F116=0, "-", F98/F116)</f>
        <v>2.667313288069835E-2</v>
      </c>
      <c r="H98" s="65">
        <v>237</v>
      </c>
      <c r="I98" s="9">
        <f>IF(H116=0, "-", H98/H116)</f>
        <v>8.7196467991169979E-2</v>
      </c>
      <c r="J98" s="8">
        <f t="shared" si="8"/>
        <v>-0.34146341463414637</v>
      </c>
      <c r="K98" s="9">
        <f t="shared" si="9"/>
        <v>-0.53586497890295359</v>
      </c>
    </row>
    <row r="99" spans="1:11" x14ac:dyDescent="0.2">
      <c r="A99" s="7" t="s">
        <v>254</v>
      </c>
      <c r="B99" s="65">
        <v>23</v>
      </c>
      <c r="C99" s="34">
        <f>IF(B116=0, "-", B99/B116)</f>
        <v>3.7766830870279149E-2</v>
      </c>
      <c r="D99" s="65">
        <v>28</v>
      </c>
      <c r="E99" s="9">
        <f>IF(D116=0, "-", D99/D116)</f>
        <v>4.8611111111111112E-2</v>
      </c>
      <c r="F99" s="81">
        <v>92</v>
      </c>
      <c r="G99" s="34">
        <f>IF(F116=0, "-", F99/F116)</f>
        <v>2.2308438409311349E-2</v>
      </c>
      <c r="H99" s="65">
        <v>187</v>
      </c>
      <c r="I99" s="9">
        <f>IF(H116=0, "-", H99/H116)</f>
        <v>6.8800588668138332E-2</v>
      </c>
      <c r="J99" s="8">
        <f t="shared" si="8"/>
        <v>-0.17857142857142858</v>
      </c>
      <c r="K99" s="9">
        <f t="shared" si="9"/>
        <v>-0.50802139037433158</v>
      </c>
    </row>
    <row r="100" spans="1:11" x14ac:dyDescent="0.2">
      <c r="A100" s="7" t="s">
        <v>255</v>
      </c>
      <c r="B100" s="65">
        <v>86</v>
      </c>
      <c r="C100" s="34">
        <f>IF(B116=0, "-", B100/B116)</f>
        <v>0.14121510673234811</v>
      </c>
      <c r="D100" s="65">
        <v>193</v>
      </c>
      <c r="E100" s="9">
        <f>IF(D116=0, "-", D100/D116)</f>
        <v>0.33506944444444442</v>
      </c>
      <c r="F100" s="81">
        <v>528</v>
      </c>
      <c r="G100" s="34">
        <f>IF(F116=0, "-", F100/F116)</f>
        <v>0.12803103782735209</v>
      </c>
      <c r="H100" s="65">
        <v>765</v>
      </c>
      <c r="I100" s="9">
        <f>IF(H116=0, "-", H100/H116)</f>
        <v>0.2814569536423841</v>
      </c>
      <c r="J100" s="8">
        <f t="shared" si="8"/>
        <v>-0.55440414507772018</v>
      </c>
      <c r="K100" s="9">
        <f t="shared" si="9"/>
        <v>-0.30980392156862746</v>
      </c>
    </row>
    <row r="101" spans="1:11" x14ac:dyDescent="0.2">
      <c r="A101" s="7" t="s">
        <v>256</v>
      </c>
      <c r="B101" s="65">
        <v>32</v>
      </c>
      <c r="C101" s="34">
        <f>IF(B116=0, "-", B101/B116)</f>
        <v>5.2545155993431854E-2</v>
      </c>
      <c r="D101" s="65">
        <v>0</v>
      </c>
      <c r="E101" s="9">
        <f>IF(D116=0, "-", D101/D116)</f>
        <v>0</v>
      </c>
      <c r="F101" s="81">
        <v>171</v>
      </c>
      <c r="G101" s="34">
        <f>IF(F116=0, "-", F101/F116)</f>
        <v>4.1464597478176525E-2</v>
      </c>
      <c r="H101" s="65">
        <v>0</v>
      </c>
      <c r="I101" s="9">
        <f>IF(H116=0, "-", H101/H116)</f>
        <v>0</v>
      </c>
      <c r="J101" s="8" t="str">
        <f t="shared" si="8"/>
        <v>-</v>
      </c>
      <c r="K101" s="9" t="str">
        <f t="shared" si="9"/>
        <v>-</v>
      </c>
    </row>
    <row r="102" spans="1:11" x14ac:dyDescent="0.2">
      <c r="A102" s="7" t="s">
        <v>257</v>
      </c>
      <c r="B102" s="65">
        <v>11</v>
      </c>
      <c r="C102" s="34">
        <f>IF(B116=0, "-", B102/B116)</f>
        <v>1.8062397372742199E-2</v>
      </c>
      <c r="D102" s="65">
        <v>0</v>
      </c>
      <c r="E102" s="9">
        <f>IF(D116=0, "-", D102/D116)</f>
        <v>0</v>
      </c>
      <c r="F102" s="81">
        <v>39</v>
      </c>
      <c r="G102" s="34">
        <f>IF(F116=0, "-", F102/F116)</f>
        <v>9.456838021338506E-3</v>
      </c>
      <c r="H102" s="65">
        <v>0</v>
      </c>
      <c r="I102" s="9">
        <f>IF(H116=0, "-", H102/H116)</f>
        <v>0</v>
      </c>
      <c r="J102" s="8" t="str">
        <f t="shared" si="8"/>
        <v>-</v>
      </c>
      <c r="K102" s="9" t="str">
        <f t="shared" si="9"/>
        <v>-</v>
      </c>
    </row>
    <row r="103" spans="1:11" x14ac:dyDescent="0.2">
      <c r="A103" s="7" t="s">
        <v>258</v>
      </c>
      <c r="B103" s="65">
        <v>5</v>
      </c>
      <c r="C103" s="34">
        <f>IF(B116=0, "-", B103/B116)</f>
        <v>8.2101806239737278E-3</v>
      </c>
      <c r="D103" s="65">
        <v>9</v>
      </c>
      <c r="E103" s="9">
        <f>IF(D116=0, "-", D103/D116)</f>
        <v>1.5625E-2</v>
      </c>
      <c r="F103" s="81">
        <v>24</v>
      </c>
      <c r="G103" s="34">
        <f>IF(F116=0, "-", F103/F116)</f>
        <v>5.8195926285160042E-3</v>
      </c>
      <c r="H103" s="65">
        <v>36</v>
      </c>
      <c r="I103" s="9">
        <f>IF(H116=0, "-", H103/H116)</f>
        <v>1.3245033112582781E-2</v>
      </c>
      <c r="J103" s="8">
        <f t="shared" si="8"/>
        <v>-0.44444444444444442</v>
      </c>
      <c r="K103" s="9">
        <f t="shared" si="9"/>
        <v>-0.33333333333333331</v>
      </c>
    </row>
    <row r="104" spans="1:11" x14ac:dyDescent="0.2">
      <c r="A104" s="7" t="s">
        <v>259</v>
      </c>
      <c r="B104" s="65">
        <v>0</v>
      </c>
      <c r="C104" s="34">
        <f>IF(B116=0, "-", B104/B116)</f>
        <v>0</v>
      </c>
      <c r="D104" s="65">
        <v>13</v>
      </c>
      <c r="E104" s="9">
        <f>IF(D116=0, "-", D104/D116)</f>
        <v>2.2569444444444444E-2</v>
      </c>
      <c r="F104" s="81">
        <v>13</v>
      </c>
      <c r="G104" s="34">
        <f>IF(F116=0, "-", F104/F116)</f>
        <v>3.1522793404461687E-3</v>
      </c>
      <c r="H104" s="65">
        <v>28</v>
      </c>
      <c r="I104" s="9">
        <f>IF(H116=0, "-", H104/H116)</f>
        <v>1.0301692420897719E-2</v>
      </c>
      <c r="J104" s="8">
        <f t="shared" si="8"/>
        <v>-1</v>
      </c>
      <c r="K104" s="9">
        <f t="shared" si="9"/>
        <v>-0.5357142857142857</v>
      </c>
    </row>
    <row r="105" spans="1:11" x14ac:dyDescent="0.2">
      <c r="A105" s="7" t="s">
        <v>260</v>
      </c>
      <c r="B105" s="65">
        <v>14</v>
      </c>
      <c r="C105" s="34">
        <f>IF(B116=0, "-", B105/B116)</f>
        <v>2.2988505747126436E-2</v>
      </c>
      <c r="D105" s="65">
        <v>28</v>
      </c>
      <c r="E105" s="9">
        <f>IF(D116=0, "-", D105/D116)</f>
        <v>4.8611111111111112E-2</v>
      </c>
      <c r="F105" s="81">
        <v>187</v>
      </c>
      <c r="G105" s="34">
        <f>IF(F116=0, "-", F105/F116)</f>
        <v>4.5344325897187197E-2</v>
      </c>
      <c r="H105" s="65">
        <v>164</v>
      </c>
      <c r="I105" s="9">
        <f>IF(H116=0, "-", H105/H116)</f>
        <v>6.033848417954378E-2</v>
      </c>
      <c r="J105" s="8">
        <f t="shared" si="8"/>
        <v>-0.5</v>
      </c>
      <c r="K105" s="9">
        <f t="shared" si="9"/>
        <v>0.1402439024390244</v>
      </c>
    </row>
    <row r="106" spans="1:11" x14ac:dyDescent="0.2">
      <c r="A106" s="7" t="s">
        <v>261</v>
      </c>
      <c r="B106" s="65">
        <v>0</v>
      </c>
      <c r="C106" s="34">
        <f>IF(B116=0, "-", B106/B116)</f>
        <v>0</v>
      </c>
      <c r="D106" s="65">
        <v>58</v>
      </c>
      <c r="E106" s="9">
        <f>IF(D116=0, "-", D106/D116)</f>
        <v>0.10069444444444445</v>
      </c>
      <c r="F106" s="81">
        <v>13</v>
      </c>
      <c r="G106" s="34">
        <f>IF(F116=0, "-", F106/F116)</f>
        <v>3.1522793404461687E-3</v>
      </c>
      <c r="H106" s="65">
        <v>309</v>
      </c>
      <c r="I106" s="9">
        <f>IF(H116=0, "-", H106/H116)</f>
        <v>0.11368653421633554</v>
      </c>
      <c r="J106" s="8">
        <f t="shared" si="8"/>
        <v>-1</v>
      </c>
      <c r="K106" s="9">
        <f t="shared" si="9"/>
        <v>-0.95792880258899671</v>
      </c>
    </row>
    <row r="107" spans="1:11" x14ac:dyDescent="0.2">
      <c r="A107" s="7" t="s">
        <v>262</v>
      </c>
      <c r="B107" s="65">
        <v>152</v>
      </c>
      <c r="C107" s="34">
        <f>IF(B116=0, "-", B107/B116)</f>
        <v>0.24958949096880131</v>
      </c>
      <c r="D107" s="65">
        <v>160</v>
      </c>
      <c r="E107" s="9">
        <f>IF(D116=0, "-", D107/D116)</f>
        <v>0.27777777777777779</v>
      </c>
      <c r="F107" s="81">
        <v>539</v>
      </c>
      <c r="G107" s="34">
        <f>IF(F116=0, "-", F107/F116)</f>
        <v>0.13069835111542191</v>
      </c>
      <c r="H107" s="65">
        <v>778</v>
      </c>
      <c r="I107" s="9">
        <f>IF(H116=0, "-", H107/H116)</f>
        <v>0.28623988226637231</v>
      </c>
      <c r="J107" s="8">
        <f t="shared" si="8"/>
        <v>-0.05</v>
      </c>
      <c r="K107" s="9">
        <f t="shared" si="9"/>
        <v>-0.30719794344473006</v>
      </c>
    </row>
    <row r="108" spans="1:11" x14ac:dyDescent="0.2">
      <c r="A108" s="7" t="s">
        <v>263</v>
      </c>
      <c r="B108" s="65">
        <v>72</v>
      </c>
      <c r="C108" s="34">
        <f>IF(B116=0, "-", B108/B116)</f>
        <v>0.11822660098522167</v>
      </c>
      <c r="D108" s="65">
        <v>34</v>
      </c>
      <c r="E108" s="9">
        <f>IF(D116=0, "-", D108/D116)</f>
        <v>5.9027777777777776E-2</v>
      </c>
      <c r="F108" s="81">
        <v>278</v>
      </c>
      <c r="G108" s="34">
        <f>IF(F116=0, "-", F108/F116)</f>
        <v>6.7410281280310375E-2</v>
      </c>
      <c r="H108" s="65">
        <v>138</v>
      </c>
      <c r="I108" s="9">
        <f>IF(H116=0, "-", H108/H116)</f>
        <v>5.0772626931567331E-2</v>
      </c>
      <c r="J108" s="8">
        <f t="shared" si="8"/>
        <v>1.1176470588235294</v>
      </c>
      <c r="K108" s="9">
        <f t="shared" si="9"/>
        <v>1.0144927536231885</v>
      </c>
    </row>
    <row r="109" spans="1:11" x14ac:dyDescent="0.2">
      <c r="A109" s="7" t="s">
        <v>264</v>
      </c>
      <c r="B109" s="65">
        <v>88</v>
      </c>
      <c r="C109" s="34">
        <f>IF(B116=0, "-", B109/B116)</f>
        <v>0.14449917898193759</v>
      </c>
      <c r="D109" s="65">
        <v>0</v>
      </c>
      <c r="E109" s="9">
        <f>IF(D116=0, "-", D109/D116)</f>
        <v>0</v>
      </c>
      <c r="F109" s="81">
        <v>267</v>
      </c>
      <c r="G109" s="34">
        <f>IF(F116=0, "-", F109/F116)</f>
        <v>6.4742967992240538E-2</v>
      </c>
      <c r="H109" s="65">
        <v>0</v>
      </c>
      <c r="I109" s="9">
        <f>IF(H116=0, "-", H109/H116)</f>
        <v>0</v>
      </c>
      <c r="J109" s="8" t="str">
        <f t="shared" si="8"/>
        <v>-</v>
      </c>
      <c r="K109" s="9" t="str">
        <f t="shared" si="9"/>
        <v>-</v>
      </c>
    </row>
    <row r="110" spans="1:11" x14ac:dyDescent="0.2">
      <c r="A110" s="7" t="s">
        <v>265</v>
      </c>
      <c r="B110" s="65">
        <v>57</v>
      </c>
      <c r="C110" s="34">
        <f>IF(B116=0, "-", B110/B116)</f>
        <v>9.3596059113300489E-2</v>
      </c>
      <c r="D110" s="65">
        <v>0</v>
      </c>
      <c r="E110" s="9">
        <f>IF(D116=0, "-", D110/D116)</f>
        <v>0</v>
      </c>
      <c r="F110" s="81">
        <v>1641</v>
      </c>
      <c r="G110" s="34">
        <f>IF(F116=0, "-", F110/F116)</f>
        <v>0.39791464597478177</v>
      </c>
      <c r="H110" s="65">
        <v>0</v>
      </c>
      <c r="I110" s="9">
        <f>IF(H116=0, "-", H110/H116)</f>
        <v>0</v>
      </c>
      <c r="J110" s="8" t="str">
        <f t="shared" si="8"/>
        <v>-</v>
      </c>
      <c r="K110" s="9" t="str">
        <f t="shared" si="9"/>
        <v>-</v>
      </c>
    </row>
    <row r="111" spans="1:11" x14ac:dyDescent="0.2">
      <c r="A111" s="7" t="s">
        <v>266</v>
      </c>
      <c r="B111" s="65">
        <v>23</v>
      </c>
      <c r="C111" s="34">
        <f>IF(B116=0, "-", B111/B116)</f>
        <v>3.7766830870279149E-2</v>
      </c>
      <c r="D111" s="65">
        <v>0</v>
      </c>
      <c r="E111" s="9">
        <f>IF(D116=0, "-", D111/D116)</f>
        <v>0</v>
      </c>
      <c r="F111" s="81">
        <v>71</v>
      </c>
      <c r="G111" s="34">
        <f>IF(F116=0, "-", F111/F116)</f>
        <v>1.7216294859359844E-2</v>
      </c>
      <c r="H111" s="65">
        <v>0</v>
      </c>
      <c r="I111" s="9">
        <f>IF(H116=0, "-", H111/H116)</f>
        <v>0</v>
      </c>
      <c r="J111" s="8" t="str">
        <f t="shared" si="8"/>
        <v>-</v>
      </c>
      <c r="K111" s="9" t="str">
        <f t="shared" si="9"/>
        <v>-</v>
      </c>
    </row>
    <row r="112" spans="1:11" x14ac:dyDescent="0.2">
      <c r="A112" s="7" t="s">
        <v>267</v>
      </c>
      <c r="B112" s="65">
        <v>5</v>
      </c>
      <c r="C112" s="34">
        <f>IF(B116=0, "-", B112/B116)</f>
        <v>8.2101806239737278E-3</v>
      </c>
      <c r="D112" s="65">
        <v>5</v>
      </c>
      <c r="E112" s="9">
        <f>IF(D116=0, "-", D112/D116)</f>
        <v>8.6805555555555559E-3</v>
      </c>
      <c r="F112" s="81">
        <v>64</v>
      </c>
      <c r="G112" s="34">
        <f>IF(F116=0, "-", F112/F116)</f>
        <v>1.5518913676042677E-2</v>
      </c>
      <c r="H112" s="65">
        <v>28</v>
      </c>
      <c r="I112" s="9">
        <f>IF(H116=0, "-", H112/H116)</f>
        <v>1.0301692420897719E-2</v>
      </c>
      <c r="J112" s="8">
        <f t="shared" si="8"/>
        <v>0</v>
      </c>
      <c r="K112" s="9">
        <f t="shared" si="9"/>
        <v>1.2857142857142858</v>
      </c>
    </row>
    <row r="113" spans="1:11" x14ac:dyDescent="0.2">
      <c r="A113" s="7" t="s">
        <v>268</v>
      </c>
      <c r="B113" s="65">
        <v>0</v>
      </c>
      <c r="C113" s="34">
        <f>IF(B116=0, "-", B113/B116)</f>
        <v>0</v>
      </c>
      <c r="D113" s="65">
        <v>0</v>
      </c>
      <c r="E113" s="9">
        <f>IF(D116=0, "-", D113/D116)</f>
        <v>0</v>
      </c>
      <c r="F113" s="81">
        <v>0</v>
      </c>
      <c r="G113" s="34">
        <f>IF(F116=0, "-", F113/F116)</f>
        <v>0</v>
      </c>
      <c r="H113" s="65">
        <v>5</v>
      </c>
      <c r="I113" s="9">
        <f>IF(H116=0, "-", H113/H116)</f>
        <v>1.8395879323031641E-3</v>
      </c>
      <c r="J113" s="8" t="str">
        <f t="shared" si="8"/>
        <v>-</v>
      </c>
      <c r="K113" s="9">
        <f t="shared" si="9"/>
        <v>-1</v>
      </c>
    </row>
    <row r="114" spans="1:11" x14ac:dyDescent="0.2">
      <c r="A114" s="7" t="s">
        <v>269</v>
      </c>
      <c r="B114" s="65">
        <v>6</v>
      </c>
      <c r="C114" s="34">
        <f>IF(B116=0, "-", B114/B116)</f>
        <v>9.852216748768473E-3</v>
      </c>
      <c r="D114" s="65">
        <v>0</v>
      </c>
      <c r="E114" s="9">
        <f>IF(D116=0, "-", D114/D116)</f>
        <v>0</v>
      </c>
      <c r="F114" s="81">
        <v>50</v>
      </c>
      <c r="G114" s="34">
        <f>IF(F116=0, "-", F114/F116)</f>
        <v>1.2124151309408341E-2</v>
      </c>
      <c r="H114" s="65">
        <v>0</v>
      </c>
      <c r="I114" s="9">
        <f>IF(H116=0, "-", H114/H116)</f>
        <v>0</v>
      </c>
      <c r="J114" s="8" t="str">
        <f t="shared" si="8"/>
        <v>-</v>
      </c>
      <c r="K114" s="9" t="str">
        <f t="shared" si="9"/>
        <v>-</v>
      </c>
    </row>
    <row r="115" spans="1:11" x14ac:dyDescent="0.2">
      <c r="A115" s="2"/>
      <c r="B115" s="68"/>
      <c r="C115" s="33"/>
      <c r="D115" s="68"/>
      <c r="E115" s="6"/>
      <c r="F115" s="82"/>
      <c r="G115" s="33"/>
      <c r="H115" s="68"/>
      <c r="I115" s="6"/>
      <c r="J115" s="5"/>
      <c r="K115" s="6"/>
    </row>
    <row r="116" spans="1:11" s="43" customFormat="1" x14ac:dyDescent="0.2">
      <c r="A116" s="162" t="s">
        <v>590</v>
      </c>
      <c r="B116" s="71">
        <f>SUM(B97:B115)</f>
        <v>609</v>
      </c>
      <c r="C116" s="40">
        <f>B116/32027</f>
        <v>1.9015205920004996E-2</v>
      </c>
      <c r="D116" s="71">
        <f>SUM(D97:D115)</f>
        <v>576</v>
      </c>
      <c r="E116" s="41">
        <f>D116/34633</f>
        <v>1.6631536395922963E-2</v>
      </c>
      <c r="F116" s="77">
        <f>SUM(F97:F115)</f>
        <v>4124</v>
      </c>
      <c r="G116" s="42">
        <f>F116/169835</f>
        <v>2.4282391733152765E-2</v>
      </c>
      <c r="H116" s="71">
        <f>SUM(H97:H115)</f>
        <v>2718</v>
      </c>
      <c r="I116" s="41">
        <f>H116/181900</f>
        <v>1.4942275975810885E-2</v>
      </c>
      <c r="J116" s="37">
        <f>IF(D116=0, "-", IF((B116-D116)/D116&lt;10, (B116-D116)/D116, "&gt;999%"))</f>
        <v>5.7291666666666664E-2</v>
      </c>
      <c r="K116" s="38">
        <f>IF(H116=0, "-", IF((F116-H116)/H116&lt;10, (F116-H116)/H116, "&gt;999%"))</f>
        <v>0.51729212656364976</v>
      </c>
    </row>
    <row r="117" spans="1:11" x14ac:dyDescent="0.2">
      <c r="B117" s="83"/>
      <c r="D117" s="83"/>
      <c r="F117" s="83"/>
      <c r="H117" s="83"/>
    </row>
    <row r="118" spans="1:11" s="43" customFormat="1" x14ac:dyDescent="0.2">
      <c r="A118" s="162" t="s">
        <v>589</v>
      </c>
      <c r="B118" s="71">
        <v>925</v>
      </c>
      <c r="C118" s="40">
        <f>B118/32027</f>
        <v>2.8881880912979673E-2</v>
      </c>
      <c r="D118" s="71">
        <v>1072</v>
      </c>
      <c r="E118" s="41">
        <f>D118/34633</f>
        <v>3.095313718130107E-2</v>
      </c>
      <c r="F118" s="77">
        <v>6397</v>
      </c>
      <c r="G118" s="42">
        <f>F118/169835</f>
        <v>3.7665969911973386E-2</v>
      </c>
      <c r="H118" s="71">
        <v>5640</v>
      </c>
      <c r="I118" s="41">
        <f>H118/181900</f>
        <v>3.1006047278724573E-2</v>
      </c>
      <c r="J118" s="37">
        <f>IF(D118=0, "-", IF((B118-D118)/D118&lt;10, (B118-D118)/D118, "&gt;999%"))</f>
        <v>-0.13712686567164178</v>
      </c>
      <c r="K118" s="38">
        <f>IF(H118=0, "-", IF((F118-H118)/H118&lt;10, (F118-H118)/H118, "&gt;999%"))</f>
        <v>0.13421985815602838</v>
      </c>
    </row>
    <row r="119" spans="1:11" x14ac:dyDescent="0.2">
      <c r="B119" s="83"/>
      <c r="D119" s="83"/>
      <c r="F119" s="83"/>
      <c r="H119" s="83"/>
    </row>
    <row r="120" spans="1:11" ht="15.75" x14ac:dyDescent="0.25">
      <c r="A120" s="164" t="s">
        <v>115</v>
      </c>
      <c r="B120" s="196" t="s">
        <v>1</v>
      </c>
      <c r="C120" s="200"/>
      <c r="D120" s="200"/>
      <c r="E120" s="197"/>
      <c r="F120" s="196" t="s">
        <v>14</v>
      </c>
      <c r="G120" s="200"/>
      <c r="H120" s="200"/>
      <c r="I120" s="197"/>
      <c r="J120" s="196" t="s">
        <v>15</v>
      </c>
      <c r="K120" s="197"/>
    </row>
    <row r="121" spans="1:11" x14ac:dyDescent="0.2">
      <c r="A121" s="22"/>
      <c r="B121" s="196">
        <f>VALUE(RIGHT($B$2, 4))</f>
        <v>2022</v>
      </c>
      <c r="C121" s="197"/>
      <c r="D121" s="196">
        <f>B121-1</f>
        <v>2021</v>
      </c>
      <c r="E121" s="204"/>
      <c r="F121" s="196">
        <f>B121</f>
        <v>2022</v>
      </c>
      <c r="G121" s="204"/>
      <c r="H121" s="196">
        <f>D121</f>
        <v>2021</v>
      </c>
      <c r="I121" s="204"/>
      <c r="J121" s="140" t="s">
        <v>4</v>
      </c>
      <c r="K121" s="141" t="s">
        <v>2</v>
      </c>
    </row>
    <row r="122" spans="1:11" x14ac:dyDescent="0.2">
      <c r="A122" s="163" t="s">
        <v>142</v>
      </c>
      <c r="B122" s="61" t="s">
        <v>12</v>
      </c>
      <c r="C122" s="62" t="s">
        <v>13</v>
      </c>
      <c r="D122" s="61" t="s">
        <v>12</v>
      </c>
      <c r="E122" s="63" t="s">
        <v>13</v>
      </c>
      <c r="F122" s="62" t="s">
        <v>12</v>
      </c>
      <c r="G122" s="62" t="s">
        <v>13</v>
      </c>
      <c r="H122" s="61" t="s">
        <v>12</v>
      </c>
      <c r="I122" s="63" t="s">
        <v>13</v>
      </c>
      <c r="J122" s="61"/>
      <c r="K122" s="63"/>
    </row>
    <row r="123" spans="1:11" x14ac:dyDescent="0.2">
      <c r="A123" s="7" t="s">
        <v>270</v>
      </c>
      <c r="B123" s="65">
        <v>95</v>
      </c>
      <c r="C123" s="34">
        <f>IF(B126=0, "-", B123/B126)</f>
        <v>0.81896551724137934</v>
      </c>
      <c r="D123" s="65">
        <v>63</v>
      </c>
      <c r="E123" s="9">
        <f>IF(D126=0, "-", D123/D126)</f>
        <v>0.69230769230769229</v>
      </c>
      <c r="F123" s="81">
        <v>490</v>
      </c>
      <c r="G123" s="34">
        <f>IF(F126=0, "-", F123/F126)</f>
        <v>0.83475298126064734</v>
      </c>
      <c r="H123" s="65">
        <v>329</v>
      </c>
      <c r="I123" s="9">
        <f>IF(H126=0, "-", H123/H126)</f>
        <v>0.65931863727454909</v>
      </c>
      <c r="J123" s="8">
        <f>IF(D123=0, "-", IF((B123-D123)/D123&lt;10, (B123-D123)/D123, "&gt;999%"))</f>
        <v>0.50793650793650791</v>
      </c>
      <c r="K123" s="9">
        <f>IF(H123=0, "-", IF((F123-H123)/H123&lt;10, (F123-H123)/H123, "&gt;999%"))</f>
        <v>0.48936170212765956</v>
      </c>
    </row>
    <row r="124" spans="1:11" x14ac:dyDescent="0.2">
      <c r="A124" s="7" t="s">
        <v>271</v>
      </c>
      <c r="B124" s="65">
        <v>21</v>
      </c>
      <c r="C124" s="34">
        <f>IF(B126=0, "-", B124/B126)</f>
        <v>0.18103448275862069</v>
      </c>
      <c r="D124" s="65">
        <v>28</v>
      </c>
      <c r="E124" s="9">
        <f>IF(D126=0, "-", D124/D126)</f>
        <v>0.30769230769230771</v>
      </c>
      <c r="F124" s="81">
        <v>97</v>
      </c>
      <c r="G124" s="34">
        <f>IF(F126=0, "-", F124/F126)</f>
        <v>0.16524701873935263</v>
      </c>
      <c r="H124" s="65">
        <v>170</v>
      </c>
      <c r="I124" s="9">
        <f>IF(H126=0, "-", H124/H126)</f>
        <v>0.34068136272545091</v>
      </c>
      <c r="J124" s="8">
        <f>IF(D124=0, "-", IF((B124-D124)/D124&lt;10, (B124-D124)/D124, "&gt;999%"))</f>
        <v>-0.25</v>
      </c>
      <c r="K124" s="9">
        <f>IF(H124=0, "-", IF((F124-H124)/H124&lt;10, (F124-H124)/H124, "&gt;999%"))</f>
        <v>-0.42941176470588233</v>
      </c>
    </row>
    <row r="125" spans="1:11" x14ac:dyDescent="0.2">
      <c r="A125" s="2"/>
      <c r="B125" s="68"/>
      <c r="C125" s="33"/>
      <c r="D125" s="68"/>
      <c r="E125" s="6"/>
      <c r="F125" s="82"/>
      <c r="G125" s="33"/>
      <c r="H125" s="68"/>
      <c r="I125" s="6"/>
      <c r="J125" s="5"/>
      <c r="K125" s="6"/>
    </row>
    <row r="126" spans="1:11" s="43" customFormat="1" x14ac:dyDescent="0.2">
      <c r="A126" s="162" t="s">
        <v>588</v>
      </c>
      <c r="B126" s="71">
        <f>SUM(B123:B125)</f>
        <v>116</v>
      </c>
      <c r="C126" s="40">
        <f>B126/32027</f>
        <v>3.6219439847628562E-3</v>
      </c>
      <c r="D126" s="71">
        <f>SUM(D123:D125)</f>
        <v>91</v>
      </c>
      <c r="E126" s="41">
        <f>D126/34633</f>
        <v>2.6275517569947738E-3</v>
      </c>
      <c r="F126" s="77">
        <f>SUM(F123:F125)</f>
        <v>587</v>
      </c>
      <c r="G126" s="42">
        <f>F126/169835</f>
        <v>3.4562958165278066E-3</v>
      </c>
      <c r="H126" s="71">
        <f>SUM(H123:H125)</f>
        <v>499</v>
      </c>
      <c r="I126" s="41">
        <f>H126/181900</f>
        <v>2.7432655305112698E-3</v>
      </c>
      <c r="J126" s="37">
        <f>IF(D126=0, "-", IF((B126-D126)/D126&lt;10, (B126-D126)/D126, "&gt;999%"))</f>
        <v>0.27472527472527475</v>
      </c>
      <c r="K126" s="38">
        <f>IF(H126=0, "-", IF((F126-H126)/H126&lt;10, (F126-H126)/H126, "&gt;999%"))</f>
        <v>0.17635270541082165</v>
      </c>
    </row>
    <row r="127" spans="1:11" x14ac:dyDescent="0.2">
      <c r="B127" s="83"/>
      <c r="D127" s="83"/>
      <c r="F127" s="83"/>
      <c r="H127" s="83"/>
    </row>
    <row r="128" spans="1:11" x14ac:dyDescent="0.2">
      <c r="A128" s="163" t="s">
        <v>143</v>
      </c>
      <c r="B128" s="61" t="s">
        <v>12</v>
      </c>
      <c r="C128" s="62" t="s">
        <v>13</v>
      </c>
      <c r="D128" s="61" t="s">
        <v>12</v>
      </c>
      <c r="E128" s="63" t="s">
        <v>13</v>
      </c>
      <c r="F128" s="62" t="s">
        <v>12</v>
      </c>
      <c r="G128" s="62" t="s">
        <v>13</v>
      </c>
      <c r="H128" s="61" t="s">
        <v>12</v>
      </c>
      <c r="I128" s="63" t="s">
        <v>13</v>
      </c>
      <c r="J128" s="61"/>
      <c r="K128" s="63"/>
    </row>
    <row r="129" spans="1:11" x14ac:dyDescent="0.2">
      <c r="A129" s="7" t="s">
        <v>272</v>
      </c>
      <c r="B129" s="65">
        <v>24</v>
      </c>
      <c r="C129" s="34">
        <f>IF(B140=0, "-", B129/B140)</f>
        <v>0.27906976744186046</v>
      </c>
      <c r="D129" s="65">
        <v>16</v>
      </c>
      <c r="E129" s="9">
        <f>IF(D140=0, "-", D129/D140)</f>
        <v>0.16161616161616163</v>
      </c>
      <c r="F129" s="81">
        <v>74</v>
      </c>
      <c r="G129" s="34">
        <f>IF(F140=0, "-", F129/F140)</f>
        <v>0.20108695652173914</v>
      </c>
      <c r="H129" s="65">
        <v>87</v>
      </c>
      <c r="I129" s="9">
        <f>IF(H140=0, "-", H129/H140)</f>
        <v>0.14572864321608039</v>
      </c>
      <c r="J129" s="8">
        <f t="shared" ref="J129:J138" si="10">IF(D129=0, "-", IF((B129-D129)/D129&lt;10, (B129-D129)/D129, "&gt;999%"))</f>
        <v>0.5</v>
      </c>
      <c r="K129" s="9">
        <f t="shared" ref="K129:K138" si="11">IF(H129=0, "-", IF((F129-H129)/H129&lt;10, (F129-H129)/H129, "&gt;999%"))</f>
        <v>-0.14942528735632185</v>
      </c>
    </row>
    <row r="130" spans="1:11" x14ac:dyDescent="0.2">
      <c r="A130" s="7" t="s">
        <v>273</v>
      </c>
      <c r="B130" s="65">
        <v>6</v>
      </c>
      <c r="C130" s="34">
        <f>IF(B140=0, "-", B130/B140)</f>
        <v>6.9767441860465115E-2</v>
      </c>
      <c r="D130" s="65">
        <v>6</v>
      </c>
      <c r="E130" s="9">
        <f>IF(D140=0, "-", D130/D140)</f>
        <v>6.0606060606060608E-2</v>
      </c>
      <c r="F130" s="81">
        <v>26</v>
      </c>
      <c r="G130" s="34">
        <f>IF(F140=0, "-", F130/F140)</f>
        <v>7.0652173913043473E-2</v>
      </c>
      <c r="H130" s="65">
        <v>32</v>
      </c>
      <c r="I130" s="9">
        <f>IF(H140=0, "-", H130/H140)</f>
        <v>5.3601340033500838E-2</v>
      </c>
      <c r="J130" s="8">
        <f t="shared" si="10"/>
        <v>0</v>
      </c>
      <c r="K130" s="9">
        <f t="shared" si="11"/>
        <v>-0.1875</v>
      </c>
    </row>
    <row r="131" spans="1:11" x14ac:dyDescent="0.2">
      <c r="A131" s="7" t="s">
        <v>274</v>
      </c>
      <c r="B131" s="65">
        <v>8</v>
      </c>
      <c r="C131" s="34">
        <f>IF(B140=0, "-", B131/B140)</f>
        <v>9.3023255813953487E-2</v>
      </c>
      <c r="D131" s="65">
        <v>21</v>
      </c>
      <c r="E131" s="9">
        <f>IF(D140=0, "-", D131/D140)</f>
        <v>0.21212121212121213</v>
      </c>
      <c r="F131" s="81">
        <v>51</v>
      </c>
      <c r="G131" s="34">
        <f>IF(F140=0, "-", F131/F140)</f>
        <v>0.13858695652173914</v>
      </c>
      <c r="H131" s="65">
        <v>79</v>
      </c>
      <c r="I131" s="9">
        <f>IF(H140=0, "-", H131/H140)</f>
        <v>0.13232830820770519</v>
      </c>
      <c r="J131" s="8">
        <f t="shared" si="10"/>
        <v>-0.61904761904761907</v>
      </c>
      <c r="K131" s="9">
        <f t="shared" si="11"/>
        <v>-0.35443037974683544</v>
      </c>
    </row>
    <row r="132" spans="1:11" x14ac:dyDescent="0.2">
      <c r="A132" s="7" t="s">
        <v>275</v>
      </c>
      <c r="B132" s="65">
        <v>3</v>
      </c>
      <c r="C132" s="34">
        <f>IF(B140=0, "-", B132/B140)</f>
        <v>3.4883720930232558E-2</v>
      </c>
      <c r="D132" s="65">
        <v>3</v>
      </c>
      <c r="E132" s="9">
        <f>IF(D140=0, "-", D132/D140)</f>
        <v>3.0303030303030304E-2</v>
      </c>
      <c r="F132" s="81">
        <v>19</v>
      </c>
      <c r="G132" s="34">
        <f>IF(F140=0, "-", F132/F140)</f>
        <v>5.1630434782608696E-2</v>
      </c>
      <c r="H132" s="65">
        <v>14</v>
      </c>
      <c r="I132" s="9">
        <f>IF(H140=0, "-", H132/H140)</f>
        <v>2.3450586264656615E-2</v>
      </c>
      <c r="J132" s="8">
        <f t="shared" si="10"/>
        <v>0</v>
      </c>
      <c r="K132" s="9">
        <f t="shared" si="11"/>
        <v>0.35714285714285715</v>
      </c>
    </row>
    <row r="133" spans="1:11" x14ac:dyDescent="0.2">
      <c r="A133" s="7" t="s">
        <v>276</v>
      </c>
      <c r="B133" s="65">
        <v>1</v>
      </c>
      <c r="C133" s="34">
        <f>IF(B140=0, "-", B133/B140)</f>
        <v>1.1627906976744186E-2</v>
      </c>
      <c r="D133" s="65">
        <v>3</v>
      </c>
      <c r="E133" s="9">
        <f>IF(D140=0, "-", D133/D140)</f>
        <v>3.0303030303030304E-2</v>
      </c>
      <c r="F133" s="81">
        <v>4</v>
      </c>
      <c r="G133" s="34">
        <f>IF(F140=0, "-", F133/F140)</f>
        <v>1.0869565217391304E-2</v>
      </c>
      <c r="H133" s="65">
        <v>9</v>
      </c>
      <c r="I133" s="9">
        <f>IF(H140=0, "-", H133/H140)</f>
        <v>1.507537688442211E-2</v>
      </c>
      <c r="J133" s="8">
        <f t="shared" si="10"/>
        <v>-0.66666666666666663</v>
      </c>
      <c r="K133" s="9">
        <f t="shared" si="11"/>
        <v>-0.55555555555555558</v>
      </c>
    </row>
    <row r="134" spans="1:11" x14ac:dyDescent="0.2">
      <c r="A134" s="7" t="s">
        <v>277</v>
      </c>
      <c r="B134" s="65">
        <v>10</v>
      </c>
      <c r="C134" s="34">
        <f>IF(B140=0, "-", B134/B140)</f>
        <v>0.11627906976744186</v>
      </c>
      <c r="D134" s="65">
        <v>10</v>
      </c>
      <c r="E134" s="9">
        <f>IF(D140=0, "-", D134/D140)</f>
        <v>0.10101010101010101</v>
      </c>
      <c r="F134" s="81">
        <v>28</v>
      </c>
      <c r="G134" s="34">
        <f>IF(F140=0, "-", F134/F140)</f>
        <v>7.6086956521739135E-2</v>
      </c>
      <c r="H134" s="65">
        <v>31</v>
      </c>
      <c r="I134" s="9">
        <f>IF(H140=0, "-", H134/H140)</f>
        <v>5.1926298157453935E-2</v>
      </c>
      <c r="J134" s="8">
        <f t="shared" si="10"/>
        <v>0</v>
      </c>
      <c r="K134" s="9">
        <f t="shared" si="11"/>
        <v>-9.6774193548387094E-2</v>
      </c>
    </row>
    <row r="135" spans="1:11" x14ac:dyDescent="0.2">
      <c r="A135" s="7" t="s">
        <v>278</v>
      </c>
      <c r="B135" s="65">
        <v>2</v>
      </c>
      <c r="C135" s="34">
        <f>IF(B140=0, "-", B135/B140)</f>
        <v>2.3255813953488372E-2</v>
      </c>
      <c r="D135" s="65">
        <v>0</v>
      </c>
      <c r="E135" s="9">
        <f>IF(D140=0, "-", D135/D140)</f>
        <v>0</v>
      </c>
      <c r="F135" s="81">
        <v>9</v>
      </c>
      <c r="G135" s="34">
        <f>IF(F140=0, "-", F135/F140)</f>
        <v>2.4456521739130436E-2</v>
      </c>
      <c r="H135" s="65">
        <v>9</v>
      </c>
      <c r="I135" s="9">
        <f>IF(H140=0, "-", H135/H140)</f>
        <v>1.507537688442211E-2</v>
      </c>
      <c r="J135" s="8" t="str">
        <f t="shared" si="10"/>
        <v>-</v>
      </c>
      <c r="K135" s="9">
        <f t="shared" si="11"/>
        <v>0</v>
      </c>
    </row>
    <row r="136" spans="1:11" x14ac:dyDescent="0.2">
      <c r="A136" s="7" t="s">
        <v>279</v>
      </c>
      <c r="B136" s="65">
        <v>15</v>
      </c>
      <c r="C136" s="34">
        <f>IF(B140=0, "-", B136/B140)</f>
        <v>0.1744186046511628</v>
      </c>
      <c r="D136" s="65">
        <v>23</v>
      </c>
      <c r="E136" s="9">
        <f>IF(D140=0, "-", D136/D140)</f>
        <v>0.23232323232323232</v>
      </c>
      <c r="F136" s="81">
        <v>56</v>
      </c>
      <c r="G136" s="34">
        <f>IF(F140=0, "-", F136/F140)</f>
        <v>0.15217391304347827</v>
      </c>
      <c r="H136" s="65">
        <v>199</v>
      </c>
      <c r="I136" s="9">
        <f>IF(H140=0, "-", H136/H140)</f>
        <v>0.33333333333333331</v>
      </c>
      <c r="J136" s="8">
        <f t="shared" si="10"/>
        <v>-0.34782608695652173</v>
      </c>
      <c r="K136" s="9">
        <f t="shared" si="11"/>
        <v>-0.71859296482412061</v>
      </c>
    </row>
    <row r="137" spans="1:11" x14ac:dyDescent="0.2">
      <c r="A137" s="7" t="s">
        <v>280</v>
      </c>
      <c r="B137" s="65">
        <v>16</v>
      </c>
      <c r="C137" s="34">
        <f>IF(B140=0, "-", B137/B140)</f>
        <v>0.18604651162790697</v>
      </c>
      <c r="D137" s="65">
        <v>17</v>
      </c>
      <c r="E137" s="9">
        <f>IF(D140=0, "-", D137/D140)</f>
        <v>0.17171717171717171</v>
      </c>
      <c r="F137" s="81">
        <v>97</v>
      </c>
      <c r="G137" s="34">
        <f>IF(F140=0, "-", F137/F140)</f>
        <v>0.26358695652173914</v>
      </c>
      <c r="H137" s="65">
        <v>137</v>
      </c>
      <c r="I137" s="9">
        <f>IF(H140=0, "-", H137/H140)</f>
        <v>0.22948073701842547</v>
      </c>
      <c r="J137" s="8">
        <f t="shared" si="10"/>
        <v>-5.8823529411764705E-2</v>
      </c>
      <c r="K137" s="9">
        <f t="shared" si="11"/>
        <v>-0.29197080291970801</v>
      </c>
    </row>
    <row r="138" spans="1:11" x14ac:dyDescent="0.2">
      <c r="A138" s="7" t="s">
        <v>281</v>
      </c>
      <c r="B138" s="65">
        <v>1</v>
      </c>
      <c r="C138" s="34">
        <f>IF(B140=0, "-", B138/B140)</f>
        <v>1.1627906976744186E-2</v>
      </c>
      <c r="D138" s="65">
        <v>0</v>
      </c>
      <c r="E138" s="9">
        <f>IF(D140=0, "-", D138/D140)</f>
        <v>0</v>
      </c>
      <c r="F138" s="81">
        <v>4</v>
      </c>
      <c r="G138" s="34">
        <f>IF(F140=0, "-", F138/F140)</f>
        <v>1.0869565217391304E-2</v>
      </c>
      <c r="H138" s="65">
        <v>0</v>
      </c>
      <c r="I138" s="9">
        <f>IF(H140=0, "-", H138/H140)</f>
        <v>0</v>
      </c>
      <c r="J138" s="8" t="str">
        <f t="shared" si="10"/>
        <v>-</v>
      </c>
      <c r="K138" s="9" t="str">
        <f t="shared" si="11"/>
        <v>-</v>
      </c>
    </row>
    <row r="139" spans="1:11" x14ac:dyDescent="0.2">
      <c r="A139" s="2"/>
      <c r="B139" s="68"/>
      <c r="C139" s="33"/>
      <c r="D139" s="68"/>
      <c r="E139" s="6"/>
      <c r="F139" s="82"/>
      <c r="G139" s="33"/>
      <c r="H139" s="68"/>
      <c r="I139" s="6"/>
      <c r="J139" s="5"/>
      <c r="K139" s="6"/>
    </row>
    <row r="140" spans="1:11" s="43" customFormat="1" x14ac:dyDescent="0.2">
      <c r="A140" s="162" t="s">
        <v>587</v>
      </c>
      <c r="B140" s="71">
        <f>SUM(B129:B139)</f>
        <v>86</v>
      </c>
      <c r="C140" s="40">
        <f>B140/32027</f>
        <v>2.6852343335310833E-3</v>
      </c>
      <c r="D140" s="71">
        <f>SUM(D129:D139)</f>
        <v>99</v>
      </c>
      <c r="E140" s="41">
        <f>D140/34633</f>
        <v>2.8585453180492593E-3</v>
      </c>
      <c r="F140" s="77">
        <f>SUM(F129:F139)</f>
        <v>368</v>
      </c>
      <c r="G140" s="42">
        <f>F140/169835</f>
        <v>2.166808961639238E-3</v>
      </c>
      <c r="H140" s="71">
        <f>SUM(H129:H139)</f>
        <v>597</v>
      </c>
      <c r="I140" s="41">
        <f>H140/181900</f>
        <v>3.2820230896096758E-3</v>
      </c>
      <c r="J140" s="37">
        <f>IF(D140=0, "-", IF((B140-D140)/D140&lt;10, (B140-D140)/D140, "&gt;999%"))</f>
        <v>-0.13131313131313133</v>
      </c>
      <c r="K140" s="38">
        <f>IF(H140=0, "-", IF((F140-H140)/H140&lt;10, (F140-H140)/H140, "&gt;999%"))</f>
        <v>-0.38358458961474035</v>
      </c>
    </row>
    <row r="141" spans="1:11" x14ac:dyDescent="0.2">
      <c r="B141" s="83"/>
      <c r="D141" s="83"/>
      <c r="F141" s="83"/>
      <c r="H141" s="83"/>
    </row>
    <row r="142" spans="1:11" s="43" customFormat="1" x14ac:dyDescent="0.2">
      <c r="A142" s="162" t="s">
        <v>586</v>
      </c>
      <c r="B142" s="71">
        <v>202</v>
      </c>
      <c r="C142" s="40">
        <f>B142/32027</f>
        <v>6.3071783182939399E-3</v>
      </c>
      <c r="D142" s="71">
        <v>190</v>
      </c>
      <c r="E142" s="41">
        <f>D142/34633</f>
        <v>5.4860970750440332E-3</v>
      </c>
      <c r="F142" s="77">
        <v>955</v>
      </c>
      <c r="G142" s="42">
        <f>F142/169835</f>
        <v>5.6231047781670441E-3</v>
      </c>
      <c r="H142" s="71">
        <v>1096</v>
      </c>
      <c r="I142" s="41">
        <f>H142/181900</f>
        <v>6.0252886201209452E-3</v>
      </c>
      <c r="J142" s="37">
        <f>IF(D142=0, "-", IF((B142-D142)/D142&lt;10, (B142-D142)/D142, "&gt;999%"))</f>
        <v>6.3157894736842107E-2</v>
      </c>
      <c r="K142" s="38">
        <f>IF(H142=0, "-", IF((F142-H142)/H142&lt;10, (F142-H142)/H142, "&gt;999%"))</f>
        <v>-0.12864963503649635</v>
      </c>
    </row>
    <row r="143" spans="1:11" x14ac:dyDescent="0.2">
      <c r="B143" s="83"/>
      <c r="D143" s="83"/>
      <c r="F143" s="83"/>
      <c r="H143" s="83"/>
    </row>
    <row r="144" spans="1:11" ht="15.75" x14ac:dyDescent="0.25">
      <c r="A144" s="164" t="s">
        <v>116</v>
      </c>
      <c r="B144" s="196" t="s">
        <v>1</v>
      </c>
      <c r="C144" s="200"/>
      <c r="D144" s="200"/>
      <c r="E144" s="197"/>
      <c r="F144" s="196" t="s">
        <v>14</v>
      </c>
      <c r="G144" s="200"/>
      <c r="H144" s="200"/>
      <c r="I144" s="197"/>
      <c r="J144" s="196" t="s">
        <v>15</v>
      </c>
      <c r="K144" s="197"/>
    </row>
    <row r="145" spans="1:11" x14ac:dyDescent="0.2">
      <c r="A145" s="22"/>
      <c r="B145" s="196">
        <f>VALUE(RIGHT($B$2, 4))</f>
        <v>2022</v>
      </c>
      <c r="C145" s="197"/>
      <c r="D145" s="196">
        <f>B145-1</f>
        <v>2021</v>
      </c>
      <c r="E145" s="204"/>
      <c r="F145" s="196">
        <f>B145</f>
        <v>2022</v>
      </c>
      <c r="G145" s="204"/>
      <c r="H145" s="196">
        <f>D145</f>
        <v>2021</v>
      </c>
      <c r="I145" s="204"/>
      <c r="J145" s="140" t="s">
        <v>4</v>
      </c>
      <c r="K145" s="141" t="s">
        <v>2</v>
      </c>
    </row>
    <row r="146" spans="1:11" x14ac:dyDescent="0.2">
      <c r="A146" s="163" t="s">
        <v>144</v>
      </c>
      <c r="B146" s="61" t="s">
        <v>12</v>
      </c>
      <c r="C146" s="62" t="s">
        <v>13</v>
      </c>
      <c r="D146" s="61" t="s">
        <v>12</v>
      </c>
      <c r="E146" s="63" t="s">
        <v>13</v>
      </c>
      <c r="F146" s="62" t="s">
        <v>12</v>
      </c>
      <c r="G146" s="62" t="s">
        <v>13</v>
      </c>
      <c r="H146" s="61" t="s">
        <v>12</v>
      </c>
      <c r="I146" s="63" t="s">
        <v>13</v>
      </c>
      <c r="J146" s="61"/>
      <c r="K146" s="63"/>
    </row>
    <row r="147" spans="1:11" x14ac:dyDescent="0.2">
      <c r="A147" s="7" t="s">
        <v>282</v>
      </c>
      <c r="B147" s="65">
        <v>7</v>
      </c>
      <c r="C147" s="34">
        <f>IF(B149=0, "-", B147/B149)</f>
        <v>1</v>
      </c>
      <c r="D147" s="65">
        <v>7</v>
      </c>
      <c r="E147" s="9">
        <f>IF(D149=0, "-", D147/D149)</f>
        <v>1</v>
      </c>
      <c r="F147" s="81">
        <v>47</v>
      </c>
      <c r="G147" s="34">
        <f>IF(F149=0, "-", F147/F149)</f>
        <v>1</v>
      </c>
      <c r="H147" s="65">
        <v>43</v>
      </c>
      <c r="I147" s="9">
        <f>IF(H149=0, "-", H147/H149)</f>
        <v>1</v>
      </c>
      <c r="J147" s="8">
        <f>IF(D147=0, "-", IF((B147-D147)/D147&lt;10, (B147-D147)/D147, "&gt;999%"))</f>
        <v>0</v>
      </c>
      <c r="K147" s="9">
        <f>IF(H147=0, "-", IF((F147-H147)/H147&lt;10, (F147-H147)/H147, "&gt;999%"))</f>
        <v>9.3023255813953487E-2</v>
      </c>
    </row>
    <row r="148" spans="1:11" x14ac:dyDescent="0.2">
      <c r="A148" s="2"/>
      <c r="B148" s="68"/>
      <c r="C148" s="33"/>
      <c r="D148" s="68"/>
      <c r="E148" s="6"/>
      <c r="F148" s="82"/>
      <c r="G148" s="33"/>
      <c r="H148" s="68"/>
      <c r="I148" s="6"/>
      <c r="J148" s="5"/>
      <c r="K148" s="6"/>
    </row>
    <row r="149" spans="1:11" s="43" customFormat="1" x14ac:dyDescent="0.2">
      <c r="A149" s="162" t="s">
        <v>585</v>
      </c>
      <c r="B149" s="71">
        <f>SUM(B147:B148)</f>
        <v>7</v>
      </c>
      <c r="C149" s="40">
        <f>B149/32027</f>
        <v>2.1856558528741374E-4</v>
      </c>
      <c r="D149" s="71">
        <f>SUM(D147:D148)</f>
        <v>7</v>
      </c>
      <c r="E149" s="41">
        <f>D149/34633</f>
        <v>2.021193659226749E-4</v>
      </c>
      <c r="F149" s="77">
        <f>SUM(F147:F148)</f>
        <v>47</v>
      </c>
      <c r="G149" s="42">
        <f>F149/169835</f>
        <v>2.7673918803544618E-4</v>
      </c>
      <c r="H149" s="71">
        <f>SUM(H147:H148)</f>
        <v>43</v>
      </c>
      <c r="I149" s="41">
        <f>H149/181900</f>
        <v>2.3639362286970864E-4</v>
      </c>
      <c r="J149" s="37">
        <f>IF(D149=0, "-", IF((B149-D149)/D149&lt;10, (B149-D149)/D149, "&gt;999%"))</f>
        <v>0</v>
      </c>
      <c r="K149" s="38">
        <f>IF(H149=0, "-", IF((F149-H149)/H149&lt;10, (F149-H149)/H149, "&gt;999%"))</f>
        <v>9.3023255813953487E-2</v>
      </c>
    </row>
    <row r="150" spans="1:11" x14ac:dyDescent="0.2">
      <c r="B150" s="83"/>
      <c r="D150" s="83"/>
      <c r="F150" s="83"/>
      <c r="H150" s="83"/>
    </row>
    <row r="151" spans="1:11" x14ac:dyDescent="0.2">
      <c r="A151" s="163" t="s">
        <v>145</v>
      </c>
      <c r="B151" s="61" t="s">
        <v>12</v>
      </c>
      <c r="C151" s="62" t="s">
        <v>13</v>
      </c>
      <c r="D151" s="61" t="s">
        <v>12</v>
      </c>
      <c r="E151" s="63" t="s">
        <v>13</v>
      </c>
      <c r="F151" s="62" t="s">
        <v>12</v>
      </c>
      <c r="G151" s="62" t="s">
        <v>13</v>
      </c>
      <c r="H151" s="61" t="s">
        <v>12</v>
      </c>
      <c r="I151" s="63" t="s">
        <v>13</v>
      </c>
      <c r="J151" s="61"/>
      <c r="K151" s="63"/>
    </row>
    <row r="152" spans="1:11" x14ac:dyDescent="0.2">
      <c r="A152" s="7" t="s">
        <v>283</v>
      </c>
      <c r="B152" s="65">
        <v>0</v>
      </c>
      <c r="C152" s="34">
        <f>IF(B165=0, "-", B152/B165)</f>
        <v>0</v>
      </c>
      <c r="D152" s="65">
        <v>1</v>
      </c>
      <c r="E152" s="9">
        <f>IF(D165=0, "-", D152/D165)</f>
        <v>2.7777777777777776E-2</v>
      </c>
      <c r="F152" s="81">
        <v>7</v>
      </c>
      <c r="G152" s="34">
        <f>IF(F165=0, "-", F152/F165)</f>
        <v>8.3333333333333329E-2</v>
      </c>
      <c r="H152" s="65">
        <v>8</v>
      </c>
      <c r="I152" s="9">
        <f>IF(H165=0, "-", H152/H165)</f>
        <v>6.2992125984251968E-2</v>
      </c>
      <c r="J152" s="8">
        <f t="shared" ref="J152:J163" si="12">IF(D152=0, "-", IF((B152-D152)/D152&lt;10, (B152-D152)/D152, "&gt;999%"))</f>
        <v>-1</v>
      </c>
      <c r="K152" s="9">
        <f t="shared" ref="K152:K163" si="13">IF(H152=0, "-", IF((F152-H152)/H152&lt;10, (F152-H152)/H152, "&gt;999%"))</f>
        <v>-0.125</v>
      </c>
    </row>
    <row r="153" spans="1:11" x14ac:dyDescent="0.2">
      <c r="A153" s="7" t="s">
        <v>284</v>
      </c>
      <c r="B153" s="65">
        <v>0</v>
      </c>
      <c r="C153" s="34">
        <f>IF(B165=0, "-", B153/B165)</f>
        <v>0</v>
      </c>
      <c r="D153" s="65">
        <v>1</v>
      </c>
      <c r="E153" s="9">
        <f>IF(D165=0, "-", D153/D165)</f>
        <v>2.7777777777777776E-2</v>
      </c>
      <c r="F153" s="81">
        <v>4</v>
      </c>
      <c r="G153" s="34">
        <f>IF(F165=0, "-", F153/F165)</f>
        <v>4.7619047619047616E-2</v>
      </c>
      <c r="H153" s="65">
        <v>5</v>
      </c>
      <c r="I153" s="9">
        <f>IF(H165=0, "-", H153/H165)</f>
        <v>3.937007874015748E-2</v>
      </c>
      <c r="J153" s="8">
        <f t="shared" si="12"/>
        <v>-1</v>
      </c>
      <c r="K153" s="9">
        <f t="shared" si="13"/>
        <v>-0.2</v>
      </c>
    </row>
    <row r="154" spans="1:11" x14ac:dyDescent="0.2">
      <c r="A154" s="7" t="s">
        <v>285</v>
      </c>
      <c r="B154" s="65">
        <v>0</v>
      </c>
      <c r="C154" s="34">
        <f>IF(B165=0, "-", B154/B165)</f>
        <v>0</v>
      </c>
      <c r="D154" s="65">
        <v>15</v>
      </c>
      <c r="E154" s="9">
        <f>IF(D165=0, "-", D154/D165)</f>
        <v>0.41666666666666669</v>
      </c>
      <c r="F154" s="81">
        <v>0</v>
      </c>
      <c r="G154" s="34">
        <f>IF(F165=0, "-", F154/F165)</f>
        <v>0</v>
      </c>
      <c r="H154" s="65">
        <v>15</v>
      </c>
      <c r="I154" s="9">
        <f>IF(H165=0, "-", H154/H165)</f>
        <v>0.11811023622047244</v>
      </c>
      <c r="J154" s="8">
        <f t="shared" si="12"/>
        <v>-1</v>
      </c>
      <c r="K154" s="9">
        <f t="shared" si="13"/>
        <v>-1</v>
      </c>
    </row>
    <row r="155" spans="1:11" x14ac:dyDescent="0.2">
      <c r="A155" s="7" t="s">
        <v>286</v>
      </c>
      <c r="B155" s="65">
        <v>4</v>
      </c>
      <c r="C155" s="34">
        <f>IF(B165=0, "-", B155/B165)</f>
        <v>0.30769230769230771</v>
      </c>
      <c r="D155" s="65">
        <v>3</v>
      </c>
      <c r="E155" s="9">
        <f>IF(D165=0, "-", D155/D165)</f>
        <v>8.3333333333333329E-2</v>
      </c>
      <c r="F155" s="81">
        <v>12</v>
      </c>
      <c r="G155" s="34">
        <f>IF(F165=0, "-", F155/F165)</f>
        <v>0.14285714285714285</v>
      </c>
      <c r="H155" s="65">
        <v>22</v>
      </c>
      <c r="I155" s="9">
        <f>IF(H165=0, "-", H155/H165)</f>
        <v>0.17322834645669291</v>
      </c>
      <c r="J155" s="8">
        <f t="shared" si="12"/>
        <v>0.33333333333333331</v>
      </c>
      <c r="K155" s="9">
        <f t="shared" si="13"/>
        <v>-0.45454545454545453</v>
      </c>
    </row>
    <row r="156" spans="1:11" x14ac:dyDescent="0.2">
      <c r="A156" s="7" t="s">
        <v>287</v>
      </c>
      <c r="B156" s="65">
        <v>1</v>
      </c>
      <c r="C156" s="34">
        <f>IF(B165=0, "-", B156/B165)</f>
        <v>7.6923076923076927E-2</v>
      </c>
      <c r="D156" s="65">
        <v>2</v>
      </c>
      <c r="E156" s="9">
        <f>IF(D165=0, "-", D156/D165)</f>
        <v>5.5555555555555552E-2</v>
      </c>
      <c r="F156" s="81">
        <v>12</v>
      </c>
      <c r="G156" s="34">
        <f>IF(F165=0, "-", F156/F165)</f>
        <v>0.14285714285714285</v>
      </c>
      <c r="H156" s="65">
        <v>8</v>
      </c>
      <c r="I156" s="9">
        <f>IF(H165=0, "-", H156/H165)</f>
        <v>6.2992125984251968E-2</v>
      </c>
      <c r="J156" s="8">
        <f t="shared" si="12"/>
        <v>-0.5</v>
      </c>
      <c r="K156" s="9">
        <f t="shared" si="13"/>
        <v>0.5</v>
      </c>
    </row>
    <row r="157" spans="1:11" x14ac:dyDescent="0.2">
      <c r="A157" s="7" t="s">
        <v>288</v>
      </c>
      <c r="B157" s="65">
        <v>0</v>
      </c>
      <c r="C157" s="34">
        <f>IF(B165=0, "-", B157/B165)</f>
        <v>0</v>
      </c>
      <c r="D157" s="65">
        <v>0</v>
      </c>
      <c r="E157" s="9">
        <f>IF(D165=0, "-", D157/D165)</f>
        <v>0</v>
      </c>
      <c r="F157" s="81">
        <v>0</v>
      </c>
      <c r="G157" s="34">
        <f>IF(F165=0, "-", F157/F165)</f>
        <v>0</v>
      </c>
      <c r="H157" s="65">
        <v>1</v>
      </c>
      <c r="I157" s="9">
        <f>IF(H165=0, "-", H157/H165)</f>
        <v>7.874015748031496E-3</v>
      </c>
      <c r="J157" s="8" t="str">
        <f t="shared" si="12"/>
        <v>-</v>
      </c>
      <c r="K157" s="9">
        <f t="shared" si="13"/>
        <v>-1</v>
      </c>
    </row>
    <row r="158" spans="1:11" x14ac:dyDescent="0.2">
      <c r="A158" s="7" t="s">
        <v>289</v>
      </c>
      <c r="B158" s="65">
        <v>0</v>
      </c>
      <c r="C158" s="34">
        <f>IF(B165=0, "-", B158/B165)</f>
        <v>0</v>
      </c>
      <c r="D158" s="65">
        <v>2</v>
      </c>
      <c r="E158" s="9">
        <f>IF(D165=0, "-", D158/D165)</f>
        <v>5.5555555555555552E-2</v>
      </c>
      <c r="F158" s="81">
        <v>5</v>
      </c>
      <c r="G158" s="34">
        <f>IF(F165=0, "-", F158/F165)</f>
        <v>5.9523809523809521E-2</v>
      </c>
      <c r="H158" s="65">
        <v>8</v>
      </c>
      <c r="I158" s="9">
        <f>IF(H165=0, "-", H158/H165)</f>
        <v>6.2992125984251968E-2</v>
      </c>
      <c r="J158" s="8">
        <f t="shared" si="12"/>
        <v>-1</v>
      </c>
      <c r="K158" s="9">
        <f t="shared" si="13"/>
        <v>-0.375</v>
      </c>
    </row>
    <row r="159" spans="1:11" x14ac:dyDescent="0.2">
      <c r="A159" s="7" t="s">
        <v>290</v>
      </c>
      <c r="B159" s="65">
        <v>2</v>
      </c>
      <c r="C159" s="34">
        <f>IF(B165=0, "-", B159/B165)</f>
        <v>0.15384615384615385</v>
      </c>
      <c r="D159" s="65">
        <v>1</v>
      </c>
      <c r="E159" s="9">
        <f>IF(D165=0, "-", D159/D165)</f>
        <v>2.7777777777777776E-2</v>
      </c>
      <c r="F159" s="81">
        <v>4</v>
      </c>
      <c r="G159" s="34">
        <f>IF(F165=0, "-", F159/F165)</f>
        <v>4.7619047619047616E-2</v>
      </c>
      <c r="H159" s="65">
        <v>3</v>
      </c>
      <c r="I159" s="9">
        <f>IF(H165=0, "-", H159/H165)</f>
        <v>2.3622047244094488E-2</v>
      </c>
      <c r="J159" s="8">
        <f t="shared" si="12"/>
        <v>1</v>
      </c>
      <c r="K159" s="9">
        <f t="shared" si="13"/>
        <v>0.33333333333333331</v>
      </c>
    </row>
    <row r="160" spans="1:11" x14ac:dyDescent="0.2">
      <c r="A160" s="7" t="s">
        <v>291</v>
      </c>
      <c r="B160" s="65">
        <v>0</v>
      </c>
      <c r="C160" s="34">
        <f>IF(B165=0, "-", B160/B165)</f>
        <v>0</v>
      </c>
      <c r="D160" s="65">
        <v>1</v>
      </c>
      <c r="E160" s="9">
        <f>IF(D165=0, "-", D160/D165)</f>
        <v>2.7777777777777776E-2</v>
      </c>
      <c r="F160" s="81">
        <v>1</v>
      </c>
      <c r="G160" s="34">
        <f>IF(F165=0, "-", F160/F165)</f>
        <v>1.1904761904761904E-2</v>
      </c>
      <c r="H160" s="65">
        <v>3</v>
      </c>
      <c r="I160" s="9">
        <f>IF(H165=0, "-", H160/H165)</f>
        <v>2.3622047244094488E-2</v>
      </c>
      <c r="J160" s="8">
        <f t="shared" si="12"/>
        <v>-1</v>
      </c>
      <c r="K160" s="9">
        <f t="shared" si="13"/>
        <v>-0.66666666666666663</v>
      </c>
    </row>
    <row r="161" spans="1:11" x14ac:dyDescent="0.2">
      <c r="A161" s="7" t="s">
        <v>292</v>
      </c>
      <c r="B161" s="65">
        <v>4</v>
      </c>
      <c r="C161" s="34">
        <f>IF(B165=0, "-", B161/B165)</f>
        <v>0.30769230769230771</v>
      </c>
      <c r="D161" s="65">
        <v>8</v>
      </c>
      <c r="E161" s="9">
        <f>IF(D165=0, "-", D161/D165)</f>
        <v>0.22222222222222221</v>
      </c>
      <c r="F161" s="81">
        <v>23</v>
      </c>
      <c r="G161" s="34">
        <f>IF(F165=0, "-", F161/F165)</f>
        <v>0.27380952380952384</v>
      </c>
      <c r="H161" s="65">
        <v>47</v>
      </c>
      <c r="I161" s="9">
        <f>IF(H165=0, "-", H161/H165)</f>
        <v>0.37007874015748032</v>
      </c>
      <c r="J161" s="8">
        <f t="shared" si="12"/>
        <v>-0.5</v>
      </c>
      <c r="K161" s="9">
        <f t="shared" si="13"/>
        <v>-0.51063829787234039</v>
      </c>
    </row>
    <row r="162" spans="1:11" x14ac:dyDescent="0.2">
      <c r="A162" s="7" t="s">
        <v>293</v>
      </c>
      <c r="B162" s="65">
        <v>1</v>
      </c>
      <c r="C162" s="34">
        <f>IF(B165=0, "-", B162/B165)</f>
        <v>7.6923076923076927E-2</v>
      </c>
      <c r="D162" s="65">
        <v>2</v>
      </c>
      <c r="E162" s="9">
        <f>IF(D165=0, "-", D162/D165)</f>
        <v>5.5555555555555552E-2</v>
      </c>
      <c r="F162" s="81">
        <v>12</v>
      </c>
      <c r="G162" s="34">
        <f>IF(F165=0, "-", F162/F165)</f>
        <v>0.14285714285714285</v>
      </c>
      <c r="H162" s="65">
        <v>6</v>
      </c>
      <c r="I162" s="9">
        <f>IF(H165=0, "-", H162/H165)</f>
        <v>4.7244094488188976E-2</v>
      </c>
      <c r="J162" s="8">
        <f t="shared" si="12"/>
        <v>-0.5</v>
      </c>
      <c r="K162" s="9">
        <f t="shared" si="13"/>
        <v>1</v>
      </c>
    </row>
    <row r="163" spans="1:11" x14ac:dyDescent="0.2">
      <c r="A163" s="7" t="s">
        <v>294</v>
      </c>
      <c r="B163" s="65">
        <v>1</v>
      </c>
      <c r="C163" s="34">
        <f>IF(B165=0, "-", B163/B165)</f>
        <v>7.6923076923076927E-2</v>
      </c>
      <c r="D163" s="65">
        <v>0</v>
      </c>
      <c r="E163" s="9">
        <f>IF(D165=0, "-", D163/D165)</f>
        <v>0</v>
      </c>
      <c r="F163" s="81">
        <v>4</v>
      </c>
      <c r="G163" s="34">
        <f>IF(F165=0, "-", F163/F165)</f>
        <v>4.7619047619047616E-2</v>
      </c>
      <c r="H163" s="65">
        <v>1</v>
      </c>
      <c r="I163" s="9">
        <f>IF(H165=0, "-", H163/H165)</f>
        <v>7.874015748031496E-3</v>
      </c>
      <c r="J163" s="8" t="str">
        <f t="shared" si="12"/>
        <v>-</v>
      </c>
      <c r="K163" s="9">
        <f t="shared" si="13"/>
        <v>3</v>
      </c>
    </row>
    <row r="164" spans="1:11" x14ac:dyDescent="0.2">
      <c r="A164" s="2"/>
      <c r="B164" s="68"/>
      <c r="C164" s="33"/>
      <c r="D164" s="68"/>
      <c r="E164" s="6"/>
      <c r="F164" s="82"/>
      <c r="G164" s="33"/>
      <c r="H164" s="68"/>
      <c r="I164" s="6"/>
      <c r="J164" s="5"/>
      <c r="K164" s="6"/>
    </row>
    <row r="165" spans="1:11" s="43" customFormat="1" x14ac:dyDescent="0.2">
      <c r="A165" s="162" t="s">
        <v>584</v>
      </c>
      <c r="B165" s="71">
        <f>SUM(B152:B164)</f>
        <v>13</v>
      </c>
      <c r="C165" s="40">
        <f>B165/32027</f>
        <v>4.059075155337684E-4</v>
      </c>
      <c r="D165" s="71">
        <f>SUM(D152:D164)</f>
        <v>36</v>
      </c>
      <c r="E165" s="41">
        <f>D165/34633</f>
        <v>1.0394710247451852E-3</v>
      </c>
      <c r="F165" s="77">
        <f>SUM(F152:F164)</f>
        <v>84</v>
      </c>
      <c r="G165" s="42">
        <f>F165/169835</f>
        <v>4.9459769776547826E-4</v>
      </c>
      <c r="H165" s="71">
        <f>SUM(H152:H164)</f>
        <v>127</v>
      </c>
      <c r="I165" s="41">
        <f>H165/181900</f>
        <v>6.9818581638262777E-4</v>
      </c>
      <c r="J165" s="37">
        <f>IF(D165=0, "-", IF((B165-D165)/D165&lt;10, (B165-D165)/D165, "&gt;999%"))</f>
        <v>-0.63888888888888884</v>
      </c>
      <c r="K165" s="38">
        <f>IF(H165=0, "-", IF((F165-H165)/H165&lt;10, (F165-H165)/H165, "&gt;999%"))</f>
        <v>-0.33858267716535434</v>
      </c>
    </row>
    <row r="166" spans="1:11" x14ac:dyDescent="0.2">
      <c r="B166" s="83"/>
      <c r="D166" s="83"/>
      <c r="F166" s="83"/>
      <c r="H166" s="83"/>
    </row>
    <row r="167" spans="1:11" s="43" customFormat="1" x14ac:dyDescent="0.2">
      <c r="A167" s="162" t="s">
        <v>583</v>
      </c>
      <c r="B167" s="71">
        <v>20</v>
      </c>
      <c r="C167" s="40">
        <f>B167/32027</f>
        <v>6.2447310082118209E-4</v>
      </c>
      <c r="D167" s="71">
        <v>43</v>
      </c>
      <c r="E167" s="41">
        <f>D167/34633</f>
        <v>1.2415903906678601E-3</v>
      </c>
      <c r="F167" s="77">
        <v>131</v>
      </c>
      <c r="G167" s="42">
        <f>F167/169835</f>
        <v>7.7133688580092443E-4</v>
      </c>
      <c r="H167" s="71">
        <v>170</v>
      </c>
      <c r="I167" s="41">
        <f>H167/181900</f>
        <v>9.3457943925233649E-4</v>
      </c>
      <c r="J167" s="37">
        <f>IF(D167=0, "-", IF((B167-D167)/D167&lt;10, (B167-D167)/D167, "&gt;999%"))</f>
        <v>-0.53488372093023251</v>
      </c>
      <c r="K167" s="38">
        <f>IF(H167=0, "-", IF((F167-H167)/H167&lt;10, (F167-H167)/H167, "&gt;999%"))</f>
        <v>-0.22941176470588234</v>
      </c>
    </row>
    <row r="168" spans="1:11" x14ac:dyDescent="0.2">
      <c r="B168" s="83"/>
      <c r="D168" s="83"/>
      <c r="F168" s="83"/>
      <c r="H168" s="83"/>
    </row>
    <row r="169" spans="1:11" ht="15.75" x14ac:dyDescent="0.25">
      <c r="A169" s="164" t="s">
        <v>117</v>
      </c>
      <c r="B169" s="196" t="s">
        <v>1</v>
      </c>
      <c r="C169" s="200"/>
      <c r="D169" s="200"/>
      <c r="E169" s="197"/>
      <c r="F169" s="196" t="s">
        <v>14</v>
      </c>
      <c r="G169" s="200"/>
      <c r="H169" s="200"/>
      <c r="I169" s="197"/>
      <c r="J169" s="196" t="s">
        <v>15</v>
      </c>
      <c r="K169" s="197"/>
    </row>
    <row r="170" spans="1:11" x14ac:dyDescent="0.2">
      <c r="A170" s="22"/>
      <c r="B170" s="196">
        <f>VALUE(RIGHT($B$2, 4))</f>
        <v>2022</v>
      </c>
      <c r="C170" s="197"/>
      <c r="D170" s="196">
        <f>B170-1</f>
        <v>2021</v>
      </c>
      <c r="E170" s="204"/>
      <c r="F170" s="196">
        <f>B170</f>
        <v>2022</v>
      </c>
      <c r="G170" s="204"/>
      <c r="H170" s="196">
        <f>D170</f>
        <v>2021</v>
      </c>
      <c r="I170" s="204"/>
      <c r="J170" s="140" t="s">
        <v>4</v>
      </c>
      <c r="K170" s="141" t="s">
        <v>2</v>
      </c>
    </row>
    <row r="171" spans="1:11" x14ac:dyDescent="0.2">
      <c r="A171" s="163" t="s">
        <v>146</v>
      </c>
      <c r="B171" s="61" t="s">
        <v>12</v>
      </c>
      <c r="C171" s="62" t="s">
        <v>13</v>
      </c>
      <c r="D171" s="61" t="s">
        <v>12</v>
      </c>
      <c r="E171" s="63" t="s">
        <v>13</v>
      </c>
      <c r="F171" s="62" t="s">
        <v>12</v>
      </c>
      <c r="G171" s="62" t="s">
        <v>13</v>
      </c>
      <c r="H171" s="61" t="s">
        <v>12</v>
      </c>
      <c r="I171" s="63" t="s">
        <v>13</v>
      </c>
      <c r="J171" s="61"/>
      <c r="K171" s="63"/>
    </row>
    <row r="172" spans="1:11" x14ac:dyDescent="0.2">
      <c r="A172" s="7" t="s">
        <v>295</v>
      </c>
      <c r="B172" s="65">
        <v>1</v>
      </c>
      <c r="C172" s="34">
        <f>IF(B182=0, "-", B172/B182)</f>
        <v>2.4509803921568627E-3</v>
      </c>
      <c r="D172" s="65">
        <v>39</v>
      </c>
      <c r="E172" s="9">
        <f>IF(D182=0, "-", D172/D182)</f>
        <v>0.13310580204778158</v>
      </c>
      <c r="F172" s="81">
        <v>160</v>
      </c>
      <c r="G172" s="34">
        <f>IF(F182=0, "-", F172/F182)</f>
        <v>8.285862247540135E-2</v>
      </c>
      <c r="H172" s="65">
        <v>268</v>
      </c>
      <c r="I172" s="9">
        <f>IF(H182=0, "-", H172/H182)</f>
        <v>0.12593984962406016</v>
      </c>
      <c r="J172" s="8">
        <f t="shared" ref="J172:J180" si="14">IF(D172=0, "-", IF((B172-D172)/D172&lt;10, (B172-D172)/D172, "&gt;999%"))</f>
        <v>-0.97435897435897434</v>
      </c>
      <c r="K172" s="9">
        <f t="shared" ref="K172:K180" si="15">IF(H172=0, "-", IF((F172-H172)/H172&lt;10, (F172-H172)/H172, "&gt;999%"))</f>
        <v>-0.40298507462686567</v>
      </c>
    </row>
    <row r="173" spans="1:11" x14ac:dyDescent="0.2">
      <c r="A173" s="7" t="s">
        <v>296</v>
      </c>
      <c r="B173" s="65">
        <v>0</v>
      </c>
      <c r="C173" s="34">
        <f>IF(B182=0, "-", B173/B182)</f>
        <v>0</v>
      </c>
      <c r="D173" s="65">
        <v>19</v>
      </c>
      <c r="E173" s="9">
        <f>IF(D182=0, "-", D173/D182)</f>
        <v>6.4846416382252553E-2</v>
      </c>
      <c r="F173" s="81">
        <v>18</v>
      </c>
      <c r="G173" s="34">
        <f>IF(F182=0, "-", F173/F182)</f>
        <v>9.3215950284826522E-3</v>
      </c>
      <c r="H173" s="65">
        <v>153</v>
      </c>
      <c r="I173" s="9">
        <f>IF(H182=0, "-", H173/H182)</f>
        <v>7.1898496240601503E-2</v>
      </c>
      <c r="J173" s="8">
        <f t="shared" si="14"/>
        <v>-1</v>
      </c>
      <c r="K173" s="9">
        <f t="shared" si="15"/>
        <v>-0.88235294117647056</v>
      </c>
    </row>
    <row r="174" spans="1:11" x14ac:dyDescent="0.2">
      <c r="A174" s="7" t="s">
        <v>297</v>
      </c>
      <c r="B174" s="65">
        <v>45</v>
      </c>
      <c r="C174" s="34">
        <f>IF(B182=0, "-", B174/B182)</f>
        <v>0.11029411764705882</v>
      </c>
      <c r="D174" s="65">
        <v>0</v>
      </c>
      <c r="E174" s="9">
        <f>IF(D182=0, "-", D174/D182)</f>
        <v>0</v>
      </c>
      <c r="F174" s="81">
        <v>272</v>
      </c>
      <c r="G174" s="34">
        <f>IF(F182=0, "-", F174/F182)</f>
        <v>0.14085965820818228</v>
      </c>
      <c r="H174" s="65">
        <v>0</v>
      </c>
      <c r="I174" s="9">
        <f>IF(H182=0, "-", H174/H182)</f>
        <v>0</v>
      </c>
      <c r="J174" s="8" t="str">
        <f t="shared" si="14"/>
        <v>-</v>
      </c>
      <c r="K174" s="9" t="str">
        <f t="shared" si="15"/>
        <v>-</v>
      </c>
    </row>
    <row r="175" spans="1:11" x14ac:dyDescent="0.2">
      <c r="A175" s="7" t="s">
        <v>298</v>
      </c>
      <c r="B175" s="65">
        <v>330</v>
      </c>
      <c r="C175" s="34">
        <f>IF(B182=0, "-", B175/B182)</f>
        <v>0.80882352941176472</v>
      </c>
      <c r="D175" s="65">
        <v>126</v>
      </c>
      <c r="E175" s="9">
        <f>IF(D182=0, "-", D175/D182)</f>
        <v>0.43003412969283278</v>
      </c>
      <c r="F175" s="81">
        <v>1291</v>
      </c>
      <c r="G175" s="34">
        <f>IF(F182=0, "-", F175/F182)</f>
        <v>0.6685655100983946</v>
      </c>
      <c r="H175" s="65">
        <v>1129</v>
      </c>
      <c r="I175" s="9">
        <f>IF(H182=0, "-", H175/H182)</f>
        <v>0.53054511278195493</v>
      </c>
      <c r="J175" s="8">
        <f t="shared" si="14"/>
        <v>1.6190476190476191</v>
      </c>
      <c r="K175" s="9">
        <f t="shared" si="15"/>
        <v>0.14348981399468555</v>
      </c>
    </row>
    <row r="176" spans="1:11" x14ac:dyDescent="0.2">
      <c r="A176" s="7" t="s">
        <v>299</v>
      </c>
      <c r="B176" s="65">
        <v>1</v>
      </c>
      <c r="C176" s="34">
        <f>IF(B182=0, "-", B176/B182)</f>
        <v>2.4509803921568627E-3</v>
      </c>
      <c r="D176" s="65">
        <v>50</v>
      </c>
      <c r="E176" s="9">
        <f>IF(D182=0, "-", D176/D182)</f>
        <v>0.17064846416382254</v>
      </c>
      <c r="F176" s="81">
        <v>96</v>
      </c>
      <c r="G176" s="34">
        <f>IF(F182=0, "-", F176/F182)</f>
        <v>4.9715173485240807E-2</v>
      </c>
      <c r="H176" s="65">
        <v>221</v>
      </c>
      <c r="I176" s="9">
        <f>IF(H182=0, "-", H176/H182)</f>
        <v>0.10385338345864661</v>
      </c>
      <c r="J176" s="8">
        <f t="shared" si="14"/>
        <v>-0.98</v>
      </c>
      <c r="K176" s="9">
        <f t="shared" si="15"/>
        <v>-0.56561085972850678</v>
      </c>
    </row>
    <row r="177" spans="1:11" x14ac:dyDescent="0.2">
      <c r="A177" s="7" t="s">
        <v>300</v>
      </c>
      <c r="B177" s="65">
        <v>0</v>
      </c>
      <c r="C177" s="34">
        <f>IF(B182=0, "-", B177/B182)</f>
        <v>0</v>
      </c>
      <c r="D177" s="65">
        <v>0</v>
      </c>
      <c r="E177" s="9">
        <f>IF(D182=0, "-", D177/D182)</f>
        <v>0</v>
      </c>
      <c r="F177" s="81">
        <v>0</v>
      </c>
      <c r="G177" s="34">
        <f>IF(F182=0, "-", F177/F182)</f>
        <v>0</v>
      </c>
      <c r="H177" s="65">
        <v>1</v>
      </c>
      <c r="I177" s="9">
        <f>IF(H182=0, "-", H177/H182)</f>
        <v>4.6992481203007516E-4</v>
      </c>
      <c r="J177" s="8" t="str">
        <f t="shared" si="14"/>
        <v>-</v>
      </c>
      <c r="K177" s="9">
        <f t="shared" si="15"/>
        <v>-1</v>
      </c>
    </row>
    <row r="178" spans="1:11" x14ac:dyDescent="0.2">
      <c r="A178" s="7" t="s">
        <v>301</v>
      </c>
      <c r="B178" s="65">
        <v>2</v>
      </c>
      <c r="C178" s="34">
        <f>IF(B182=0, "-", B178/B182)</f>
        <v>4.9019607843137254E-3</v>
      </c>
      <c r="D178" s="65">
        <v>0</v>
      </c>
      <c r="E178" s="9">
        <f>IF(D182=0, "-", D178/D182)</f>
        <v>0</v>
      </c>
      <c r="F178" s="81">
        <v>8</v>
      </c>
      <c r="G178" s="34">
        <f>IF(F182=0, "-", F178/F182)</f>
        <v>4.142931123770067E-3</v>
      </c>
      <c r="H178" s="65">
        <v>23</v>
      </c>
      <c r="I178" s="9">
        <f>IF(H182=0, "-", H178/H182)</f>
        <v>1.0808270676691729E-2</v>
      </c>
      <c r="J178" s="8" t="str">
        <f t="shared" si="14"/>
        <v>-</v>
      </c>
      <c r="K178" s="9">
        <f t="shared" si="15"/>
        <v>-0.65217391304347827</v>
      </c>
    </row>
    <row r="179" spans="1:11" x14ac:dyDescent="0.2">
      <c r="A179" s="7" t="s">
        <v>302</v>
      </c>
      <c r="B179" s="65">
        <v>0</v>
      </c>
      <c r="C179" s="34">
        <f>IF(B182=0, "-", B179/B182)</f>
        <v>0</v>
      </c>
      <c r="D179" s="65">
        <v>7</v>
      </c>
      <c r="E179" s="9">
        <f>IF(D182=0, "-", D179/D182)</f>
        <v>2.3890784982935155E-2</v>
      </c>
      <c r="F179" s="81">
        <v>6</v>
      </c>
      <c r="G179" s="34">
        <f>IF(F182=0, "-", F179/F182)</f>
        <v>3.1071983428275505E-3</v>
      </c>
      <c r="H179" s="65">
        <v>27</v>
      </c>
      <c r="I179" s="9">
        <f>IF(H182=0, "-", H179/H182)</f>
        <v>1.2687969924812029E-2</v>
      </c>
      <c r="J179" s="8">
        <f t="shared" si="14"/>
        <v>-1</v>
      </c>
      <c r="K179" s="9">
        <f t="shared" si="15"/>
        <v>-0.77777777777777779</v>
      </c>
    </row>
    <row r="180" spans="1:11" x14ac:dyDescent="0.2">
      <c r="A180" s="7" t="s">
        <v>303</v>
      </c>
      <c r="B180" s="65">
        <v>29</v>
      </c>
      <c r="C180" s="34">
        <f>IF(B182=0, "-", B180/B182)</f>
        <v>7.1078431372549017E-2</v>
      </c>
      <c r="D180" s="65">
        <v>52</v>
      </c>
      <c r="E180" s="9">
        <f>IF(D182=0, "-", D180/D182)</f>
        <v>0.17747440273037543</v>
      </c>
      <c r="F180" s="81">
        <v>80</v>
      </c>
      <c r="G180" s="34">
        <f>IF(F182=0, "-", F180/F182)</f>
        <v>4.1429311237700675E-2</v>
      </c>
      <c r="H180" s="65">
        <v>306</v>
      </c>
      <c r="I180" s="9">
        <f>IF(H182=0, "-", H180/H182)</f>
        <v>0.14379699248120301</v>
      </c>
      <c r="J180" s="8">
        <f t="shared" si="14"/>
        <v>-0.44230769230769229</v>
      </c>
      <c r="K180" s="9">
        <f t="shared" si="15"/>
        <v>-0.73856209150326801</v>
      </c>
    </row>
    <row r="181" spans="1:11" x14ac:dyDescent="0.2">
      <c r="A181" s="2"/>
      <c r="B181" s="68"/>
      <c r="C181" s="33"/>
      <c r="D181" s="68"/>
      <c r="E181" s="6"/>
      <c r="F181" s="82"/>
      <c r="G181" s="33"/>
      <c r="H181" s="68"/>
      <c r="I181" s="6"/>
      <c r="J181" s="5"/>
      <c r="K181" s="6"/>
    </row>
    <row r="182" spans="1:11" s="43" customFormat="1" x14ac:dyDescent="0.2">
      <c r="A182" s="162" t="s">
        <v>582</v>
      </c>
      <c r="B182" s="71">
        <f>SUM(B172:B181)</f>
        <v>408</v>
      </c>
      <c r="C182" s="40">
        <f>B182/32027</f>
        <v>1.2739251256752116E-2</v>
      </c>
      <c r="D182" s="71">
        <f>SUM(D172:D181)</f>
        <v>293</v>
      </c>
      <c r="E182" s="41">
        <f>D182/34633</f>
        <v>8.4601391736205348E-3</v>
      </c>
      <c r="F182" s="77">
        <f>SUM(F172:F181)</f>
        <v>1931</v>
      </c>
      <c r="G182" s="42">
        <f>F182/169835</f>
        <v>1.1369858980775459E-2</v>
      </c>
      <c r="H182" s="71">
        <f>SUM(H172:H181)</f>
        <v>2128</v>
      </c>
      <c r="I182" s="41">
        <f>H182/181900</f>
        <v>1.1698735568993953E-2</v>
      </c>
      <c r="J182" s="37">
        <f>IF(D182=0, "-", IF((B182-D182)/D182&lt;10, (B182-D182)/D182, "&gt;999%"))</f>
        <v>0.39249146757679182</v>
      </c>
      <c r="K182" s="38">
        <f>IF(H182=0, "-", IF((F182-H182)/H182&lt;10, (F182-H182)/H182, "&gt;999%"))</f>
        <v>-9.257518796992481E-2</v>
      </c>
    </row>
    <row r="183" spans="1:11" x14ac:dyDescent="0.2">
      <c r="B183" s="83"/>
      <c r="D183" s="83"/>
      <c r="F183" s="83"/>
      <c r="H183" s="83"/>
    </row>
    <row r="184" spans="1:11" x14ac:dyDescent="0.2">
      <c r="A184" s="163" t="s">
        <v>147</v>
      </c>
      <c r="B184" s="61" t="s">
        <v>12</v>
      </c>
      <c r="C184" s="62" t="s">
        <v>13</v>
      </c>
      <c r="D184" s="61" t="s">
        <v>12</v>
      </c>
      <c r="E184" s="63" t="s">
        <v>13</v>
      </c>
      <c r="F184" s="62" t="s">
        <v>12</v>
      </c>
      <c r="G184" s="62" t="s">
        <v>13</v>
      </c>
      <c r="H184" s="61" t="s">
        <v>12</v>
      </c>
      <c r="I184" s="63" t="s">
        <v>13</v>
      </c>
      <c r="J184" s="61"/>
      <c r="K184" s="63"/>
    </row>
    <row r="185" spans="1:11" x14ac:dyDescent="0.2">
      <c r="A185" s="7" t="s">
        <v>304</v>
      </c>
      <c r="B185" s="65">
        <v>0</v>
      </c>
      <c r="C185" s="34">
        <f>IF(B191=0, "-", B185/B191)</f>
        <v>0</v>
      </c>
      <c r="D185" s="65">
        <v>2</v>
      </c>
      <c r="E185" s="9">
        <f>IF(D191=0, "-", D185/D191)</f>
        <v>0.1111111111111111</v>
      </c>
      <c r="F185" s="81">
        <v>3</v>
      </c>
      <c r="G185" s="34">
        <f>IF(F191=0, "-", F185/F191)</f>
        <v>2.2727272727272728E-2</v>
      </c>
      <c r="H185" s="65">
        <v>8</v>
      </c>
      <c r="I185" s="9">
        <f>IF(H191=0, "-", H185/H191)</f>
        <v>4.8192771084337352E-2</v>
      </c>
      <c r="J185" s="8">
        <f>IF(D185=0, "-", IF((B185-D185)/D185&lt;10, (B185-D185)/D185, "&gt;999%"))</f>
        <v>-1</v>
      </c>
      <c r="K185" s="9">
        <f>IF(H185=0, "-", IF((F185-H185)/H185&lt;10, (F185-H185)/H185, "&gt;999%"))</f>
        <v>-0.625</v>
      </c>
    </row>
    <row r="186" spans="1:11" x14ac:dyDescent="0.2">
      <c r="A186" s="7" t="s">
        <v>305</v>
      </c>
      <c r="B186" s="65">
        <v>3</v>
      </c>
      <c r="C186" s="34">
        <f>IF(B191=0, "-", B186/B191)</f>
        <v>0.15</v>
      </c>
      <c r="D186" s="65">
        <v>6</v>
      </c>
      <c r="E186" s="9">
        <f>IF(D191=0, "-", D186/D191)</f>
        <v>0.33333333333333331</v>
      </c>
      <c r="F186" s="81">
        <v>23</v>
      </c>
      <c r="G186" s="34">
        <f>IF(F191=0, "-", F186/F191)</f>
        <v>0.17424242424242425</v>
      </c>
      <c r="H186" s="65">
        <v>29</v>
      </c>
      <c r="I186" s="9">
        <f>IF(H191=0, "-", H186/H191)</f>
        <v>0.1746987951807229</v>
      </c>
      <c r="J186" s="8">
        <f>IF(D186=0, "-", IF((B186-D186)/D186&lt;10, (B186-D186)/D186, "&gt;999%"))</f>
        <v>-0.5</v>
      </c>
      <c r="K186" s="9">
        <f>IF(H186=0, "-", IF((F186-H186)/H186&lt;10, (F186-H186)/H186, "&gt;999%"))</f>
        <v>-0.20689655172413793</v>
      </c>
    </row>
    <row r="187" spans="1:11" x14ac:dyDescent="0.2">
      <c r="A187" s="7" t="s">
        <v>306</v>
      </c>
      <c r="B187" s="65">
        <v>11</v>
      </c>
      <c r="C187" s="34">
        <f>IF(B191=0, "-", B187/B191)</f>
        <v>0.55000000000000004</v>
      </c>
      <c r="D187" s="65">
        <v>9</v>
      </c>
      <c r="E187" s="9">
        <f>IF(D191=0, "-", D187/D191)</f>
        <v>0.5</v>
      </c>
      <c r="F187" s="81">
        <v>75</v>
      </c>
      <c r="G187" s="34">
        <f>IF(F191=0, "-", F187/F191)</f>
        <v>0.56818181818181823</v>
      </c>
      <c r="H187" s="65">
        <v>69</v>
      </c>
      <c r="I187" s="9">
        <f>IF(H191=0, "-", H187/H191)</f>
        <v>0.41566265060240964</v>
      </c>
      <c r="J187" s="8">
        <f>IF(D187=0, "-", IF((B187-D187)/D187&lt;10, (B187-D187)/D187, "&gt;999%"))</f>
        <v>0.22222222222222221</v>
      </c>
      <c r="K187" s="9">
        <f>IF(H187=0, "-", IF((F187-H187)/H187&lt;10, (F187-H187)/H187, "&gt;999%"))</f>
        <v>8.6956521739130432E-2</v>
      </c>
    </row>
    <row r="188" spans="1:11" x14ac:dyDescent="0.2">
      <c r="A188" s="7" t="s">
        <v>307</v>
      </c>
      <c r="B188" s="65">
        <v>2</v>
      </c>
      <c r="C188" s="34">
        <f>IF(B191=0, "-", B188/B191)</f>
        <v>0.1</v>
      </c>
      <c r="D188" s="65">
        <v>0</v>
      </c>
      <c r="E188" s="9">
        <f>IF(D191=0, "-", D188/D191)</f>
        <v>0</v>
      </c>
      <c r="F188" s="81">
        <v>15</v>
      </c>
      <c r="G188" s="34">
        <f>IF(F191=0, "-", F188/F191)</f>
        <v>0.11363636363636363</v>
      </c>
      <c r="H188" s="65">
        <v>18</v>
      </c>
      <c r="I188" s="9">
        <f>IF(H191=0, "-", H188/H191)</f>
        <v>0.10843373493975904</v>
      </c>
      <c r="J188" s="8" t="str">
        <f>IF(D188=0, "-", IF((B188-D188)/D188&lt;10, (B188-D188)/D188, "&gt;999%"))</f>
        <v>-</v>
      </c>
      <c r="K188" s="9">
        <f>IF(H188=0, "-", IF((F188-H188)/H188&lt;10, (F188-H188)/H188, "&gt;999%"))</f>
        <v>-0.16666666666666666</v>
      </c>
    </row>
    <row r="189" spans="1:11" x14ac:dyDescent="0.2">
      <c r="A189" s="7" t="s">
        <v>308</v>
      </c>
      <c r="B189" s="65">
        <v>4</v>
      </c>
      <c r="C189" s="34">
        <f>IF(B191=0, "-", B189/B191)</f>
        <v>0.2</v>
      </c>
      <c r="D189" s="65">
        <v>1</v>
      </c>
      <c r="E189" s="9">
        <f>IF(D191=0, "-", D189/D191)</f>
        <v>5.5555555555555552E-2</v>
      </c>
      <c r="F189" s="81">
        <v>16</v>
      </c>
      <c r="G189" s="34">
        <f>IF(F191=0, "-", F189/F191)</f>
        <v>0.12121212121212122</v>
      </c>
      <c r="H189" s="65">
        <v>42</v>
      </c>
      <c r="I189" s="9">
        <f>IF(H191=0, "-", H189/H191)</f>
        <v>0.25301204819277107</v>
      </c>
      <c r="J189" s="8">
        <f>IF(D189=0, "-", IF((B189-D189)/D189&lt;10, (B189-D189)/D189, "&gt;999%"))</f>
        <v>3</v>
      </c>
      <c r="K189" s="9">
        <f>IF(H189=0, "-", IF((F189-H189)/H189&lt;10, (F189-H189)/H189, "&gt;999%"))</f>
        <v>-0.61904761904761907</v>
      </c>
    </row>
    <row r="190" spans="1:11" x14ac:dyDescent="0.2">
      <c r="A190" s="2"/>
      <c r="B190" s="68"/>
      <c r="C190" s="33"/>
      <c r="D190" s="68"/>
      <c r="E190" s="6"/>
      <c r="F190" s="82"/>
      <c r="G190" s="33"/>
      <c r="H190" s="68"/>
      <c r="I190" s="6"/>
      <c r="J190" s="5"/>
      <c r="K190" s="6"/>
    </row>
    <row r="191" spans="1:11" s="43" customFormat="1" x14ac:dyDescent="0.2">
      <c r="A191" s="162" t="s">
        <v>581</v>
      </c>
      <c r="B191" s="71">
        <f>SUM(B185:B190)</f>
        <v>20</v>
      </c>
      <c r="C191" s="40">
        <f>B191/32027</f>
        <v>6.2447310082118209E-4</v>
      </c>
      <c r="D191" s="71">
        <f>SUM(D185:D190)</f>
        <v>18</v>
      </c>
      <c r="E191" s="41">
        <f>D191/34633</f>
        <v>5.1973551237259261E-4</v>
      </c>
      <c r="F191" s="77">
        <f>SUM(F185:F190)</f>
        <v>132</v>
      </c>
      <c r="G191" s="42">
        <f>F191/169835</f>
        <v>7.7722495363146587E-4</v>
      </c>
      <c r="H191" s="71">
        <f>SUM(H185:H190)</f>
        <v>166</v>
      </c>
      <c r="I191" s="41">
        <f>H191/181900</f>
        <v>9.1258933479934027E-4</v>
      </c>
      <c r="J191" s="37">
        <f>IF(D191=0, "-", IF((B191-D191)/D191&lt;10, (B191-D191)/D191, "&gt;999%"))</f>
        <v>0.1111111111111111</v>
      </c>
      <c r="K191" s="38">
        <f>IF(H191=0, "-", IF((F191-H191)/H191&lt;10, (F191-H191)/H191, "&gt;999%"))</f>
        <v>-0.20481927710843373</v>
      </c>
    </row>
    <row r="192" spans="1:11" x14ac:dyDescent="0.2">
      <c r="B192" s="83"/>
      <c r="D192" s="83"/>
      <c r="F192" s="83"/>
      <c r="H192" s="83"/>
    </row>
    <row r="193" spans="1:11" s="43" customFormat="1" x14ac:dyDescent="0.2">
      <c r="A193" s="162" t="s">
        <v>580</v>
      </c>
      <c r="B193" s="71">
        <v>428</v>
      </c>
      <c r="C193" s="40">
        <f>B193/32027</f>
        <v>1.3363724357573298E-2</v>
      </c>
      <c r="D193" s="71">
        <v>311</v>
      </c>
      <c r="E193" s="41">
        <f>D193/34633</f>
        <v>8.9798746859931274E-3</v>
      </c>
      <c r="F193" s="77">
        <v>2063</v>
      </c>
      <c r="G193" s="42">
        <f>F193/169835</f>
        <v>1.2147083934406925E-2</v>
      </c>
      <c r="H193" s="71">
        <v>2294</v>
      </c>
      <c r="I193" s="41">
        <f>H193/181900</f>
        <v>1.2611324903793294E-2</v>
      </c>
      <c r="J193" s="37">
        <f>IF(D193=0, "-", IF((B193-D193)/D193&lt;10, (B193-D193)/D193, "&gt;999%"))</f>
        <v>0.3762057877813505</v>
      </c>
      <c r="K193" s="38">
        <f>IF(H193=0, "-", IF((F193-H193)/H193&lt;10, (F193-H193)/H193, "&gt;999%"))</f>
        <v>-0.1006974716652136</v>
      </c>
    </row>
    <row r="194" spans="1:11" x14ac:dyDescent="0.2">
      <c r="B194" s="83"/>
      <c r="D194" s="83"/>
      <c r="F194" s="83"/>
      <c r="H194" s="83"/>
    </row>
    <row r="195" spans="1:11" ht="15.75" x14ac:dyDescent="0.25">
      <c r="A195" s="164" t="s">
        <v>118</v>
      </c>
      <c r="B195" s="196" t="s">
        <v>1</v>
      </c>
      <c r="C195" s="200"/>
      <c r="D195" s="200"/>
      <c r="E195" s="197"/>
      <c r="F195" s="196" t="s">
        <v>14</v>
      </c>
      <c r="G195" s="200"/>
      <c r="H195" s="200"/>
      <c r="I195" s="197"/>
      <c r="J195" s="196" t="s">
        <v>15</v>
      </c>
      <c r="K195" s="197"/>
    </row>
    <row r="196" spans="1:11" x14ac:dyDescent="0.2">
      <c r="A196" s="22"/>
      <c r="B196" s="196">
        <f>VALUE(RIGHT($B$2, 4))</f>
        <v>2022</v>
      </c>
      <c r="C196" s="197"/>
      <c r="D196" s="196">
        <f>B196-1</f>
        <v>2021</v>
      </c>
      <c r="E196" s="204"/>
      <c r="F196" s="196">
        <f>B196</f>
        <v>2022</v>
      </c>
      <c r="G196" s="204"/>
      <c r="H196" s="196">
        <f>D196</f>
        <v>2021</v>
      </c>
      <c r="I196" s="204"/>
      <c r="J196" s="140" t="s">
        <v>4</v>
      </c>
      <c r="K196" s="141" t="s">
        <v>2</v>
      </c>
    </row>
    <row r="197" spans="1:11" x14ac:dyDescent="0.2">
      <c r="A197" s="163" t="s">
        <v>148</v>
      </c>
      <c r="B197" s="61" t="s">
        <v>12</v>
      </c>
      <c r="C197" s="62" t="s">
        <v>13</v>
      </c>
      <c r="D197" s="61" t="s">
        <v>12</v>
      </c>
      <c r="E197" s="63" t="s">
        <v>13</v>
      </c>
      <c r="F197" s="62" t="s">
        <v>12</v>
      </c>
      <c r="G197" s="62" t="s">
        <v>13</v>
      </c>
      <c r="H197" s="61" t="s">
        <v>12</v>
      </c>
      <c r="I197" s="63" t="s">
        <v>13</v>
      </c>
      <c r="J197" s="61"/>
      <c r="K197" s="63"/>
    </row>
    <row r="198" spans="1:11" x14ac:dyDescent="0.2">
      <c r="A198" s="7" t="s">
        <v>309</v>
      </c>
      <c r="B198" s="65">
        <v>0</v>
      </c>
      <c r="C198" s="34">
        <f>IF(B208=0, "-", B198/B208)</f>
        <v>0</v>
      </c>
      <c r="D198" s="65">
        <v>0</v>
      </c>
      <c r="E198" s="9">
        <f>IF(D208=0, "-", D198/D208)</f>
        <v>0</v>
      </c>
      <c r="F198" s="81">
        <v>0</v>
      </c>
      <c r="G198" s="34">
        <f>IF(F208=0, "-", F198/F208)</f>
        <v>0</v>
      </c>
      <c r="H198" s="65">
        <v>1</v>
      </c>
      <c r="I198" s="9">
        <f>IF(H208=0, "-", H198/H208)</f>
        <v>9.813542688910696E-4</v>
      </c>
      <c r="J198" s="8" t="str">
        <f t="shared" ref="J198:J206" si="16">IF(D198=0, "-", IF((B198-D198)/D198&lt;10, (B198-D198)/D198, "&gt;999%"))</f>
        <v>-</v>
      </c>
      <c r="K198" s="9">
        <f t="shared" ref="K198:K206" si="17">IF(H198=0, "-", IF((F198-H198)/H198&lt;10, (F198-H198)/H198, "&gt;999%"))</f>
        <v>-1</v>
      </c>
    </row>
    <row r="199" spans="1:11" x14ac:dyDescent="0.2">
      <c r="A199" s="7" t="s">
        <v>310</v>
      </c>
      <c r="B199" s="65">
        <v>9</v>
      </c>
      <c r="C199" s="34">
        <f>IF(B208=0, "-", B199/B208)</f>
        <v>7.7586206896551727E-2</v>
      </c>
      <c r="D199" s="65">
        <v>24</v>
      </c>
      <c r="E199" s="9">
        <f>IF(D208=0, "-", D199/D208)</f>
        <v>0.12307692307692308</v>
      </c>
      <c r="F199" s="81">
        <v>91</v>
      </c>
      <c r="G199" s="34">
        <f>IF(F208=0, "-", F199/F208)</f>
        <v>0.15662650602409639</v>
      </c>
      <c r="H199" s="65">
        <v>139</v>
      </c>
      <c r="I199" s="9">
        <f>IF(H208=0, "-", H199/H208)</f>
        <v>0.13640824337585869</v>
      </c>
      <c r="J199" s="8">
        <f t="shared" si="16"/>
        <v>-0.625</v>
      </c>
      <c r="K199" s="9">
        <f t="shared" si="17"/>
        <v>-0.34532374100719426</v>
      </c>
    </row>
    <row r="200" spans="1:11" x14ac:dyDescent="0.2">
      <c r="A200" s="7" t="s">
        <v>311</v>
      </c>
      <c r="B200" s="65">
        <v>63</v>
      </c>
      <c r="C200" s="34">
        <f>IF(B208=0, "-", B200/B208)</f>
        <v>0.5431034482758621</v>
      </c>
      <c r="D200" s="65">
        <v>117</v>
      </c>
      <c r="E200" s="9">
        <f>IF(D208=0, "-", D200/D208)</f>
        <v>0.6</v>
      </c>
      <c r="F200" s="81">
        <v>209</v>
      </c>
      <c r="G200" s="34">
        <f>IF(F208=0, "-", F200/F208)</f>
        <v>0.35972461273666095</v>
      </c>
      <c r="H200" s="65">
        <v>472</v>
      </c>
      <c r="I200" s="9">
        <f>IF(H208=0, "-", H200/H208)</f>
        <v>0.46319921491658489</v>
      </c>
      <c r="J200" s="8">
        <f t="shared" si="16"/>
        <v>-0.46153846153846156</v>
      </c>
      <c r="K200" s="9">
        <f t="shared" si="17"/>
        <v>-0.55720338983050843</v>
      </c>
    </row>
    <row r="201" spans="1:11" x14ac:dyDescent="0.2">
      <c r="A201" s="7" t="s">
        <v>312</v>
      </c>
      <c r="B201" s="65">
        <v>0</v>
      </c>
      <c r="C201" s="34">
        <f>IF(B208=0, "-", B201/B208)</f>
        <v>0</v>
      </c>
      <c r="D201" s="65">
        <v>0</v>
      </c>
      <c r="E201" s="9">
        <f>IF(D208=0, "-", D201/D208)</f>
        <v>0</v>
      </c>
      <c r="F201" s="81">
        <v>0</v>
      </c>
      <c r="G201" s="34">
        <f>IF(F208=0, "-", F201/F208)</f>
        <v>0</v>
      </c>
      <c r="H201" s="65">
        <v>35</v>
      </c>
      <c r="I201" s="9">
        <f>IF(H208=0, "-", H201/H208)</f>
        <v>3.4347399411187439E-2</v>
      </c>
      <c r="J201" s="8" t="str">
        <f t="shared" si="16"/>
        <v>-</v>
      </c>
      <c r="K201" s="9">
        <f t="shared" si="17"/>
        <v>-1</v>
      </c>
    </row>
    <row r="202" spans="1:11" x14ac:dyDescent="0.2">
      <c r="A202" s="7" t="s">
        <v>313</v>
      </c>
      <c r="B202" s="65">
        <v>10</v>
      </c>
      <c r="C202" s="34">
        <f>IF(B208=0, "-", B202/B208)</f>
        <v>8.6206896551724144E-2</v>
      </c>
      <c r="D202" s="65">
        <v>32</v>
      </c>
      <c r="E202" s="9">
        <f>IF(D208=0, "-", D202/D208)</f>
        <v>0.1641025641025641</v>
      </c>
      <c r="F202" s="81">
        <v>61</v>
      </c>
      <c r="G202" s="34">
        <f>IF(F208=0, "-", F202/F208)</f>
        <v>0.10499139414802065</v>
      </c>
      <c r="H202" s="65">
        <v>136</v>
      </c>
      <c r="I202" s="9">
        <f>IF(H208=0, "-", H202/H208)</f>
        <v>0.13346418056918546</v>
      </c>
      <c r="J202" s="8">
        <f t="shared" si="16"/>
        <v>-0.6875</v>
      </c>
      <c r="K202" s="9">
        <f t="shared" si="17"/>
        <v>-0.55147058823529416</v>
      </c>
    </row>
    <row r="203" spans="1:11" x14ac:dyDescent="0.2">
      <c r="A203" s="7" t="s">
        <v>314</v>
      </c>
      <c r="B203" s="65">
        <v>8</v>
      </c>
      <c r="C203" s="34">
        <f>IF(B208=0, "-", B203/B208)</f>
        <v>6.8965517241379309E-2</v>
      </c>
      <c r="D203" s="65">
        <v>15</v>
      </c>
      <c r="E203" s="9">
        <f>IF(D208=0, "-", D203/D208)</f>
        <v>7.6923076923076927E-2</v>
      </c>
      <c r="F203" s="81">
        <v>48</v>
      </c>
      <c r="G203" s="34">
        <f>IF(F208=0, "-", F203/F208)</f>
        <v>8.2616179001721177E-2</v>
      </c>
      <c r="H203" s="65">
        <v>44</v>
      </c>
      <c r="I203" s="9">
        <f>IF(H208=0, "-", H203/H208)</f>
        <v>4.3179587831207067E-2</v>
      </c>
      <c r="J203" s="8">
        <f t="shared" si="16"/>
        <v>-0.46666666666666667</v>
      </c>
      <c r="K203" s="9">
        <f t="shared" si="17"/>
        <v>9.0909090909090912E-2</v>
      </c>
    </row>
    <row r="204" spans="1:11" x14ac:dyDescent="0.2">
      <c r="A204" s="7" t="s">
        <v>315</v>
      </c>
      <c r="B204" s="65">
        <v>0</v>
      </c>
      <c r="C204" s="34">
        <f>IF(B208=0, "-", B204/B208)</f>
        <v>0</v>
      </c>
      <c r="D204" s="65">
        <v>3</v>
      </c>
      <c r="E204" s="9">
        <f>IF(D208=0, "-", D204/D208)</f>
        <v>1.5384615384615385E-2</v>
      </c>
      <c r="F204" s="81">
        <v>2</v>
      </c>
      <c r="G204" s="34">
        <f>IF(F208=0, "-", F204/F208)</f>
        <v>3.4423407917383822E-3</v>
      </c>
      <c r="H204" s="65">
        <v>26</v>
      </c>
      <c r="I204" s="9">
        <f>IF(H208=0, "-", H204/H208)</f>
        <v>2.5515210991167811E-2</v>
      </c>
      <c r="J204" s="8">
        <f t="shared" si="16"/>
        <v>-1</v>
      </c>
      <c r="K204" s="9">
        <f t="shared" si="17"/>
        <v>-0.92307692307692313</v>
      </c>
    </row>
    <row r="205" spans="1:11" x14ac:dyDescent="0.2">
      <c r="A205" s="7" t="s">
        <v>316</v>
      </c>
      <c r="B205" s="65">
        <v>26</v>
      </c>
      <c r="C205" s="34">
        <f>IF(B208=0, "-", B205/B208)</f>
        <v>0.22413793103448276</v>
      </c>
      <c r="D205" s="65">
        <v>2</v>
      </c>
      <c r="E205" s="9">
        <f>IF(D208=0, "-", D205/D208)</f>
        <v>1.0256410256410256E-2</v>
      </c>
      <c r="F205" s="81">
        <v>169</v>
      </c>
      <c r="G205" s="34">
        <f>IF(F208=0, "-", F205/F208)</f>
        <v>0.2908777969018933</v>
      </c>
      <c r="H205" s="65">
        <v>92</v>
      </c>
      <c r="I205" s="9">
        <f>IF(H208=0, "-", H205/H208)</f>
        <v>9.0284592737978411E-2</v>
      </c>
      <c r="J205" s="8" t="str">
        <f t="shared" si="16"/>
        <v>&gt;999%</v>
      </c>
      <c r="K205" s="9">
        <f t="shared" si="17"/>
        <v>0.83695652173913049</v>
      </c>
    </row>
    <row r="206" spans="1:11" x14ac:dyDescent="0.2">
      <c r="A206" s="7" t="s">
        <v>317</v>
      </c>
      <c r="B206" s="65">
        <v>0</v>
      </c>
      <c r="C206" s="34">
        <f>IF(B208=0, "-", B206/B208)</f>
        <v>0</v>
      </c>
      <c r="D206" s="65">
        <v>2</v>
      </c>
      <c r="E206" s="9">
        <f>IF(D208=0, "-", D206/D208)</f>
        <v>1.0256410256410256E-2</v>
      </c>
      <c r="F206" s="81">
        <v>1</v>
      </c>
      <c r="G206" s="34">
        <f>IF(F208=0, "-", F206/F208)</f>
        <v>1.7211703958691911E-3</v>
      </c>
      <c r="H206" s="65">
        <v>74</v>
      </c>
      <c r="I206" s="9">
        <f>IF(H208=0, "-", H206/H208)</f>
        <v>7.2620215897939155E-2</v>
      </c>
      <c r="J206" s="8">
        <f t="shared" si="16"/>
        <v>-1</v>
      </c>
      <c r="K206" s="9">
        <f t="shared" si="17"/>
        <v>-0.98648648648648651</v>
      </c>
    </row>
    <row r="207" spans="1:11" x14ac:dyDescent="0.2">
      <c r="A207" s="2"/>
      <c r="B207" s="68"/>
      <c r="C207" s="33"/>
      <c r="D207" s="68"/>
      <c r="E207" s="6"/>
      <c r="F207" s="82"/>
      <c r="G207" s="33"/>
      <c r="H207" s="68"/>
      <c r="I207" s="6"/>
      <c r="J207" s="5"/>
      <c r="K207" s="6"/>
    </row>
    <row r="208" spans="1:11" s="43" customFormat="1" x14ac:dyDescent="0.2">
      <c r="A208" s="162" t="s">
        <v>579</v>
      </c>
      <c r="B208" s="71">
        <f>SUM(B198:B207)</f>
        <v>116</v>
      </c>
      <c r="C208" s="40">
        <f>B208/32027</f>
        <v>3.6219439847628562E-3</v>
      </c>
      <c r="D208" s="71">
        <f>SUM(D198:D207)</f>
        <v>195</v>
      </c>
      <c r="E208" s="41">
        <f>D208/34633</f>
        <v>5.6304680507030863E-3</v>
      </c>
      <c r="F208" s="77">
        <f>SUM(F198:F207)</f>
        <v>581</v>
      </c>
      <c r="G208" s="42">
        <f>F208/169835</f>
        <v>3.420967409544558E-3</v>
      </c>
      <c r="H208" s="71">
        <f>SUM(H198:H207)</f>
        <v>1019</v>
      </c>
      <c r="I208" s="41">
        <f>H208/181900</f>
        <v>5.6019791094007697E-3</v>
      </c>
      <c r="J208" s="37">
        <f>IF(D208=0, "-", IF((B208-D208)/D208&lt;10, (B208-D208)/D208, "&gt;999%"))</f>
        <v>-0.40512820512820513</v>
      </c>
      <c r="K208" s="38">
        <f>IF(H208=0, "-", IF((F208-H208)/H208&lt;10, (F208-H208)/H208, "&gt;999%"))</f>
        <v>-0.42983316977428854</v>
      </c>
    </row>
    <row r="209" spans="1:11" x14ac:dyDescent="0.2">
      <c r="B209" s="83"/>
      <c r="D209" s="83"/>
      <c r="F209" s="83"/>
      <c r="H209" s="83"/>
    </row>
    <row r="210" spans="1:11" x14ac:dyDescent="0.2">
      <c r="A210" s="163" t="s">
        <v>149</v>
      </c>
      <c r="B210" s="61" t="s">
        <v>12</v>
      </c>
      <c r="C210" s="62" t="s">
        <v>13</v>
      </c>
      <c r="D210" s="61" t="s">
        <v>12</v>
      </c>
      <c r="E210" s="63" t="s">
        <v>13</v>
      </c>
      <c r="F210" s="62" t="s">
        <v>12</v>
      </c>
      <c r="G210" s="62" t="s">
        <v>13</v>
      </c>
      <c r="H210" s="61" t="s">
        <v>12</v>
      </c>
      <c r="I210" s="63" t="s">
        <v>13</v>
      </c>
      <c r="J210" s="61"/>
      <c r="K210" s="63"/>
    </row>
    <row r="211" spans="1:11" x14ac:dyDescent="0.2">
      <c r="A211" s="7" t="s">
        <v>318</v>
      </c>
      <c r="B211" s="65">
        <v>0</v>
      </c>
      <c r="C211" s="34">
        <f>IF(B229=0, "-", B211/B229)</f>
        <v>0</v>
      </c>
      <c r="D211" s="65">
        <v>0</v>
      </c>
      <c r="E211" s="9">
        <f>IF(D229=0, "-", D211/D229)</f>
        <v>0</v>
      </c>
      <c r="F211" s="81">
        <v>1</v>
      </c>
      <c r="G211" s="34">
        <f>IF(F229=0, "-", F211/F229)</f>
        <v>1.8726591760299626E-3</v>
      </c>
      <c r="H211" s="65">
        <v>1</v>
      </c>
      <c r="I211" s="9">
        <f>IF(H229=0, "-", H211/H229)</f>
        <v>1.3140604467805519E-3</v>
      </c>
      <c r="J211" s="8" t="str">
        <f t="shared" ref="J211:J227" si="18">IF(D211=0, "-", IF((B211-D211)/D211&lt;10, (B211-D211)/D211, "&gt;999%"))</f>
        <v>-</v>
      </c>
      <c r="K211" s="9">
        <f t="shared" ref="K211:K227" si="19">IF(H211=0, "-", IF((F211-H211)/H211&lt;10, (F211-H211)/H211, "&gt;999%"))</f>
        <v>0</v>
      </c>
    </row>
    <row r="212" spans="1:11" x14ac:dyDescent="0.2">
      <c r="A212" s="7" t="s">
        <v>319</v>
      </c>
      <c r="B212" s="65">
        <v>6</v>
      </c>
      <c r="C212" s="34">
        <f>IF(B229=0, "-", B212/B229)</f>
        <v>5.128205128205128E-2</v>
      </c>
      <c r="D212" s="65">
        <v>15</v>
      </c>
      <c r="E212" s="9">
        <f>IF(D229=0, "-", D212/D229)</f>
        <v>0.10204081632653061</v>
      </c>
      <c r="F212" s="81">
        <v>44</v>
      </c>
      <c r="G212" s="34">
        <f>IF(F229=0, "-", F212/F229)</f>
        <v>8.2397003745318345E-2</v>
      </c>
      <c r="H212" s="65">
        <v>76</v>
      </c>
      <c r="I212" s="9">
        <f>IF(H229=0, "-", H212/H229)</f>
        <v>9.9868593955321938E-2</v>
      </c>
      <c r="J212" s="8">
        <f t="shared" si="18"/>
        <v>-0.6</v>
      </c>
      <c r="K212" s="9">
        <f t="shared" si="19"/>
        <v>-0.42105263157894735</v>
      </c>
    </row>
    <row r="213" spans="1:11" x14ac:dyDescent="0.2">
      <c r="A213" s="7" t="s">
        <v>320</v>
      </c>
      <c r="B213" s="65">
        <v>6</v>
      </c>
      <c r="C213" s="34">
        <f>IF(B229=0, "-", B213/B229)</f>
        <v>5.128205128205128E-2</v>
      </c>
      <c r="D213" s="65">
        <v>4</v>
      </c>
      <c r="E213" s="9">
        <f>IF(D229=0, "-", D213/D229)</f>
        <v>2.7210884353741496E-2</v>
      </c>
      <c r="F213" s="81">
        <v>15</v>
      </c>
      <c r="G213" s="34">
        <f>IF(F229=0, "-", F213/F229)</f>
        <v>2.8089887640449437E-2</v>
      </c>
      <c r="H213" s="65">
        <v>11</v>
      </c>
      <c r="I213" s="9">
        <f>IF(H229=0, "-", H213/H229)</f>
        <v>1.4454664914586071E-2</v>
      </c>
      <c r="J213" s="8">
        <f t="shared" si="18"/>
        <v>0.5</v>
      </c>
      <c r="K213" s="9">
        <f t="shared" si="19"/>
        <v>0.36363636363636365</v>
      </c>
    </row>
    <row r="214" spans="1:11" x14ac:dyDescent="0.2">
      <c r="A214" s="7" t="s">
        <v>321</v>
      </c>
      <c r="B214" s="65">
        <v>36</v>
      </c>
      <c r="C214" s="34">
        <f>IF(B229=0, "-", B214/B229)</f>
        <v>0.30769230769230771</v>
      </c>
      <c r="D214" s="65">
        <v>58</v>
      </c>
      <c r="E214" s="9">
        <f>IF(D229=0, "-", D214/D229)</f>
        <v>0.39455782312925169</v>
      </c>
      <c r="F214" s="81">
        <v>185</v>
      </c>
      <c r="G214" s="34">
        <f>IF(F229=0, "-", F214/F229)</f>
        <v>0.34644194756554308</v>
      </c>
      <c r="H214" s="65">
        <v>216</v>
      </c>
      <c r="I214" s="9">
        <f>IF(H229=0, "-", H214/H229)</f>
        <v>0.28383705650459923</v>
      </c>
      <c r="J214" s="8">
        <f t="shared" si="18"/>
        <v>-0.37931034482758619</v>
      </c>
      <c r="K214" s="9">
        <f t="shared" si="19"/>
        <v>-0.14351851851851852</v>
      </c>
    </row>
    <row r="215" spans="1:11" x14ac:dyDescent="0.2">
      <c r="A215" s="7" t="s">
        <v>322</v>
      </c>
      <c r="B215" s="65">
        <v>1</v>
      </c>
      <c r="C215" s="34">
        <f>IF(B229=0, "-", B215/B229)</f>
        <v>8.5470085470085479E-3</v>
      </c>
      <c r="D215" s="65">
        <v>2</v>
      </c>
      <c r="E215" s="9">
        <f>IF(D229=0, "-", D215/D229)</f>
        <v>1.3605442176870748E-2</v>
      </c>
      <c r="F215" s="81">
        <v>13</v>
      </c>
      <c r="G215" s="34">
        <f>IF(F229=0, "-", F215/F229)</f>
        <v>2.4344569288389514E-2</v>
      </c>
      <c r="H215" s="65">
        <v>12</v>
      </c>
      <c r="I215" s="9">
        <f>IF(H229=0, "-", H215/H229)</f>
        <v>1.5768725361366621E-2</v>
      </c>
      <c r="J215" s="8">
        <f t="shared" si="18"/>
        <v>-0.5</v>
      </c>
      <c r="K215" s="9">
        <f t="shared" si="19"/>
        <v>8.3333333333333329E-2</v>
      </c>
    </row>
    <row r="216" spans="1:11" x14ac:dyDescent="0.2">
      <c r="A216" s="7" t="s">
        <v>323</v>
      </c>
      <c r="B216" s="65">
        <v>6</v>
      </c>
      <c r="C216" s="34">
        <f>IF(B229=0, "-", B216/B229)</f>
        <v>5.128205128205128E-2</v>
      </c>
      <c r="D216" s="65">
        <v>0</v>
      </c>
      <c r="E216" s="9">
        <f>IF(D229=0, "-", D216/D229)</f>
        <v>0</v>
      </c>
      <c r="F216" s="81">
        <v>33</v>
      </c>
      <c r="G216" s="34">
        <f>IF(F229=0, "-", F216/F229)</f>
        <v>6.1797752808988762E-2</v>
      </c>
      <c r="H216" s="65">
        <v>0</v>
      </c>
      <c r="I216" s="9">
        <f>IF(H229=0, "-", H216/H229)</f>
        <v>0</v>
      </c>
      <c r="J216" s="8" t="str">
        <f t="shared" si="18"/>
        <v>-</v>
      </c>
      <c r="K216" s="9" t="str">
        <f t="shared" si="19"/>
        <v>-</v>
      </c>
    </row>
    <row r="217" spans="1:11" x14ac:dyDescent="0.2">
      <c r="A217" s="7" t="s">
        <v>324</v>
      </c>
      <c r="B217" s="65">
        <v>2</v>
      </c>
      <c r="C217" s="34">
        <f>IF(B229=0, "-", B217/B229)</f>
        <v>1.7094017094017096E-2</v>
      </c>
      <c r="D217" s="65">
        <v>4</v>
      </c>
      <c r="E217" s="9">
        <f>IF(D229=0, "-", D217/D229)</f>
        <v>2.7210884353741496E-2</v>
      </c>
      <c r="F217" s="81">
        <v>5</v>
      </c>
      <c r="G217" s="34">
        <f>IF(F229=0, "-", F217/F229)</f>
        <v>9.3632958801498131E-3</v>
      </c>
      <c r="H217" s="65">
        <v>14</v>
      </c>
      <c r="I217" s="9">
        <f>IF(H229=0, "-", H217/H229)</f>
        <v>1.8396846254927726E-2</v>
      </c>
      <c r="J217" s="8">
        <f t="shared" si="18"/>
        <v>-0.5</v>
      </c>
      <c r="K217" s="9">
        <f t="shared" si="19"/>
        <v>-0.6428571428571429</v>
      </c>
    </row>
    <row r="218" spans="1:11" x14ac:dyDescent="0.2">
      <c r="A218" s="7" t="s">
        <v>325</v>
      </c>
      <c r="B218" s="65">
        <v>3</v>
      </c>
      <c r="C218" s="34">
        <f>IF(B229=0, "-", B218/B229)</f>
        <v>2.564102564102564E-2</v>
      </c>
      <c r="D218" s="65">
        <v>0</v>
      </c>
      <c r="E218" s="9">
        <f>IF(D229=0, "-", D218/D229)</f>
        <v>0</v>
      </c>
      <c r="F218" s="81">
        <v>10</v>
      </c>
      <c r="G218" s="34">
        <f>IF(F229=0, "-", F218/F229)</f>
        <v>1.8726591760299626E-2</v>
      </c>
      <c r="H218" s="65">
        <v>8</v>
      </c>
      <c r="I218" s="9">
        <f>IF(H229=0, "-", H218/H229)</f>
        <v>1.0512483574244415E-2</v>
      </c>
      <c r="J218" s="8" t="str">
        <f t="shared" si="18"/>
        <v>-</v>
      </c>
      <c r="K218" s="9">
        <f t="shared" si="19"/>
        <v>0.25</v>
      </c>
    </row>
    <row r="219" spans="1:11" x14ac:dyDescent="0.2">
      <c r="A219" s="7" t="s">
        <v>326</v>
      </c>
      <c r="B219" s="65">
        <v>0</v>
      </c>
      <c r="C219" s="34">
        <f>IF(B229=0, "-", B219/B229)</f>
        <v>0</v>
      </c>
      <c r="D219" s="65">
        <v>4</v>
      </c>
      <c r="E219" s="9">
        <f>IF(D229=0, "-", D219/D229)</f>
        <v>2.7210884353741496E-2</v>
      </c>
      <c r="F219" s="81">
        <v>4</v>
      </c>
      <c r="G219" s="34">
        <f>IF(F229=0, "-", F219/F229)</f>
        <v>7.4906367041198503E-3</v>
      </c>
      <c r="H219" s="65">
        <v>29</v>
      </c>
      <c r="I219" s="9">
        <f>IF(H229=0, "-", H219/H229)</f>
        <v>3.8107752956636008E-2</v>
      </c>
      <c r="J219" s="8">
        <f t="shared" si="18"/>
        <v>-1</v>
      </c>
      <c r="K219" s="9">
        <f t="shared" si="19"/>
        <v>-0.86206896551724133</v>
      </c>
    </row>
    <row r="220" spans="1:11" x14ac:dyDescent="0.2">
      <c r="A220" s="7" t="s">
        <v>327</v>
      </c>
      <c r="B220" s="65">
        <v>0</v>
      </c>
      <c r="C220" s="34">
        <f>IF(B229=0, "-", B220/B229)</f>
        <v>0</v>
      </c>
      <c r="D220" s="65">
        <v>0</v>
      </c>
      <c r="E220" s="9">
        <f>IF(D229=0, "-", D220/D229)</f>
        <v>0</v>
      </c>
      <c r="F220" s="81">
        <v>4</v>
      </c>
      <c r="G220" s="34">
        <f>IF(F229=0, "-", F220/F229)</f>
        <v>7.4906367041198503E-3</v>
      </c>
      <c r="H220" s="65">
        <v>1</v>
      </c>
      <c r="I220" s="9">
        <f>IF(H229=0, "-", H220/H229)</f>
        <v>1.3140604467805519E-3</v>
      </c>
      <c r="J220" s="8" t="str">
        <f t="shared" si="18"/>
        <v>-</v>
      </c>
      <c r="K220" s="9">
        <f t="shared" si="19"/>
        <v>3</v>
      </c>
    </row>
    <row r="221" spans="1:11" x14ac:dyDescent="0.2">
      <c r="A221" s="7" t="s">
        <v>328</v>
      </c>
      <c r="B221" s="65">
        <v>0</v>
      </c>
      <c r="C221" s="34">
        <f>IF(B229=0, "-", B221/B229)</f>
        <v>0</v>
      </c>
      <c r="D221" s="65">
        <v>0</v>
      </c>
      <c r="E221" s="9">
        <f>IF(D229=0, "-", D221/D229)</f>
        <v>0</v>
      </c>
      <c r="F221" s="81">
        <v>0</v>
      </c>
      <c r="G221" s="34">
        <f>IF(F229=0, "-", F221/F229)</f>
        <v>0</v>
      </c>
      <c r="H221" s="65">
        <v>1</v>
      </c>
      <c r="I221" s="9">
        <f>IF(H229=0, "-", H221/H229)</f>
        <v>1.3140604467805519E-3</v>
      </c>
      <c r="J221" s="8" t="str">
        <f t="shared" si="18"/>
        <v>-</v>
      </c>
      <c r="K221" s="9">
        <f t="shared" si="19"/>
        <v>-1</v>
      </c>
    </row>
    <row r="222" spans="1:11" x14ac:dyDescent="0.2">
      <c r="A222" s="7" t="s">
        <v>329</v>
      </c>
      <c r="B222" s="65">
        <v>0</v>
      </c>
      <c r="C222" s="34">
        <f>IF(B229=0, "-", B222/B229)</f>
        <v>0</v>
      </c>
      <c r="D222" s="65">
        <v>1</v>
      </c>
      <c r="E222" s="9">
        <f>IF(D229=0, "-", D222/D229)</f>
        <v>6.8027210884353739E-3</v>
      </c>
      <c r="F222" s="81">
        <v>8</v>
      </c>
      <c r="G222" s="34">
        <f>IF(F229=0, "-", F222/F229)</f>
        <v>1.4981273408239701E-2</v>
      </c>
      <c r="H222" s="65">
        <v>4</v>
      </c>
      <c r="I222" s="9">
        <f>IF(H229=0, "-", H222/H229)</f>
        <v>5.2562417871222077E-3</v>
      </c>
      <c r="J222" s="8">
        <f t="shared" si="18"/>
        <v>-1</v>
      </c>
      <c r="K222" s="9">
        <f t="shared" si="19"/>
        <v>1</v>
      </c>
    </row>
    <row r="223" spans="1:11" x14ac:dyDescent="0.2">
      <c r="A223" s="7" t="s">
        <v>330</v>
      </c>
      <c r="B223" s="65">
        <v>31</v>
      </c>
      <c r="C223" s="34">
        <f>IF(B229=0, "-", B223/B229)</f>
        <v>0.26495726495726496</v>
      </c>
      <c r="D223" s="65">
        <v>38</v>
      </c>
      <c r="E223" s="9">
        <f>IF(D229=0, "-", D223/D229)</f>
        <v>0.25850340136054423</v>
      </c>
      <c r="F223" s="81">
        <v>106</v>
      </c>
      <c r="G223" s="34">
        <f>IF(F229=0, "-", F223/F229)</f>
        <v>0.19850187265917604</v>
      </c>
      <c r="H223" s="65">
        <v>243</v>
      </c>
      <c r="I223" s="9">
        <f>IF(H229=0, "-", H223/H229)</f>
        <v>0.31931668856767409</v>
      </c>
      <c r="J223" s="8">
        <f t="shared" si="18"/>
        <v>-0.18421052631578946</v>
      </c>
      <c r="K223" s="9">
        <f t="shared" si="19"/>
        <v>-0.56378600823045266</v>
      </c>
    </row>
    <row r="224" spans="1:11" x14ac:dyDescent="0.2">
      <c r="A224" s="7" t="s">
        <v>331</v>
      </c>
      <c r="B224" s="65">
        <v>11</v>
      </c>
      <c r="C224" s="34">
        <f>IF(B229=0, "-", B224/B229)</f>
        <v>9.4017094017094016E-2</v>
      </c>
      <c r="D224" s="65">
        <v>10</v>
      </c>
      <c r="E224" s="9">
        <f>IF(D229=0, "-", D224/D229)</f>
        <v>6.8027210884353748E-2</v>
      </c>
      <c r="F224" s="81">
        <v>37</v>
      </c>
      <c r="G224" s="34">
        <f>IF(F229=0, "-", F224/F229)</f>
        <v>6.9288389513108617E-2</v>
      </c>
      <c r="H224" s="65">
        <v>64</v>
      </c>
      <c r="I224" s="9">
        <f>IF(H229=0, "-", H224/H229)</f>
        <v>8.4099868593955324E-2</v>
      </c>
      <c r="J224" s="8">
        <f t="shared" si="18"/>
        <v>0.1</v>
      </c>
      <c r="K224" s="9">
        <f t="shared" si="19"/>
        <v>-0.421875</v>
      </c>
    </row>
    <row r="225" spans="1:11" x14ac:dyDescent="0.2">
      <c r="A225" s="7" t="s">
        <v>332</v>
      </c>
      <c r="B225" s="65">
        <v>6</v>
      </c>
      <c r="C225" s="34">
        <f>IF(B229=0, "-", B225/B229)</f>
        <v>5.128205128205128E-2</v>
      </c>
      <c r="D225" s="65">
        <v>2</v>
      </c>
      <c r="E225" s="9">
        <f>IF(D229=0, "-", D225/D229)</f>
        <v>1.3605442176870748E-2</v>
      </c>
      <c r="F225" s="81">
        <v>25</v>
      </c>
      <c r="G225" s="34">
        <f>IF(F229=0, "-", F225/F229)</f>
        <v>4.6816479400749067E-2</v>
      </c>
      <c r="H225" s="65">
        <v>22</v>
      </c>
      <c r="I225" s="9">
        <f>IF(H229=0, "-", H225/H229)</f>
        <v>2.8909329829172142E-2</v>
      </c>
      <c r="J225" s="8">
        <f t="shared" si="18"/>
        <v>2</v>
      </c>
      <c r="K225" s="9">
        <f t="shared" si="19"/>
        <v>0.13636363636363635</v>
      </c>
    </row>
    <row r="226" spans="1:11" x14ac:dyDescent="0.2">
      <c r="A226" s="7" t="s">
        <v>333</v>
      </c>
      <c r="B226" s="65">
        <v>6</v>
      </c>
      <c r="C226" s="34">
        <f>IF(B229=0, "-", B226/B229)</f>
        <v>5.128205128205128E-2</v>
      </c>
      <c r="D226" s="65">
        <v>7</v>
      </c>
      <c r="E226" s="9">
        <f>IF(D229=0, "-", D226/D229)</f>
        <v>4.7619047619047616E-2</v>
      </c>
      <c r="F226" s="81">
        <v>21</v>
      </c>
      <c r="G226" s="34">
        <f>IF(F229=0, "-", F226/F229)</f>
        <v>3.9325842696629212E-2</v>
      </c>
      <c r="H226" s="65">
        <v>33</v>
      </c>
      <c r="I226" s="9">
        <f>IF(H229=0, "-", H226/H229)</f>
        <v>4.3363994743758211E-2</v>
      </c>
      <c r="J226" s="8">
        <f t="shared" si="18"/>
        <v>-0.14285714285714285</v>
      </c>
      <c r="K226" s="9">
        <f t="shared" si="19"/>
        <v>-0.36363636363636365</v>
      </c>
    </row>
    <row r="227" spans="1:11" x14ac:dyDescent="0.2">
      <c r="A227" s="7" t="s">
        <v>334</v>
      </c>
      <c r="B227" s="65">
        <v>3</v>
      </c>
      <c r="C227" s="34">
        <f>IF(B229=0, "-", B227/B229)</f>
        <v>2.564102564102564E-2</v>
      </c>
      <c r="D227" s="65">
        <v>2</v>
      </c>
      <c r="E227" s="9">
        <f>IF(D229=0, "-", D227/D229)</f>
        <v>1.3605442176870748E-2</v>
      </c>
      <c r="F227" s="81">
        <v>23</v>
      </c>
      <c r="G227" s="34">
        <f>IF(F229=0, "-", F227/F229)</f>
        <v>4.307116104868914E-2</v>
      </c>
      <c r="H227" s="65">
        <v>26</v>
      </c>
      <c r="I227" s="9">
        <f>IF(H229=0, "-", H227/H229)</f>
        <v>3.4165571616294348E-2</v>
      </c>
      <c r="J227" s="8">
        <f t="shared" si="18"/>
        <v>0.5</v>
      </c>
      <c r="K227" s="9">
        <f t="shared" si="19"/>
        <v>-0.11538461538461539</v>
      </c>
    </row>
    <row r="228" spans="1:11" x14ac:dyDescent="0.2">
      <c r="A228" s="2"/>
      <c r="B228" s="68"/>
      <c r="C228" s="33"/>
      <c r="D228" s="68"/>
      <c r="E228" s="6"/>
      <c r="F228" s="82"/>
      <c r="G228" s="33"/>
      <c r="H228" s="68"/>
      <c r="I228" s="6"/>
      <c r="J228" s="5"/>
      <c r="K228" s="6"/>
    </row>
    <row r="229" spans="1:11" s="43" customFormat="1" x14ac:dyDescent="0.2">
      <c r="A229" s="162" t="s">
        <v>578</v>
      </c>
      <c r="B229" s="71">
        <f>SUM(B211:B228)</f>
        <v>117</v>
      </c>
      <c r="C229" s="40">
        <f>B229/32027</f>
        <v>3.6531676398039153E-3</v>
      </c>
      <c r="D229" s="71">
        <f>SUM(D211:D228)</f>
        <v>147</v>
      </c>
      <c r="E229" s="41">
        <f>D229/34633</f>
        <v>4.2445066843761732E-3</v>
      </c>
      <c r="F229" s="77">
        <f>SUM(F211:F228)</f>
        <v>534</v>
      </c>
      <c r="G229" s="42">
        <f>F229/169835</f>
        <v>3.1442282215091116E-3</v>
      </c>
      <c r="H229" s="71">
        <f>SUM(H211:H228)</f>
        <v>761</v>
      </c>
      <c r="I229" s="41">
        <f>H229/181900</f>
        <v>4.183617372182518E-3</v>
      </c>
      <c r="J229" s="37">
        <f>IF(D229=0, "-", IF((B229-D229)/D229&lt;10, (B229-D229)/D229, "&gt;999%"))</f>
        <v>-0.20408163265306123</v>
      </c>
      <c r="K229" s="38">
        <f>IF(H229=0, "-", IF((F229-H229)/H229&lt;10, (F229-H229)/H229, "&gt;999%"))</f>
        <v>-0.29829172141918531</v>
      </c>
    </row>
    <row r="230" spans="1:11" x14ac:dyDescent="0.2">
      <c r="B230" s="83"/>
      <c r="D230" s="83"/>
      <c r="F230" s="83"/>
      <c r="H230" s="83"/>
    </row>
    <row r="231" spans="1:11" x14ac:dyDescent="0.2">
      <c r="A231" s="163" t="s">
        <v>150</v>
      </c>
      <c r="B231" s="61" t="s">
        <v>12</v>
      </c>
      <c r="C231" s="62" t="s">
        <v>13</v>
      </c>
      <c r="D231" s="61" t="s">
        <v>12</v>
      </c>
      <c r="E231" s="63" t="s">
        <v>13</v>
      </c>
      <c r="F231" s="62" t="s">
        <v>12</v>
      </c>
      <c r="G231" s="62" t="s">
        <v>13</v>
      </c>
      <c r="H231" s="61" t="s">
        <v>12</v>
      </c>
      <c r="I231" s="63" t="s">
        <v>13</v>
      </c>
      <c r="J231" s="61"/>
      <c r="K231" s="63"/>
    </row>
    <row r="232" spans="1:11" x14ac:dyDescent="0.2">
      <c r="A232" s="7" t="s">
        <v>335</v>
      </c>
      <c r="B232" s="65">
        <v>7</v>
      </c>
      <c r="C232" s="34">
        <f>IF(B245=0, "-", B232/B245)</f>
        <v>0.109375</v>
      </c>
      <c r="D232" s="65">
        <v>1</v>
      </c>
      <c r="E232" s="9">
        <f>IF(D245=0, "-", D232/D245)</f>
        <v>2.5000000000000001E-2</v>
      </c>
      <c r="F232" s="81">
        <v>16</v>
      </c>
      <c r="G232" s="34">
        <f>IF(F245=0, "-", F232/F245)</f>
        <v>7.6923076923076927E-2</v>
      </c>
      <c r="H232" s="65">
        <v>17</v>
      </c>
      <c r="I232" s="9">
        <f>IF(H245=0, "-", H232/H245)</f>
        <v>7.5892857142857137E-2</v>
      </c>
      <c r="J232" s="8">
        <f t="shared" ref="J232:J243" si="20">IF(D232=0, "-", IF((B232-D232)/D232&lt;10, (B232-D232)/D232, "&gt;999%"))</f>
        <v>6</v>
      </c>
      <c r="K232" s="9">
        <f t="shared" ref="K232:K243" si="21">IF(H232=0, "-", IF((F232-H232)/H232&lt;10, (F232-H232)/H232, "&gt;999%"))</f>
        <v>-5.8823529411764705E-2</v>
      </c>
    </row>
    <row r="233" spans="1:11" x14ac:dyDescent="0.2">
      <c r="A233" s="7" t="s">
        <v>336</v>
      </c>
      <c r="B233" s="65">
        <v>0</v>
      </c>
      <c r="C233" s="34">
        <f>IF(B245=0, "-", B233/B245)</f>
        <v>0</v>
      </c>
      <c r="D233" s="65">
        <v>2</v>
      </c>
      <c r="E233" s="9">
        <f>IF(D245=0, "-", D233/D245)</f>
        <v>0.05</v>
      </c>
      <c r="F233" s="81">
        <v>1</v>
      </c>
      <c r="G233" s="34">
        <f>IF(F245=0, "-", F233/F245)</f>
        <v>4.807692307692308E-3</v>
      </c>
      <c r="H233" s="65">
        <v>10</v>
      </c>
      <c r="I233" s="9">
        <f>IF(H245=0, "-", H233/H245)</f>
        <v>4.4642857142857144E-2</v>
      </c>
      <c r="J233" s="8">
        <f t="shared" si="20"/>
        <v>-1</v>
      </c>
      <c r="K233" s="9">
        <f t="shared" si="21"/>
        <v>-0.9</v>
      </c>
    </row>
    <row r="234" spans="1:11" x14ac:dyDescent="0.2">
      <c r="A234" s="7" t="s">
        <v>337</v>
      </c>
      <c r="B234" s="65">
        <v>2</v>
      </c>
      <c r="C234" s="34">
        <f>IF(B245=0, "-", B234/B245)</f>
        <v>3.125E-2</v>
      </c>
      <c r="D234" s="65">
        <v>4</v>
      </c>
      <c r="E234" s="9">
        <f>IF(D245=0, "-", D234/D245)</f>
        <v>0.1</v>
      </c>
      <c r="F234" s="81">
        <v>16</v>
      </c>
      <c r="G234" s="34">
        <f>IF(F245=0, "-", F234/F245)</f>
        <v>7.6923076923076927E-2</v>
      </c>
      <c r="H234" s="65">
        <v>20</v>
      </c>
      <c r="I234" s="9">
        <f>IF(H245=0, "-", H234/H245)</f>
        <v>8.9285714285714288E-2</v>
      </c>
      <c r="J234" s="8">
        <f t="shared" si="20"/>
        <v>-0.5</v>
      </c>
      <c r="K234" s="9">
        <f t="shared" si="21"/>
        <v>-0.2</v>
      </c>
    </row>
    <row r="235" spans="1:11" x14ac:dyDescent="0.2">
      <c r="A235" s="7" t="s">
        <v>338</v>
      </c>
      <c r="B235" s="65">
        <v>2</v>
      </c>
      <c r="C235" s="34">
        <f>IF(B245=0, "-", B235/B245)</f>
        <v>3.125E-2</v>
      </c>
      <c r="D235" s="65">
        <v>2</v>
      </c>
      <c r="E235" s="9">
        <f>IF(D245=0, "-", D235/D245)</f>
        <v>0.05</v>
      </c>
      <c r="F235" s="81">
        <v>13</v>
      </c>
      <c r="G235" s="34">
        <f>IF(F245=0, "-", F235/F245)</f>
        <v>6.25E-2</v>
      </c>
      <c r="H235" s="65">
        <v>11</v>
      </c>
      <c r="I235" s="9">
        <f>IF(H245=0, "-", H235/H245)</f>
        <v>4.9107142857142856E-2</v>
      </c>
      <c r="J235" s="8">
        <f t="shared" si="20"/>
        <v>0</v>
      </c>
      <c r="K235" s="9">
        <f t="shared" si="21"/>
        <v>0.18181818181818182</v>
      </c>
    </row>
    <row r="236" spans="1:11" x14ac:dyDescent="0.2">
      <c r="A236" s="7" t="s">
        <v>339</v>
      </c>
      <c r="B236" s="65">
        <v>5</v>
      </c>
      <c r="C236" s="34">
        <f>IF(B245=0, "-", B236/B245)</f>
        <v>7.8125E-2</v>
      </c>
      <c r="D236" s="65">
        <v>3</v>
      </c>
      <c r="E236" s="9">
        <f>IF(D245=0, "-", D236/D245)</f>
        <v>7.4999999999999997E-2</v>
      </c>
      <c r="F236" s="81">
        <v>34</v>
      </c>
      <c r="G236" s="34">
        <f>IF(F245=0, "-", F236/F245)</f>
        <v>0.16346153846153846</v>
      </c>
      <c r="H236" s="65">
        <v>29</v>
      </c>
      <c r="I236" s="9">
        <f>IF(H245=0, "-", H236/H245)</f>
        <v>0.12946428571428573</v>
      </c>
      <c r="J236" s="8">
        <f t="shared" si="20"/>
        <v>0.66666666666666663</v>
      </c>
      <c r="K236" s="9">
        <f t="shared" si="21"/>
        <v>0.17241379310344829</v>
      </c>
    </row>
    <row r="237" spans="1:11" x14ac:dyDescent="0.2">
      <c r="A237" s="7" t="s">
        <v>340</v>
      </c>
      <c r="B237" s="65">
        <v>0</v>
      </c>
      <c r="C237" s="34">
        <f>IF(B245=0, "-", B237/B245)</f>
        <v>0</v>
      </c>
      <c r="D237" s="65">
        <v>3</v>
      </c>
      <c r="E237" s="9">
        <f>IF(D245=0, "-", D237/D245)</f>
        <v>7.4999999999999997E-2</v>
      </c>
      <c r="F237" s="81">
        <v>0</v>
      </c>
      <c r="G237" s="34">
        <f>IF(F245=0, "-", F237/F245)</f>
        <v>0</v>
      </c>
      <c r="H237" s="65">
        <v>11</v>
      </c>
      <c r="I237" s="9">
        <f>IF(H245=0, "-", H237/H245)</f>
        <v>4.9107142857142856E-2</v>
      </c>
      <c r="J237" s="8">
        <f t="shared" si="20"/>
        <v>-1</v>
      </c>
      <c r="K237" s="9">
        <f t="shared" si="21"/>
        <v>-1</v>
      </c>
    </row>
    <row r="238" spans="1:11" x14ac:dyDescent="0.2">
      <c r="A238" s="7" t="s">
        <v>341</v>
      </c>
      <c r="B238" s="65">
        <v>0</v>
      </c>
      <c r="C238" s="34">
        <f>IF(B245=0, "-", B238/B245)</f>
        <v>0</v>
      </c>
      <c r="D238" s="65">
        <v>0</v>
      </c>
      <c r="E238" s="9">
        <f>IF(D245=0, "-", D238/D245)</f>
        <v>0</v>
      </c>
      <c r="F238" s="81">
        <v>2</v>
      </c>
      <c r="G238" s="34">
        <f>IF(F245=0, "-", F238/F245)</f>
        <v>9.6153846153846159E-3</v>
      </c>
      <c r="H238" s="65">
        <v>1</v>
      </c>
      <c r="I238" s="9">
        <f>IF(H245=0, "-", H238/H245)</f>
        <v>4.464285714285714E-3</v>
      </c>
      <c r="J238" s="8" t="str">
        <f t="shared" si="20"/>
        <v>-</v>
      </c>
      <c r="K238" s="9">
        <f t="shared" si="21"/>
        <v>1</v>
      </c>
    </row>
    <row r="239" spans="1:11" x14ac:dyDescent="0.2">
      <c r="A239" s="7" t="s">
        <v>342</v>
      </c>
      <c r="B239" s="65">
        <v>2</v>
      </c>
      <c r="C239" s="34">
        <f>IF(B245=0, "-", B239/B245)</f>
        <v>3.125E-2</v>
      </c>
      <c r="D239" s="65">
        <v>1</v>
      </c>
      <c r="E239" s="9">
        <f>IF(D245=0, "-", D239/D245)</f>
        <v>2.5000000000000001E-2</v>
      </c>
      <c r="F239" s="81">
        <v>10</v>
      </c>
      <c r="G239" s="34">
        <f>IF(F245=0, "-", F239/F245)</f>
        <v>4.807692307692308E-2</v>
      </c>
      <c r="H239" s="65">
        <v>17</v>
      </c>
      <c r="I239" s="9">
        <f>IF(H245=0, "-", H239/H245)</f>
        <v>7.5892857142857137E-2</v>
      </c>
      <c r="J239" s="8">
        <f t="shared" si="20"/>
        <v>1</v>
      </c>
      <c r="K239" s="9">
        <f t="shared" si="21"/>
        <v>-0.41176470588235292</v>
      </c>
    </row>
    <row r="240" spans="1:11" x14ac:dyDescent="0.2">
      <c r="A240" s="7" t="s">
        <v>343</v>
      </c>
      <c r="B240" s="65">
        <v>0</v>
      </c>
      <c r="C240" s="34">
        <f>IF(B245=0, "-", B240/B245)</f>
        <v>0</v>
      </c>
      <c r="D240" s="65">
        <v>2</v>
      </c>
      <c r="E240" s="9">
        <f>IF(D245=0, "-", D240/D245)</f>
        <v>0.05</v>
      </c>
      <c r="F240" s="81">
        <v>0</v>
      </c>
      <c r="G240" s="34">
        <f>IF(F245=0, "-", F240/F245)</f>
        <v>0</v>
      </c>
      <c r="H240" s="65">
        <v>9</v>
      </c>
      <c r="I240" s="9">
        <f>IF(H245=0, "-", H240/H245)</f>
        <v>4.0178571428571432E-2</v>
      </c>
      <c r="J240" s="8">
        <f t="shared" si="20"/>
        <v>-1</v>
      </c>
      <c r="K240" s="9">
        <f t="shared" si="21"/>
        <v>-1</v>
      </c>
    </row>
    <row r="241" spans="1:11" x14ac:dyDescent="0.2">
      <c r="A241" s="7" t="s">
        <v>344</v>
      </c>
      <c r="B241" s="65">
        <v>0</v>
      </c>
      <c r="C241" s="34">
        <f>IF(B245=0, "-", B241/B245)</f>
        <v>0</v>
      </c>
      <c r="D241" s="65">
        <v>2</v>
      </c>
      <c r="E241" s="9">
        <f>IF(D245=0, "-", D241/D245)</f>
        <v>0.05</v>
      </c>
      <c r="F241" s="81">
        <v>3</v>
      </c>
      <c r="G241" s="34">
        <f>IF(F245=0, "-", F241/F245)</f>
        <v>1.4423076923076924E-2</v>
      </c>
      <c r="H241" s="65">
        <v>7</v>
      </c>
      <c r="I241" s="9">
        <f>IF(H245=0, "-", H241/H245)</f>
        <v>3.125E-2</v>
      </c>
      <c r="J241" s="8">
        <f t="shared" si="20"/>
        <v>-1</v>
      </c>
      <c r="K241" s="9">
        <f t="shared" si="21"/>
        <v>-0.5714285714285714</v>
      </c>
    </row>
    <row r="242" spans="1:11" x14ac:dyDescent="0.2">
      <c r="A242" s="7" t="s">
        <v>345</v>
      </c>
      <c r="B242" s="65">
        <v>46</v>
      </c>
      <c r="C242" s="34">
        <f>IF(B245=0, "-", B242/B245)</f>
        <v>0.71875</v>
      </c>
      <c r="D242" s="65">
        <v>20</v>
      </c>
      <c r="E242" s="9">
        <f>IF(D245=0, "-", D242/D245)</f>
        <v>0.5</v>
      </c>
      <c r="F242" s="81">
        <v>113</v>
      </c>
      <c r="G242" s="34">
        <f>IF(F245=0, "-", F242/F245)</f>
        <v>0.54326923076923073</v>
      </c>
      <c r="H242" s="65">
        <v>89</v>
      </c>
      <c r="I242" s="9">
        <f>IF(H245=0, "-", H242/H245)</f>
        <v>0.39732142857142855</v>
      </c>
      <c r="J242" s="8">
        <f t="shared" si="20"/>
        <v>1.3</v>
      </c>
      <c r="K242" s="9">
        <f t="shared" si="21"/>
        <v>0.2696629213483146</v>
      </c>
    </row>
    <row r="243" spans="1:11" x14ac:dyDescent="0.2">
      <c r="A243" s="7" t="s">
        <v>346</v>
      </c>
      <c r="B243" s="65">
        <v>0</v>
      </c>
      <c r="C243" s="34">
        <f>IF(B245=0, "-", B243/B245)</f>
        <v>0</v>
      </c>
      <c r="D243" s="65">
        <v>0</v>
      </c>
      <c r="E243" s="9">
        <f>IF(D245=0, "-", D243/D245)</f>
        <v>0</v>
      </c>
      <c r="F243" s="81">
        <v>0</v>
      </c>
      <c r="G243" s="34">
        <f>IF(F245=0, "-", F243/F245)</f>
        <v>0</v>
      </c>
      <c r="H243" s="65">
        <v>3</v>
      </c>
      <c r="I243" s="9">
        <f>IF(H245=0, "-", H243/H245)</f>
        <v>1.3392857142857142E-2</v>
      </c>
      <c r="J243" s="8" t="str">
        <f t="shared" si="20"/>
        <v>-</v>
      </c>
      <c r="K243" s="9">
        <f t="shared" si="21"/>
        <v>-1</v>
      </c>
    </row>
    <row r="244" spans="1:11" x14ac:dyDescent="0.2">
      <c r="A244" s="2"/>
      <c r="B244" s="68"/>
      <c r="C244" s="33"/>
      <c r="D244" s="68"/>
      <c r="E244" s="6"/>
      <c r="F244" s="82"/>
      <c r="G244" s="33"/>
      <c r="H244" s="68"/>
      <c r="I244" s="6"/>
      <c r="J244" s="5"/>
      <c r="K244" s="6"/>
    </row>
    <row r="245" spans="1:11" s="43" customFormat="1" x14ac:dyDescent="0.2">
      <c r="A245" s="162" t="s">
        <v>577</v>
      </c>
      <c r="B245" s="71">
        <f>SUM(B232:B244)</f>
        <v>64</v>
      </c>
      <c r="C245" s="40">
        <f>B245/32027</f>
        <v>1.9983139226277826E-3</v>
      </c>
      <c r="D245" s="71">
        <f>SUM(D232:D244)</f>
        <v>40</v>
      </c>
      <c r="E245" s="41">
        <f>D245/34633</f>
        <v>1.154967805272428E-3</v>
      </c>
      <c r="F245" s="77">
        <f>SUM(F232:F244)</f>
        <v>208</v>
      </c>
      <c r="G245" s="42">
        <f>F245/169835</f>
        <v>1.2247181087526129E-3</v>
      </c>
      <c r="H245" s="71">
        <f>SUM(H232:H244)</f>
        <v>224</v>
      </c>
      <c r="I245" s="41">
        <f>H245/181900</f>
        <v>1.2314458493677845E-3</v>
      </c>
      <c r="J245" s="37">
        <f>IF(D245=0, "-", IF((B245-D245)/D245&lt;10, (B245-D245)/D245, "&gt;999%"))</f>
        <v>0.6</v>
      </c>
      <c r="K245" s="38">
        <f>IF(H245=0, "-", IF((F245-H245)/H245&lt;10, (F245-H245)/H245, "&gt;999%"))</f>
        <v>-7.1428571428571425E-2</v>
      </c>
    </row>
    <row r="246" spans="1:11" x14ac:dyDescent="0.2">
      <c r="B246" s="83"/>
      <c r="D246" s="83"/>
      <c r="F246" s="83"/>
      <c r="H246" s="83"/>
    </row>
    <row r="247" spans="1:11" s="43" customFormat="1" x14ac:dyDescent="0.2">
      <c r="A247" s="162" t="s">
        <v>576</v>
      </c>
      <c r="B247" s="71">
        <v>297</v>
      </c>
      <c r="C247" s="40">
        <f>B247/32027</f>
        <v>9.2734255471945554E-3</v>
      </c>
      <c r="D247" s="71">
        <v>382</v>
      </c>
      <c r="E247" s="41">
        <f>D247/34633</f>
        <v>1.1029942540351688E-2</v>
      </c>
      <c r="F247" s="77">
        <v>1323</v>
      </c>
      <c r="G247" s="42">
        <f>F247/169835</f>
        <v>7.7899137398062829E-3</v>
      </c>
      <c r="H247" s="71">
        <v>2004</v>
      </c>
      <c r="I247" s="41">
        <f>H247/181900</f>
        <v>1.1017042330951072E-2</v>
      </c>
      <c r="J247" s="37">
        <f>IF(D247=0, "-", IF((B247-D247)/D247&lt;10, (B247-D247)/D247, "&gt;999%"))</f>
        <v>-0.22251308900523561</v>
      </c>
      <c r="K247" s="38">
        <f>IF(H247=0, "-", IF((F247-H247)/H247&lt;10, (F247-H247)/H247, "&gt;999%"))</f>
        <v>-0.33982035928143711</v>
      </c>
    </row>
    <row r="248" spans="1:11" x14ac:dyDescent="0.2">
      <c r="B248" s="83"/>
      <c r="D248" s="83"/>
      <c r="F248" s="83"/>
      <c r="H248" s="83"/>
    </row>
    <row r="249" spans="1:11" x14ac:dyDescent="0.2">
      <c r="A249" s="27" t="s">
        <v>574</v>
      </c>
      <c r="B249" s="71">
        <f>B253-B251</f>
        <v>5116</v>
      </c>
      <c r="C249" s="40">
        <f>B249/32027</f>
        <v>0.15974021919005837</v>
      </c>
      <c r="D249" s="71">
        <f>D253-D251</f>
        <v>6391</v>
      </c>
      <c r="E249" s="41">
        <f>D249/34633</f>
        <v>0.18453498108740218</v>
      </c>
      <c r="F249" s="77">
        <f>F253-F251</f>
        <v>28148</v>
      </c>
      <c r="G249" s="42">
        <f>F249/169835</f>
        <v>0.16573733329407955</v>
      </c>
      <c r="H249" s="71">
        <f>H253-H251</f>
        <v>34849</v>
      </c>
      <c r="I249" s="41">
        <f>H249/181900</f>
        <v>0.19158328752061574</v>
      </c>
      <c r="J249" s="37">
        <f>IF(D249=0, "-", IF((B249-D249)/D249&lt;10, (B249-D249)/D249, "&gt;999%"))</f>
        <v>-0.19949929588483806</v>
      </c>
      <c r="K249" s="38">
        <f>IF(H249=0, "-", IF((F249-H249)/H249&lt;10, (F249-H249)/H249, "&gt;999%"))</f>
        <v>-0.192286722718012</v>
      </c>
    </row>
    <row r="250" spans="1:11" x14ac:dyDescent="0.2">
      <c r="A250" s="27"/>
      <c r="B250" s="71"/>
      <c r="C250" s="40"/>
      <c r="D250" s="71"/>
      <c r="E250" s="41"/>
      <c r="F250" s="77"/>
      <c r="G250" s="42"/>
      <c r="H250" s="71"/>
      <c r="I250" s="41"/>
      <c r="J250" s="37"/>
      <c r="K250" s="38"/>
    </row>
    <row r="251" spans="1:11" x14ac:dyDescent="0.2">
      <c r="A251" s="27" t="s">
        <v>575</v>
      </c>
      <c r="B251" s="71">
        <v>1372</v>
      </c>
      <c r="C251" s="40">
        <f>B251/32027</f>
        <v>4.2838854716333093E-2</v>
      </c>
      <c r="D251" s="71">
        <v>1499</v>
      </c>
      <c r="E251" s="41">
        <f>D251/34633</f>
        <v>4.3282418502584241E-2</v>
      </c>
      <c r="F251" s="77">
        <v>7107</v>
      </c>
      <c r="G251" s="42">
        <f>F251/169835</f>
        <v>4.1846498071657787E-2</v>
      </c>
      <c r="H251" s="71">
        <v>7107</v>
      </c>
      <c r="I251" s="41">
        <f>H251/181900</f>
        <v>3.907091808686091E-2</v>
      </c>
      <c r="J251" s="37">
        <f>IF(D251=0, "-", IF((B251-D251)/D251&lt;10, (B251-D251)/D251, "&gt;999%"))</f>
        <v>-8.47231487658439E-2</v>
      </c>
      <c r="K251" s="38">
        <f>IF(H251=0, "-", IF((F251-H251)/H251&lt;10, (F251-H251)/H251, "&gt;999%"))</f>
        <v>0</v>
      </c>
    </row>
    <row r="252" spans="1:11" x14ac:dyDescent="0.2">
      <c r="A252" s="27"/>
      <c r="B252" s="71"/>
      <c r="C252" s="40"/>
      <c r="D252" s="71"/>
      <c r="E252" s="41"/>
      <c r="F252" s="77"/>
      <c r="G252" s="42"/>
      <c r="H252" s="71"/>
      <c r="I252" s="41"/>
      <c r="J252" s="37"/>
      <c r="K252" s="38"/>
    </row>
    <row r="253" spans="1:11" x14ac:dyDescent="0.2">
      <c r="A253" s="27" t="s">
        <v>573</v>
      </c>
      <c r="B253" s="71">
        <v>6488</v>
      </c>
      <c r="C253" s="40">
        <f>B253/32027</f>
        <v>0.20257907390639149</v>
      </c>
      <c r="D253" s="71">
        <v>7890</v>
      </c>
      <c r="E253" s="41">
        <f>D253/34633</f>
        <v>0.22781739958998642</v>
      </c>
      <c r="F253" s="77">
        <v>35255</v>
      </c>
      <c r="G253" s="42">
        <f>F253/169835</f>
        <v>0.20758383136573733</v>
      </c>
      <c r="H253" s="71">
        <v>41956</v>
      </c>
      <c r="I253" s="41">
        <f>H253/181900</f>
        <v>0.23065420560747663</v>
      </c>
      <c r="J253" s="37">
        <f>IF(D253=0, "-", IF((B253-D253)/D253&lt;10, (B253-D253)/D253, "&gt;999%"))</f>
        <v>-0.17769328263624842</v>
      </c>
      <c r="K253" s="38">
        <f>IF(H253=0, "-", IF((F253-H253)/H253&lt;10, (F253-H253)/H253, "&gt;999%"))</f>
        <v>-0.15971493946038706</v>
      </c>
    </row>
  </sheetData>
  <mergeCells count="58">
    <mergeCell ref="B1:K1"/>
    <mergeCell ref="B2:K2"/>
    <mergeCell ref="B195:E195"/>
    <mergeCell ref="F195:I195"/>
    <mergeCell ref="J195:K195"/>
    <mergeCell ref="B196:C196"/>
    <mergeCell ref="D196:E196"/>
    <mergeCell ref="F196:G196"/>
    <mergeCell ref="H196:I196"/>
    <mergeCell ref="B169:E169"/>
    <mergeCell ref="F169:I169"/>
    <mergeCell ref="J169:K169"/>
    <mergeCell ref="B170:C170"/>
    <mergeCell ref="D170:E170"/>
    <mergeCell ref="F170:G170"/>
    <mergeCell ref="H170:I170"/>
    <mergeCell ref="B144:E144"/>
    <mergeCell ref="F144:I144"/>
    <mergeCell ref="J144:K144"/>
    <mergeCell ref="B145:C145"/>
    <mergeCell ref="D145:E145"/>
    <mergeCell ref="F145:G145"/>
    <mergeCell ref="H145:I145"/>
    <mergeCell ref="B120:E120"/>
    <mergeCell ref="F120:I120"/>
    <mergeCell ref="J120:K120"/>
    <mergeCell ref="B121:C121"/>
    <mergeCell ref="D121:E121"/>
    <mergeCell ref="F121:G121"/>
    <mergeCell ref="H121:I121"/>
    <mergeCell ref="B80:E80"/>
    <mergeCell ref="F80:I80"/>
    <mergeCell ref="J80:K80"/>
    <mergeCell ref="B81:C81"/>
    <mergeCell ref="D81:E81"/>
    <mergeCell ref="F81:G81"/>
    <mergeCell ref="H81:I81"/>
    <mergeCell ref="B42:E42"/>
    <mergeCell ref="F42:I42"/>
    <mergeCell ref="J42:K42"/>
    <mergeCell ref="B43:C43"/>
    <mergeCell ref="D43:E43"/>
    <mergeCell ref="F43:G43"/>
    <mergeCell ref="H43:I43"/>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63" max="16383" man="1"/>
    <brk id="119" max="16383" man="1"/>
    <brk id="168" max="16383" man="1"/>
    <brk id="208"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50"/>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626</v>
      </c>
      <c r="C1" s="198"/>
      <c r="D1" s="198"/>
      <c r="E1" s="199"/>
      <c r="F1" s="199"/>
      <c r="G1" s="199"/>
      <c r="H1" s="199"/>
      <c r="I1" s="199"/>
      <c r="J1" s="199"/>
      <c r="K1" s="199"/>
    </row>
    <row r="2" spans="1:11" s="52" customFormat="1" ht="20.25" x14ac:dyDescent="0.3">
      <c r="A2" s="4" t="s">
        <v>109</v>
      </c>
      <c r="B2" s="202" t="s">
        <v>100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8</v>
      </c>
      <c r="C7" s="39">
        <f>IF(B50=0, "-", B7/B50)</f>
        <v>1.2330456226880395E-3</v>
      </c>
      <c r="D7" s="65">
        <v>11</v>
      </c>
      <c r="E7" s="21">
        <f>IF(D50=0, "-", D7/D50)</f>
        <v>1.394169835234474E-3</v>
      </c>
      <c r="F7" s="81">
        <v>37</v>
      </c>
      <c r="G7" s="39">
        <f>IF(F50=0, "-", F7/F50)</f>
        <v>1.049496525315558E-3</v>
      </c>
      <c r="H7" s="65">
        <v>63</v>
      </c>
      <c r="I7" s="21">
        <f>IF(H50=0, "-", H7/H50)</f>
        <v>1.5015730765563925E-3</v>
      </c>
      <c r="J7" s="20">
        <f t="shared" ref="J7:J48" si="0">IF(D7=0, "-", IF((B7-D7)/D7&lt;10, (B7-D7)/D7, "&gt;999%"))</f>
        <v>-0.27272727272727271</v>
      </c>
      <c r="K7" s="21">
        <f t="shared" ref="K7:K48" si="1">IF(H7=0, "-", IF((F7-H7)/H7&lt;10, (F7-H7)/H7, "&gt;999%"))</f>
        <v>-0.41269841269841268</v>
      </c>
    </row>
    <row r="8" spans="1:11" x14ac:dyDescent="0.2">
      <c r="A8" s="7" t="s">
        <v>32</v>
      </c>
      <c r="B8" s="65">
        <v>0</v>
      </c>
      <c r="C8" s="39">
        <f>IF(B50=0, "-", B8/B50)</f>
        <v>0</v>
      </c>
      <c r="D8" s="65">
        <v>0</v>
      </c>
      <c r="E8" s="21">
        <f>IF(D50=0, "-", D8/D50)</f>
        <v>0</v>
      </c>
      <c r="F8" s="81">
        <v>1</v>
      </c>
      <c r="G8" s="39">
        <f>IF(F50=0, "-", F8/F50)</f>
        <v>2.8364770954474541E-5</v>
      </c>
      <c r="H8" s="65">
        <v>1</v>
      </c>
      <c r="I8" s="21">
        <f>IF(H50=0, "-", H8/H50)</f>
        <v>2.3834493278672895E-5</v>
      </c>
      <c r="J8" s="20" t="str">
        <f t="shared" si="0"/>
        <v>-</v>
      </c>
      <c r="K8" s="21">
        <f t="shared" si="1"/>
        <v>0</v>
      </c>
    </row>
    <row r="9" spans="1:11" x14ac:dyDescent="0.2">
      <c r="A9" s="7" t="s">
        <v>33</v>
      </c>
      <c r="B9" s="65">
        <v>7</v>
      </c>
      <c r="C9" s="39">
        <f>IF(B50=0, "-", B9/B50)</f>
        <v>1.0789149198520344E-3</v>
      </c>
      <c r="D9" s="65">
        <v>1</v>
      </c>
      <c r="E9" s="21">
        <f>IF(D50=0, "-", D9/D50)</f>
        <v>1.2674271229404308E-4</v>
      </c>
      <c r="F9" s="81">
        <v>16</v>
      </c>
      <c r="G9" s="39">
        <f>IF(F50=0, "-", F9/F50)</f>
        <v>4.5383633527159266E-4</v>
      </c>
      <c r="H9" s="65">
        <v>17</v>
      </c>
      <c r="I9" s="21">
        <f>IF(H50=0, "-", H9/H50)</f>
        <v>4.051863857374392E-4</v>
      </c>
      <c r="J9" s="20">
        <f t="shared" si="0"/>
        <v>6</v>
      </c>
      <c r="K9" s="21">
        <f t="shared" si="1"/>
        <v>-5.8823529411764705E-2</v>
      </c>
    </row>
    <row r="10" spans="1:11" x14ac:dyDescent="0.2">
      <c r="A10" s="7" t="s">
        <v>34</v>
      </c>
      <c r="B10" s="65">
        <v>238</v>
      </c>
      <c r="C10" s="39">
        <f>IF(B50=0, "-", B10/B50)</f>
        <v>3.6683107274969172E-2</v>
      </c>
      <c r="D10" s="65">
        <v>144</v>
      </c>
      <c r="E10" s="21">
        <f>IF(D50=0, "-", D10/D50)</f>
        <v>1.8250950570342206E-2</v>
      </c>
      <c r="F10" s="81">
        <v>741</v>
      </c>
      <c r="G10" s="39">
        <f>IF(F50=0, "-", F10/F50)</f>
        <v>2.1018295277265637E-2</v>
      </c>
      <c r="H10" s="65">
        <v>943</v>
      </c>
      <c r="I10" s="21">
        <f>IF(H50=0, "-", H10/H50)</f>
        <v>2.2475927161788541E-2</v>
      </c>
      <c r="J10" s="20">
        <f t="shared" si="0"/>
        <v>0.65277777777777779</v>
      </c>
      <c r="K10" s="21">
        <f t="shared" si="1"/>
        <v>-0.2142099681866384</v>
      </c>
    </row>
    <row r="11" spans="1:11" x14ac:dyDescent="0.2">
      <c r="A11" s="7" t="s">
        <v>35</v>
      </c>
      <c r="B11" s="65">
        <v>2</v>
      </c>
      <c r="C11" s="39">
        <f>IF(B50=0, "-", B11/B50)</f>
        <v>3.0826140567200987E-4</v>
      </c>
      <c r="D11" s="65">
        <v>5</v>
      </c>
      <c r="E11" s="21">
        <f>IF(D50=0, "-", D11/D50)</f>
        <v>6.3371356147021542E-4</v>
      </c>
      <c r="F11" s="81">
        <v>20</v>
      </c>
      <c r="G11" s="39">
        <f>IF(F50=0, "-", F11/F50)</f>
        <v>5.6729541908949086E-4</v>
      </c>
      <c r="H11" s="65">
        <v>25</v>
      </c>
      <c r="I11" s="21">
        <f>IF(H50=0, "-", H11/H50)</f>
        <v>5.9586233196682237E-4</v>
      </c>
      <c r="J11" s="20">
        <f t="shared" si="0"/>
        <v>-0.6</v>
      </c>
      <c r="K11" s="21">
        <f t="shared" si="1"/>
        <v>-0.2</v>
      </c>
    </row>
    <row r="12" spans="1:11" x14ac:dyDescent="0.2">
      <c r="A12" s="7" t="s">
        <v>36</v>
      </c>
      <c r="B12" s="65">
        <v>295</v>
      </c>
      <c r="C12" s="39">
        <f>IF(B50=0, "-", B12/B50)</f>
        <v>4.5468557336621453E-2</v>
      </c>
      <c r="D12" s="65">
        <v>518</v>
      </c>
      <c r="E12" s="21">
        <f>IF(D50=0, "-", D12/D50)</f>
        <v>6.5652724968314327E-2</v>
      </c>
      <c r="F12" s="81">
        <v>1547</v>
      </c>
      <c r="G12" s="39">
        <f>IF(F50=0, "-", F12/F50)</f>
        <v>4.3880300666572114E-2</v>
      </c>
      <c r="H12" s="65">
        <v>2227</v>
      </c>
      <c r="I12" s="21">
        <f>IF(H50=0, "-", H12/H50)</f>
        <v>5.3079416531604535E-2</v>
      </c>
      <c r="J12" s="20">
        <f t="shared" si="0"/>
        <v>-0.43050193050193047</v>
      </c>
      <c r="K12" s="21">
        <f t="shared" si="1"/>
        <v>-0.30534351145038169</v>
      </c>
    </row>
    <row r="13" spans="1:11" x14ac:dyDescent="0.2">
      <c r="A13" s="7" t="s">
        <v>37</v>
      </c>
      <c r="B13" s="65">
        <v>6</v>
      </c>
      <c r="C13" s="39">
        <f>IF(B50=0, "-", B13/B50)</f>
        <v>9.2478421701602961E-4</v>
      </c>
      <c r="D13" s="65">
        <v>0</v>
      </c>
      <c r="E13" s="21">
        <f>IF(D50=0, "-", D13/D50)</f>
        <v>0</v>
      </c>
      <c r="F13" s="81">
        <v>33</v>
      </c>
      <c r="G13" s="39">
        <f>IF(F50=0, "-", F13/F50)</f>
        <v>9.3603744149765996E-4</v>
      </c>
      <c r="H13" s="65">
        <v>0</v>
      </c>
      <c r="I13" s="21">
        <f>IF(H50=0, "-", H13/H50)</f>
        <v>0</v>
      </c>
      <c r="J13" s="20" t="str">
        <f t="shared" si="0"/>
        <v>-</v>
      </c>
      <c r="K13" s="21" t="str">
        <f t="shared" si="1"/>
        <v>-</v>
      </c>
    </row>
    <row r="14" spans="1:11" x14ac:dyDescent="0.2">
      <c r="A14" s="7" t="s">
        <v>38</v>
      </c>
      <c r="B14" s="65">
        <v>7</v>
      </c>
      <c r="C14" s="39">
        <f>IF(B50=0, "-", B14/B50)</f>
        <v>1.0789149198520344E-3</v>
      </c>
      <c r="D14" s="65">
        <v>7</v>
      </c>
      <c r="E14" s="21">
        <f>IF(D50=0, "-", D14/D50)</f>
        <v>8.871989860583017E-4</v>
      </c>
      <c r="F14" s="81">
        <v>47</v>
      </c>
      <c r="G14" s="39">
        <f>IF(F50=0, "-", F14/F50)</f>
        <v>1.3331442348603036E-3</v>
      </c>
      <c r="H14" s="65">
        <v>43</v>
      </c>
      <c r="I14" s="21">
        <f>IF(H50=0, "-", H14/H50)</f>
        <v>1.0248832109829346E-3</v>
      </c>
      <c r="J14" s="20">
        <f t="shared" si="0"/>
        <v>0</v>
      </c>
      <c r="K14" s="21">
        <f t="shared" si="1"/>
        <v>9.3023255813953487E-2</v>
      </c>
    </row>
    <row r="15" spans="1:11" x14ac:dyDescent="0.2">
      <c r="A15" s="7" t="s">
        <v>39</v>
      </c>
      <c r="B15" s="65">
        <v>1</v>
      </c>
      <c r="C15" s="39">
        <f>IF(B50=0, "-", B15/B50)</f>
        <v>1.5413070283600493E-4</v>
      </c>
      <c r="D15" s="65">
        <v>12</v>
      </c>
      <c r="E15" s="21">
        <f>IF(D50=0, "-", D15/D50)</f>
        <v>1.520912547528517E-3</v>
      </c>
      <c r="F15" s="81">
        <v>10</v>
      </c>
      <c r="G15" s="39">
        <f>IF(F50=0, "-", F15/F50)</f>
        <v>2.8364770954474543E-4</v>
      </c>
      <c r="H15" s="65">
        <v>22</v>
      </c>
      <c r="I15" s="21">
        <f>IF(H50=0, "-", H15/H50)</f>
        <v>5.2435885213080369E-4</v>
      </c>
      <c r="J15" s="20">
        <f t="shared" si="0"/>
        <v>-0.91666666666666663</v>
      </c>
      <c r="K15" s="21">
        <f t="shared" si="1"/>
        <v>-0.54545454545454541</v>
      </c>
    </row>
    <row r="16" spans="1:11" x14ac:dyDescent="0.2">
      <c r="A16" s="7" t="s">
        <v>42</v>
      </c>
      <c r="B16" s="65">
        <v>5</v>
      </c>
      <c r="C16" s="39">
        <f>IF(B50=0, "-", B16/B50)</f>
        <v>7.7065351418002467E-4</v>
      </c>
      <c r="D16" s="65">
        <v>3</v>
      </c>
      <c r="E16" s="21">
        <f>IF(D50=0, "-", D16/D50)</f>
        <v>3.8022813688212925E-4</v>
      </c>
      <c r="F16" s="81">
        <v>34</v>
      </c>
      <c r="G16" s="39">
        <f>IF(F50=0, "-", F16/F50)</f>
        <v>9.644022124521345E-4</v>
      </c>
      <c r="H16" s="65">
        <v>29</v>
      </c>
      <c r="I16" s="21">
        <f>IF(H50=0, "-", H16/H50)</f>
        <v>6.9120030508151398E-4</v>
      </c>
      <c r="J16" s="20">
        <f t="shared" si="0"/>
        <v>0.66666666666666663</v>
      </c>
      <c r="K16" s="21">
        <f t="shared" si="1"/>
        <v>0.17241379310344829</v>
      </c>
    </row>
    <row r="17" spans="1:11" x14ac:dyDescent="0.2">
      <c r="A17" s="7" t="s">
        <v>43</v>
      </c>
      <c r="B17" s="65">
        <v>7</v>
      </c>
      <c r="C17" s="39">
        <f>IF(B50=0, "-", B17/B50)</f>
        <v>1.0789149198520344E-3</v>
      </c>
      <c r="D17" s="65">
        <v>22</v>
      </c>
      <c r="E17" s="21">
        <f>IF(D50=0, "-", D17/D50)</f>
        <v>2.7883396704689481E-3</v>
      </c>
      <c r="F17" s="81">
        <v>98</v>
      </c>
      <c r="G17" s="39">
        <f>IF(F50=0, "-", F17/F50)</f>
        <v>2.7797475535385053E-3</v>
      </c>
      <c r="H17" s="65">
        <v>95</v>
      </c>
      <c r="I17" s="21">
        <f>IF(H50=0, "-", H17/H50)</f>
        <v>2.2642768614739251E-3</v>
      </c>
      <c r="J17" s="20">
        <f t="shared" si="0"/>
        <v>-0.68181818181818177</v>
      </c>
      <c r="K17" s="21">
        <f t="shared" si="1"/>
        <v>3.1578947368421054E-2</v>
      </c>
    </row>
    <row r="18" spans="1:11" x14ac:dyDescent="0.2">
      <c r="A18" s="7" t="s">
        <v>45</v>
      </c>
      <c r="B18" s="65">
        <v>78</v>
      </c>
      <c r="C18" s="39">
        <f>IF(B50=0, "-", B18/B50)</f>
        <v>1.2022194821208384E-2</v>
      </c>
      <c r="D18" s="65">
        <v>148</v>
      </c>
      <c r="E18" s="21">
        <f>IF(D50=0, "-", D18/D50)</f>
        <v>1.8757921419518379E-2</v>
      </c>
      <c r="F18" s="81">
        <v>253</v>
      </c>
      <c r="G18" s="39">
        <f>IF(F50=0, "-", F18/F50)</f>
        <v>7.176287051482059E-3</v>
      </c>
      <c r="H18" s="65">
        <v>700</v>
      </c>
      <c r="I18" s="21">
        <f>IF(H50=0, "-", H18/H50)</f>
        <v>1.6684145295071028E-2</v>
      </c>
      <c r="J18" s="20">
        <f t="shared" si="0"/>
        <v>-0.47297297297297297</v>
      </c>
      <c r="K18" s="21">
        <f t="shared" si="1"/>
        <v>-0.63857142857142857</v>
      </c>
    </row>
    <row r="19" spans="1:11" x14ac:dyDescent="0.2">
      <c r="A19" s="7" t="s">
        <v>48</v>
      </c>
      <c r="B19" s="65">
        <v>8</v>
      </c>
      <c r="C19" s="39">
        <f>IF(B50=0, "-", B19/B50)</f>
        <v>1.2330456226880395E-3</v>
      </c>
      <c r="D19" s="65">
        <v>12</v>
      </c>
      <c r="E19" s="21">
        <f>IF(D50=0, "-", D19/D50)</f>
        <v>1.520912547528517E-3</v>
      </c>
      <c r="F19" s="81">
        <v>43</v>
      </c>
      <c r="G19" s="39">
        <f>IF(F50=0, "-", F19/F50)</f>
        <v>1.2196851510424052E-3</v>
      </c>
      <c r="H19" s="65">
        <v>50</v>
      </c>
      <c r="I19" s="21">
        <f>IF(H50=0, "-", H19/H50)</f>
        <v>1.1917246639336447E-3</v>
      </c>
      <c r="J19" s="20">
        <f t="shared" si="0"/>
        <v>-0.33333333333333331</v>
      </c>
      <c r="K19" s="21">
        <f t="shared" si="1"/>
        <v>-0.14000000000000001</v>
      </c>
    </row>
    <row r="20" spans="1:11" x14ac:dyDescent="0.2">
      <c r="A20" s="7" t="s">
        <v>51</v>
      </c>
      <c r="B20" s="65">
        <v>23</v>
      </c>
      <c r="C20" s="39">
        <f>IF(B50=0, "-", B20/B50)</f>
        <v>3.5450061652281136E-3</v>
      </c>
      <c r="D20" s="65">
        <v>80</v>
      </c>
      <c r="E20" s="21">
        <f>IF(D50=0, "-", D20/D50)</f>
        <v>1.0139416983523447E-2</v>
      </c>
      <c r="F20" s="81">
        <v>285</v>
      </c>
      <c r="G20" s="39">
        <f>IF(F50=0, "-", F20/F50)</f>
        <v>8.0839597220252451E-3</v>
      </c>
      <c r="H20" s="65">
        <v>1072</v>
      </c>
      <c r="I20" s="21">
        <f>IF(H50=0, "-", H20/H50)</f>
        <v>2.5550576794737344E-2</v>
      </c>
      <c r="J20" s="20">
        <f t="shared" si="0"/>
        <v>-0.71250000000000002</v>
      </c>
      <c r="K20" s="21">
        <f t="shared" si="1"/>
        <v>-0.73414179104477617</v>
      </c>
    </row>
    <row r="21" spans="1:11" x14ac:dyDescent="0.2">
      <c r="A21" s="7" t="s">
        <v>52</v>
      </c>
      <c r="B21" s="65">
        <v>737</v>
      </c>
      <c r="C21" s="39">
        <f>IF(B50=0, "-", B21/B50)</f>
        <v>0.11359432799013564</v>
      </c>
      <c r="D21" s="65">
        <v>875</v>
      </c>
      <c r="E21" s="21">
        <f>IF(D50=0, "-", D21/D50)</f>
        <v>0.1108998732572877</v>
      </c>
      <c r="F21" s="81">
        <v>4564</v>
      </c>
      <c r="G21" s="39">
        <f>IF(F50=0, "-", F21/F50)</f>
        <v>0.1294568146362218</v>
      </c>
      <c r="H21" s="65">
        <v>4746</v>
      </c>
      <c r="I21" s="21">
        <f>IF(H50=0, "-", H21/H50)</f>
        <v>0.11311850510058157</v>
      </c>
      <c r="J21" s="20">
        <f t="shared" si="0"/>
        <v>-0.15771428571428572</v>
      </c>
      <c r="K21" s="21">
        <f t="shared" si="1"/>
        <v>-3.8348082595870206E-2</v>
      </c>
    </row>
    <row r="22" spans="1:11" x14ac:dyDescent="0.2">
      <c r="A22" s="7" t="s">
        <v>59</v>
      </c>
      <c r="B22" s="65">
        <v>3</v>
      </c>
      <c r="C22" s="39">
        <f>IF(B50=0, "-", B22/B50)</f>
        <v>4.623921085080148E-4</v>
      </c>
      <c r="D22" s="65">
        <v>20</v>
      </c>
      <c r="E22" s="21">
        <f>IF(D50=0, "-", D22/D50)</f>
        <v>2.5348542458808617E-3</v>
      </c>
      <c r="F22" s="81">
        <v>22</v>
      </c>
      <c r="G22" s="39">
        <f>IF(F50=0, "-", F22/F50)</f>
        <v>6.2402496099843994E-4</v>
      </c>
      <c r="H22" s="65">
        <v>52</v>
      </c>
      <c r="I22" s="21">
        <f>IF(H50=0, "-", H22/H50)</f>
        <v>1.2393936504909906E-3</v>
      </c>
      <c r="J22" s="20">
        <f t="shared" si="0"/>
        <v>-0.85</v>
      </c>
      <c r="K22" s="21">
        <f t="shared" si="1"/>
        <v>-0.57692307692307687</v>
      </c>
    </row>
    <row r="23" spans="1:11" x14ac:dyDescent="0.2">
      <c r="A23" s="7" t="s">
        <v>62</v>
      </c>
      <c r="B23" s="65">
        <v>1251</v>
      </c>
      <c r="C23" s="39">
        <f>IF(B50=0, "-", B23/B50)</f>
        <v>0.19281750924784216</v>
      </c>
      <c r="D23" s="65">
        <v>1518</v>
      </c>
      <c r="E23" s="21">
        <f>IF(D50=0, "-", D23/D50)</f>
        <v>0.19239543726235742</v>
      </c>
      <c r="F23" s="81">
        <v>5677</v>
      </c>
      <c r="G23" s="39">
        <f>IF(F50=0, "-", F23/F50)</f>
        <v>0.16102680470855199</v>
      </c>
      <c r="H23" s="65">
        <v>7011</v>
      </c>
      <c r="I23" s="21">
        <f>IF(H50=0, "-", H23/H50)</f>
        <v>0.16710363237677567</v>
      </c>
      <c r="J23" s="20">
        <f t="shared" si="0"/>
        <v>-0.17588932806324112</v>
      </c>
      <c r="K23" s="21">
        <f t="shared" si="1"/>
        <v>-0.19027242904007988</v>
      </c>
    </row>
    <row r="24" spans="1:11" x14ac:dyDescent="0.2">
      <c r="A24" s="7" t="s">
        <v>63</v>
      </c>
      <c r="B24" s="65">
        <v>0</v>
      </c>
      <c r="C24" s="39">
        <f>IF(B50=0, "-", B24/B50)</f>
        <v>0</v>
      </c>
      <c r="D24" s="65">
        <v>3</v>
      </c>
      <c r="E24" s="21">
        <f>IF(D50=0, "-", D24/D50)</f>
        <v>3.8022813688212925E-4</v>
      </c>
      <c r="F24" s="81">
        <v>0</v>
      </c>
      <c r="G24" s="39">
        <f>IF(F50=0, "-", F24/F50)</f>
        <v>0</v>
      </c>
      <c r="H24" s="65">
        <v>11</v>
      </c>
      <c r="I24" s="21">
        <f>IF(H50=0, "-", H24/H50)</f>
        <v>2.6217942606540184E-4</v>
      </c>
      <c r="J24" s="20">
        <f t="shared" si="0"/>
        <v>-1</v>
      </c>
      <c r="K24" s="21">
        <f t="shared" si="1"/>
        <v>-1</v>
      </c>
    </row>
    <row r="25" spans="1:11" x14ac:dyDescent="0.2">
      <c r="A25" s="7" t="s">
        <v>65</v>
      </c>
      <c r="B25" s="65">
        <v>1</v>
      </c>
      <c r="C25" s="39">
        <f>IF(B50=0, "-", B25/B50)</f>
        <v>1.5413070283600493E-4</v>
      </c>
      <c r="D25" s="65">
        <v>50</v>
      </c>
      <c r="E25" s="21">
        <f>IF(D50=0, "-", D25/D50)</f>
        <v>6.3371356147021544E-3</v>
      </c>
      <c r="F25" s="81">
        <v>96</v>
      </c>
      <c r="G25" s="39">
        <f>IF(F50=0, "-", F25/F50)</f>
        <v>2.7230180116295561E-3</v>
      </c>
      <c r="H25" s="65">
        <v>221</v>
      </c>
      <c r="I25" s="21">
        <f>IF(H50=0, "-", H25/H50)</f>
        <v>5.2674230145867097E-3</v>
      </c>
      <c r="J25" s="20">
        <f t="shared" si="0"/>
        <v>-0.98</v>
      </c>
      <c r="K25" s="21">
        <f t="shared" si="1"/>
        <v>-0.56561085972850678</v>
      </c>
    </row>
    <row r="26" spans="1:11" x14ac:dyDescent="0.2">
      <c r="A26" s="7" t="s">
        <v>66</v>
      </c>
      <c r="B26" s="65">
        <v>17</v>
      </c>
      <c r="C26" s="39">
        <f>IF(B50=0, "-", B26/B50)</f>
        <v>2.6202219482120838E-3</v>
      </c>
      <c r="D26" s="65">
        <v>95</v>
      </c>
      <c r="E26" s="21">
        <f>IF(D50=0, "-", D26/D50)</f>
        <v>1.2040557667934094E-2</v>
      </c>
      <c r="F26" s="81">
        <v>219</v>
      </c>
      <c r="G26" s="39">
        <f>IF(F50=0, "-", F26/F50)</f>
        <v>6.2118848390299245E-3</v>
      </c>
      <c r="H26" s="65">
        <v>546</v>
      </c>
      <c r="I26" s="21">
        <f>IF(H50=0, "-", H26/H50)</f>
        <v>1.3013633330155401E-2</v>
      </c>
      <c r="J26" s="20">
        <f t="shared" si="0"/>
        <v>-0.82105263157894737</v>
      </c>
      <c r="K26" s="21">
        <f t="shared" si="1"/>
        <v>-0.59890109890109888</v>
      </c>
    </row>
    <row r="27" spans="1:11" x14ac:dyDescent="0.2">
      <c r="A27" s="7" t="s">
        <v>67</v>
      </c>
      <c r="B27" s="65">
        <v>0</v>
      </c>
      <c r="C27" s="39">
        <f>IF(B50=0, "-", B27/B50)</f>
        <v>0</v>
      </c>
      <c r="D27" s="65">
        <v>1</v>
      </c>
      <c r="E27" s="21">
        <f>IF(D50=0, "-", D27/D50)</f>
        <v>1.2674271229404308E-4</v>
      </c>
      <c r="F27" s="81">
        <v>12</v>
      </c>
      <c r="G27" s="39">
        <f>IF(F50=0, "-", F27/F50)</f>
        <v>3.4037725145369451E-4</v>
      </c>
      <c r="H27" s="65">
        <v>6</v>
      </c>
      <c r="I27" s="21">
        <f>IF(H50=0, "-", H27/H50)</f>
        <v>1.4300695967203736E-4</v>
      </c>
      <c r="J27" s="20">
        <f t="shared" si="0"/>
        <v>-1</v>
      </c>
      <c r="K27" s="21">
        <f t="shared" si="1"/>
        <v>1</v>
      </c>
    </row>
    <row r="28" spans="1:11" x14ac:dyDescent="0.2">
      <c r="A28" s="7" t="s">
        <v>70</v>
      </c>
      <c r="B28" s="65">
        <v>12</v>
      </c>
      <c r="C28" s="39">
        <f>IF(B50=0, "-", B28/B50)</f>
        <v>1.8495684340320592E-3</v>
      </c>
      <c r="D28" s="65">
        <v>11</v>
      </c>
      <c r="E28" s="21">
        <f>IF(D50=0, "-", D28/D50)</f>
        <v>1.394169835234474E-3</v>
      </c>
      <c r="F28" s="81">
        <v>34</v>
      </c>
      <c r="G28" s="39">
        <f>IF(F50=0, "-", F28/F50)</f>
        <v>9.644022124521345E-4</v>
      </c>
      <c r="H28" s="65">
        <v>35</v>
      </c>
      <c r="I28" s="21">
        <f>IF(H50=0, "-", H28/H50)</f>
        <v>8.3420726475355133E-4</v>
      </c>
      <c r="J28" s="20">
        <f t="shared" si="0"/>
        <v>9.0909090909090912E-2</v>
      </c>
      <c r="K28" s="21">
        <f t="shared" si="1"/>
        <v>-2.8571428571428571E-2</v>
      </c>
    </row>
    <row r="29" spans="1:11" x14ac:dyDescent="0.2">
      <c r="A29" s="7" t="s">
        <v>71</v>
      </c>
      <c r="B29" s="65">
        <v>329</v>
      </c>
      <c r="C29" s="39">
        <f>IF(B50=0, "-", B29/B50)</f>
        <v>5.0709001233045621E-2</v>
      </c>
      <c r="D29" s="65">
        <v>952</v>
      </c>
      <c r="E29" s="21">
        <f>IF(D50=0, "-", D29/D50)</f>
        <v>0.12065906210392903</v>
      </c>
      <c r="F29" s="81">
        <v>2546</v>
      </c>
      <c r="G29" s="39">
        <f>IF(F50=0, "-", F29/F50)</f>
        <v>7.2216706850092183E-2</v>
      </c>
      <c r="H29" s="65">
        <v>4298</v>
      </c>
      <c r="I29" s="21">
        <f>IF(H50=0, "-", H29/H50)</f>
        <v>0.1024406521117361</v>
      </c>
      <c r="J29" s="20">
        <f t="shared" si="0"/>
        <v>-0.65441176470588236</v>
      </c>
      <c r="K29" s="21">
        <f t="shared" si="1"/>
        <v>-0.40763145649139132</v>
      </c>
    </row>
    <row r="30" spans="1:11" x14ac:dyDescent="0.2">
      <c r="A30" s="7" t="s">
        <v>72</v>
      </c>
      <c r="B30" s="65">
        <v>2</v>
      </c>
      <c r="C30" s="39">
        <f>IF(B50=0, "-", B30/B50)</f>
        <v>3.0826140567200987E-4</v>
      </c>
      <c r="D30" s="65">
        <v>1</v>
      </c>
      <c r="E30" s="21">
        <f>IF(D50=0, "-", D30/D50)</f>
        <v>1.2674271229404308E-4</v>
      </c>
      <c r="F30" s="81">
        <v>10</v>
      </c>
      <c r="G30" s="39">
        <f>IF(F50=0, "-", F30/F50)</f>
        <v>2.8364770954474543E-4</v>
      </c>
      <c r="H30" s="65">
        <v>17</v>
      </c>
      <c r="I30" s="21">
        <f>IF(H50=0, "-", H30/H50)</f>
        <v>4.051863857374392E-4</v>
      </c>
      <c r="J30" s="20">
        <f t="shared" si="0"/>
        <v>1</v>
      </c>
      <c r="K30" s="21">
        <f t="shared" si="1"/>
        <v>-0.41176470588235292</v>
      </c>
    </row>
    <row r="31" spans="1:11" x14ac:dyDescent="0.2">
      <c r="A31" s="7" t="s">
        <v>73</v>
      </c>
      <c r="B31" s="65">
        <v>402</v>
      </c>
      <c r="C31" s="39">
        <f>IF(B50=0, "-", B31/B50)</f>
        <v>6.1960542540073986E-2</v>
      </c>
      <c r="D31" s="65">
        <v>501</v>
      </c>
      <c r="E31" s="21">
        <f>IF(D50=0, "-", D31/D50)</f>
        <v>6.3498098859315594E-2</v>
      </c>
      <c r="F31" s="81">
        <v>1510</v>
      </c>
      <c r="G31" s="39">
        <f>IF(F50=0, "-", F31/F50)</f>
        <v>4.2830804141256562E-2</v>
      </c>
      <c r="H31" s="65">
        <v>2268</v>
      </c>
      <c r="I31" s="21">
        <f>IF(H50=0, "-", H31/H50)</f>
        <v>5.4056630756030129E-2</v>
      </c>
      <c r="J31" s="20">
        <f t="shared" si="0"/>
        <v>-0.19760479041916168</v>
      </c>
      <c r="K31" s="21">
        <f t="shared" si="1"/>
        <v>-0.33421516754850089</v>
      </c>
    </row>
    <row r="32" spans="1:11" x14ac:dyDescent="0.2">
      <c r="A32" s="7" t="s">
        <v>75</v>
      </c>
      <c r="B32" s="65">
        <v>14</v>
      </c>
      <c r="C32" s="39">
        <f>IF(B50=0, "-", B32/B50)</f>
        <v>2.1578298397040689E-3</v>
      </c>
      <c r="D32" s="65">
        <v>17</v>
      </c>
      <c r="E32" s="21">
        <f>IF(D50=0, "-", D32/D50)</f>
        <v>2.1546261089987325E-3</v>
      </c>
      <c r="F32" s="81">
        <v>101</v>
      </c>
      <c r="G32" s="39">
        <f>IF(F50=0, "-", F32/F50)</f>
        <v>2.8648418664019288E-3</v>
      </c>
      <c r="H32" s="65">
        <v>106</v>
      </c>
      <c r="I32" s="21">
        <f>IF(H50=0, "-", H32/H50)</f>
        <v>2.5264562875393268E-3</v>
      </c>
      <c r="J32" s="20">
        <f t="shared" si="0"/>
        <v>-0.17647058823529413</v>
      </c>
      <c r="K32" s="21">
        <f t="shared" si="1"/>
        <v>-4.716981132075472E-2</v>
      </c>
    </row>
    <row r="33" spans="1:11" x14ac:dyDescent="0.2">
      <c r="A33" s="7" t="s">
        <v>76</v>
      </c>
      <c r="B33" s="65">
        <v>322</v>
      </c>
      <c r="C33" s="39">
        <f>IF(B50=0, "-", B33/B50)</f>
        <v>4.9630086313193586E-2</v>
      </c>
      <c r="D33" s="65">
        <v>415</v>
      </c>
      <c r="E33" s="21">
        <f>IF(D50=0, "-", D33/D50)</f>
        <v>5.2598225602027884E-2</v>
      </c>
      <c r="F33" s="81">
        <v>2784</v>
      </c>
      <c r="G33" s="39">
        <f>IF(F50=0, "-", F33/F50)</f>
        <v>7.8967522337257123E-2</v>
      </c>
      <c r="H33" s="65">
        <v>2341</v>
      </c>
      <c r="I33" s="21">
        <f>IF(H50=0, "-", H33/H50)</f>
        <v>5.5796548765373245E-2</v>
      </c>
      <c r="J33" s="20">
        <f t="shared" si="0"/>
        <v>-0.22409638554216868</v>
      </c>
      <c r="K33" s="21">
        <f t="shared" si="1"/>
        <v>0.18923536950021358</v>
      </c>
    </row>
    <row r="34" spans="1:11" x14ac:dyDescent="0.2">
      <c r="A34" s="7" t="s">
        <v>77</v>
      </c>
      <c r="B34" s="65">
        <v>99</v>
      </c>
      <c r="C34" s="39">
        <f>IF(B50=0, "-", B34/B50)</f>
        <v>1.5258939580764488E-2</v>
      </c>
      <c r="D34" s="65">
        <v>124</v>
      </c>
      <c r="E34" s="21">
        <f>IF(D50=0, "-", D34/D50)</f>
        <v>1.5716096324461342E-2</v>
      </c>
      <c r="F34" s="81">
        <v>372</v>
      </c>
      <c r="G34" s="39">
        <f>IF(F50=0, "-", F34/F50)</f>
        <v>1.055169479506453E-2</v>
      </c>
      <c r="H34" s="65">
        <v>446</v>
      </c>
      <c r="I34" s="21">
        <f>IF(H50=0, "-", H34/H50)</f>
        <v>1.0630184002288112E-2</v>
      </c>
      <c r="J34" s="20">
        <f t="shared" si="0"/>
        <v>-0.20161290322580644</v>
      </c>
      <c r="K34" s="21">
        <f t="shared" si="1"/>
        <v>-0.16591928251121077</v>
      </c>
    </row>
    <row r="35" spans="1:11" x14ac:dyDescent="0.2">
      <c r="A35" s="7" t="s">
        <v>78</v>
      </c>
      <c r="B35" s="65">
        <v>10</v>
      </c>
      <c r="C35" s="39">
        <f>IF(B50=0, "-", B35/B50)</f>
        <v>1.5413070283600493E-3</v>
      </c>
      <c r="D35" s="65">
        <v>8</v>
      </c>
      <c r="E35" s="21">
        <f>IF(D50=0, "-", D35/D50)</f>
        <v>1.0139416983523447E-3</v>
      </c>
      <c r="F35" s="81">
        <v>228</v>
      </c>
      <c r="G35" s="39">
        <f>IF(F50=0, "-", F35/F50)</f>
        <v>6.4671677776201959E-3</v>
      </c>
      <c r="H35" s="65">
        <v>167</v>
      </c>
      <c r="I35" s="21">
        <f>IF(H50=0, "-", H35/H50)</f>
        <v>3.9803603775383735E-3</v>
      </c>
      <c r="J35" s="20">
        <f t="shared" si="0"/>
        <v>0.25</v>
      </c>
      <c r="K35" s="21">
        <f t="shared" si="1"/>
        <v>0.3652694610778443</v>
      </c>
    </row>
    <row r="36" spans="1:11" x14ac:dyDescent="0.2">
      <c r="A36" s="7" t="s">
        <v>79</v>
      </c>
      <c r="B36" s="65">
        <v>5</v>
      </c>
      <c r="C36" s="39">
        <f>IF(B50=0, "-", B36/B50)</f>
        <v>7.7065351418002467E-4</v>
      </c>
      <c r="D36" s="65">
        <v>10</v>
      </c>
      <c r="E36" s="21">
        <f>IF(D50=0, "-", D36/D50)</f>
        <v>1.2674271229404308E-3</v>
      </c>
      <c r="F36" s="81">
        <v>63</v>
      </c>
      <c r="G36" s="39">
        <f>IF(F50=0, "-", F36/F50)</f>
        <v>1.7869805701318962E-3</v>
      </c>
      <c r="H36" s="65">
        <v>63</v>
      </c>
      <c r="I36" s="21">
        <f>IF(H50=0, "-", H36/H50)</f>
        <v>1.5015730765563925E-3</v>
      </c>
      <c r="J36" s="20">
        <f t="shared" si="0"/>
        <v>-0.5</v>
      </c>
      <c r="K36" s="21">
        <f t="shared" si="1"/>
        <v>0</v>
      </c>
    </row>
    <row r="37" spans="1:11" x14ac:dyDescent="0.2">
      <c r="A37" s="7" t="s">
        <v>80</v>
      </c>
      <c r="B37" s="65">
        <v>4</v>
      </c>
      <c r="C37" s="39">
        <f>IF(B50=0, "-", B37/B50)</f>
        <v>6.1652281134401974E-4</v>
      </c>
      <c r="D37" s="65">
        <v>5</v>
      </c>
      <c r="E37" s="21">
        <f>IF(D50=0, "-", D37/D50)</f>
        <v>6.3371356147021542E-4</v>
      </c>
      <c r="F37" s="81">
        <v>39</v>
      </c>
      <c r="G37" s="39">
        <f>IF(F50=0, "-", F37/F50)</f>
        <v>1.1062260672245071E-3</v>
      </c>
      <c r="H37" s="65">
        <v>35</v>
      </c>
      <c r="I37" s="21">
        <f>IF(H50=0, "-", H37/H50)</f>
        <v>8.3420726475355133E-4</v>
      </c>
      <c r="J37" s="20">
        <f t="shared" si="0"/>
        <v>-0.2</v>
      </c>
      <c r="K37" s="21">
        <f t="shared" si="1"/>
        <v>0.11428571428571428</v>
      </c>
    </row>
    <row r="38" spans="1:11" x14ac:dyDescent="0.2">
      <c r="A38" s="7" t="s">
        <v>81</v>
      </c>
      <c r="B38" s="65">
        <v>88</v>
      </c>
      <c r="C38" s="39">
        <f>IF(B50=0, "-", B38/B50)</f>
        <v>1.3563501849568433E-2</v>
      </c>
      <c r="D38" s="65">
        <v>0</v>
      </c>
      <c r="E38" s="21">
        <f>IF(D50=0, "-", D38/D50)</f>
        <v>0</v>
      </c>
      <c r="F38" s="81">
        <v>267</v>
      </c>
      <c r="G38" s="39">
        <f>IF(F50=0, "-", F38/F50)</f>
        <v>7.5733938448447032E-3</v>
      </c>
      <c r="H38" s="65">
        <v>0</v>
      </c>
      <c r="I38" s="21">
        <f>IF(H50=0, "-", H38/H50)</f>
        <v>0</v>
      </c>
      <c r="J38" s="20" t="str">
        <f t="shared" si="0"/>
        <v>-</v>
      </c>
      <c r="K38" s="21" t="str">
        <f t="shared" si="1"/>
        <v>-</v>
      </c>
    </row>
    <row r="39" spans="1:11" x14ac:dyDescent="0.2">
      <c r="A39" s="7" t="s">
        <v>82</v>
      </c>
      <c r="B39" s="65">
        <v>75</v>
      </c>
      <c r="C39" s="39">
        <f>IF(B50=0, "-", B39/B50)</f>
        <v>1.155980271270037E-2</v>
      </c>
      <c r="D39" s="65">
        <v>48</v>
      </c>
      <c r="E39" s="21">
        <f>IF(D50=0, "-", D39/D50)</f>
        <v>6.0836501901140681E-3</v>
      </c>
      <c r="F39" s="81">
        <v>268</v>
      </c>
      <c r="G39" s="39">
        <f>IF(F50=0, "-", F39/F50)</f>
        <v>7.6017586157991774E-3</v>
      </c>
      <c r="H39" s="65">
        <v>287</v>
      </c>
      <c r="I39" s="21">
        <f>IF(H50=0, "-", H39/H50)</f>
        <v>6.8404995709791206E-3</v>
      </c>
      <c r="J39" s="20">
        <f t="shared" si="0"/>
        <v>0.5625</v>
      </c>
      <c r="K39" s="21">
        <f t="shared" si="1"/>
        <v>-6.6202090592334492E-2</v>
      </c>
    </row>
    <row r="40" spans="1:11" x14ac:dyDescent="0.2">
      <c r="A40" s="7" t="s">
        <v>84</v>
      </c>
      <c r="B40" s="65">
        <v>2</v>
      </c>
      <c r="C40" s="39">
        <f>IF(B50=0, "-", B40/B50)</f>
        <v>3.0826140567200987E-4</v>
      </c>
      <c r="D40" s="65">
        <v>7</v>
      </c>
      <c r="E40" s="21">
        <f>IF(D50=0, "-", D40/D50)</f>
        <v>8.871989860583017E-4</v>
      </c>
      <c r="F40" s="81">
        <v>27</v>
      </c>
      <c r="G40" s="39">
        <f>IF(F50=0, "-", F40/F50)</f>
        <v>7.6584881577081263E-4</v>
      </c>
      <c r="H40" s="65">
        <v>25</v>
      </c>
      <c r="I40" s="21">
        <f>IF(H50=0, "-", H40/H50)</f>
        <v>5.9586233196682237E-4</v>
      </c>
      <c r="J40" s="20">
        <f t="shared" si="0"/>
        <v>-0.7142857142857143</v>
      </c>
      <c r="K40" s="21">
        <f t="shared" si="1"/>
        <v>0.08</v>
      </c>
    </row>
    <row r="41" spans="1:11" x14ac:dyDescent="0.2">
      <c r="A41" s="7" t="s">
        <v>85</v>
      </c>
      <c r="B41" s="65">
        <v>1</v>
      </c>
      <c r="C41" s="39">
        <f>IF(B50=0, "-", B41/B50)</f>
        <v>1.5413070283600493E-4</v>
      </c>
      <c r="D41" s="65">
        <v>0</v>
      </c>
      <c r="E41" s="21">
        <f>IF(D50=0, "-", D41/D50)</f>
        <v>0</v>
      </c>
      <c r="F41" s="81">
        <v>4</v>
      </c>
      <c r="G41" s="39">
        <f>IF(F50=0, "-", F41/F50)</f>
        <v>1.1345908381789816E-4</v>
      </c>
      <c r="H41" s="65">
        <v>4</v>
      </c>
      <c r="I41" s="21">
        <f>IF(H50=0, "-", H41/H50)</f>
        <v>9.5337973114691582E-5</v>
      </c>
      <c r="J41" s="20" t="str">
        <f t="shared" si="0"/>
        <v>-</v>
      </c>
      <c r="K41" s="21">
        <f t="shared" si="1"/>
        <v>0</v>
      </c>
    </row>
    <row r="42" spans="1:11" x14ac:dyDescent="0.2">
      <c r="A42" s="7" t="s">
        <v>88</v>
      </c>
      <c r="B42" s="65">
        <v>54</v>
      </c>
      <c r="C42" s="39">
        <f>IF(B50=0, "-", B42/B50)</f>
        <v>8.3230579531442667E-3</v>
      </c>
      <c r="D42" s="65">
        <v>159</v>
      </c>
      <c r="E42" s="21">
        <f>IF(D50=0, "-", D42/D50)</f>
        <v>2.0152091254752851E-2</v>
      </c>
      <c r="F42" s="81">
        <v>439</v>
      </c>
      <c r="G42" s="39">
        <f>IF(F50=0, "-", F42/F50)</f>
        <v>1.2452134449014324E-2</v>
      </c>
      <c r="H42" s="65">
        <v>917</v>
      </c>
      <c r="I42" s="21">
        <f>IF(H50=0, "-", H42/H50)</f>
        <v>2.1856230336543044E-2</v>
      </c>
      <c r="J42" s="20">
        <f t="shared" si="0"/>
        <v>-0.660377358490566</v>
      </c>
      <c r="K42" s="21">
        <f t="shared" si="1"/>
        <v>-0.52126499454743724</v>
      </c>
    </row>
    <row r="43" spans="1:11" x14ac:dyDescent="0.2">
      <c r="A43" s="7" t="s">
        <v>90</v>
      </c>
      <c r="B43" s="65">
        <v>245</v>
      </c>
      <c r="C43" s="39">
        <f>IF(B50=0, "-", B43/B50)</f>
        <v>3.7762022194821207E-2</v>
      </c>
      <c r="D43" s="65">
        <v>217</v>
      </c>
      <c r="E43" s="21">
        <f>IF(D50=0, "-", D43/D50)</f>
        <v>2.7503168567807351E-2</v>
      </c>
      <c r="F43" s="81">
        <v>859</v>
      </c>
      <c r="G43" s="39">
        <f>IF(F50=0, "-", F43/F50)</f>
        <v>2.4365338249893634E-2</v>
      </c>
      <c r="H43" s="65">
        <v>1326</v>
      </c>
      <c r="I43" s="21">
        <f>IF(H50=0, "-", H43/H50)</f>
        <v>3.1604538087520256E-2</v>
      </c>
      <c r="J43" s="20">
        <f t="shared" si="0"/>
        <v>0.12903225806451613</v>
      </c>
      <c r="K43" s="21">
        <f t="shared" si="1"/>
        <v>-0.35218702865761692</v>
      </c>
    </row>
    <row r="44" spans="1:11" x14ac:dyDescent="0.2">
      <c r="A44" s="7" t="s">
        <v>91</v>
      </c>
      <c r="B44" s="65">
        <v>481</v>
      </c>
      <c r="C44" s="39">
        <f>IF(B50=0, "-", B44/B50)</f>
        <v>7.4136868064118372E-2</v>
      </c>
      <c r="D44" s="65">
        <v>162</v>
      </c>
      <c r="E44" s="21">
        <f>IF(D50=0, "-", D44/D50)</f>
        <v>2.0532319391634982E-2</v>
      </c>
      <c r="F44" s="81">
        <v>2032</v>
      </c>
      <c r="G44" s="39">
        <f>IF(F50=0, "-", F44/F50)</f>
        <v>5.7637214579492273E-2</v>
      </c>
      <c r="H44" s="65">
        <v>1344</v>
      </c>
      <c r="I44" s="21">
        <f>IF(H50=0, "-", H44/H50)</f>
        <v>3.2033558966536368E-2</v>
      </c>
      <c r="J44" s="20">
        <f t="shared" si="0"/>
        <v>1.9691358024691359</v>
      </c>
      <c r="K44" s="21">
        <f t="shared" si="1"/>
        <v>0.51190476190476186</v>
      </c>
    </row>
    <row r="45" spans="1:11" x14ac:dyDescent="0.2">
      <c r="A45" s="7" t="s">
        <v>92</v>
      </c>
      <c r="B45" s="65">
        <v>57</v>
      </c>
      <c r="C45" s="39">
        <f>IF(B50=0, "-", B45/B50)</f>
        <v>8.7854500616522807E-3</v>
      </c>
      <c r="D45" s="65">
        <v>0</v>
      </c>
      <c r="E45" s="21">
        <f>IF(D50=0, "-", D45/D50)</f>
        <v>0</v>
      </c>
      <c r="F45" s="81">
        <v>1641</v>
      </c>
      <c r="G45" s="39">
        <f>IF(F50=0, "-", F45/F50)</f>
        <v>4.6546589136292726E-2</v>
      </c>
      <c r="H45" s="65">
        <v>0</v>
      </c>
      <c r="I45" s="21">
        <f>IF(H50=0, "-", H45/H50)</f>
        <v>0</v>
      </c>
      <c r="J45" s="20" t="str">
        <f t="shared" si="0"/>
        <v>-</v>
      </c>
      <c r="K45" s="21" t="str">
        <f t="shared" si="1"/>
        <v>-</v>
      </c>
    </row>
    <row r="46" spans="1:11" x14ac:dyDescent="0.2">
      <c r="A46" s="7" t="s">
        <v>93</v>
      </c>
      <c r="B46" s="65">
        <v>1227</v>
      </c>
      <c r="C46" s="39">
        <f>IF(B50=0, "-", B46/B50)</f>
        <v>0.18911837237977805</v>
      </c>
      <c r="D46" s="65">
        <v>1326</v>
      </c>
      <c r="E46" s="21">
        <f>IF(D50=0, "-", D46/D50)</f>
        <v>0.16806083650190115</v>
      </c>
      <c r="F46" s="81">
        <v>7035</v>
      </c>
      <c r="G46" s="39">
        <f>IF(F50=0, "-", F46/F50)</f>
        <v>0.19954616366472841</v>
      </c>
      <c r="H46" s="65">
        <v>8725</v>
      </c>
      <c r="I46" s="21">
        <f>IF(H50=0, "-", H46/H50)</f>
        <v>0.20795595385642102</v>
      </c>
      <c r="J46" s="20">
        <f t="shared" si="0"/>
        <v>-7.4660633484162894E-2</v>
      </c>
      <c r="K46" s="21">
        <f t="shared" si="1"/>
        <v>-0.19369627507163323</v>
      </c>
    </row>
    <row r="47" spans="1:11" x14ac:dyDescent="0.2">
      <c r="A47" s="7" t="s">
        <v>95</v>
      </c>
      <c r="B47" s="65">
        <v>354</v>
      </c>
      <c r="C47" s="39">
        <f>IF(B50=0, "-", B47/B50)</f>
        <v>5.4562268803945747E-2</v>
      </c>
      <c r="D47" s="65">
        <v>397</v>
      </c>
      <c r="E47" s="21">
        <f>IF(D50=0, "-", D47/D50)</f>
        <v>5.0316856780735109E-2</v>
      </c>
      <c r="F47" s="81">
        <v>1127</v>
      </c>
      <c r="G47" s="39">
        <f>IF(F50=0, "-", F47/F50)</f>
        <v>3.196709686569281E-2</v>
      </c>
      <c r="H47" s="65">
        <v>1639</v>
      </c>
      <c r="I47" s="21">
        <f>IF(H50=0, "-", H47/H50)</f>
        <v>3.9064734483744874E-2</v>
      </c>
      <c r="J47" s="20">
        <f t="shared" si="0"/>
        <v>-0.10831234256926953</v>
      </c>
      <c r="K47" s="21">
        <f t="shared" si="1"/>
        <v>-0.31238560097620499</v>
      </c>
    </row>
    <row r="48" spans="1:11" x14ac:dyDescent="0.2">
      <c r="A48" s="7" t="s">
        <v>96</v>
      </c>
      <c r="B48" s="65">
        <v>11</v>
      </c>
      <c r="C48" s="39">
        <f>IF(B50=0, "-", B48/B50)</f>
        <v>1.6954377311960542E-3</v>
      </c>
      <c r="D48" s="65">
        <v>5</v>
      </c>
      <c r="E48" s="21">
        <f>IF(D50=0, "-", D48/D50)</f>
        <v>6.3371356147021542E-4</v>
      </c>
      <c r="F48" s="81">
        <v>114</v>
      </c>
      <c r="G48" s="39">
        <f>IF(F50=0, "-", F48/F50)</f>
        <v>3.2335838888100979E-3</v>
      </c>
      <c r="H48" s="65">
        <v>33</v>
      </c>
      <c r="I48" s="21">
        <f>IF(H50=0, "-", H48/H50)</f>
        <v>7.8653827819620558E-4</v>
      </c>
      <c r="J48" s="20">
        <f t="shared" si="0"/>
        <v>1.2</v>
      </c>
      <c r="K48" s="21">
        <f t="shared" si="1"/>
        <v>2.4545454545454546</v>
      </c>
    </row>
    <row r="49" spans="1:11" x14ac:dyDescent="0.2">
      <c r="A49" s="2"/>
      <c r="B49" s="68"/>
      <c r="C49" s="33"/>
      <c r="D49" s="68"/>
      <c r="E49" s="6"/>
      <c r="F49" s="82"/>
      <c r="G49" s="33"/>
      <c r="H49" s="68"/>
      <c r="I49" s="6"/>
      <c r="J49" s="5"/>
      <c r="K49" s="6"/>
    </row>
    <row r="50" spans="1:11" s="43" customFormat="1" x14ac:dyDescent="0.2">
      <c r="A50" s="162" t="s">
        <v>573</v>
      </c>
      <c r="B50" s="71">
        <f>SUM(B7:B49)</f>
        <v>6488</v>
      </c>
      <c r="C50" s="40">
        <v>1</v>
      </c>
      <c r="D50" s="71">
        <f>SUM(D7:D49)</f>
        <v>7890</v>
      </c>
      <c r="E50" s="41">
        <v>1</v>
      </c>
      <c r="F50" s="77">
        <f>SUM(F7:F49)</f>
        <v>35255</v>
      </c>
      <c r="G50" s="42">
        <v>1</v>
      </c>
      <c r="H50" s="71">
        <f>SUM(H7:H49)</f>
        <v>41956</v>
      </c>
      <c r="I50" s="41">
        <v>1</v>
      </c>
      <c r="J50" s="37">
        <f>IF(D50=0, "-", (B50-D50)/D50)</f>
        <v>-0.17769328263624842</v>
      </c>
      <c r="K50" s="38">
        <f>IF(H50=0, "-", (F50-H50)/H50)</f>
        <v>-0.15971493946038706</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2022-07-04T20:04:33Z</dcterms:modified>
</cp:coreProperties>
</file>