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Jun23\Standard Reports\"/>
    </mc:Choice>
  </mc:AlternateContent>
  <xr:revisionPtr revIDLastSave="0" documentId="13_ncr:1_{25D06CBA-D0A9-44CB-B6EF-04E98FB9D96B}" xr6:coauthVersionLast="47" xr6:coauthVersionMax="47" xr10:uidLastSave="{00000000-0000-0000-0000-000000000000}"/>
  <bookViews>
    <workbookView xWindow="-23940" yWindow="1170" windowWidth="23640" windowHeight="1432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I14" i="49"/>
  <c r="H14" i="49"/>
  <c r="J14" i="49" s="1"/>
  <c r="G14" i="49"/>
  <c r="I15" i="49"/>
  <c r="H15" i="49"/>
  <c r="J15" i="49" s="1"/>
  <c r="G15" i="49"/>
  <c r="H18" i="49"/>
  <c r="J18" i="49" s="1"/>
  <c r="G18" i="49"/>
  <c r="I18" i="49" s="1"/>
  <c r="I19" i="49"/>
  <c r="H19" i="49"/>
  <c r="J19" i="49" s="1"/>
  <c r="G19" i="49"/>
  <c r="H20" i="49"/>
  <c r="J20" i="49" s="1"/>
  <c r="G20" i="49"/>
  <c r="I20"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I30" i="49"/>
  <c r="H30" i="49"/>
  <c r="J30" i="49" s="1"/>
  <c r="G30" i="49"/>
  <c r="H31" i="49"/>
  <c r="J31" i="49" s="1"/>
  <c r="G31" i="49"/>
  <c r="I31" i="49" s="1"/>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H39" i="49"/>
  <c r="J39" i="49" s="1"/>
  <c r="G39" i="49"/>
  <c r="I39" i="49" s="1"/>
  <c r="H40" i="49"/>
  <c r="J40" i="49" s="1"/>
  <c r="G40" i="49"/>
  <c r="I40" i="49" s="1"/>
  <c r="H43" i="49"/>
  <c r="J43" i="49" s="1"/>
  <c r="G43" i="49"/>
  <c r="I43" i="49" s="1"/>
  <c r="H44" i="49"/>
  <c r="J44" i="49" s="1"/>
  <c r="G44" i="49"/>
  <c r="I44" i="49" s="1"/>
  <c r="I45" i="49"/>
  <c r="H45" i="49"/>
  <c r="J45" i="49" s="1"/>
  <c r="G45" i="49"/>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H58" i="49"/>
  <c r="J58" i="49" s="1"/>
  <c r="G58" i="49"/>
  <c r="I58" i="49" s="1"/>
  <c r="I59" i="49"/>
  <c r="H59" i="49"/>
  <c r="J59" i="49" s="1"/>
  <c r="G59" i="49"/>
  <c r="H60" i="49"/>
  <c r="J60" i="49" s="1"/>
  <c r="G60" i="49"/>
  <c r="I60" i="49" s="1"/>
  <c r="J61" i="49"/>
  <c r="I61" i="49"/>
  <c r="H61" i="49"/>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J70" i="49"/>
  <c r="I70" i="49"/>
  <c r="H70" i="49"/>
  <c r="G70" i="49"/>
  <c r="H71" i="49"/>
  <c r="J71" i="49" s="1"/>
  <c r="G71" i="49"/>
  <c r="I71" i="49" s="1"/>
  <c r="H72" i="49"/>
  <c r="J72" i="49" s="1"/>
  <c r="G72" i="49"/>
  <c r="I72" i="49" s="1"/>
  <c r="J75" i="49"/>
  <c r="I75" i="49"/>
  <c r="H75" i="49"/>
  <c r="G75" i="49"/>
  <c r="J76" i="49"/>
  <c r="I76" i="49"/>
  <c r="H76" i="49"/>
  <c r="G76" i="49"/>
  <c r="J79" i="49"/>
  <c r="I79" i="49"/>
  <c r="H79" i="49"/>
  <c r="G79" i="49"/>
  <c r="J80" i="49"/>
  <c r="I80" i="49"/>
  <c r="H80" i="49"/>
  <c r="G80" i="49"/>
  <c r="H83" i="49"/>
  <c r="J83" i="49" s="1"/>
  <c r="G83" i="49"/>
  <c r="I83" i="49" s="1"/>
  <c r="H84" i="49"/>
  <c r="J84" i="49" s="1"/>
  <c r="G84" i="49"/>
  <c r="I84" i="49" s="1"/>
  <c r="H85" i="49"/>
  <c r="J85" i="49" s="1"/>
  <c r="G85" i="49"/>
  <c r="I85" i="49" s="1"/>
  <c r="H86" i="49"/>
  <c r="J86" i="49" s="1"/>
  <c r="G86" i="49"/>
  <c r="I86" i="49" s="1"/>
  <c r="H89" i="49"/>
  <c r="J89" i="49" s="1"/>
  <c r="G89" i="49"/>
  <c r="I89" i="49" s="1"/>
  <c r="H90" i="49"/>
  <c r="J90" i="49" s="1"/>
  <c r="G90" i="49"/>
  <c r="I90" i="49" s="1"/>
  <c r="H93" i="49"/>
  <c r="J93" i="49" s="1"/>
  <c r="G93" i="49"/>
  <c r="I93" i="49" s="1"/>
  <c r="H94" i="49"/>
  <c r="J94" i="49" s="1"/>
  <c r="G94" i="49"/>
  <c r="I94" i="49" s="1"/>
  <c r="H95" i="49"/>
  <c r="J95" i="49" s="1"/>
  <c r="G95" i="49"/>
  <c r="I95" i="49" s="1"/>
  <c r="J96" i="49"/>
  <c r="I96" i="49"/>
  <c r="H96" i="49"/>
  <c r="G96" i="49"/>
  <c r="H97" i="49"/>
  <c r="J97" i="49" s="1"/>
  <c r="G97" i="49"/>
  <c r="I97" i="49" s="1"/>
  <c r="J100" i="49"/>
  <c r="I100" i="49"/>
  <c r="H100" i="49"/>
  <c r="G100" i="49"/>
  <c r="J101" i="49"/>
  <c r="I101" i="49"/>
  <c r="H101" i="49"/>
  <c r="G101" i="49"/>
  <c r="J102" i="49"/>
  <c r="I102" i="49"/>
  <c r="H102" i="49"/>
  <c r="G102" i="49"/>
  <c r="J103" i="49"/>
  <c r="I103" i="49"/>
  <c r="H103" i="49"/>
  <c r="G103" i="49"/>
  <c r="J104" i="49"/>
  <c r="I104" i="49"/>
  <c r="H104" i="49"/>
  <c r="G104" i="49"/>
  <c r="H107" i="49"/>
  <c r="J107" i="49" s="1"/>
  <c r="G107" i="49"/>
  <c r="I107" i="49" s="1"/>
  <c r="H108" i="49"/>
  <c r="J108" i="49" s="1"/>
  <c r="G108" i="49"/>
  <c r="I108" i="49" s="1"/>
  <c r="H109" i="49"/>
  <c r="J109" i="49" s="1"/>
  <c r="G109" i="49"/>
  <c r="I109" i="49" s="1"/>
  <c r="H112" i="49"/>
  <c r="J112" i="49" s="1"/>
  <c r="G112" i="49"/>
  <c r="I112" i="49" s="1"/>
  <c r="H113" i="49"/>
  <c r="J113" i="49" s="1"/>
  <c r="G113" i="49"/>
  <c r="I113" i="49" s="1"/>
  <c r="H116" i="49"/>
  <c r="J116" i="49" s="1"/>
  <c r="G116" i="49"/>
  <c r="I116" i="49" s="1"/>
  <c r="H117" i="49"/>
  <c r="J117" i="49" s="1"/>
  <c r="G117" i="49"/>
  <c r="I117" i="49" s="1"/>
  <c r="H120" i="49"/>
  <c r="J120" i="49" s="1"/>
  <c r="G120" i="49"/>
  <c r="I120" i="49" s="1"/>
  <c r="H121" i="49"/>
  <c r="J121" i="49" s="1"/>
  <c r="G121" i="49"/>
  <c r="I121" i="49" s="1"/>
  <c r="H124" i="49"/>
  <c r="J124" i="49" s="1"/>
  <c r="G124" i="49"/>
  <c r="I124" i="49" s="1"/>
  <c r="H125" i="49"/>
  <c r="J125" i="49" s="1"/>
  <c r="G125" i="49"/>
  <c r="I125" i="49" s="1"/>
  <c r="H128" i="49"/>
  <c r="J128" i="49" s="1"/>
  <c r="G128" i="49"/>
  <c r="I128" i="49" s="1"/>
  <c r="H129" i="49"/>
  <c r="J129" i="49" s="1"/>
  <c r="G129" i="49"/>
  <c r="I129" i="49" s="1"/>
  <c r="H130" i="49"/>
  <c r="J130" i="49" s="1"/>
  <c r="G130" i="49"/>
  <c r="I130" i="49" s="1"/>
  <c r="H131" i="49"/>
  <c r="J131" i="49" s="1"/>
  <c r="G131" i="49"/>
  <c r="I131" i="49" s="1"/>
  <c r="H132" i="49"/>
  <c r="J132" i="49" s="1"/>
  <c r="G132" i="49"/>
  <c r="I132" i="49" s="1"/>
  <c r="H133" i="49"/>
  <c r="J133" i="49" s="1"/>
  <c r="G133" i="49"/>
  <c r="I133" i="49" s="1"/>
  <c r="H134" i="49"/>
  <c r="J134" i="49" s="1"/>
  <c r="G134" i="49"/>
  <c r="I134" i="49" s="1"/>
  <c r="H135" i="49"/>
  <c r="J135" i="49" s="1"/>
  <c r="G135" i="49"/>
  <c r="I135" i="49" s="1"/>
  <c r="H136" i="49"/>
  <c r="J136" i="49" s="1"/>
  <c r="G136" i="49"/>
  <c r="I136" i="49" s="1"/>
  <c r="H137" i="49"/>
  <c r="J137" i="49" s="1"/>
  <c r="G137" i="49"/>
  <c r="I137" i="49" s="1"/>
  <c r="H138" i="49"/>
  <c r="J138" i="49" s="1"/>
  <c r="G138" i="49"/>
  <c r="I138" i="49" s="1"/>
  <c r="J141" i="49"/>
  <c r="I141" i="49"/>
  <c r="H141" i="49"/>
  <c r="G141" i="49"/>
  <c r="J142" i="49"/>
  <c r="I142" i="49"/>
  <c r="H142" i="49"/>
  <c r="G142" i="49"/>
  <c r="H145" i="49"/>
  <c r="J145" i="49" s="1"/>
  <c r="G145" i="49"/>
  <c r="I145" i="49" s="1"/>
  <c r="H146" i="49"/>
  <c r="J146" i="49" s="1"/>
  <c r="G146" i="49"/>
  <c r="I146" i="49" s="1"/>
  <c r="H149" i="49"/>
  <c r="J149" i="49" s="1"/>
  <c r="G149" i="49"/>
  <c r="I149" i="49" s="1"/>
  <c r="H150" i="49"/>
  <c r="J150" i="49" s="1"/>
  <c r="G150" i="49"/>
  <c r="I150" i="49" s="1"/>
  <c r="H151" i="49"/>
  <c r="J151" i="49" s="1"/>
  <c r="G151" i="49"/>
  <c r="I151" i="49" s="1"/>
  <c r="H152" i="49"/>
  <c r="J152" i="49" s="1"/>
  <c r="G152" i="49"/>
  <c r="I152" i="49" s="1"/>
  <c r="H155" i="49"/>
  <c r="J155" i="49" s="1"/>
  <c r="G155" i="49"/>
  <c r="I155" i="49" s="1"/>
  <c r="H156" i="49"/>
  <c r="J156" i="49" s="1"/>
  <c r="G156" i="49"/>
  <c r="I156" i="49" s="1"/>
  <c r="H157" i="49"/>
  <c r="J157" i="49" s="1"/>
  <c r="G157" i="49"/>
  <c r="I157" i="49" s="1"/>
  <c r="H158" i="49"/>
  <c r="J158" i="49" s="1"/>
  <c r="G158" i="49"/>
  <c r="I158" i="49" s="1"/>
  <c r="H159" i="49"/>
  <c r="J159" i="49" s="1"/>
  <c r="G159" i="49"/>
  <c r="I159" i="49" s="1"/>
  <c r="H160" i="49"/>
  <c r="J160" i="49" s="1"/>
  <c r="G160" i="49"/>
  <c r="I160" i="49" s="1"/>
  <c r="I163" i="49"/>
  <c r="H163" i="49"/>
  <c r="J163" i="49" s="1"/>
  <c r="G163" i="49"/>
  <c r="H164" i="49"/>
  <c r="J164" i="49" s="1"/>
  <c r="G164" i="49"/>
  <c r="I164" i="49" s="1"/>
  <c r="J165" i="49"/>
  <c r="I165" i="49"/>
  <c r="H165" i="49"/>
  <c r="G165" i="49"/>
  <c r="H166" i="49"/>
  <c r="J166" i="49" s="1"/>
  <c r="G166" i="49"/>
  <c r="I166" i="49" s="1"/>
  <c r="J167" i="49"/>
  <c r="I167" i="49"/>
  <c r="H167" i="49"/>
  <c r="G167" i="49"/>
  <c r="J168" i="49"/>
  <c r="I168" i="49"/>
  <c r="H168" i="49"/>
  <c r="G168" i="49"/>
  <c r="H169" i="49"/>
  <c r="J169" i="49" s="1"/>
  <c r="G169" i="49"/>
  <c r="I169" i="49" s="1"/>
  <c r="H170" i="49"/>
  <c r="J170" i="49" s="1"/>
  <c r="G170" i="49"/>
  <c r="I170" i="49" s="1"/>
  <c r="H171" i="49"/>
  <c r="J171" i="49" s="1"/>
  <c r="G171" i="49"/>
  <c r="I171" i="49" s="1"/>
  <c r="H174" i="49"/>
  <c r="J174" i="49" s="1"/>
  <c r="G174" i="49"/>
  <c r="I174" i="49" s="1"/>
  <c r="H175" i="49"/>
  <c r="J175" i="49" s="1"/>
  <c r="G175" i="49"/>
  <c r="I175" i="49" s="1"/>
  <c r="H176" i="49"/>
  <c r="J176" i="49" s="1"/>
  <c r="G176" i="49"/>
  <c r="I176" i="49" s="1"/>
  <c r="H177" i="49"/>
  <c r="J177" i="49" s="1"/>
  <c r="G177" i="49"/>
  <c r="I177" i="49" s="1"/>
  <c r="H180" i="49"/>
  <c r="J180" i="49" s="1"/>
  <c r="G180" i="49"/>
  <c r="I180" i="49" s="1"/>
  <c r="H181" i="49"/>
  <c r="J181" i="49" s="1"/>
  <c r="G181" i="49"/>
  <c r="I181" i="49" s="1"/>
  <c r="H182" i="49"/>
  <c r="J182" i="49" s="1"/>
  <c r="G182" i="49"/>
  <c r="I182" i="49" s="1"/>
  <c r="H183" i="49"/>
  <c r="J183" i="49" s="1"/>
  <c r="G183" i="49"/>
  <c r="I183" i="49" s="1"/>
  <c r="H184" i="49"/>
  <c r="J184" i="49" s="1"/>
  <c r="G184" i="49"/>
  <c r="I184" i="49" s="1"/>
  <c r="J185" i="49"/>
  <c r="I185" i="49"/>
  <c r="H185" i="49"/>
  <c r="G185" i="49"/>
  <c r="H186" i="49"/>
  <c r="J186" i="49" s="1"/>
  <c r="G186" i="49"/>
  <c r="I186" i="49" s="1"/>
  <c r="H189" i="49"/>
  <c r="J189" i="49" s="1"/>
  <c r="G189" i="49"/>
  <c r="I189" i="49" s="1"/>
  <c r="H190" i="49"/>
  <c r="J190" i="49" s="1"/>
  <c r="G190" i="49"/>
  <c r="I190" i="49" s="1"/>
  <c r="I191" i="49"/>
  <c r="H191" i="49"/>
  <c r="J191" i="49" s="1"/>
  <c r="G191" i="49"/>
  <c r="I192" i="49"/>
  <c r="H192" i="49"/>
  <c r="J192" i="49" s="1"/>
  <c r="G192" i="49"/>
  <c r="H193" i="49"/>
  <c r="J193" i="49" s="1"/>
  <c r="G193" i="49"/>
  <c r="I193" i="49" s="1"/>
  <c r="H194" i="49"/>
  <c r="J194" i="49" s="1"/>
  <c r="G194" i="49"/>
  <c r="I194" i="49" s="1"/>
  <c r="J195" i="49"/>
  <c r="I195" i="49"/>
  <c r="H195" i="49"/>
  <c r="G195" i="49"/>
  <c r="H196" i="49"/>
  <c r="J196" i="49" s="1"/>
  <c r="G196" i="49"/>
  <c r="I196" i="49" s="1"/>
  <c r="J197" i="49"/>
  <c r="I197" i="49"/>
  <c r="H197" i="49"/>
  <c r="G197" i="49"/>
  <c r="I198" i="49"/>
  <c r="H198" i="49"/>
  <c r="J198" i="49" s="1"/>
  <c r="G198" i="49"/>
  <c r="H199" i="49"/>
  <c r="J199" i="49" s="1"/>
  <c r="G199" i="49"/>
  <c r="I199" i="49" s="1"/>
  <c r="H200" i="49"/>
  <c r="J200" i="49" s="1"/>
  <c r="G200" i="49"/>
  <c r="I200" i="49" s="1"/>
  <c r="H201" i="49"/>
  <c r="J201" i="49" s="1"/>
  <c r="G201" i="49"/>
  <c r="I201" i="49" s="1"/>
  <c r="H202" i="49"/>
  <c r="J202" i="49" s="1"/>
  <c r="G202" i="49"/>
  <c r="I202" i="49" s="1"/>
  <c r="H203" i="49"/>
  <c r="J203" i="49" s="1"/>
  <c r="G203" i="49"/>
  <c r="I203" i="49" s="1"/>
  <c r="H204" i="49"/>
  <c r="J204" i="49" s="1"/>
  <c r="G204" i="49"/>
  <c r="I204" i="49" s="1"/>
  <c r="H205" i="49"/>
  <c r="J205" i="49" s="1"/>
  <c r="G205" i="49"/>
  <c r="I205" i="49" s="1"/>
  <c r="H206" i="49"/>
  <c r="J206" i="49" s="1"/>
  <c r="G206" i="49"/>
  <c r="I206" i="49" s="1"/>
  <c r="I209" i="49"/>
  <c r="H209" i="49"/>
  <c r="J209" i="49" s="1"/>
  <c r="G209" i="49"/>
  <c r="H210" i="49"/>
  <c r="J210" i="49" s="1"/>
  <c r="G210" i="49"/>
  <c r="I210" i="49" s="1"/>
  <c r="I211" i="49"/>
  <c r="H211" i="49"/>
  <c r="J211" i="49" s="1"/>
  <c r="G211" i="49"/>
  <c r="H212" i="49"/>
  <c r="J212" i="49" s="1"/>
  <c r="G212" i="49"/>
  <c r="I212" i="49" s="1"/>
  <c r="J213" i="49"/>
  <c r="I213" i="49"/>
  <c r="H213" i="49"/>
  <c r="G213" i="49"/>
  <c r="H214" i="49"/>
  <c r="J214" i="49" s="1"/>
  <c r="G214" i="49"/>
  <c r="I214" i="49" s="1"/>
  <c r="H217" i="49"/>
  <c r="J217" i="49" s="1"/>
  <c r="G217" i="49"/>
  <c r="I217" i="49" s="1"/>
  <c r="H218" i="49"/>
  <c r="J218" i="49" s="1"/>
  <c r="G218" i="49"/>
  <c r="I218" i="49" s="1"/>
  <c r="H219" i="49"/>
  <c r="J219" i="49" s="1"/>
  <c r="G219" i="49"/>
  <c r="I219" i="49" s="1"/>
  <c r="H220" i="49"/>
  <c r="J220" i="49" s="1"/>
  <c r="G220" i="49"/>
  <c r="I220" i="49" s="1"/>
  <c r="H223" i="49"/>
  <c r="J223" i="49" s="1"/>
  <c r="G223" i="49"/>
  <c r="I223" i="49" s="1"/>
  <c r="H224" i="49"/>
  <c r="J224" i="49" s="1"/>
  <c r="G224" i="49"/>
  <c r="I224" i="49" s="1"/>
  <c r="H225" i="49"/>
  <c r="J225" i="49" s="1"/>
  <c r="G225" i="49"/>
  <c r="I225" i="49" s="1"/>
  <c r="H226" i="49"/>
  <c r="J226" i="49" s="1"/>
  <c r="G226" i="49"/>
  <c r="I226" i="49" s="1"/>
  <c r="H229" i="49"/>
  <c r="J229" i="49" s="1"/>
  <c r="G229" i="49"/>
  <c r="I229" i="49" s="1"/>
  <c r="J230" i="49"/>
  <c r="I230" i="49"/>
  <c r="H230" i="49"/>
  <c r="G230" i="49"/>
  <c r="H231" i="49"/>
  <c r="J231" i="49" s="1"/>
  <c r="G231" i="49"/>
  <c r="I231" i="49" s="1"/>
  <c r="H234" i="49"/>
  <c r="J234" i="49" s="1"/>
  <c r="G234" i="49"/>
  <c r="I234" i="49" s="1"/>
  <c r="H235" i="49"/>
  <c r="J235" i="49" s="1"/>
  <c r="G235" i="49"/>
  <c r="I235" i="49" s="1"/>
  <c r="H236" i="49"/>
  <c r="J236" i="49" s="1"/>
  <c r="G236" i="49"/>
  <c r="I236" i="49" s="1"/>
  <c r="H237" i="49"/>
  <c r="J237" i="49" s="1"/>
  <c r="G237" i="49"/>
  <c r="I237" i="49" s="1"/>
  <c r="H238" i="49"/>
  <c r="J238" i="49" s="1"/>
  <c r="G238" i="49"/>
  <c r="I238" i="49" s="1"/>
  <c r="H241" i="49"/>
  <c r="J241" i="49" s="1"/>
  <c r="G241" i="49"/>
  <c r="I241" i="49" s="1"/>
  <c r="H242" i="49"/>
  <c r="J242" i="49" s="1"/>
  <c r="G242" i="49"/>
  <c r="I242" i="49" s="1"/>
  <c r="H243" i="49"/>
  <c r="J243" i="49" s="1"/>
  <c r="G243" i="49"/>
  <c r="I243" i="49" s="1"/>
  <c r="H244" i="49"/>
  <c r="J244" i="49" s="1"/>
  <c r="G244" i="49"/>
  <c r="I244" i="49" s="1"/>
  <c r="I245" i="49"/>
  <c r="H245" i="49"/>
  <c r="J245" i="49" s="1"/>
  <c r="G245" i="49"/>
  <c r="H246" i="49"/>
  <c r="J246" i="49" s="1"/>
  <c r="G246" i="49"/>
  <c r="I246" i="49" s="1"/>
  <c r="H247" i="49"/>
  <c r="J247" i="49" s="1"/>
  <c r="G247" i="49"/>
  <c r="I247" i="49" s="1"/>
  <c r="H250" i="49"/>
  <c r="J250" i="49" s="1"/>
  <c r="G250" i="49"/>
  <c r="I250"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8" i="49"/>
  <c r="J258" i="49" s="1"/>
  <c r="G258" i="49"/>
  <c r="I258" i="49" s="1"/>
  <c r="H259" i="49"/>
  <c r="J259" i="49" s="1"/>
  <c r="G259" i="49"/>
  <c r="I259"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J276" i="49"/>
  <c r="I276" i="49"/>
  <c r="H276" i="49"/>
  <c r="G276" i="49"/>
  <c r="I277" i="49"/>
  <c r="H277" i="49"/>
  <c r="J277" i="49" s="1"/>
  <c r="G277" i="49"/>
  <c r="I278" i="49"/>
  <c r="H278" i="49"/>
  <c r="J278" i="49" s="1"/>
  <c r="G278" i="49"/>
  <c r="H281" i="49"/>
  <c r="J281" i="49" s="1"/>
  <c r="G281" i="49"/>
  <c r="I281" i="49" s="1"/>
  <c r="I282" i="49"/>
  <c r="H282" i="49"/>
  <c r="J282" i="49" s="1"/>
  <c r="G282" i="49"/>
  <c r="H283" i="49"/>
  <c r="J283" i="49" s="1"/>
  <c r="G283" i="49"/>
  <c r="I283" i="49" s="1"/>
  <c r="H284" i="49"/>
  <c r="J284" i="49" s="1"/>
  <c r="G284" i="49"/>
  <c r="I284" i="49" s="1"/>
  <c r="H285" i="49"/>
  <c r="J285" i="49" s="1"/>
  <c r="G285" i="49"/>
  <c r="I285" i="49" s="1"/>
  <c r="H286" i="49"/>
  <c r="J286" i="49" s="1"/>
  <c r="G286" i="49"/>
  <c r="I286" i="49" s="1"/>
  <c r="H287" i="49"/>
  <c r="J287" i="49" s="1"/>
  <c r="G287" i="49"/>
  <c r="I287" i="49" s="1"/>
  <c r="H288" i="49"/>
  <c r="J288" i="49" s="1"/>
  <c r="G288" i="49"/>
  <c r="I288"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J296" i="49"/>
  <c r="I296" i="49"/>
  <c r="H296" i="49"/>
  <c r="G296" i="49"/>
  <c r="J297" i="49"/>
  <c r="I297" i="49"/>
  <c r="H297" i="49"/>
  <c r="G297" i="49"/>
  <c r="J298" i="49"/>
  <c r="I298" i="49"/>
  <c r="H298" i="49"/>
  <c r="G298" i="49"/>
  <c r="H299" i="49"/>
  <c r="J299" i="49" s="1"/>
  <c r="G299" i="49"/>
  <c r="I299" i="49" s="1"/>
  <c r="H300" i="49"/>
  <c r="J300" i="49" s="1"/>
  <c r="G300" i="49"/>
  <c r="I300" i="49" s="1"/>
  <c r="H301" i="49"/>
  <c r="J301" i="49" s="1"/>
  <c r="G301" i="49"/>
  <c r="I301" i="49" s="1"/>
  <c r="H304" i="49"/>
  <c r="J304" i="49" s="1"/>
  <c r="G304" i="49"/>
  <c r="I304" i="49" s="1"/>
  <c r="I305" i="49"/>
  <c r="H305" i="49"/>
  <c r="J305" i="49" s="1"/>
  <c r="G305" i="49"/>
  <c r="H306" i="49"/>
  <c r="J306" i="49" s="1"/>
  <c r="G306" i="49"/>
  <c r="I306" i="49" s="1"/>
  <c r="I307" i="49"/>
  <c r="H307" i="49"/>
  <c r="J307" i="49" s="1"/>
  <c r="G307" i="49"/>
  <c r="H308" i="49"/>
  <c r="J308" i="49" s="1"/>
  <c r="G308" i="49"/>
  <c r="I308" i="49" s="1"/>
  <c r="H309" i="49"/>
  <c r="J309" i="49" s="1"/>
  <c r="G309" i="49"/>
  <c r="I309" i="49" s="1"/>
  <c r="I310" i="49"/>
  <c r="H310" i="49"/>
  <c r="J310" i="49" s="1"/>
  <c r="G310" i="49"/>
  <c r="H311" i="49"/>
  <c r="J311" i="49" s="1"/>
  <c r="G311" i="49"/>
  <c r="I311" i="49" s="1"/>
  <c r="J312" i="49"/>
  <c r="I312" i="49"/>
  <c r="H312" i="49"/>
  <c r="G312" i="49"/>
  <c r="H313" i="49"/>
  <c r="J313" i="49" s="1"/>
  <c r="G313" i="49"/>
  <c r="I313" i="49" s="1"/>
  <c r="H314" i="49"/>
  <c r="J314" i="49" s="1"/>
  <c r="G314" i="49"/>
  <c r="I314" i="49" s="1"/>
  <c r="I317" i="49"/>
  <c r="H317" i="49"/>
  <c r="J317" i="49" s="1"/>
  <c r="G317" i="49"/>
  <c r="J318" i="49"/>
  <c r="I318" i="49"/>
  <c r="H318" i="49"/>
  <c r="G318" i="49"/>
  <c r="I319" i="49"/>
  <c r="H319" i="49"/>
  <c r="J319" i="49" s="1"/>
  <c r="G319" i="49"/>
  <c r="I320" i="49"/>
  <c r="H320" i="49"/>
  <c r="J320" i="49" s="1"/>
  <c r="G320" i="49"/>
  <c r="H323" i="49"/>
  <c r="J323" i="49" s="1"/>
  <c r="G323" i="49"/>
  <c r="I323" i="49" s="1"/>
  <c r="H324" i="49"/>
  <c r="J324" i="49" s="1"/>
  <c r="G324" i="49"/>
  <c r="I324" i="49" s="1"/>
  <c r="H327" i="49"/>
  <c r="J327" i="49" s="1"/>
  <c r="G327" i="49"/>
  <c r="I327" i="49" s="1"/>
  <c r="H328" i="49"/>
  <c r="J328" i="49" s="1"/>
  <c r="G328" i="49"/>
  <c r="I328" i="49" s="1"/>
  <c r="H329" i="49"/>
  <c r="J329" i="49" s="1"/>
  <c r="G329" i="49"/>
  <c r="I329" i="49" s="1"/>
  <c r="I332" i="49"/>
  <c r="H332" i="49"/>
  <c r="J332" i="49" s="1"/>
  <c r="G332" i="49"/>
  <c r="H333" i="49"/>
  <c r="J333" i="49" s="1"/>
  <c r="G333" i="49"/>
  <c r="I333" i="49" s="1"/>
  <c r="J334" i="49"/>
  <c r="I334" i="49"/>
  <c r="H334" i="49"/>
  <c r="G334" i="49"/>
  <c r="H335" i="49"/>
  <c r="J335" i="49" s="1"/>
  <c r="G335" i="49"/>
  <c r="I335" i="49" s="1"/>
  <c r="H336" i="49"/>
  <c r="J336" i="49" s="1"/>
  <c r="G336" i="49"/>
  <c r="I336" i="49" s="1"/>
  <c r="H337" i="49"/>
  <c r="J337" i="49" s="1"/>
  <c r="G337" i="49"/>
  <c r="I337"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J345" i="49"/>
  <c r="I345" i="49"/>
  <c r="H345" i="49"/>
  <c r="G345" i="49"/>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6" i="49"/>
  <c r="J356" i="49" s="1"/>
  <c r="G356" i="49"/>
  <c r="I356" i="49" s="1"/>
  <c r="H357" i="49"/>
  <c r="J357" i="49" s="1"/>
  <c r="G357" i="49"/>
  <c r="I357" i="49" s="1"/>
  <c r="I360" i="49"/>
  <c r="H360" i="49"/>
  <c r="J360" i="49" s="1"/>
  <c r="G360" i="49"/>
  <c r="H361" i="49"/>
  <c r="J361" i="49" s="1"/>
  <c r="G361" i="49"/>
  <c r="I361"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J370" i="49"/>
  <c r="I370" i="49"/>
  <c r="H370" i="49"/>
  <c r="G370" i="49"/>
  <c r="H371" i="49"/>
  <c r="J371" i="49" s="1"/>
  <c r="G371" i="49"/>
  <c r="I371" i="49" s="1"/>
  <c r="J372" i="49"/>
  <c r="I372" i="49"/>
  <c r="H372" i="49"/>
  <c r="G372" i="49"/>
  <c r="J373" i="49"/>
  <c r="I373" i="49"/>
  <c r="H373" i="49"/>
  <c r="G373" i="49"/>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6" i="49"/>
  <c r="J386" i="49" s="1"/>
  <c r="G386" i="49"/>
  <c r="I386" i="49" s="1"/>
  <c r="H387" i="49"/>
  <c r="J387" i="49" s="1"/>
  <c r="G387" i="49"/>
  <c r="I387" i="49" s="1"/>
  <c r="H388" i="49"/>
  <c r="J388" i="49" s="1"/>
  <c r="G388" i="49"/>
  <c r="I388" i="49" s="1"/>
  <c r="J391" i="49"/>
  <c r="I391" i="49"/>
  <c r="H391" i="49"/>
  <c r="G391" i="49"/>
  <c r="I392" i="49"/>
  <c r="H392" i="49"/>
  <c r="J392" i="49" s="1"/>
  <c r="G392" i="49"/>
  <c r="H393" i="49"/>
  <c r="J393" i="49" s="1"/>
  <c r="G393" i="49"/>
  <c r="I393" i="49" s="1"/>
  <c r="H394" i="49"/>
  <c r="J394" i="49" s="1"/>
  <c r="G394" i="49"/>
  <c r="I394" i="49" s="1"/>
  <c r="H395" i="49"/>
  <c r="J395" i="49" s="1"/>
  <c r="G395" i="49"/>
  <c r="I395" i="49" s="1"/>
  <c r="H396" i="49"/>
  <c r="J396" i="49" s="1"/>
  <c r="G396" i="49"/>
  <c r="I396" i="49" s="1"/>
  <c r="J397" i="49"/>
  <c r="I397" i="49"/>
  <c r="H397" i="49"/>
  <c r="G397" i="49"/>
  <c r="H398" i="49"/>
  <c r="J398" i="49" s="1"/>
  <c r="G398" i="49"/>
  <c r="I398" i="49" s="1"/>
  <c r="H399" i="49"/>
  <c r="J399" i="49" s="1"/>
  <c r="G399" i="49"/>
  <c r="I399" i="49" s="1"/>
  <c r="H402" i="49"/>
  <c r="J402" i="49" s="1"/>
  <c r="G402" i="49"/>
  <c r="I402" i="49" s="1"/>
  <c r="H403" i="49"/>
  <c r="J403" i="49" s="1"/>
  <c r="G403" i="49"/>
  <c r="I403" i="49" s="1"/>
  <c r="H404" i="49"/>
  <c r="J404" i="49" s="1"/>
  <c r="G404" i="49"/>
  <c r="I404" i="49" s="1"/>
  <c r="H405" i="49"/>
  <c r="J405" i="49" s="1"/>
  <c r="G405" i="49"/>
  <c r="I405"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5" i="49"/>
  <c r="J415" i="49" s="1"/>
  <c r="G415" i="49"/>
  <c r="I415"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H421" i="49"/>
  <c r="J421" i="49" s="1"/>
  <c r="G421" i="49"/>
  <c r="I421" i="49" s="1"/>
  <c r="H422" i="49"/>
  <c r="J422" i="49" s="1"/>
  <c r="G422" i="49"/>
  <c r="I422" i="49" s="1"/>
  <c r="H423" i="49"/>
  <c r="J423" i="49" s="1"/>
  <c r="G423" i="49"/>
  <c r="I423" i="49" s="1"/>
  <c r="H424" i="49"/>
  <c r="J424" i="49" s="1"/>
  <c r="G424" i="49"/>
  <c r="I424" i="49" s="1"/>
  <c r="I427" i="49"/>
  <c r="H427" i="49"/>
  <c r="J427" i="49" s="1"/>
  <c r="G427" i="49"/>
  <c r="I428" i="49"/>
  <c r="H428" i="49"/>
  <c r="J428" i="49" s="1"/>
  <c r="G428" i="49"/>
  <c r="H429" i="49"/>
  <c r="J429" i="49" s="1"/>
  <c r="G429" i="49"/>
  <c r="I429" i="49" s="1"/>
  <c r="H430" i="49"/>
  <c r="J430" i="49" s="1"/>
  <c r="G430" i="49"/>
  <c r="I430" i="49" s="1"/>
  <c r="H431" i="49"/>
  <c r="J431" i="49" s="1"/>
  <c r="G431" i="49"/>
  <c r="I431" i="49" s="1"/>
  <c r="H432" i="49"/>
  <c r="J432" i="49" s="1"/>
  <c r="G432" i="49"/>
  <c r="I432" i="49" s="1"/>
  <c r="J433" i="49"/>
  <c r="I433" i="49"/>
  <c r="H433" i="49"/>
  <c r="G433" i="49"/>
  <c r="H434" i="49"/>
  <c r="J434" i="49" s="1"/>
  <c r="G434" i="49"/>
  <c r="I434" i="49" s="1"/>
  <c r="I435" i="49"/>
  <c r="H435" i="49"/>
  <c r="J435" i="49" s="1"/>
  <c r="G435" i="49"/>
  <c r="H436" i="49"/>
  <c r="J436" i="49" s="1"/>
  <c r="G436" i="49"/>
  <c r="I436" i="49" s="1"/>
  <c r="J437" i="49"/>
  <c r="I437" i="49"/>
  <c r="H437" i="49"/>
  <c r="G437" i="49"/>
  <c r="H438" i="49"/>
  <c r="J438" i="49" s="1"/>
  <c r="G438" i="49"/>
  <c r="I438" i="49" s="1"/>
  <c r="H441" i="49"/>
  <c r="J441" i="49" s="1"/>
  <c r="G441" i="49"/>
  <c r="I441" i="49" s="1"/>
  <c r="H442" i="49"/>
  <c r="J442" i="49" s="1"/>
  <c r="G442" i="49"/>
  <c r="I442" i="49" s="1"/>
  <c r="J443" i="49"/>
  <c r="I443" i="49"/>
  <c r="H443" i="49"/>
  <c r="G443" i="49"/>
  <c r="H444" i="49"/>
  <c r="J444" i="49" s="1"/>
  <c r="G444" i="49"/>
  <c r="I444" i="49" s="1"/>
  <c r="H445" i="49"/>
  <c r="J445" i="49" s="1"/>
  <c r="G445" i="49"/>
  <c r="I445" i="49" s="1"/>
  <c r="I446" i="49"/>
  <c r="H446" i="49"/>
  <c r="J446" i="49" s="1"/>
  <c r="G446" i="49"/>
  <c r="H447" i="49"/>
  <c r="J447" i="49" s="1"/>
  <c r="G447" i="49"/>
  <c r="I447" i="49" s="1"/>
  <c r="H448" i="49"/>
  <c r="J448" i="49" s="1"/>
  <c r="G448" i="49"/>
  <c r="I448" i="49" s="1"/>
  <c r="H449" i="49"/>
  <c r="J449" i="49" s="1"/>
  <c r="G449" i="49"/>
  <c r="I449" i="49" s="1"/>
  <c r="H452" i="49"/>
  <c r="J452" i="49" s="1"/>
  <c r="G452" i="49"/>
  <c r="I452" i="49" s="1"/>
  <c r="H453" i="49"/>
  <c r="J453" i="49" s="1"/>
  <c r="G453" i="49"/>
  <c r="I453"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H463" i="49"/>
  <c r="J463" i="49" s="1"/>
  <c r="G463" i="49"/>
  <c r="I463" i="49" s="1"/>
  <c r="H464" i="49"/>
  <c r="J464" i="49" s="1"/>
  <c r="G464" i="49"/>
  <c r="I464" i="49" s="1"/>
  <c r="H467" i="49"/>
  <c r="J467" i="49" s="1"/>
  <c r="G467" i="49"/>
  <c r="I467" i="49" s="1"/>
  <c r="H468" i="49"/>
  <c r="J468" i="49" s="1"/>
  <c r="G468" i="49"/>
  <c r="I468" i="49" s="1"/>
  <c r="H469" i="49"/>
  <c r="J469" i="49" s="1"/>
  <c r="G469" i="49"/>
  <c r="I469" i="49" s="1"/>
  <c r="H470" i="49"/>
  <c r="J470" i="49" s="1"/>
  <c r="G470" i="49"/>
  <c r="I470"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H478" i="49"/>
  <c r="J478" i="49" s="1"/>
  <c r="G478" i="49"/>
  <c r="I478" i="49" s="1"/>
  <c r="H479" i="49"/>
  <c r="J479" i="49" s="1"/>
  <c r="G479" i="49"/>
  <c r="I479" i="49" s="1"/>
  <c r="H480" i="49"/>
  <c r="J480" i="49" s="1"/>
  <c r="G480" i="49"/>
  <c r="I480" i="49" s="1"/>
  <c r="H483" i="49"/>
  <c r="J483" i="49" s="1"/>
  <c r="G483" i="49"/>
  <c r="I483" i="49" s="1"/>
  <c r="H484" i="49"/>
  <c r="J484" i="49" s="1"/>
  <c r="G484" i="49"/>
  <c r="I484" i="49" s="1"/>
  <c r="H485" i="49"/>
  <c r="J485" i="49" s="1"/>
  <c r="G485" i="49"/>
  <c r="I485" i="49" s="1"/>
  <c r="H488" i="49"/>
  <c r="J488" i="49" s="1"/>
  <c r="G488" i="49"/>
  <c r="I488" i="49" s="1"/>
  <c r="H489" i="49"/>
  <c r="J489" i="49" s="1"/>
  <c r="G489" i="49"/>
  <c r="I489" i="49" s="1"/>
  <c r="I492" i="49"/>
  <c r="H492" i="49"/>
  <c r="J492" i="49" s="1"/>
  <c r="G492" i="49"/>
  <c r="I493" i="49"/>
  <c r="H493" i="49"/>
  <c r="J493" i="49" s="1"/>
  <c r="G493" i="49"/>
  <c r="I496" i="49"/>
  <c r="H496" i="49"/>
  <c r="J496" i="49" s="1"/>
  <c r="G496" i="49"/>
  <c r="H497" i="49"/>
  <c r="J497" i="49" s="1"/>
  <c r="G497" i="49"/>
  <c r="I497" i="49" s="1"/>
  <c r="H498" i="49"/>
  <c r="J498" i="49" s="1"/>
  <c r="G498" i="49"/>
  <c r="I498" i="49" s="1"/>
  <c r="H499" i="49"/>
  <c r="J499" i="49" s="1"/>
  <c r="G499" i="49"/>
  <c r="I499" i="49" s="1"/>
  <c r="H500" i="49"/>
  <c r="J500" i="49" s="1"/>
  <c r="G500" i="49"/>
  <c r="I500" i="49" s="1"/>
  <c r="H501" i="49"/>
  <c r="J501" i="49" s="1"/>
  <c r="G501" i="49"/>
  <c r="I501" i="49" s="1"/>
  <c r="H502" i="49"/>
  <c r="J502" i="49" s="1"/>
  <c r="G502" i="49"/>
  <c r="I502" i="49" s="1"/>
  <c r="H503" i="49"/>
  <c r="J503" i="49" s="1"/>
  <c r="G503" i="49"/>
  <c r="I503" i="49" s="1"/>
  <c r="H506" i="49"/>
  <c r="J506" i="49" s="1"/>
  <c r="G506" i="49"/>
  <c r="I506" i="49" s="1"/>
  <c r="H507" i="49"/>
  <c r="J507" i="49" s="1"/>
  <c r="G507" i="49"/>
  <c r="I507" i="49" s="1"/>
  <c r="H508" i="49"/>
  <c r="J508" i="49" s="1"/>
  <c r="G508" i="49"/>
  <c r="I508" i="49" s="1"/>
  <c r="H509" i="49"/>
  <c r="J509" i="49" s="1"/>
  <c r="G509" i="49"/>
  <c r="I509" i="49" s="1"/>
  <c r="H512" i="49"/>
  <c r="J512" i="49" s="1"/>
  <c r="G512" i="49"/>
  <c r="I512" i="49" s="1"/>
  <c r="J513" i="49"/>
  <c r="I513" i="49"/>
  <c r="H513" i="49"/>
  <c r="G513" i="49"/>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2" i="49"/>
  <c r="J522" i="49" s="1"/>
  <c r="G522" i="49"/>
  <c r="I522" i="49" s="1"/>
  <c r="H523" i="49"/>
  <c r="J523" i="49" s="1"/>
  <c r="G523" i="49"/>
  <c r="I523" i="49" s="1"/>
  <c r="H524" i="49"/>
  <c r="J524" i="49" s="1"/>
  <c r="G524" i="49"/>
  <c r="I524" i="49" s="1"/>
  <c r="I525" i="49"/>
  <c r="H525" i="49"/>
  <c r="J525" i="49" s="1"/>
  <c r="G525" i="49"/>
  <c r="H526" i="49"/>
  <c r="J526" i="49" s="1"/>
  <c r="G526" i="49"/>
  <c r="I526" i="49" s="1"/>
  <c r="H527" i="49"/>
  <c r="J527" i="49" s="1"/>
  <c r="G527" i="49"/>
  <c r="I527" i="49" s="1"/>
  <c r="H528" i="49"/>
  <c r="J528" i="49" s="1"/>
  <c r="G528" i="49"/>
  <c r="I528" i="49" s="1"/>
  <c r="H531" i="49"/>
  <c r="J531" i="49" s="1"/>
  <c r="G531" i="49"/>
  <c r="I531" i="49" s="1"/>
  <c r="J532" i="49"/>
  <c r="I532" i="49"/>
  <c r="H532" i="49"/>
  <c r="G532" i="49"/>
  <c r="H533" i="49"/>
  <c r="J533" i="49" s="1"/>
  <c r="G533" i="49"/>
  <c r="I533" i="49" s="1"/>
  <c r="H536" i="49"/>
  <c r="J536" i="49" s="1"/>
  <c r="G536" i="49"/>
  <c r="I536" i="49" s="1"/>
  <c r="H537" i="49"/>
  <c r="J537" i="49" s="1"/>
  <c r="G537" i="49"/>
  <c r="I537" i="49" s="1"/>
  <c r="H538" i="49"/>
  <c r="J538" i="49" s="1"/>
  <c r="G538" i="49"/>
  <c r="I538" i="49" s="1"/>
  <c r="H539" i="49"/>
  <c r="J539" i="49" s="1"/>
  <c r="G539" i="49"/>
  <c r="I539" i="49" s="1"/>
  <c r="J540" i="49"/>
  <c r="I540" i="49"/>
  <c r="H540" i="49"/>
  <c r="G540" i="49"/>
  <c r="J541" i="49"/>
  <c r="I541" i="49"/>
  <c r="H541" i="49"/>
  <c r="G541" i="49"/>
  <c r="H542" i="49"/>
  <c r="J542" i="49" s="1"/>
  <c r="G542" i="49"/>
  <c r="I542" i="49" s="1"/>
  <c r="I543" i="49"/>
  <c r="H543" i="49"/>
  <c r="J543" i="49" s="1"/>
  <c r="G543" i="49"/>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I554" i="49"/>
  <c r="H554" i="49"/>
  <c r="J554" i="49" s="1"/>
  <c r="G554" i="49"/>
  <c r="H555" i="49"/>
  <c r="J555" i="49" s="1"/>
  <c r="G555" i="49"/>
  <c r="I555" i="49" s="1"/>
  <c r="H556" i="49"/>
  <c r="J556" i="49" s="1"/>
  <c r="G556" i="49"/>
  <c r="I556" i="49" s="1"/>
  <c r="H557" i="49"/>
  <c r="J557" i="49" s="1"/>
  <c r="G557" i="49"/>
  <c r="I557" i="49" s="1"/>
  <c r="H558" i="49"/>
  <c r="J558" i="49" s="1"/>
  <c r="G558" i="49"/>
  <c r="I558" i="49" s="1"/>
  <c r="H559" i="49"/>
  <c r="J559" i="49" s="1"/>
  <c r="G559" i="49"/>
  <c r="I559" i="49" s="1"/>
  <c r="H562" i="49"/>
  <c r="J562" i="49" s="1"/>
  <c r="G562" i="49"/>
  <c r="I562" i="49" s="1"/>
  <c r="H563" i="49"/>
  <c r="J563" i="49" s="1"/>
  <c r="G563" i="49"/>
  <c r="I563" i="49" s="1"/>
  <c r="H564" i="49"/>
  <c r="J564" i="49" s="1"/>
  <c r="G564" i="49"/>
  <c r="I564" i="49" s="1"/>
  <c r="H567" i="49"/>
  <c r="J567" i="49" s="1"/>
  <c r="G567" i="49"/>
  <c r="I567" i="49" s="1"/>
  <c r="H568" i="49"/>
  <c r="J568" i="49" s="1"/>
  <c r="G568" i="49"/>
  <c r="I568" i="49" s="1"/>
  <c r="H569" i="49"/>
  <c r="J569" i="49" s="1"/>
  <c r="G569" i="49"/>
  <c r="I569" i="49" s="1"/>
  <c r="H570" i="49"/>
  <c r="J570" i="49" s="1"/>
  <c r="G570" i="49"/>
  <c r="I570" i="49" s="1"/>
  <c r="H571" i="49"/>
  <c r="J571" i="49" s="1"/>
  <c r="G571" i="49"/>
  <c r="I571" i="49" s="1"/>
  <c r="I572" i="49"/>
  <c r="H572" i="49"/>
  <c r="J572" i="49" s="1"/>
  <c r="G572" i="49"/>
  <c r="H573" i="49"/>
  <c r="J573" i="49" s="1"/>
  <c r="G573" i="49"/>
  <c r="I573" i="49" s="1"/>
  <c r="I574" i="49"/>
  <c r="H574" i="49"/>
  <c r="J574" i="49" s="1"/>
  <c r="G574" i="49"/>
  <c r="H575" i="49"/>
  <c r="J575" i="49" s="1"/>
  <c r="G575" i="49"/>
  <c r="I575" i="49" s="1"/>
  <c r="H576" i="49"/>
  <c r="J576" i="49" s="1"/>
  <c r="G576" i="49"/>
  <c r="I576" i="49" s="1"/>
  <c r="H577" i="49"/>
  <c r="J577" i="49" s="1"/>
  <c r="G577" i="49"/>
  <c r="I577" i="49" s="1"/>
  <c r="H578" i="49"/>
  <c r="J578" i="49" s="1"/>
  <c r="G578" i="49"/>
  <c r="I578" i="49" s="1"/>
  <c r="H579" i="49"/>
  <c r="J579" i="49" s="1"/>
  <c r="G579" i="49"/>
  <c r="I579" i="49" s="1"/>
  <c r="H580" i="49"/>
  <c r="J580" i="49" s="1"/>
  <c r="G580" i="49"/>
  <c r="I580" i="49" s="1"/>
  <c r="H581" i="49"/>
  <c r="J581" i="49" s="1"/>
  <c r="G581" i="49"/>
  <c r="I581" i="49" s="1"/>
  <c r="H582" i="49"/>
  <c r="J582" i="49" s="1"/>
  <c r="G582" i="49"/>
  <c r="I582" i="49" s="1"/>
  <c r="H583" i="49"/>
  <c r="J583" i="49" s="1"/>
  <c r="G583" i="49"/>
  <c r="I583" i="49" s="1"/>
  <c r="H584" i="49"/>
  <c r="J584" i="49" s="1"/>
  <c r="G584" i="49"/>
  <c r="I584" i="49" s="1"/>
  <c r="H585" i="49"/>
  <c r="J585" i="49" s="1"/>
  <c r="G585" i="49"/>
  <c r="I585" i="49" s="1"/>
  <c r="H586" i="49"/>
  <c r="J586" i="49" s="1"/>
  <c r="G586" i="49"/>
  <c r="I586" i="49" s="1"/>
  <c r="J589" i="49"/>
  <c r="I589" i="49"/>
  <c r="H589" i="49"/>
  <c r="G589" i="49"/>
  <c r="H590" i="49"/>
  <c r="J590" i="49" s="1"/>
  <c r="G590" i="49"/>
  <c r="I590" i="49" s="1"/>
  <c r="H591" i="49"/>
  <c r="J591" i="49" s="1"/>
  <c r="G591" i="49"/>
  <c r="I591" i="49" s="1"/>
  <c r="H592" i="49"/>
  <c r="J592" i="49" s="1"/>
  <c r="G592" i="49"/>
  <c r="I592" i="49" s="1"/>
  <c r="H593" i="49"/>
  <c r="J593" i="49" s="1"/>
  <c r="G593" i="49"/>
  <c r="I593" i="49" s="1"/>
  <c r="H594" i="49"/>
  <c r="J594" i="49" s="1"/>
  <c r="G594" i="49"/>
  <c r="I594" i="49" s="1"/>
  <c r="H595" i="49"/>
  <c r="J595" i="49" s="1"/>
  <c r="G595" i="49"/>
  <c r="I595" i="49" s="1"/>
  <c r="H598" i="49"/>
  <c r="J598" i="49" s="1"/>
  <c r="G598" i="49"/>
  <c r="I598" i="49" s="1"/>
  <c r="I599" i="49"/>
  <c r="H599" i="49"/>
  <c r="J599" i="49" s="1"/>
  <c r="G599" i="49"/>
  <c r="H600" i="49"/>
  <c r="J600" i="49" s="1"/>
  <c r="G600" i="49"/>
  <c r="I600" i="49" s="1"/>
  <c r="H603" i="49"/>
  <c r="J603" i="49" s="1"/>
  <c r="G603" i="49"/>
  <c r="I603" i="49" s="1"/>
  <c r="H604" i="49"/>
  <c r="J604" i="49" s="1"/>
  <c r="G604" i="49"/>
  <c r="I60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K32" i="56"/>
  <c r="J32" i="56"/>
  <c r="H34" i="56"/>
  <c r="I31" i="56" s="1"/>
  <c r="F34" i="56"/>
  <c r="G32" i="56" s="1"/>
  <c r="D34" i="56"/>
  <c r="E30" i="56" s="1"/>
  <c r="B34" i="56"/>
  <c r="C32"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14"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K47" i="58"/>
  <c r="J47" i="58"/>
  <c r="H49" i="58"/>
  <c r="I46" i="58" s="1"/>
  <c r="F49" i="58"/>
  <c r="G47" i="58" s="1"/>
  <c r="D49" i="58"/>
  <c r="E40" i="58" s="1"/>
  <c r="B49" i="58"/>
  <c r="C47"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H52" i="50"/>
  <c r="I49" i="50" s="1"/>
  <c r="F52" i="50"/>
  <c r="G50" i="50" s="1"/>
  <c r="D52" i="50"/>
  <c r="E46" i="50" s="1"/>
  <c r="B52" i="50"/>
  <c r="C50"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K22" i="53"/>
  <c r="J22" i="53"/>
  <c r="H24" i="53"/>
  <c r="I21" i="53" s="1"/>
  <c r="F24" i="53"/>
  <c r="G22" i="53" s="1"/>
  <c r="D24" i="53"/>
  <c r="E20" i="53" s="1"/>
  <c r="B24" i="53"/>
  <c r="C22" i="53" s="1"/>
  <c r="K7" i="53"/>
  <c r="J7" i="53"/>
  <c r="K28" i="53"/>
  <c r="J28" i="53"/>
  <c r="K29" i="53"/>
  <c r="J29" i="53"/>
  <c r="K30" i="53"/>
  <c r="J30" i="53"/>
  <c r="K31" i="53"/>
  <c r="J31" i="53"/>
  <c r="K32" i="53"/>
  <c r="J32" i="53"/>
  <c r="K33" i="53"/>
  <c r="J33" i="53"/>
  <c r="K34" i="53"/>
  <c r="J34" i="53"/>
  <c r="K35" i="53"/>
  <c r="J35" i="53"/>
  <c r="K36" i="53"/>
  <c r="J36" i="53"/>
  <c r="K37" i="53"/>
  <c r="J37" i="53"/>
  <c r="K38" i="53"/>
  <c r="J38" i="53"/>
  <c r="K39" i="53"/>
  <c r="J39" i="53"/>
  <c r="H41" i="53"/>
  <c r="I38" i="53" s="1"/>
  <c r="F41" i="53"/>
  <c r="G39" i="53" s="1"/>
  <c r="D41" i="53"/>
  <c r="E34" i="53" s="1"/>
  <c r="B41" i="53"/>
  <c r="C39" i="53" s="1"/>
  <c r="K27" i="53"/>
  <c r="J27"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H60" i="53"/>
  <c r="I57" i="53" s="1"/>
  <c r="F60" i="53"/>
  <c r="G58" i="53" s="1"/>
  <c r="D60" i="53"/>
  <c r="E57" i="53" s="1"/>
  <c r="B60" i="53"/>
  <c r="C58" i="53" s="1"/>
  <c r="K44" i="53"/>
  <c r="J44" i="53"/>
  <c r="I62" i="53"/>
  <c r="G62" i="53"/>
  <c r="E62" i="53"/>
  <c r="C62" i="53"/>
  <c r="B5" i="54"/>
  <c r="F5" i="54" s="1"/>
  <c r="K8" i="54"/>
  <c r="J8" i="54"/>
  <c r="K9" i="54"/>
  <c r="J9" i="54"/>
  <c r="K10" i="54"/>
  <c r="J10" i="54"/>
  <c r="K11" i="54"/>
  <c r="J11" i="54"/>
  <c r="H13" i="54"/>
  <c r="I10" i="54" s="1"/>
  <c r="F13" i="54"/>
  <c r="G11" i="54" s="1"/>
  <c r="D13" i="54"/>
  <c r="B13" i="54"/>
  <c r="C11" i="54" s="1"/>
  <c r="K7" i="54"/>
  <c r="J7" i="54"/>
  <c r="K17" i="54"/>
  <c r="J17" i="54"/>
  <c r="H19" i="54"/>
  <c r="I19" i="54" s="1"/>
  <c r="F19" i="54"/>
  <c r="G17" i="54" s="1"/>
  <c r="D19" i="54"/>
  <c r="B19" i="54"/>
  <c r="C17" i="54" s="1"/>
  <c r="K16" i="54"/>
  <c r="J16" i="54"/>
  <c r="K23" i="54"/>
  <c r="J23" i="54"/>
  <c r="K24" i="54"/>
  <c r="J24" i="54"/>
  <c r="H26" i="54"/>
  <c r="I23" i="54" s="1"/>
  <c r="F26" i="54"/>
  <c r="G24" i="54" s="1"/>
  <c r="D26" i="54"/>
  <c r="E26" i="54" s="1"/>
  <c r="B26" i="54"/>
  <c r="C24" i="54" s="1"/>
  <c r="K22" i="54"/>
  <c r="J22" i="54"/>
  <c r="K30" i="54"/>
  <c r="J30" i="54"/>
  <c r="K31" i="54"/>
  <c r="J31" i="54"/>
  <c r="K32" i="54"/>
  <c r="J32" i="54"/>
  <c r="K33" i="54"/>
  <c r="J33" i="54"/>
  <c r="K34" i="54"/>
  <c r="J34" i="54"/>
  <c r="K35" i="54"/>
  <c r="J35" i="54"/>
  <c r="K36" i="54"/>
  <c r="J36" i="54"/>
  <c r="K37" i="54"/>
  <c r="J37" i="54"/>
  <c r="K38" i="54"/>
  <c r="J38" i="54"/>
  <c r="K39" i="54"/>
  <c r="J39" i="54"/>
  <c r="H41" i="54"/>
  <c r="I36" i="54" s="1"/>
  <c r="F41" i="54"/>
  <c r="G39" i="54" s="1"/>
  <c r="D41" i="54"/>
  <c r="B41" i="54"/>
  <c r="C39" i="54" s="1"/>
  <c r="K29" i="54"/>
  <c r="J29" i="54"/>
  <c r="K45" i="54"/>
  <c r="J45" i="54"/>
  <c r="K46" i="54"/>
  <c r="J46" i="54"/>
  <c r="K47" i="54"/>
  <c r="J47" i="54"/>
  <c r="K48" i="54"/>
  <c r="J48" i="54"/>
  <c r="K49" i="54"/>
  <c r="J49" i="54"/>
  <c r="K50" i="54"/>
  <c r="J50" i="54"/>
  <c r="K51" i="54"/>
  <c r="J51" i="54"/>
  <c r="H53" i="54"/>
  <c r="I50" i="54" s="1"/>
  <c r="F53" i="54"/>
  <c r="G51" i="54" s="1"/>
  <c r="D53" i="54"/>
  <c r="E47" i="54" s="1"/>
  <c r="B53" i="54"/>
  <c r="C51" i="54" s="1"/>
  <c r="K44" i="54"/>
  <c r="J44" i="54"/>
  <c r="K57" i="54"/>
  <c r="J57" i="54"/>
  <c r="K58" i="54"/>
  <c r="J58" i="54"/>
  <c r="K59" i="54"/>
  <c r="J59" i="54"/>
  <c r="K60" i="54"/>
  <c r="J60" i="54"/>
  <c r="K61" i="54"/>
  <c r="J61" i="54"/>
  <c r="K62" i="54"/>
  <c r="J62" i="54"/>
  <c r="K63" i="54"/>
  <c r="J63" i="54"/>
  <c r="K64" i="54"/>
  <c r="J64" i="54"/>
  <c r="K65" i="54"/>
  <c r="J65" i="54"/>
  <c r="K66" i="54"/>
  <c r="J66" i="54"/>
  <c r="K67" i="54"/>
  <c r="J67" i="54"/>
  <c r="H69" i="54"/>
  <c r="I66" i="54" s="1"/>
  <c r="F69" i="54"/>
  <c r="G67" i="54" s="1"/>
  <c r="D69" i="54"/>
  <c r="E64" i="54" s="1"/>
  <c r="B69" i="54"/>
  <c r="C67" i="54" s="1"/>
  <c r="K56" i="54"/>
  <c r="J56" i="54"/>
  <c r="K73" i="54"/>
  <c r="J73" i="54"/>
  <c r="K74" i="54"/>
  <c r="J74" i="54"/>
  <c r="K75" i="54"/>
  <c r="J75" i="54"/>
  <c r="K76" i="54"/>
  <c r="J76" i="54"/>
  <c r="H78" i="54"/>
  <c r="I75" i="54" s="1"/>
  <c r="F78" i="54"/>
  <c r="G76" i="54" s="1"/>
  <c r="D78" i="54"/>
  <c r="B78" i="54"/>
  <c r="C76" i="54" s="1"/>
  <c r="K72" i="54"/>
  <c r="J72" i="54"/>
  <c r="I80" i="54"/>
  <c r="G80" i="54"/>
  <c r="E80" i="54"/>
  <c r="C80"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3" i="55" s="1"/>
  <c r="B18" i="55"/>
  <c r="C16" i="55" s="1"/>
  <c r="K7" i="55"/>
  <c r="J7" i="55"/>
  <c r="I20" i="55"/>
  <c r="G20" i="55"/>
  <c r="E20" i="55"/>
  <c r="C20" i="55"/>
  <c r="J20" i="55"/>
  <c r="K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7" i="55" s="1"/>
  <c r="F50" i="55"/>
  <c r="G48" i="55" s="1"/>
  <c r="D50" i="55"/>
  <c r="E47" i="55" s="1"/>
  <c r="B50" i="55"/>
  <c r="C48" i="55" s="1"/>
  <c r="K25" i="55"/>
  <c r="J25" i="55"/>
  <c r="K54" i="55"/>
  <c r="J54" i="55"/>
  <c r="K55" i="55"/>
  <c r="J55" i="55"/>
  <c r="K56" i="55"/>
  <c r="J56" i="55"/>
  <c r="K57" i="55"/>
  <c r="J57" i="55"/>
  <c r="K58" i="55"/>
  <c r="J58" i="55"/>
  <c r="K59" i="55"/>
  <c r="J59" i="55"/>
  <c r="K60" i="55"/>
  <c r="J60" i="55"/>
  <c r="K61" i="55"/>
  <c r="J61" i="55"/>
  <c r="K62" i="55"/>
  <c r="J62" i="55"/>
  <c r="K63" i="55"/>
  <c r="J63" i="55"/>
  <c r="K64" i="55"/>
  <c r="J64" i="55"/>
  <c r="K65" i="55"/>
  <c r="J65" i="55"/>
  <c r="K66" i="55"/>
  <c r="J66" i="55"/>
  <c r="H68" i="55"/>
  <c r="I65" i="55" s="1"/>
  <c r="F68" i="55"/>
  <c r="G66" i="55" s="1"/>
  <c r="D68" i="55"/>
  <c r="E65" i="55" s="1"/>
  <c r="B68" i="55"/>
  <c r="C66" i="55" s="1"/>
  <c r="K53" i="55"/>
  <c r="J53" i="55"/>
  <c r="I70" i="55"/>
  <c r="G70" i="55"/>
  <c r="E70" i="55"/>
  <c r="C70" i="55"/>
  <c r="K70" i="55"/>
  <c r="J70" i="55"/>
  <c r="B73" i="55"/>
  <c r="F73" i="55" s="1"/>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H99" i="55"/>
  <c r="I96" i="55" s="1"/>
  <c r="F99" i="55"/>
  <c r="G97" i="55" s="1"/>
  <c r="D99" i="55"/>
  <c r="E94" i="55" s="1"/>
  <c r="B99" i="55"/>
  <c r="C97" i="55" s="1"/>
  <c r="K75" i="55"/>
  <c r="J75"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H125" i="55"/>
  <c r="I122" i="55" s="1"/>
  <c r="F125" i="55"/>
  <c r="G123" i="55" s="1"/>
  <c r="D125" i="55"/>
  <c r="E123" i="55" s="1"/>
  <c r="B125" i="55"/>
  <c r="C123" i="55" s="1"/>
  <c r="K102" i="55"/>
  <c r="J102" i="55"/>
  <c r="I127" i="55"/>
  <c r="G127" i="55"/>
  <c r="E127" i="55"/>
  <c r="C127" i="55"/>
  <c r="K127" i="55"/>
  <c r="J127" i="55"/>
  <c r="B130" i="55"/>
  <c r="D130" i="55" s="1"/>
  <c r="H130" i="55" s="1"/>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H155" i="55"/>
  <c r="I152" i="55" s="1"/>
  <c r="F155" i="55"/>
  <c r="G153" i="55" s="1"/>
  <c r="D155" i="55"/>
  <c r="E151" i="55" s="1"/>
  <c r="B155" i="55"/>
  <c r="C153" i="55" s="1"/>
  <c r="K132" i="55"/>
  <c r="J132"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K177" i="55"/>
  <c r="J177" i="55"/>
  <c r="K178" i="55"/>
  <c r="J178" i="55"/>
  <c r="K179" i="55"/>
  <c r="J179" i="55"/>
  <c r="H181" i="55"/>
  <c r="I178" i="55" s="1"/>
  <c r="F181" i="55"/>
  <c r="G179" i="55" s="1"/>
  <c r="D181" i="55"/>
  <c r="E178" i="55" s="1"/>
  <c r="B181" i="55"/>
  <c r="C179" i="55" s="1"/>
  <c r="K158" i="55"/>
  <c r="J158" i="55"/>
  <c r="I183" i="55"/>
  <c r="G183" i="55"/>
  <c r="E183" i="55"/>
  <c r="C183" i="55"/>
  <c r="K183" i="55"/>
  <c r="J183" i="55"/>
  <c r="B186" i="55"/>
  <c r="F186" i="55" s="1"/>
  <c r="K189" i="55"/>
  <c r="J189" i="55"/>
  <c r="K190" i="55"/>
  <c r="J190" i="55"/>
  <c r="H192" i="55"/>
  <c r="I189" i="55" s="1"/>
  <c r="F192" i="55"/>
  <c r="G190" i="55" s="1"/>
  <c r="D192" i="55"/>
  <c r="E189" i="55" s="1"/>
  <c r="B192" i="55"/>
  <c r="C190" i="55" s="1"/>
  <c r="K188" i="55"/>
  <c r="J188" i="55"/>
  <c r="K196" i="55"/>
  <c r="J196" i="55"/>
  <c r="K197" i="55"/>
  <c r="J197" i="55"/>
  <c r="K198" i="55"/>
  <c r="J198" i="55"/>
  <c r="K199" i="55"/>
  <c r="J199" i="55"/>
  <c r="K200" i="55"/>
  <c r="J200" i="55"/>
  <c r="K201" i="55"/>
  <c r="J201" i="55"/>
  <c r="K202" i="55"/>
  <c r="J202" i="55"/>
  <c r="K203" i="55"/>
  <c r="J203" i="55"/>
  <c r="K204" i="55"/>
  <c r="J204" i="55"/>
  <c r="H206" i="55"/>
  <c r="I203" i="55" s="1"/>
  <c r="F206" i="55"/>
  <c r="G204" i="55" s="1"/>
  <c r="D206" i="55"/>
  <c r="E203" i="55" s="1"/>
  <c r="B206" i="55"/>
  <c r="C204" i="55" s="1"/>
  <c r="K195" i="55"/>
  <c r="J195" i="55"/>
  <c r="I208" i="55"/>
  <c r="G208" i="55"/>
  <c r="E208" i="55"/>
  <c r="C208" i="55"/>
  <c r="K208" i="55"/>
  <c r="J208" i="55"/>
  <c r="I212" i="55"/>
  <c r="G212" i="55"/>
  <c r="E212" i="55"/>
  <c r="C212" i="55"/>
  <c r="H210" i="55"/>
  <c r="I210" i="55" s="1"/>
  <c r="F210" i="55"/>
  <c r="G210" i="55" s="1"/>
  <c r="D210" i="55"/>
  <c r="E210" i="55" s="1"/>
  <c r="B210" i="55"/>
  <c r="C210" i="55" s="1"/>
  <c r="K212" i="55"/>
  <c r="J212" i="55"/>
  <c r="K214" i="55"/>
  <c r="J214" i="55"/>
  <c r="I214" i="55"/>
  <c r="G214" i="55"/>
  <c r="E214" i="55"/>
  <c r="C214" i="55"/>
  <c r="B5" i="48"/>
  <c r="F5" i="48" s="1"/>
  <c r="K8" i="48"/>
  <c r="J8" i="48"/>
  <c r="K9" i="48"/>
  <c r="J9" i="48"/>
  <c r="H11" i="48"/>
  <c r="I8" i="48" s="1"/>
  <c r="F11" i="48"/>
  <c r="G9" i="48" s="1"/>
  <c r="D11" i="48"/>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E19" i="48" s="1"/>
  <c r="B28" i="48"/>
  <c r="C26" i="48" s="1"/>
  <c r="K18" i="48"/>
  <c r="J18" i="48"/>
  <c r="K32" i="48"/>
  <c r="J32" i="48"/>
  <c r="K33" i="48"/>
  <c r="J33" i="48"/>
  <c r="K34" i="48"/>
  <c r="J34" i="48"/>
  <c r="H36" i="48"/>
  <c r="I33" i="48" s="1"/>
  <c r="F36" i="48"/>
  <c r="G34" i="48" s="1"/>
  <c r="D36" i="48"/>
  <c r="B36" i="48"/>
  <c r="C34" i="48" s="1"/>
  <c r="K31" i="48"/>
  <c r="J31" i="48"/>
  <c r="I38" i="48"/>
  <c r="G38" i="48"/>
  <c r="E38" i="48"/>
  <c r="C38" i="48"/>
  <c r="K38" i="48"/>
  <c r="J38" i="48"/>
  <c r="B41" i="48"/>
  <c r="D41" i="48" s="1"/>
  <c r="H41" i="48" s="1"/>
  <c r="K44" i="48"/>
  <c r="J44" i="48"/>
  <c r="K45" i="48"/>
  <c r="J45" i="48"/>
  <c r="K46" i="48"/>
  <c r="J46" i="48"/>
  <c r="K47" i="48"/>
  <c r="J47" i="48"/>
  <c r="K48" i="48"/>
  <c r="J48" i="48"/>
  <c r="K49" i="48"/>
  <c r="J49" i="48"/>
  <c r="K50" i="48"/>
  <c r="J50" i="48"/>
  <c r="H52" i="48"/>
  <c r="I49" i="48" s="1"/>
  <c r="F52" i="48"/>
  <c r="G50" i="48" s="1"/>
  <c r="D52" i="48"/>
  <c r="B52" i="48"/>
  <c r="C50" i="48" s="1"/>
  <c r="K43" i="48"/>
  <c r="J43"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H73" i="48"/>
  <c r="I70" i="48" s="1"/>
  <c r="F73" i="48"/>
  <c r="G71" i="48" s="1"/>
  <c r="D73" i="48"/>
  <c r="E69" i="48" s="1"/>
  <c r="B73" i="48"/>
  <c r="C71" i="48" s="1"/>
  <c r="K55" i="48"/>
  <c r="J55" i="48"/>
  <c r="I75" i="48"/>
  <c r="G75" i="48"/>
  <c r="E75" i="48"/>
  <c r="C75" i="48"/>
  <c r="K75" i="48"/>
  <c r="J75" i="48"/>
  <c r="B78" i="48"/>
  <c r="D78" i="48" s="1"/>
  <c r="H78" i="48" s="1"/>
  <c r="K81" i="48"/>
  <c r="J81" i="48"/>
  <c r="K82" i="48"/>
  <c r="J82" i="48"/>
  <c r="K83" i="48"/>
  <c r="J83" i="48"/>
  <c r="K84" i="48"/>
  <c r="J84" i="48"/>
  <c r="K85" i="48"/>
  <c r="J85" i="48"/>
  <c r="H87" i="48"/>
  <c r="I84" i="48" s="1"/>
  <c r="F87" i="48"/>
  <c r="G85" i="48" s="1"/>
  <c r="D87" i="48"/>
  <c r="E81" i="48" s="1"/>
  <c r="B87" i="48"/>
  <c r="C85" i="48" s="1"/>
  <c r="K80" i="48"/>
  <c r="J8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H110" i="48"/>
  <c r="I107" i="48" s="1"/>
  <c r="F110" i="48"/>
  <c r="G108" i="48" s="1"/>
  <c r="D110" i="48"/>
  <c r="E105" i="48" s="1"/>
  <c r="B110" i="48"/>
  <c r="C108" i="48" s="1"/>
  <c r="K90" i="48"/>
  <c r="J90" i="48"/>
  <c r="I112" i="48"/>
  <c r="G112" i="48"/>
  <c r="E112" i="48"/>
  <c r="C112" i="48"/>
  <c r="J112" i="48"/>
  <c r="K112" i="48"/>
  <c r="B115" i="48"/>
  <c r="F115" i="48" s="1"/>
  <c r="K118" i="48"/>
  <c r="J118" i="48"/>
  <c r="K119" i="48"/>
  <c r="J119" i="48"/>
  <c r="H121" i="48"/>
  <c r="I118" i="48" s="1"/>
  <c r="F121" i="48"/>
  <c r="G119" i="48" s="1"/>
  <c r="D121" i="48"/>
  <c r="B121" i="48"/>
  <c r="C119" i="48" s="1"/>
  <c r="K117" i="48"/>
  <c r="J117" i="48"/>
  <c r="K125" i="48"/>
  <c r="J125" i="48"/>
  <c r="K126" i="48"/>
  <c r="J126" i="48"/>
  <c r="K127" i="48"/>
  <c r="J127" i="48"/>
  <c r="K128" i="48"/>
  <c r="J128" i="48"/>
  <c r="K129" i="48"/>
  <c r="J129" i="48"/>
  <c r="K130" i="48"/>
  <c r="J130" i="48"/>
  <c r="K131" i="48"/>
  <c r="J131" i="48"/>
  <c r="K132" i="48"/>
  <c r="J132" i="48"/>
  <c r="K133" i="48"/>
  <c r="J133" i="48"/>
  <c r="K134" i="48"/>
  <c r="J134" i="48"/>
  <c r="K135" i="48"/>
  <c r="J135" i="48"/>
  <c r="H137" i="48"/>
  <c r="I134" i="48" s="1"/>
  <c r="F137" i="48"/>
  <c r="G135" i="48" s="1"/>
  <c r="D137" i="48"/>
  <c r="E132" i="48" s="1"/>
  <c r="B137" i="48"/>
  <c r="C135" i="48" s="1"/>
  <c r="K124" i="48"/>
  <c r="J124" i="48"/>
  <c r="I139" i="48"/>
  <c r="G139" i="48"/>
  <c r="E139" i="48"/>
  <c r="C139" i="48"/>
  <c r="K139" i="48"/>
  <c r="J139" i="48"/>
  <c r="B142" i="48"/>
  <c r="F142" i="48" s="1"/>
  <c r="H146" i="48"/>
  <c r="F146" i="48"/>
  <c r="G146" i="48" s="1"/>
  <c r="D146" i="48"/>
  <c r="B146" i="48"/>
  <c r="C146" i="48" s="1"/>
  <c r="K144" i="48"/>
  <c r="J144" i="48"/>
  <c r="K150" i="48"/>
  <c r="J150" i="48"/>
  <c r="K151" i="48"/>
  <c r="J151" i="48"/>
  <c r="K152" i="48"/>
  <c r="J152" i="48"/>
  <c r="K153" i="48"/>
  <c r="J153" i="48"/>
  <c r="K154" i="48"/>
  <c r="J154" i="48"/>
  <c r="K155" i="48"/>
  <c r="J155" i="48"/>
  <c r="K156" i="48"/>
  <c r="J156" i="48"/>
  <c r="K157" i="48"/>
  <c r="J157" i="48"/>
  <c r="K158" i="48"/>
  <c r="J158" i="48"/>
  <c r="K159" i="48"/>
  <c r="J159" i="48"/>
  <c r="K160" i="48"/>
  <c r="J160" i="48"/>
  <c r="H162" i="48"/>
  <c r="I159" i="48" s="1"/>
  <c r="F162" i="48"/>
  <c r="G160" i="48" s="1"/>
  <c r="D162" i="48"/>
  <c r="B162" i="48"/>
  <c r="C160" i="48" s="1"/>
  <c r="K149" i="48"/>
  <c r="J149" i="48"/>
  <c r="I164" i="48"/>
  <c r="G164" i="48"/>
  <c r="E164" i="48"/>
  <c r="C164" i="48"/>
  <c r="K164" i="48"/>
  <c r="J164" i="48"/>
  <c r="B167" i="48"/>
  <c r="F167" i="48" s="1"/>
  <c r="K170" i="48"/>
  <c r="J170" i="48"/>
  <c r="K171" i="48"/>
  <c r="J171" i="48"/>
  <c r="K172" i="48"/>
  <c r="J172" i="48"/>
  <c r="K173" i="48"/>
  <c r="J173" i="48"/>
  <c r="K174" i="48"/>
  <c r="J174" i="48"/>
  <c r="K175" i="48"/>
  <c r="J175" i="48"/>
  <c r="K176" i="48"/>
  <c r="J176" i="48"/>
  <c r="K177" i="48"/>
  <c r="J177" i="48"/>
  <c r="H179" i="48"/>
  <c r="I176" i="48" s="1"/>
  <c r="F179" i="48"/>
  <c r="G177" i="48" s="1"/>
  <c r="D179" i="48"/>
  <c r="E176" i="48" s="1"/>
  <c r="B179" i="48"/>
  <c r="C177" i="48" s="1"/>
  <c r="K169" i="48"/>
  <c r="J169" i="48"/>
  <c r="K183" i="48"/>
  <c r="J183" i="48"/>
  <c r="K184" i="48"/>
  <c r="J184" i="48"/>
  <c r="K185" i="48"/>
  <c r="J185" i="48"/>
  <c r="K186" i="48"/>
  <c r="J186" i="48"/>
  <c r="K187" i="48"/>
  <c r="J187" i="48"/>
  <c r="K188" i="48"/>
  <c r="J188" i="48"/>
  <c r="K189" i="48"/>
  <c r="J189" i="48"/>
  <c r="H191" i="48"/>
  <c r="I188" i="48" s="1"/>
  <c r="F191" i="48"/>
  <c r="G189" i="48" s="1"/>
  <c r="D191" i="48"/>
  <c r="E186" i="48" s="1"/>
  <c r="B191" i="48"/>
  <c r="C189" i="48" s="1"/>
  <c r="K182" i="48"/>
  <c r="J182" i="48"/>
  <c r="I193" i="48"/>
  <c r="G193" i="48"/>
  <c r="E193" i="48"/>
  <c r="C193" i="48"/>
  <c r="K193" i="48"/>
  <c r="J193" i="48"/>
  <c r="B196" i="48"/>
  <c r="D196" i="48" s="1"/>
  <c r="H196" i="48" s="1"/>
  <c r="K199" i="48"/>
  <c r="J199" i="48"/>
  <c r="K200" i="48"/>
  <c r="J200" i="48"/>
  <c r="K201" i="48"/>
  <c r="J201" i="48"/>
  <c r="K202" i="48"/>
  <c r="J202" i="48"/>
  <c r="K203" i="48"/>
  <c r="J203" i="48"/>
  <c r="K204" i="48"/>
  <c r="J204" i="48"/>
  <c r="K205" i="48"/>
  <c r="J205" i="48"/>
  <c r="H207" i="48"/>
  <c r="I204" i="48" s="1"/>
  <c r="F207" i="48"/>
  <c r="G205" i="48" s="1"/>
  <c r="D207" i="48"/>
  <c r="E200" i="48" s="1"/>
  <c r="B207" i="48"/>
  <c r="C205" i="48" s="1"/>
  <c r="K198" i="48"/>
  <c r="J198"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H228" i="48"/>
  <c r="I225" i="48" s="1"/>
  <c r="F228" i="48"/>
  <c r="G226" i="48" s="1"/>
  <c r="D228" i="48"/>
  <c r="E225" i="48" s="1"/>
  <c r="B228" i="48"/>
  <c r="C226" i="48" s="1"/>
  <c r="K210" i="48"/>
  <c r="J210" i="48"/>
  <c r="K232" i="48"/>
  <c r="J232" i="48"/>
  <c r="K233" i="48"/>
  <c r="J233" i="48"/>
  <c r="K234" i="48"/>
  <c r="J234" i="48"/>
  <c r="K235" i="48"/>
  <c r="J235" i="48"/>
  <c r="K236" i="48"/>
  <c r="J236" i="48"/>
  <c r="K237" i="48"/>
  <c r="J237" i="48"/>
  <c r="K238" i="48"/>
  <c r="J238" i="48"/>
  <c r="K239" i="48"/>
  <c r="J239" i="48"/>
  <c r="K240" i="48"/>
  <c r="J240" i="48"/>
  <c r="H242" i="48"/>
  <c r="I239" i="48" s="1"/>
  <c r="F242" i="48"/>
  <c r="G240" i="48" s="1"/>
  <c r="D242" i="48"/>
  <c r="B242" i="48"/>
  <c r="C240" i="48" s="1"/>
  <c r="K231" i="48"/>
  <c r="J231" i="48"/>
  <c r="I244" i="48"/>
  <c r="G244" i="48"/>
  <c r="E244" i="48"/>
  <c r="C244" i="48"/>
  <c r="K244" i="48"/>
  <c r="J244" i="48"/>
  <c r="I248" i="48"/>
  <c r="G248" i="48"/>
  <c r="E248" i="48"/>
  <c r="C248" i="48"/>
  <c r="H246" i="48"/>
  <c r="I246" i="48" s="1"/>
  <c r="F246" i="48"/>
  <c r="G246" i="48" s="1"/>
  <c r="D246" i="48"/>
  <c r="E246" i="48" s="1"/>
  <c r="B246" i="48"/>
  <c r="C246" i="48" s="1"/>
  <c r="K248" i="48"/>
  <c r="J248" i="48"/>
  <c r="K250" i="48"/>
  <c r="J250" i="48"/>
  <c r="I250" i="48"/>
  <c r="G250" i="48"/>
  <c r="E250" i="48"/>
  <c r="C250" i="48"/>
  <c r="K210" i="55"/>
  <c r="K80" i="54"/>
  <c r="J80" i="54"/>
  <c r="K62" i="53"/>
  <c r="J62"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I41" i="44"/>
  <c r="H41" i="44"/>
  <c r="J41" i="44" s="1"/>
  <c r="G41" i="44"/>
  <c r="H8" i="47"/>
  <c r="J8" i="47" s="1"/>
  <c r="G8" i="47"/>
  <c r="I8" i="47" s="1"/>
  <c r="H9" i="47"/>
  <c r="J9" i="47" s="1"/>
  <c r="G9" i="47"/>
  <c r="I9" i="47" s="1"/>
  <c r="H10" i="47"/>
  <c r="J10" i="47" s="1"/>
  <c r="G10" i="47"/>
  <c r="I10" i="47" s="1"/>
  <c r="H11" i="47"/>
  <c r="J11" i="47" s="1"/>
  <c r="G11" i="47"/>
  <c r="I11" i="47" s="1"/>
  <c r="H12" i="47"/>
  <c r="J12" i="47" s="1"/>
  <c r="G12" i="47"/>
  <c r="I12" i="47" s="1"/>
  <c r="H13" i="47"/>
  <c r="J13" i="47" s="1"/>
  <c r="G13" i="47"/>
  <c r="I13" i="47" s="1"/>
  <c r="H16" i="47"/>
  <c r="J16" i="47" s="1"/>
  <c r="G16" i="47"/>
  <c r="I16" i="47" s="1"/>
  <c r="H17" i="47"/>
  <c r="J17" i="47" s="1"/>
  <c r="G17" i="47"/>
  <c r="I17" i="47" s="1"/>
  <c r="H18" i="47"/>
  <c r="J18" i="47" s="1"/>
  <c r="G18" i="47"/>
  <c r="I18" i="47" s="1"/>
  <c r="I19" i="47"/>
  <c r="H19" i="47"/>
  <c r="J19" i="47" s="1"/>
  <c r="G19" i="47"/>
  <c r="H20" i="47"/>
  <c r="J20" i="47" s="1"/>
  <c r="G20" i="47"/>
  <c r="I20" i="47" s="1"/>
  <c r="H21" i="47"/>
  <c r="J21" i="47" s="1"/>
  <c r="G21" i="47"/>
  <c r="I21" i="47" s="1"/>
  <c r="H24" i="47"/>
  <c r="J24" i="47" s="1"/>
  <c r="G24" i="47"/>
  <c r="I24" i="47" s="1"/>
  <c r="H25" i="47"/>
  <c r="J25" i="47" s="1"/>
  <c r="G25" i="47"/>
  <c r="I25" i="47" s="1"/>
  <c r="H26" i="47"/>
  <c r="J26" i="47" s="1"/>
  <c r="G26" i="47"/>
  <c r="I26" i="47" s="1"/>
  <c r="H34" i="47"/>
  <c r="J34" i="47" s="1"/>
  <c r="G34" i="47"/>
  <c r="I34" i="47" s="1"/>
  <c r="H35" i="47"/>
  <c r="J35" i="47" s="1"/>
  <c r="G35" i="47"/>
  <c r="I35" i="47" s="1"/>
  <c r="H36" i="47"/>
  <c r="J36" i="47" s="1"/>
  <c r="G36" i="47"/>
  <c r="I36" i="47" s="1"/>
  <c r="H37" i="47"/>
  <c r="J37" i="47" s="1"/>
  <c r="G37" i="47"/>
  <c r="I37" i="47" s="1"/>
  <c r="H38" i="47"/>
  <c r="J38" i="47" s="1"/>
  <c r="G38" i="47"/>
  <c r="I38"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J13" i="26"/>
  <c r="I13" i="26"/>
  <c r="H13" i="26"/>
  <c r="G13" i="26"/>
  <c r="H14" i="26"/>
  <c r="J14" i="26" s="1"/>
  <c r="G14" i="26"/>
  <c r="I14" i="26" s="1"/>
  <c r="H15" i="26"/>
  <c r="J15" i="26" s="1"/>
  <c r="G15" i="26"/>
  <c r="I15" i="26" s="1"/>
  <c r="H16" i="26"/>
  <c r="J16" i="26" s="1"/>
  <c r="G16" i="26"/>
  <c r="I16" i="26" s="1"/>
  <c r="J17" i="26"/>
  <c r="I17" i="26"/>
  <c r="H17" i="26"/>
  <c r="G17" i="26"/>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J27" i="26"/>
  <c r="H27" i="26"/>
  <c r="G27" i="26"/>
  <c r="I27" i="26" s="1"/>
  <c r="H28" i="26"/>
  <c r="J28" i="26" s="1"/>
  <c r="G28" i="26"/>
  <c r="I28" i="26" s="1"/>
  <c r="H29" i="26"/>
  <c r="J29" i="26" s="1"/>
  <c r="G29" i="26"/>
  <c r="I29" i="26" s="1"/>
  <c r="H30" i="26"/>
  <c r="J30" i="26" s="1"/>
  <c r="G30" i="26"/>
  <c r="I30" i="26" s="1"/>
  <c r="I31" i="26"/>
  <c r="H31" i="26"/>
  <c r="J31" i="26" s="1"/>
  <c r="G31" i="26"/>
  <c r="H32" i="26"/>
  <c r="J32" i="26" s="1"/>
  <c r="G32" i="26"/>
  <c r="I32" i="26" s="1"/>
  <c r="H33" i="26"/>
  <c r="J33" i="26" s="1"/>
  <c r="G33" i="26"/>
  <c r="I33" i="26" s="1"/>
  <c r="H34" i="26"/>
  <c r="J34" i="26" s="1"/>
  <c r="G34" i="26"/>
  <c r="I34" i="26" s="1"/>
  <c r="I35" i="26"/>
  <c r="H35" i="26"/>
  <c r="J35" i="26" s="1"/>
  <c r="G35" i="26"/>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J58" i="26"/>
  <c r="H58" i="26"/>
  <c r="G58" i="26"/>
  <c r="I58" i="26" s="1"/>
  <c r="H59" i="26"/>
  <c r="J59" i="26" s="1"/>
  <c r="G59" i="26"/>
  <c r="I59" i="26" s="1"/>
  <c r="H60" i="26"/>
  <c r="J60" i="26" s="1"/>
  <c r="G60" i="26"/>
  <c r="I60" i="26" s="1"/>
  <c r="J61" i="26"/>
  <c r="I61" i="26"/>
  <c r="H61" i="26"/>
  <c r="G61" i="26"/>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I73" i="26"/>
  <c r="H73" i="26"/>
  <c r="J73" i="26" s="1"/>
  <c r="G73" i="26"/>
  <c r="H74" i="26"/>
  <c r="J74" i="26" s="1"/>
  <c r="G74" i="26"/>
  <c r="I74" i="26" s="1"/>
  <c r="H75" i="26"/>
  <c r="J75" i="26" s="1"/>
  <c r="G75" i="26"/>
  <c r="I75" i="26" s="1"/>
  <c r="H76" i="26"/>
  <c r="J76" i="26" s="1"/>
  <c r="G76" i="26"/>
  <c r="I76"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J162" i="48"/>
  <c r="J146" i="48"/>
  <c r="D142" i="48"/>
  <c r="H142" i="48" s="1"/>
  <c r="D73" i="55"/>
  <c r="H73" i="55" s="1"/>
  <c r="D23" i="55"/>
  <c r="H23" i="55" s="1"/>
  <c r="D5" i="55"/>
  <c r="H5" i="55" s="1"/>
  <c r="D167" i="48"/>
  <c r="H167" i="48" s="1"/>
  <c r="K146" i="48"/>
  <c r="J121" i="48"/>
  <c r="D115" i="48"/>
  <c r="H115" i="48" s="1"/>
  <c r="J36" i="48"/>
  <c r="C7" i="56"/>
  <c r="G7" i="56"/>
  <c r="E7" i="56"/>
  <c r="I7" i="56"/>
  <c r="E8" i="56"/>
  <c r="I8" i="56"/>
  <c r="C8" i="56"/>
  <c r="G8" i="56"/>
  <c r="E9" i="56"/>
  <c r="I9" i="56"/>
  <c r="C9" i="56"/>
  <c r="G9" i="56"/>
  <c r="C10" i="56"/>
  <c r="G10" i="56"/>
  <c r="E10" i="56"/>
  <c r="I10" i="56"/>
  <c r="E11" i="56"/>
  <c r="I11" i="56"/>
  <c r="C11" i="56"/>
  <c r="G11" i="56"/>
  <c r="E12" i="56"/>
  <c r="I12" i="56"/>
  <c r="C12" i="56"/>
  <c r="G12" i="56"/>
  <c r="C13" i="56"/>
  <c r="G13" i="56"/>
  <c r="E13" i="56"/>
  <c r="I13" i="56"/>
  <c r="E14" i="56"/>
  <c r="I14" i="56"/>
  <c r="C14" i="56"/>
  <c r="G14" i="56"/>
  <c r="C15" i="56"/>
  <c r="G15" i="56"/>
  <c r="E15" i="56"/>
  <c r="I15" i="56"/>
  <c r="C16" i="56"/>
  <c r="G16" i="56"/>
  <c r="E16" i="56"/>
  <c r="I16" i="56"/>
  <c r="E17" i="56"/>
  <c r="I17" i="56"/>
  <c r="C17" i="56"/>
  <c r="G17" i="56"/>
  <c r="E18" i="56"/>
  <c r="I18" i="56"/>
  <c r="C18" i="56"/>
  <c r="G18" i="56"/>
  <c r="E19" i="56"/>
  <c r="I19" i="56"/>
  <c r="C19" i="56"/>
  <c r="G19" i="56"/>
  <c r="E20" i="56"/>
  <c r="I20" i="56"/>
  <c r="C20" i="56"/>
  <c r="G20" i="56"/>
  <c r="C21" i="56"/>
  <c r="G21" i="56"/>
  <c r="E21" i="56"/>
  <c r="I21" i="56"/>
  <c r="E22" i="56"/>
  <c r="I22" i="56"/>
  <c r="C22" i="56"/>
  <c r="G22" i="56"/>
  <c r="E23" i="56"/>
  <c r="I23" i="56"/>
  <c r="C23" i="56"/>
  <c r="G23" i="56"/>
  <c r="E24" i="56"/>
  <c r="I24" i="56"/>
  <c r="C24" i="56"/>
  <c r="G24" i="56"/>
  <c r="C25" i="56"/>
  <c r="G25" i="56"/>
  <c r="E25" i="56"/>
  <c r="I25" i="56"/>
  <c r="C26" i="56"/>
  <c r="G26" i="56"/>
  <c r="E26" i="56"/>
  <c r="I26" i="56"/>
  <c r="E27" i="56"/>
  <c r="I27" i="56"/>
  <c r="C27" i="56"/>
  <c r="G27" i="56"/>
  <c r="C28" i="56"/>
  <c r="G28" i="56"/>
  <c r="E28" i="56"/>
  <c r="I28" i="56"/>
  <c r="E29" i="56"/>
  <c r="I29" i="56"/>
  <c r="C29" i="56"/>
  <c r="G29" i="56"/>
  <c r="C30" i="56"/>
  <c r="G30" i="56"/>
  <c r="I30" i="56"/>
  <c r="C31" i="56"/>
  <c r="G31" i="56"/>
  <c r="J34" i="56"/>
  <c r="E31" i="56"/>
  <c r="K34" i="56"/>
  <c r="E32" i="56"/>
  <c r="I32" i="56"/>
  <c r="F5" i="56"/>
  <c r="E7" i="57"/>
  <c r="I7" i="57"/>
  <c r="C7" i="57"/>
  <c r="G7" i="57"/>
  <c r="C8" i="57"/>
  <c r="G8" i="57"/>
  <c r="E8" i="57"/>
  <c r="I8" i="57"/>
  <c r="C9" i="57"/>
  <c r="G9" i="57"/>
  <c r="E9" i="57"/>
  <c r="I9" i="57"/>
  <c r="C10" i="57"/>
  <c r="G10" i="57"/>
  <c r="E10" i="57"/>
  <c r="I10" i="57"/>
  <c r="E11" i="57"/>
  <c r="I11" i="57"/>
  <c r="C11" i="57"/>
  <c r="G11" i="57"/>
  <c r="E12" i="57"/>
  <c r="I12" i="57"/>
  <c r="C12" i="57"/>
  <c r="G12" i="57"/>
  <c r="C13" i="57"/>
  <c r="G13" i="57"/>
  <c r="E13" i="57"/>
  <c r="I13" i="57"/>
  <c r="C14" i="57"/>
  <c r="G14" i="57"/>
  <c r="I14" i="57"/>
  <c r="C15" i="57"/>
  <c r="G15" i="57"/>
  <c r="J26" i="57"/>
  <c r="E15" i="57"/>
  <c r="I15" i="57"/>
  <c r="C16" i="57"/>
  <c r="G16" i="57"/>
  <c r="E16" i="57"/>
  <c r="I16" i="57"/>
  <c r="C17" i="57"/>
  <c r="G17" i="57"/>
  <c r="E17" i="57"/>
  <c r="I17" i="57"/>
  <c r="E18" i="57"/>
  <c r="I18" i="57"/>
  <c r="C18" i="57"/>
  <c r="G18" i="57"/>
  <c r="C19" i="57"/>
  <c r="G19" i="57"/>
  <c r="E19" i="57"/>
  <c r="I19" i="57"/>
  <c r="C20" i="57"/>
  <c r="G20" i="57"/>
  <c r="E20" i="57"/>
  <c r="I20" i="57"/>
  <c r="E21" i="57"/>
  <c r="I21" i="57"/>
  <c r="C21" i="57"/>
  <c r="G21" i="57"/>
  <c r="E22" i="57"/>
  <c r="I22" i="57"/>
  <c r="C22" i="57"/>
  <c r="G22" i="57"/>
  <c r="C23" i="57"/>
  <c r="G23" i="57"/>
  <c r="E23" i="57"/>
  <c r="K26" i="57"/>
  <c r="E24" i="57"/>
  <c r="I24" i="57"/>
  <c r="F5" i="57"/>
  <c r="C7" i="58"/>
  <c r="G7" i="58"/>
  <c r="D5" i="58"/>
  <c r="H5" i="58" s="1"/>
  <c r="E7" i="58"/>
  <c r="I7" i="58"/>
  <c r="C8" i="58"/>
  <c r="G8" i="58"/>
  <c r="E8" i="58"/>
  <c r="I8" i="58"/>
  <c r="C9" i="58"/>
  <c r="G9" i="58"/>
  <c r="E9" i="58"/>
  <c r="I9" i="58"/>
  <c r="C10" i="58"/>
  <c r="G10" i="58"/>
  <c r="E10" i="58"/>
  <c r="I10" i="58"/>
  <c r="E11" i="58"/>
  <c r="I11" i="58"/>
  <c r="C11" i="58"/>
  <c r="G11" i="58"/>
  <c r="C12" i="58"/>
  <c r="G12" i="58"/>
  <c r="E12" i="58"/>
  <c r="I12" i="58"/>
  <c r="E13" i="58"/>
  <c r="I13" i="58"/>
  <c r="C13" i="58"/>
  <c r="G13" i="58"/>
  <c r="C14" i="58"/>
  <c r="G14" i="58"/>
  <c r="E14" i="58"/>
  <c r="I14" i="58"/>
  <c r="E15" i="58"/>
  <c r="I15" i="58"/>
  <c r="C15" i="58"/>
  <c r="G15" i="58"/>
  <c r="E16" i="58"/>
  <c r="I16" i="58"/>
  <c r="C16" i="58"/>
  <c r="G16" i="58"/>
  <c r="E17" i="58"/>
  <c r="I17" i="58"/>
  <c r="C17" i="58"/>
  <c r="G17" i="58"/>
  <c r="E18" i="58"/>
  <c r="I18" i="58"/>
  <c r="C18" i="58"/>
  <c r="G18" i="58"/>
  <c r="E19" i="58"/>
  <c r="I19" i="58"/>
  <c r="C19" i="58"/>
  <c r="G19" i="58"/>
  <c r="C20" i="58"/>
  <c r="G20" i="58"/>
  <c r="E20" i="58"/>
  <c r="I20" i="58"/>
  <c r="E21" i="58"/>
  <c r="I21" i="58"/>
  <c r="C21" i="58"/>
  <c r="G21" i="58"/>
  <c r="E22" i="58"/>
  <c r="I22" i="58"/>
  <c r="C22" i="58"/>
  <c r="G22" i="58"/>
  <c r="E23" i="58"/>
  <c r="I23" i="58"/>
  <c r="C23" i="58"/>
  <c r="G23" i="58"/>
  <c r="C24" i="58"/>
  <c r="G24" i="58"/>
  <c r="E24" i="58"/>
  <c r="I24" i="58"/>
  <c r="E25" i="58"/>
  <c r="I25" i="58"/>
  <c r="C25" i="58"/>
  <c r="G25" i="58"/>
  <c r="E26" i="58"/>
  <c r="I26" i="58"/>
  <c r="C26" i="58"/>
  <c r="G26" i="58"/>
  <c r="E27" i="58"/>
  <c r="I27" i="58"/>
  <c r="C27" i="58"/>
  <c r="G27" i="58"/>
  <c r="E28" i="58"/>
  <c r="I28" i="58"/>
  <c r="C28" i="58"/>
  <c r="G28" i="58"/>
  <c r="E29" i="58"/>
  <c r="I29" i="58"/>
  <c r="C29" i="58"/>
  <c r="G29" i="58"/>
  <c r="E30" i="58"/>
  <c r="I30" i="58"/>
  <c r="C30" i="58"/>
  <c r="G30" i="58"/>
  <c r="C31" i="58"/>
  <c r="G31" i="58"/>
  <c r="E31" i="58"/>
  <c r="I31" i="58"/>
  <c r="C32" i="58"/>
  <c r="G32" i="58"/>
  <c r="E32" i="58"/>
  <c r="I32" i="58"/>
  <c r="C33" i="58"/>
  <c r="G33" i="58"/>
  <c r="E33" i="58"/>
  <c r="I33" i="58"/>
  <c r="E34" i="58"/>
  <c r="I34" i="58"/>
  <c r="C34" i="58"/>
  <c r="G34" i="58"/>
  <c r="E35" i="58"/>
  <c r="I35" i="58"/>
  <c r="C35" i="58"/>
  <c r="G35" i="58"/>
  <c r="E36" i="58"/>
  <c r="I36" i="58"/>
  <c r="C36" i="58"/>
  <c r="G36" i="58"/>
  <c r="E37" i="58"/>
  <c r="I37" i="58"/>
  <c r="C37" i="58"/>
  <c r="G37" i="58"/>
  <c r="C38" i="58"/>
  <c r="G38" i="58"/>
  <c r="E38" i="58"/>
  <c r="I38" i="58"/>
  <c r="E39" i="58"/>
  <c r="I39" i="58"/>
  <c r="C39" i="58"/>
  <c r="G39" i="58"/>
  <c r="C40" i="58"/>
  <c r="G40" i="58"/>
  <c r="I40" i="58"/>
  <c r="J49" i="58"/>
  <c r="C41" i="58"/>
  <c r="G41" i="58"/>
  <c r="E41" i="58"/>
  <c r="I41" i="58"/>
  <c r="E42" i="58"/>
  <c r="I42" i="58"/>
  <c r="C42" i="58"/>
  <c r="G42" i="58"/>
  <c r="E43" i="58"/>
  <c r="I43" i="58"/>
  <c r="C43" i="58"/>
  <c r="G43" i="58"/>
  <c r="C44" i="58"/>
  <c r="G44" i="58"/>
  <c r="E44" i="58"/>
  <c r="I44" i="58"/>
  <c r="C45" i="58"/>
  <c r="G45" i="58"/>
  <c r="E45" i="58"/>
  <c r="I45" i="58"/>
  <c r="C46" i="58"/>
  <c r="G46" i="58"/>
  <c r="E46" i="58"/>
  <c r="K49" i="58"/>
  <c r="E47" i="58"/>
  <c r="I47" i="58"/>
  <c r="C7" i="50"/>
  <c r="G7" i="50"/>
  <c r="D5" i="50"/>
  <c r="H5" i="50" s="1"/>
  <c r="E7" i="50"/>
  <c r="I7" i="50"/>
  <c r="E8" i="50"/>
  <c r="I8" i="50"/>
  <c r="C8" i="50"/>
  <c r="G8" i="50"/>
  <c r="C9" i="50"/>
  <c r="G9" i="50"/>
  <c r="E9" i="50"/>
  <c r="I9" i="50"/>
  <c r="C10" i="50"/>
  <c r="G10" i="50"/>
  <c r="E10" i="50"/>
  <c r="I10" i="50"/>
  <c r="E11" i="50"/>
  <c r="I11" i="50"/>
  <c r="C11" i="50"/>
  <c r="G11" i="50"/>
  <c r="E12" i="50"/>
  <c r="I12" i="50"/>
  <c r="C12" i="50"/>
  <c r="G12" i="50"/>
  <c r="E13" i="50"/>
  <c r="I13" i="50"/>
  <c r="C13" i="50"/>
  <c r="G13" i="50"/>
  <c r="E14" i="50"/>
  <c r="I14" i="50"/>
  <c r="C14" i="50"/>
  <c r="G14" i="50"/>
  <c r="C15" i="50"/>
  <c r="G15" i="50"/>
  <c r="E15" i="50"/>
  <c r="I15" i="50"/>
  <c r="E16" i="50"/>
  <c r="I16" i="50"/>
  <c r="C16" i="50"/>
  <c r="G16" i="50"/>
  <c r="C17" i="50"/>
  <c r="G17" i="50"/>
  <c r="E17" i="50"/>
  <c r="I17" i="50"/>
  <c r="C18" i="50"/>
  <c r="G18" i="50"/>
  <c r="E18" i="50"/>
  <c r="I18" i="50"/>
  <c r="E19" i="50"/>
  <c r="I19" i="50"/>
  <c r="C19" i="50"/>
  <c r="G19" i="50"/>
  <c r="E20" i="50"/>
  <c r="I20" i="50"/>
  <c r="C20" i="50"/>
  <c r="G20" i="50"/>
  <c r="C21" i="50"/>
  <c r="G21" i="50"/>
  <c r="E21" i="50"/>
  <c r="I21" i="50"/>
  <c r="E22" i="50"/>
  <c r="I22" i="50"/>
  <c r="C22" i="50"/>
  <c r="G22" i="50"/>
  <c r="E23" i="50"/>
  <c r="I23" i="50"/>
  <c r="C23" i="50"/>
  <c r="G23" i="50"/>
  <c r="E24" i="50"/>
  <c r="I24" i="50"/>
  <c r="C24" i="50"/>
  <c r="G24" i="50"/>
  <c r="E25" i="50"/>
  <c r="I25" i="50"/>
  <c r="C25" i="50"/>
  <c r="G25" i="50"/>
  <c r="C26" i="50"/>
  <c r="G26" i="50"/>
  <c r="E26" i="50"/>
  <c r="I26" i="50"/>
  <c r="E27" i="50"/>
  <c r="I27" i="50"/>
  <c r="C27" i="50"/>
  <c r="G27" i="50"/>
  <c r="E28" i="50"/>
  <c r="I28" i="50"/>
  <c r="C28" i="50"/>
  <c r="G28" i="50"/>
  <c r="C29" i="50"/>
  <c r="G29" i="50"/>
  <c r="E29" i="50"/>
  <c r="I29" i="50"/>
  <c r="C30" i="50"/>
  <c r="G30" i="50"/>
  <c r="E30" i="50"/>
  <c r="I30" i="50"/>
  <c r="C31" i="50"/>
  <c r="G31" i="50"/>
  <c r="E31" i="50"/>
  <c r="I31" i="50"/>
  <c r="C32" i="50"/>
  <c r="G32" i="50"/>
  <c r="E32" i="50"/>
  <c r="I32" i="50"/>
  <c r="C33" i="50"/>
  <c r="G33" i="50"/>
  <c r="E33" i="50"/>
  <c r="I33" i="50"/>
  <c r="C34" i="50"/>
  <c r="G34" i="50"/>
  <c r="E34" i="50"/>
  <c r="I34" i="50"/>
  <c r="E35" i="50"/>
  <c r="I35" i="50"/>
  <c r="C35" i="50"/>
  <c r="G35" i="50"/>
  <c r="C36" i="50"/>
  <c r="G36" i="50"/>
  <c r="E36" i="50"/>
  <c r="I36" i="50"/>
  <c r="E37" i="50"/>
  <c r="I37" i="50"/>
  <c r="C37" i="50"/>
  <c r="G37" i="50"/>
  <c r="E38" i="50"/>
  <c r="I38" i="50"/>
  <c r="C38" i="50"/>
  <c r="G38" i="50"/>
  <c r="C39" i="50"/>
  <c r="G39" i="50"/>
  <c r="E39" i="50"/>
  <c r="I39" i="50"/>
  <c r="C40" i="50"/>
  <c r="G40" i="50"/>
  <c r="E40" i="50"/>
  <c r="I40" i="50"/>
  <c r="C41" i="50"/>
  <c r="G41" i="50"/>
  <c r="E41" i="50"/>
  <c r="I41" i="50"/>
  <c r="E42" i="50"/>
  <c r="I42" i="50"/>
  <c r="C42" i="50"/>
  <c r="G42" i="50"/>
  <c r="C43" i="50"/>
  <c r="G43" i="50"/>
  <c r="E43" i="50"/>
  <c r="I43" i="50"/>
  <c r="E44" i="50"/>
  <c r="I44" i="50"/>
  <c r="C44" i="50"/>
  <c r="G44" i="50"/>
  <c r="E45" i="50"/>
  <c r="I45" i="50"/>
  <c r="C45" i="50"/>
  <c r="G45" i="50"/>
  <c r="I46" i="50"/>
  <c r="C46" i="50"/>
  <c r="G46" i="50"/>
  <c r="J52" i="50"/>
  <c r="C47" i="50"/>
  <c r="G47" i="50"/>
  <c r="E47" i="50"/>
  <c r="I47" i="50"/>
  <c r="E48" i="50"/>
  <c r="I48" i="50"/>
  <c r="C48" i="50"/>
  <c r="G48" i="50"/>
  <c r="E49" i="50"/>
  <c r="C49" i="50"/>
  <c r="G49" i="50"/>
  <c r="K52" i="50"/>
  <c r="E50" i="50"/>
  <c r="I50" i="50"/>
  <c r="C44" i="53"/>
  <c r="G44" i="53"/>
  <c r="C60" i="53"/>
  <c r="G60" i="53"/>
  <c r="C27" i="53"/>
  <c r="G27" i="53"/>
  <c r="C41" i="53"/>
  <c r="G41" i="53"/>
  <c r="C7" i="53"/>
  <c r="G7" i="53"/>
  <c r="C24" i="53"/>
  <c r="G24" i="53"/>
  <c r="E44" i="53"/>
  <c r="I44" i="53"/>
  <c r="E60" i="53"/>
  <c r="I60" i="53"/>
  <c r="E27" i="53"/>
  <c r="I27" i="53"/>
  <c r="E41" i="53"/>
  <c r="I41" i="53"/>
  <c r="E7" i="53"/>
  <c r="I7" i="53"/>
  <c r="E24" i="53"/>
  <c r="I24" i="53"/>
  <c r="D5" i="53"/>
  <c r="H5" i="53" s="1"/>
  <c r="E8" i="53"/>
  <c r="I8" i="53"/>
  <c r="C8" i="53"/>
  <c r="G8" i="53"/>
  <c r="C9" i="53"/>
  <c r="G9" i="53"/>
  <c r="E9" i="53"/>
  <c r="I9" i="53"/>
  <c r="C10" i="53"/>
  <c r="G10" i="53"/>
  <c r="E10" i="53"/>
  <c r="I10" i="53"/>
  <c r="E11" i="53"/>
  <c r="I11" i="53"/>
  <c r="C11" i="53"/>
  <c r="G11" i="53"/>
  <c r="E12" i="53"/>
  <c r="I12" i="53"/>
  <c r="C12" i="53"/>
  <c r="G12" i="53"/>
  <c r="C13" i="53"/>
  <c r="G13" i="53"/>
  <c r="E13" i="53"/>
  <c r="I13" i="53"/>
  <c r="E14" i="53"/>
  <c r="I14" i="53"/>
  <c r="C14" i="53"/>
  <c r="G14" i="53"/>
  <c r="C15" i="53"/>
  <c r="G15" i="53"/>
  <c r="E15" i="53"/>
  <c r="I15" i="53"/>
  <c r="E16" i="53"/>
  <c r="C16" i="53"/>
  <c r="G16" i="53"/>
  <c r="I16" i="53"/>
  <c r="C17" i="53"/>
  <c r="G17" i="53"/>
  <c r="E17" i="53"/>
  <c r="I17" i="53"/>
  <c r="C18" i="53"/>
  <c r="G18" i="53"/>
  <c r="E18" i="53"/>
  <c r="I18" i="53"/>
  <c r="C19" i="53"/>
  <c r="G19" i="53"/>
  <c r="E19" i="53"/>
  <c r="I19" i="53"/>
  <c r="I20" i="53"/>
  <c r="C20" i="53"/>
  <c r="G20" i="53"/>
  <c r="C21" i="53"/>
  <c r="G21" i="53"/>
  <c r="J24" i="53"/>
  <c r="E21" i="53"/>
  <c r="K24" i="53"/>
  <c r="E22" i="53"/>
  <c r="I22" i="53"/>
  <c r="C28" i="53"/>
  <c r="G28" i="53"/>
  <c r="E28" i="53"/>
  <c r="I28" i="53"/>
  <c r="E29" i="53"/>
  <c r="I29" i="53"/>
  <c r="C29" i="53"/>
  <c r="G29" i="53"/>
  <c r="C30" i="53"/>
  <c r="G30" i="53"/>
  <c r="E30" i="53"/>
  <c r="I30" i="53"/>
  <c r="C31" i="53"/>
  <c r="G31" i="53"/>
  <c r="E31" i="53"/>
  <c r="I31" i="53"/>
  <c r="E32" i="53"/>
  <c r="I32" i="53"/>
  <c r="C32" i="53"/>
  <c r="G32" i="53"/>
  <c r="C33" i="53"/>
  <c r="G33" i="53"/>
  <c r="E33" i="53"/>
  <c r="I33" i="53"/>
  <c r="I34" i="53"/>
  <c r="C34" i="53"/>
  <c r="G34" i="53"/>
  <c r="J41" i="53"/>
  <c r="C35" i="53"/>
  <c r="G35" i="53"/>
  <c r="E35" i="53"/>
  <c r="I35" i="53"/>
  <c r="E36" i="53"/>
  <c r="I36" i="53"/>
  <c r="C36" i="53"/>
  <c r="G36" i="53"/>
  <c r="E37" i="53"/>
  <c r="I37" i="53"/>
  <c r="C37" i="53"/>
  <c r="G37" i="53"/>
  <c r="C38" i="53"/>
  <c r="G38" i="53"/>
  <c r="E38" i="53"/>
  <c r="K41" i="53"/>
  <c r="E39" i="53"/>
  <c r="I39" i="53"/>
  <c r="E45" i="53"/>
  <c r="I45" i="53"/>
  <c r="C45" i="53"/>
  <c r="G45" i="53"/>
  <c r="E46" i="53"/>
  <c r="I46" i="53"/>
  <c r="C46" i="53"/>
  <c r="G46" i="53"/>
  <c r="C47" i="53"/>
  <c r="G47" i="53"/>
  <c r="E47" i="53"/>
  <c r="I47" i="53"/>
  <c r="E48" i="53"/>
  <c r="I48" i="53"/>
  <c r="C48" i="53"/>
  <c r="G48" i="53"/>
  <c r="C49" i="53"/>
  <c r="G49" i="53"/>
  <c r="E49" i="53"/>
  <c r="I49" i="53"/>
  <c r="C50" i="53"/>
  <c r="G50" i="53"/>
  <c r="E50" i="53"/>
  <c r="I50" i="53"/>
  <c r="C51" i="53"/>
  <c r="G51" i="53"/>
  <c r="E51" i="53"/>
  <c r="I51" i="53"/>
  <c r="C52" i="53"/>
  <c r="G52" i="53"/>
  <c r="E52" i="53"/>
  <c r="I52" i="53"/>
  <c r="E53" i="53"/>
  <c r="I53" i="53"/>
  <c r="C53" i="53"/>
  <c r="G53" i="53"/>
  <c r="E54" i="53"/>
  <c r="I54" i="53"/>
  <c r="C54" i="53"/>
  <c r="G54" i="53"/>
  <c r="C55" i="53"/>
  <c r="G55" i="53"/>
  <c r="E55" i="53"/>
  <c r="I55" i="53"/>
  <c r="E56" i="53"/>
  <c r="I56" i="53"/>
  <c r="C56" i="53"/>
  <c r="G56" i="53"/>
  <c r="C57" i="53"/>
  <c r="G57" i="53"/>
  <c r="J60" i="53"/>
  <c r="K60" i="53"/>
  <c r="E58" i="53"/>
  <c r="I58" i="53"/>
  <c r="C72" i="54"/>
  <c r="G72" i="54"/>
  <c r="C78" i="54"/>
  <c r="G78" i="54"/>
  <c r="C56" i="54"/>
  <c r="G56" i="54"/>
  <c r="C69" i="54"/>
  <c r="G69" i="54"/>
  <c r="C44" i="54"/>
  <c r="G44" i="54"/>
  <c r="C53" i="54"/>
  <c r="G53" i="54"/>
  <c r="C29" i="54"/>
  <c r="G29" i="54"/>
  <c r="C41" i="54"/>
  <c r="G41" i="54"/>
  <c r="C22" i="54"/>
  <c r="G22" i="54"/>
  <c r="C26" i="54"/>
  <c r="G26" i="54"/>
  <c r="C16" i="54"/>
  <c r="G16" i="54"/>
  <c r="C19" i="54"/>
  <c r="G19" i="54"/>
  <c r="C7" i="54"/>
  <c r="G7" i="54"/>
  <c r="C13" i="54"/>
  <c r="G13" i="54"/>
  <c r="J78" i="54"/>
  <c r="E72" i="54"/>
  <c r="I72" i="54"/>
  <c r="E78" i="54"/>
  <c r="I78" i="54"/>
  <c r="E56" i="54"/>
  <c r="I56" i="54"/>
  <c r="E69" i="54"/>
  <c r="I69" i="54"/>
  <c r="E44" i="54"/>
  <c r="I44" i="54"/>
  <c r="E53" i="54"/>
  <c r="I53" i="54"/>
  <c r="J41" i="54"/>
  <c r="E29" i="54"/>
  <c r="I29" i="54"/>
  <c r="E41" i="54"/>
  <c r="I41" i="54"/>
  <c r="E22" i="54"/>
  <c r="I22" i="54"/>
  <c r="I26" i="54"/>
  <c r="J19" i="54"/>
  <c r="E16" i="54"/>
  <c r="I16" i="54"/>
  <c r="E19" i="54"/>
  <c r="J13" i="54"/>
  <c r="E7" i="54"/>
  <c r="I7" i="54"/>
  <c r="E13" i="54"/>
  <c r="I13" i="54"/>
  <c r="D5" i="54"/>
  <c r="H5" i="54" s="1"/>
  <c r="E8" i="54"/>
  <c r="I8" i="54"/>
  <c r="C8" i="54"/>
  <c r="G8" i="54"/>
  <c r="E9" i="54"/>
  <c r="I9" i="54"/>
  <c r="C9" i="54"/>
  <c r="G9" i="54"/>
  <c r="E10" i="54"/>
  <c r="C10" i="54"/>
  <c r="G10" i="54"/>
  <c r="K13" i="54"/>
  <c r="E11" i="54"/>
  <c r="I11" i="54"/>
  <c r="K19" i="54"/>
  <c r="E17" i="54"/>
  <c r="I17" i="54"/>
  <c r="C23" i="54"/>
  <c r="G23" i="54"/>
  <c r="J26" i="54"/>
  <c r="E23" i="54"/>
  <c r="K26" i="54"/>
  <c r="E24" i="54"/>
  <c r="I24" i="54"/>
  <c r="E30" i="54"/>
  <c r="I30" i="54"/>
  <c r="C30" i="54"/>
  <c r="G30" i="54"/>
  <c r="E31" i="54"/>
  <c r="I31" i="54"/>
  <c r="C31" i="54"/>
  <c r="G31" i="54"/>
  <c r="E32" i="54"/>
  <c r="I32" i="54"/>
  <c r="C32" i="54"/>
  <c r="G32" i="54"/>
  <c r="E33" i="54"/>
  <c r="I33" i="54"/>
  <c r="C33" i="54"/>
  <c r="G33" i="54"/>
  <c r="E34" i="54"/>
  <c r="I34" i="54"/>
  <c r="C34" i="54"/>
  <c r="G34" i="54"/>
  <c r="E35" i="54"/>
  <c r="I35" i="54"/>
  <c r="C35" i="54"/>
  <c r="G35" i="54"/>
  <c r="E36" i="54"/>
  <c r="C36" i="54"/>
  <c r="G36" i="54"/>
  <c r="K41" i="54"/>
  <c r="E37" i="54"/>
  <c r="I37" i="54"/>
  <c r="C37" i="54"/>
  <c r="G37" i="54"/>
  <c r="E38" i="54"/>
  <c r="I38" i="54"/>
  <c r="C38" i="54"/>
  <c r="G38" i="54"/>
  <c r="E39" i="54"/>
  <c r="I39" i="54"/>
  <c r="E45" i="54"/>
  <c r="I45" i="54"/>
  <c r="C45" i="54"/>
  <c r="G45" i="54"/>
  <c r="E46" i="54"/>
  <c r="I46" i="54"/>
  <c r="C46" i="54"/>
  <c r="G46" i="54"/>
  <c r="I47" i="54"/>
  <c r="C47" i="54"/>
  <c r="G47" i="54"/>
  <c r="C48" i="54"/>
  <c r="G48" i="54"/>
  <c r="J53" i="54"/>
  <c r="E48" i="54"/>
  <c r="I48" i="54"/>
  <c r="E49" i="54"/>
  <c r="I49" i="54"/>
  <c r="C49" i="54"/>
  <c r="G49" i="54"/>
  <c r="C50" i="54"/>
  <c r="G50" i="54"/>
  <c r="E50" i="54"/>
  <c r="K53" i="54"/>
  <c r="E51" i="54"/>
  <c r="I51" i="54"/>
  <c r="E57" i="54"/>
  <c r="I57" i="54"/>
  <c r="C57" i="54"/>
  <c r="G57" i="54"/>
  <c r="E58" i="54"/>
  <c r="I58" i="54"/>
  <c r="C58" i="54"/>
  <c r="G58" i="54"/>
  <c r="E59" i="54"/>
  <c r="I59" i="54"/>
  <c r="C59" i="54"/>
  <c r="G59" i="54"/>
  <c r="E60" i="54"/>
  <c r="I60" i="54"/>
  <c r="C60" i="54"/>
  <c r="G60" i="54"/>
  <c r="E61" i="54"/>
  <c r="I61" i="54"/>
  <c r="C61" i="54"/>
  <c r="G61" i="54"/>
  <c r="E62" i="54"/>
  <c r="I62" i="54"/>
  <c r="C62" i="54"/>
  <c r="G62" i="54"/>
  <c r="C63" i="54"/>
  <c r="G63" i="54"/>
  <c r="E63" i="54"/>
  <c r="I63" i="54"/>
  <c r="I64" i="54"/>
  <c r="C64" i="54"/>
  <c r="G64" i="54"/>
  <c r="C65" i="54"/>
  <c r="G65" i="54"/>
  <c r="J69" i="54"/>
  <c r="E65" i="54"/>
  <c r="I65" i="54"/>
  <c r="E66" i="54"/>
  <c r="C66" i="54"/>
  <c r="G66" i="54"/>
  <c r="K69" i="54"/>
  <c r="E67" i="54"/>
  <c r="I67" i="54"/>
  <c r="E73" i="54"/>
  <c r="I73" i="54"/>
  <c r="C73" i="54"/>
  <c r="G73" i="54"/>
  <c r="E74" i="54"/>
  <c r="I74" i="54"/>
  <c r="C74" i="54"/>
  <c r="G74" i="54"/>
  <c r="E75" i="54"/>
  <c r="C75" i="54"/>
  <c r="G75" i="54"/>
  <c r="K78" i="54"/>
  <c r="E76" i="54"/>
  <c r="I76" i="54"/>
  <c r="C195" i="55"/>
  <c r="G195" i="55"/>
  <c r="C206" i="55"/>
  <c r="G206" i="55"/>
  <c r="C188" i="55"/>
  <c r="G188" i="55"/>
  <c r="C192" i="55"/>
  <c r="G192" i="55"/>
  <c r="C158" i="55"/>
  <c r="G158" i="55"/>
  <c r="C181" i="55"/>
  <c r="G181" i="55"/>
  <c r="C132" i="55"/>
  <c r="G132" i="55"/>
  <c r="C155" i="55"/>
  <c r="G155" i="55"/>
  <c r="E102" i="55"/>
  <c r="I102" i="55"/>
  <c r="E125" i="55"/>
  <c r="I125" i="55"/>
  <c r="E75" i="55"/>
  <c r="I75" i="55"/>
  <c r="E99" i="55"/>
  <c r="I99" i="55"/>
  <c r="E53" i="55"/>
  <c r="I53" i="55"/>
  <c r="E68" i="55"/>
  <c r="I68" i="55"/>
  <c r="E25" i="55"/>
  <c r="I25" i="55"/>
  <c r="E50" i="55"/>
  <c r="I50" i="55"/>
  <c r="E7" i="55"/>
  <c r="I7" i="55"/>
  <c r="E18" i="55"/>
  <c r="I18" i="55"/>
  <c r="J210" i="55"/>
  <c r="E195" i="55"/>
  <c r="I195" i="55"/>
  <c r="E206" i="55"/>
  <c r="I206" i="55"/>
  <c r="E188" i="55"/>
  <c r="I188" i="55"/>
  <c r="E192" i="55"/>
  <c r="I192" i="55"/>
  <c r="D186" i="55"/>
  <c r="H186" i="55" s="1"/>
  <c r="E158" i="55"/>
  <c r="I158" i="55"/>
  <c r="E181" i="55"/>
  <c r="I181" i="55"/>
  <c r="E132" i="55"/>
  <c r="I132" i="55"/>
  <c r="E155" i="55"/>
  <c r="I155" i="55"/>
  <c r="C102" i="55"/>
  <c r="G102" i="55"/>
  <c r="C125" i="55"/>
  <c r="G125" i="55"/>
  <c r="C75" i="55"/>
  <c r="G75" i="55"/>
  <c r="C99" i="55"/>
  <c r="G99" i="55"/>
  <c r="C53" i="55"/>
  <c r="G53" i="55"/>
  <c r="C68" i="55"/>
  <c r="G68" i="55"/>
  <c r="C25" i="55"/>
  <c r="G25" i="55"/>
  <c r="C50" i="55"/>
  <c r="G50" i="55"/>
  <c r="C7" i="55"/>
  <c r="G7" i="55"/>
  <c r="C18" i="55"/>
  <c r="G18" i="55"/>
  <c r="C8" i="55"/>
  <c r="G8" i="55"/>
  <c r="E8" i="55"/>
  <c r="I8" i="55"/>
  <c r="E9" i="55"/>
  <c r="I9" i="55"/>
  <c r="C9" i="55"/>
  <c r="G9" i="55"/>
  <c r="C10" i="55"/>
  <c r="G10" i="55"/>
  <c r="E10" i="55"/>
  <c r="I10" i="55"/>
  <c r="E11" i="55"/>
  <c r="I11" i="55"/>
  <c r="C11" i="55"/>
  <c r="G11" i="55"/>
  <c r="C12" i="55"/>
  <c r="G12" i="55"/>
  <c r="E12" i="55"/>
  <c r="I12" i="55"/>
  <c r="I13" i="55"/>
  <c r="C13" i="55"/>
  <c r="G13" i="55"/>
  <c r="C14" i="55"/>
  <c r="G14" i="55"/>
  <c r="J18" i="55"/>
  <c r="E14" i="55"/>
  <c r="I14" i="55"/>
  <c r="E15" i="55"/>
  <c r="C15" i="55"/>
  <c r="G15" i="55"/>
  <c r="K18" i="55"/>
  <c r="E16" i="55"/>
  <c r="I16" i="55"/>
  <c r="C26" i="55"/>
  <c r="G26" i="55"/>
  <c r="E26" i="55"/>
  <c r="I26" i="55"/>
  <c r="C27" i="55"/>
  <c r="G27" i="55"/>
  <c r="E27" i="55"/>
  <c r="I27" i="55"/>
  <c r="C28" i="55"/>
  <c r="G28" i="55"/>
  <c r="E28" i="55"/>
  <c r="I28" i="55"/>
  <c r="C29" i="55"/>
  <c r="G29" i="55"/>
  <c r="E29" i="55"/>
  <c r="I29" i="55"/>
  <c r="C30" i="55"/>
  <c r="G30" i="55"/>
  <c r="E30" i="55"/>
  <c r="I30" i="55"/>
  <c r="C31" i="55"/>
  <c r="G31" i="55"/>
  <c r="E31" i="55"/>
  <c r="I31" i="55"/>
  <c r="E32" i="55"/>
  <c r="I32" i="55"/>
  <c r="C32" i="55"/>
  <c r="G32" i="55"/>
  <c r="E33" i="55"/>
  <c r="I33" i="55"/>
  <c r="C33" i="55"/>
  <c r="G33" i="55"/>
  <c r="E34" i="55"/>
  <c r="I34" i="55"/>
  <c r="C34" i="55"/>
  <c r="G34" i="55"/>
  <c r="E35" i="55"/>
  <c r="I35" i="55"/>
  <c r="C35" i="55"/>
  <c r="G35" i="55"/>
  <c r="E36" i="55"/>
  <c r="I36" i="55"/>
  <c r="C36" i="55"/>
  <c r="G36" i="55"/>
  <c r="C37" i="55"/>
  <c r="G37" i="55"/>
  <c r="E37" i="55"/>
  <c r="I37" i="55"/>
  <c r="E38" i="55"/>
  <c r="I38" i="55"/>
  <c r="C38" i="55"/>
  <c r="G38" i="55"/>
  <c r="E39" i="55"/>
  <c r="I39" i="55"/>
  <c r="C39" i="55"/>
  <c r="G39" i="55"/>
  <c r="C40" i="55"/>
  <c r="G40" i="55"/>
  <c r="E40" i="55"/>
  <c r="I40" i="55"/>
  <c r="C41" i="55"/>
  <c r="G41" i="55"/>
  <c r="E41" i="55"/>
  <c r="I41" i="55"/>
  <c r="C42" i="55"/>
  <c r="G42" i="55"/>
  <c r="E42" i="55"/>
  <c r="I42" i="55"/>
  <c r="C43" i="55"/>
  <c r="G43" i="55"/>
  <c r="E43" i="55"/>
  <c r="I43" i="55"/>
  <c r="E44" i="55"/>
  <c r="I44" i="55"/>
  <c r="C44" i="55"/>
  <c r="G44" i="55"/>
  <c r="E45" i="55"/>
  <c r="I45" i="55"/>
  <c r="C45" i="55"/>
  <c r="G45" i="55"/>
  <c r="C46" i="55"/>
  <c r="G46" i="55"/>
  <c r="E46" i="55"/>
  <c r="I46" i="55"/>
  <c r="C47" i="55"/>
  <c r="G47" i="55"/>
  <c r="J50" i="55"/>
  <c r="K50" i="55"/>
  <c r="E48" i="55"/>
  <c r="I48" i="55"/>
  <c r="E54" i="55"/>
  <c r="I54" i="55"/>
  <c r="C54" i="55"/>
  <c r="G54" i="55"/>
  <c r="E55" i="55"/>
  <c r="I55" i="55"/>
  <c r="C55" i="55"/>
  <c r="G55" i="55"/>
  <c r="C56" i="55"/>
  <c r="G56" i="55"/>
  <c r="E56" i="55"/>
  <c r="I56" i="55"/>
  <c r="C57" i="55"/>
  <c r="G57" i="55"/>
  <c r="E57" i="55"/>
  <c r="I57" i="55"/>
  <c r="C58" i="55"/>
  <c r="G58" i="55"/>
  <c r="E58" i="55"/>
  <c r="I58" i="55"/>
  <c r="E59" i="55"/>
  <c r="I59" i="55"/>
  <c r="C59" i="55"/>
  <c r="G59" i="55"/>
  <c r="E60" i="55"/>
  <c r="I60" i="55"/>
  <c r="C60" i="55"/>
  <c r="G60" i="55"/>
  <c r="C61" i="55"/>
  <c r="G61" i="55"/>
  <c r="E61" i="55"/>
  <c r="I61" i="55"/>
  <c r="C62" i="55"/>
  <c r="G62" i="55"/>
  <c r="E62" i="55"/>
  <c r="I62" i="55"/>
  <c r="C63" i="55"/>
  <c r="G63" i="55"/>
  <c r="E63" i="55"/>
  <c r="I63" i="55"/>
  <c r="C64" i="55"/>
  <c r="G64" i="55"/>
  <c r="E64" i="55"/>
  <c r="I64" i="55"/>
  <c r="C65" i="55"/>
  <c r="G65" i="55"/>
  <c r="J68" i="55"/>
  <c r="K68" i="55"/>
  <c r="E66" i="55"/>
  <c r="I66" i="55"/>
  <c r="C76" i="55"/>
  <c r="G76" i="55"/>
  <c r="E76" i="55"/>
  <c r="I76" i="55"/>
  <c r="C77" i="55"/>
  <c r="G77" i="55"/>
  <c r="E77" i="55"/>
  <c r="I77" i="55"/>
  <c r="C78" i="55"/>
  <c r="G78" i="55"/>
  <c r="E78" i="55"/>
  <c r="I78" i="55"/>
  <c r="C79" i="55"/>
  <c r="G79" i="55"/>
  <c r="E79" i="55"/>
  <c r="I79" i="55"/>
  <c r="E80" i="55"/>
  <c r="I80" i="55"/>
  <c r="C80" i="55"/>
  <c r="G80" i="55"/>
  <c r="C81" i="55"/>
  <c r="G81" i="55"/>
  <c r="E81" i="55"/>
  <c r="I81" i="55"/>
  <c r="C82" i="55"/>
  <c r="G82" i="55"/>
  <c r="E82" i="55"/>
  <c r="I82" i="55"/>
  <c r="C83" i="55"/>
  <c r="G83" i="55"/>
  <c r="E83" i="55"/>
  <c r="I83" i="55"/>
  <c r="E84" i="55"/>
  <c r="I84" i="55"/>
  <c r="C84" i="55"/>
  <c r="G84" i="55"/>
  <c r="E85" i="55"/>
  <c r="I85" i="55"/>
  <c r="C85" i="55"/>
  <c r="G85" i="55"/>
  <c r="E86" i="55"/>
  <c r="I86" i="55"/>
  <c r="C86" i="55"/>
  <c r="G86" i="55"/>
  <c r="C87" i="55"/>
  <c r="G87" i="55"/>
  <c r="E87" i="55"/>
  <c r="I87" i="55"/>
  <c r="C88" i="55"/>
  <c r="G88" i="55"/>
  <c r="E88" i="55"/>
  <c r="I88" i="55"/>
  <c r="E89" i="55"/>
  <c r="I89" i="55"/>
  <c r="C89" i="55"/>
  <c r="G89" i="55"/>
  <c r="E90" i="55"/>
  <c r="I90" i="55"/>
  <c r="C90" i="55"/>
  <c r="G90" i="55"/>
  <c r="E91" i="55"/>
  <c r="I91" i="55"/>
  <c r="C91" i="55"/>
  <c r="G91" i="55"/>
  <c r="C92" i="55"/>
  <c r="G92" i="55"/>
  <c r="E92" i="55"/>
  <c r="I92" i="55"/>
  <c r="C93" i="55"/>
  <c r="G93" i="55"/>
  <c r="E93" i="55"/>
  <c r="I93" i="55"/>
  <c r="C94" i="55"/>
  <c r="G94" i="55"/>
  <c r="I94" i="55"/>
  <c r="C95" i="55"/>
  <c r="G95" i="55"/>
  <c r="J99" i="55"/>
  <c r="E95" i="55"/>
  <c r="I95" i="55"/>
  <c r="E96" i="55"/>
  <c r="C96" i="55"/>
  <c r="G96" i="55"/>
  <c r="K99" i="55"/>
  <c r="E97" i="55"/>
  <c r="I97" i="55"/>
  <c r="E103" i="55"/>
  <c r="I103" i="55"/>
  <c r="C103" i="55"/>
  <c r="G103" i="55"/>
  <c r="E104" i="55"/>
  <c r="I104" i="55"/>
  <c r="C104" i="55"/>
  <c r="G104" i="55"/>
  <c r="E105" i="55"/>
  <c r="I105" i="55"/>
  <c r="C105" i="55"/>
  <c r="G105" i="55"/>
  <c r="C106" i="55"/>
  <c r="G106" i="55"/>
  <c r="E106" i="55"/>
  <c r="I106" i="55"/>
  <c r="C107" i="55"/>
  <c r="G107" i="55"/>
  <c r="E107" i="55"/>
  <c r="I107" i="55"/>
  <c r="C108" i="55"/>
  <c r="G108" i="55"/>
  <c r="E108" i="55"/>
  <c r="I108" i="55"/>
  <c r="E109" i="55"/>
  <c r="I109" i="55"/>
  <c r="C109" i="55"/>
  <c r="G109" i="55"/>
  <c r="E110" i="55"/>
  <c r="I110" i="55"/>
  <c r="C110" i="55"/>
  <c r="G110" i="55"/>
  <c r="E111" i="55"/>
  <c r="I111" i="55"/>
  <c r="C111" i="55"/>
  <c r="G111" i="55"/>
  <c r="C112" i="55"/>
  <c r="G112" i="55"/>
  <c r="E112" i="55"/>
  <c r="I112" i="55"/>
  <c r="C113" i="55"/>
  <c r="G113" i="55"/>
  <c r="E113" i="55"/>
  <c r="I113" i="55"/>
  <c r="E114" i="55"/>
  <c r="I114" i="55"/>
  <c r="C114" i="55"/>
  <c r="G114" i="55"/>
  <c r="E115" i="55"/>
  <c r="I115" i="55"/>
  <c r="C115" i="55"/>
  <c r="G115" i="55"/>
  <c r="E116" i="55"/>
  <c r="I116" i="55"/>
  <c r="C116" i="55"/>
  <c r="G116" i="55"/>
  <c r="E117" i="55"/>
  <c r="I117" i="55"/>
  <c r="C117" i="55"/>
  <c r="G117" i="55"/>
  <c r="E118" i="55"/>
  <c r="I118" i="55"/>
  <c r="C118" i="55"/>
  <c r="G118" i="55"/>
  <c r="C119" i="55"/>
  <c r="G119" i="55"/>
  <c r="E119" i="55"/>
  <c r="I119" i="55"/>
  <c r="C120" i="55"/>
  <c r="G120" i="55"/>
  <c r="E120" i="55"/>
  <c r="I120" i="55"/>
  <c r="E121" i="55"/>
  <c r="I121" i="55"/>
  <c r="C121" i="55"/>
  <c r="G121" i="55"/>
  <c r="C122" i="55"/>
  <c r="G122" i="55"/>
  <c r="E122" i="55"/>
  <c r="K125" i="55"/>
  <c r="J125" i="55"/>
  <c r="I123" i="55"/>
  <c r="F130" i="55"/>
  <c r="E133" i="55"/>
  <c r="I133" i="55"/>
  <c r="C133" i="55"/>
  <c r="G133" i="55"/>
  <c r="E134" i="55"/>
  <c r="I134" i="55"/>
  <c r="C134" i="55"/>
  <c r="G134" i="55"/>
  <c r="E135" i="55"/>
  <c r="I135" i="55"/>
  <c r="C135" i="55"/>
  <c r="G135" i="55"/>
  <c r="C136" i="55"/>
  <c r="G136" i="55"/>
  <c r="E136" i="55"/>
  <c r="I136" i="55"/>
  <c r="E137" i="55"/>
  <c r="I137" i="55"/>
  <c r="C137" i="55"/>
  <c r="G137" i="55"/>
  <c r="C138" i="55"/>
  <c r="G138" i="55"/>
  <c r="E138" i="55"/>
  <c r="I138" i="55"/>
  <c r="C139" i="55"/>
  <c r="G139" i="55"/>
  <c r="E139" i="55"/>
  <c r="I139" i="55"/>
  <c r="E140" i="55"/>
  <c r="I140" i="55"/>
  <c r="C140" i="55"/>
  <c r="G140" i="55"/>
  <c r="E141" i="55"/>
  <c r="I141" i="55"/>
  <c r="C141" i="55"/>
  <c r="G141" i="55"/>
  <c r="E142" i="55"/>
  <c r="I142" i="55"/>
  <c r="C142" i="55"/>
  <c r="G142" i="55"/>
  <c r="C143" i="55"/>
  <c r="G143" i="55"/>
  <c r="E143" i="55"/>
  <c r="I143" i="55"/>
  <c r="C144" i="55"/>
  <c r="G144" i="55"/>
  <c r="E144" i="55"/>
  <c r="I144" i="55"/>
  <c r="E145" i="55"/>
  <c r="I145" i="55"/>
  <c r="C145" i="55"/>
  <c r="G145" i="55"/>
  <c r="E146" i="55"/>
  <c r="I146" i="55"/>
  <c r="C146" i="55"/>
  <c r="G146" i="55"/>
  <c r="E147" i="55"/>
  <c r="I147" i="55"/>
  <c r="C147" i="55"/>
  <c r="G147" i="55"/>
  <c r="E148" i="55"/>
  <c r="I148" i="55"/>
  <c r="C148" i="55"/>
  <c r="G148" i="55"/>
  <c r="E149" i="55"/>
  <c r="I149" i="55"/>
  <c r="C149" i="55"/>
  <c r="G149" i="55"/>
  <c r="E150" i="55"/>
  <c r="I150" i="55"/>
  <c r="C150" i="55"/>
  <c r="G150" i="55"/>
  <c r="I151" i="55"/>
  <c r="C151" i="55"/>
  <c r="G151" i="55"/>
  <c r="C152" i="55"/>
  <c r="G152" i="55"/>
  <c r="J155" i="55"/>
  <c r="E152" i="55"/>
  <c r="K155" i="55"/>
  <c r="E153" i="55"/>
  <c r="I153" i="55"/>
  <c r="C159" i="55"/>
  <c r="G159" i="55"/>
  <c r="E159" i="55"/>
  <c r="I159" i="55"/>
  <c r="C160" i="55"/>
  <c r="G160" i="55"/>
  <c r="E160" i="55"/>
  <c r="I160" i="55"/>
  <c r="C161" i="55"/>
  <c r="G161" i="55"/>
  <c r="E161" i="55"/>
  <c r="I161" i="55"/>
  <c r="E162" i="55"/>
  <c r="I162" i="55"/>
  <c r="C162" i="55"/>
  <c r="G162" i="55"/>
  <c r="C163" i="55"/>
  <c r="G163" i="55"/>
  <c r="E163" i="55"/>
  <c r="I163" i="55"/>
  <c r="C164" i="55"/>
  <c r="G164" i="55"/>
  <c r="E164" i="55"/>
  <c r="I164" i="55"/>
  <c r="C165" i="55"/>
  <c r="G165" i="55"/>
  <c r="E165" i="55"/>
  <c r="I165" i="55"/>
  <c r="C166" i="55"/>
  <c r="G166" i="55"/>
  <c r="E166" i="55"/>
  <c r="I166" i="55"/>
  <c r="C167" i="55"/>
  <c r="G167" i="55"/>
  <c r="E167" i="55"/>
  <c r="I167" i="55"/>
  <c r="C168" i="55"/>
  <c r="G168" i="55"/>
  <c r="E168" i="55"/>
  <c r="I168" i="55"/>
  <c r="E169" i="55"/>
  <c r="I169" i="55"/>
  <c r="C169" i="55"/>
  <c r="G169" i="55"/>
  <c r="E170" i="55"/>
  <c r="I170" i="55"/>
  <c r="C170" i="55"/>
  <c r="G170" i="55"/>
  <c r="C171" i="55"/>
  <c r="G171" i="55"/>
  <c r="E171" i="55"/>
  <c r="I171" i="55"/>
  <c r="C172" i="55"/>
  <c r="G172" i="55"/>
  <c r="E172" i="55"/>
  <c r="I172" i="55"/>
  <c r="E173" i="55"/>
  <c r="I173" i="55"/>
  <c r="C173" i="55"/>
  <c r="G173" i="55"/>
  <c r="E174" i="55"/>
  <c r="I174" i="55"/>
  <c r="C174" i="55"/>
  <c r="G174" i="55"/>
  <c r="E175" i="55"/>
  <c r="I175" i="55"/>
  <c r="C175" i="55"/>
  <c r="G175" i="55"/>
  <c r="C176" i="55"/>
  <c r="G176" i="55"/>
  <c r="E176" i="55"/>
  <c r="I176" i="55"/>
  <c r="C177" i="55"/>
  <c r="G177" i="55"/>
  <c r="E177" i="55"/>
  <c r="I177" i="55"/>
  <c r="C178" i="55"/>
  <c r="G178" i="55"/>
  <c r="J181" i="55"/>
  <c r="K181" i="55"/>
  <c r="E179" i="55"/>
  <c r="I179" i="55"/>
  <c r="C189" i="55"/>
  <c r="G189" i="55"/>
  <c r="J192" i="55"/>
  <c r="K192" i="55"/>
  <c r="E190" i="55"/>
  <c r="I190" i="55"/>
  <c r="C196" i="55"/>
  <c r="G196" i="55"/>
  <c r="E196" i="55"/>
  <c r="I196" i="55"/>
  <c r="E197" i="55"/>
  <c r="I197" i="55"/>
  <c r="C197" i="55"/>
  <c r="G197" i="55"/>
  <c r="E198" i="55"/>
  <c r="I198" i="55"/>
  <c r="C198" i="55"/>
  <c r="G198" i="55"/>
  <c r="C199" i="55"/>
  <c r="G199" i="55"/>
  <c r="E199" i="55"/>
  <c r="I199" i="55"/>
  <c r="C200" i="55"/>
  <c r="G200" i="55"/>
  <c r="E200" i="55"/>
  <c r="I200" i="55"/>
  <c r="C201" i="55"/>
  <c r="G201" i="55"/>
  <c r="E201" i="55"/>
  <c r="I201" i="55"/>
  <c r="E202" i="55"/>
  <c r="I202" i="55"/>
  <c r="C202" i="55"/>
  <c r="G202" i="55"/>
  <c r="C203" i="55"/>
  <c r="G203" i="55"/>
  <c r="K206" i="55"/>
  <c r="J206" i="55"/>
  <c r="E204" i="55"/>
  <c r="I204" i="55"/>
  <c r="G242" i="48"/>
  <c r="G210" i="48"/>
  <c r="E182" i="48"/>
  <c r="E191" i="48"/>
  <c r="E169" i="48"/>
  <c r="I169" i="48"/>
  <c r="E179" i="48"/>
  <c r="I179" i="48"/>
  <c r="E149" i="48"/>
  <c r="I149" i="48"/>
  <c r="E162" i="48"/>
  <c r="I162" i="48"/>
  <c r="E144" i="48"/>
  <c r="I144" i="48"/>
  <c r="E146" i="48"/>
  <c r="I146" i="48"/>
  <c r="E124" i="48"/>
  <c r="I124" i="48"/>
  <c r="E137" i="48"/>
  <c r="I137" i="48"/>
  <c r="E117" i="48"/>
  <c r="I117" i="48"/>
  <c r="E121" i="48"/>
  <c r="I121" i="48"/>
  <c r="E90" i="48"/>
  <c r="I90" i="48"/>
  <c r="E110" i="48"/>
  <c r="I110" i="48"/>
  <c r="E80" i="48"/>
  <c r="I80" i="48"/>
  <c r="E87" i="48"/>
  <c r="I87" i="48"/>
  <c r="C55" i="48"/>
  <c r="G55" i="48"/>
  <c r="C73" i="48"/>
  <c r="G73" i="48"/>
  <c r="C43" i="48"/>
  <c r="G43" i="48"/>
  <c r="C52" i="48"/>
  <c r="G52" i="48"/>
  <c r="E31" i="48"/>
  <c r="I31" i="48"/>
  <c r="E36" i="48"/>
  <c r="I36" i="48"/>
  <c r="E18" i="48"/>
  <c r="I18" i="48"/>
  <c r="E28" i="48"/>
  <c r="I28" i="48"/>
  <c r="C7" i="48"/>
  <c r="G7" i="48"/>
  <c r="C11" i="48"/>
  <c r="G11" i="48"/>
  <c r="C231" i="48"/>
  <c r="G231" i="48"/>
  <c r="C242" i="48"/>
  <c r="C210" i="48"/>
  <c r="C228" i="48"/>
  <c r="G228" i="48"/>
  <c r="C198" i="48"/>
  <c r="G198" i="48"/>
  <c r="C207" i="48"/>
  <c r="G207" i="48"/>
  <c r="I182" i="48"/>
  <c r="I191" i="48"/>
  <c r="J242" i="48"/>
  <c r="E231" i="48"/>
  <c r="I231" i="48"/>
  <c r="E242" i="48"/>
  <c r="I242" i="48"/>
  <c r="E210" i="48"/>
  <c r="I210" i="48"/>
  <c r="E228" i="48"/>
  <c r="I228" i="48"/>
  <c r="E198" i="48"/>
  <c r="I198" i="48"/>
  <c r="E207" i="48"/>
  <c r="I207" i="48"/>
  <c r="C182" i="48"/>
  <c r="G182" i="48"/>
  <c r="C191" i="48"/>
  <c r="G191" i="48"/>
  <c r="C169" i="48"/>
  <c r="G169" i="48"/>
  <c r="C179" i="48"/>
  <c r="G179" i="48"/>
  <c r="C149" i="48"/>
  <c r="G149" i="48"/>
  <c r="C162" i="48"/>
  <c r="G162" i="48"/>
  <c r="C144" i="48"/>
  <c r="G144" i="48"/>
  <c r="C124" i="48"/>
  <c r="G124" i="48"/>
  <c r="C137" i="48"/>
  <c r="G137" i="48"/>
  <c r="C117" i="48"/>
  <c r="G117" i="48"/>
  <c r="C121" i="48"/>
  <c r="G121" i="48"/>
  <c r="C90" i="48"/>
  <c r="G90" i="48"/>
  <c r="C110" i="48"/>
  <c r="G110" i="48"/>
  <c r="C80" i="48"/>
  <c r="G80" i="48"/>
  <c r="C87" i="48"/>
  <c r="G87" i="48"/>
  <c r="E55" i="48"/>
  <c r="I55" i="48"/>
  <c r="E73" i="48"/>
  <c r="I73" i="48"/>
  <c r="J52" i="48"/>
  <c r="E43" i="48"/>
  <c r="I43" i="48"/>
  <c r="E52" i="48"/>
  <c r="I52" i="48"/>
  <c r="C31" i="48"/>
  <c r="G31" i="48"/>
  <c r="C36" i="48"/>
  <c r="G36" i="48"/>
  <c r="C18" i="48"/>
  <c r="G18" i="48"/>
  <c r="C28" i="48"/>
  <c r="G28" i="48"/>
  <c r="J11" i="48"/>
  <c r="E7" i="48"/>
  <c r="I7" i="48"/>
  <c r="E11" i="48"/>
  <c r="I11" i="48"/>
  <c r="D5" i="48"/>
  <c r="H5" i="48" s="1"/>
  <c r="C8" i="48"/>
  <c r="G8" i="48"/>
  <c r="E8" i="48"/>
  <c r="K11" i="48"/>
  <c r="E9" i="48"/>
  <c r="I9" i="48"/>
  <c r="F16" i="48"/>
  <c r="C19" i="48"/>
  <c r="G19" i="48"/>
  <c r="I19" i="48"/>
  <c r="C20" i="48"/>
  <c r="G20" i="48"/>
  <c r="J28" i="48"/>
  <c r="E20" i="48"/>
  <c r="I20" i="48"/>
  <c r="E21" i="48"/>
  <c r="I21" i="48"/>
  <c r="C21" i="48"/>
  <c r="G21" i="48"/>
  <c r="E22" i="48"/>
  <c r="I22" i="48"/>
  <c r="C22" i="48"/>
  <c r="G22" i="48"/>
  <c r="E23" i="48"/>
  <c r="I23" i="48"/>
  <c r="C23" i="48"/>
  <c r="G23" i="48"/>
  <c r="E24" i="48"/>
  <c r="I24" i="48"/>
  <c r="C24" i="48"/>
  <c r="G24" i="48"/>
  <c r="C25" i="48"/>
  <c r="G25" i="48"/>
  <c r="E25" i="48"/>
  <c r="K28" i="48"/>
  <c r="E26" i="48"/>
  <c r="I26" i="48"/>
  <c r="C32" i="48"/>
  <c r="G32" i="48"/>
  <c r="E32" i="48"/>
  <c r="I32" i="48"/>
  <c r="E33" i="48"/>
  <c r="C33" i="48"/>
  <c r="G33" i="48"/>
  <c r="K36" i="48"/>
  <c r="E34" i="48"/>
  <c r="I34" i="48"/>
  <c r="F41" i="48"/>
  <c r="E44" i="48"/>
  <c r="I44" i="48"/>
  <c r="C44" i="48"/>
  <c r="G44" i="48"/>
  <c r="C45" i="48"/>
  <c r="G45" i="48"/>
  <c r="E45" i="48"/>
  <c r="I45" i="48"/>
  <c r="C46" i="48"/>
  <c r="G46" i="48"/>
  <c r="E46" i="48"/>
  <c r="I46" i="48"/>
  <c r="E47" i="48"/>
  <c r="I47" i="48"/>
  <c r="C47" i="48"/>
  <c r="G47" i="48"/>
  <c r="C48" i="48"/>
  <c r="G48" i="48"/>
  <c r="E48" i="48"/>
  <c r="I48" i="48"/>
  <c r="E49" i="48"/>
  <c r="C49" i="48"/>
  <c r="G49" i="48"/>
  <c r="K52" i="48"/>
  <c r="E50" i="48"/>
  <c r="I50" i="48"/>
  <c r="C56" i="48"/>
  <c r="G56" i="48"/>
  <c r="E56" i="48"/>
  <c r="I56" i="48"/>
  <c r="C57" i="48"/>
  <c r="G57" i="48"/>
  <c r="E57" i="48"/>
  <c r="I57" i="48"/>
  <c r="E58" i="48"/>
  <c r="I58" i="48"/>
  <c r="C58" i="48"/>
  <c r="G58" i="48"/>
  <c r="E59" i="48"/>
  <c r="I59" i="48"/>
  <c r="C59" i="48"/>
  <c r="G59" i="48"/>
  <c r="E60" i="48"/>
  <c r="I60" i="48"/>
  <c r="C60" i="48"/>
  <c r="G60" i="48"/>
  <c r="C61" i="48"/>
  <c r="G61" i="48"/>
  <c r="E61" i="48"/>
  <c r="I61" i="48"/>
  <c r="E62" i="48"/>
  <c r="I62" i="48"/>
  <c r="C62" i="48"/>
  <c r="G62" i="48"/>
  <c r="E63" i="48"/>
  <c r="I63" i="48"/>
  <c r="C63" i="48"/>
  <c r="G63" i="48"/>
  <c r="E64" i="48"/>
  <c r="I64" i="48"/>
  <c r="C64" i="48"/>
  <c r="G64" i="48"/>
  <c r="C65" i="48"/>
  <c r="G65" i="48"/>
  <c r="E65" i="48"/>
  <c r="I65" i="48"/>
  <c r="E66" i="48"/>
  <c r="I66" i="48"/>
  <c r="C66" i="48"/>
  <c r="G66" i="48"/>
  <c r="E67" i="48"/>
  <c r="I67" i="48"/>
  <c r="C67" i="48"/>
  <c r="G67" i="48"/>
  <c r="C68" i="48"/>
  <c r="G68" i="48"/>
  <c r="E68" i="48"/>
  <c r="I68" i="48"/>
  <c r="I69" i="48"/>
  <c r="C69" i="48"/>
  <c r="G69" i="48"/>
  <c r="J73" i="48"/>
  <c r="C70" i="48"/>
  <c r="G70" i="48"/>
  <c r="E70" i="48"/>
  <c r="K73" i="48"/>
  <c r="E71" i="48"/>
  <c r="I71" i="48"/>
  <c r="F78" i="48"/>
  <c r="I81" i="48"/>
  <c r="C81" i="48"/>
  <c r="G81" i="48"/>
  <c r="C82" i="48"/>
  <c r="G82" i="48"/>
  <c r="J87" i="48"/>
  <c r="E82" i="48"/>
  <c r="I82" i="48"/>
  <c r="C83" i="48"/>
  <c r="G83" i="48"/>
  <c r="E83" i="48"/>
  <c r="I83" i="48"/>
  <c r="E84" i="48"/>
  <c r="C84" i="48"/>
  <c r="G84" i="48"/>
  <c r="K87" i="48"/>
  <c r="E85" i="48"/>
  <c r="I85" i="48"/>
  <c r="E91" i="48"/>
  <c r="I91" i="48"/>
  <c r="C91" i="48"/>
  <c r="G91" i="48"/>
  <c r="C92" i="48"/>
  <c r="G92" i="48"/>
  <c r="E92" i="48"/>
  <c r="I92" i="48"/>
  <c r="E93" i="48"/>
  <c r="I93" i="48"/>
  <c r="C93" i="48"/>
  <c r="G93" i="48"/>
  <c r="E94" i="48"/>
  <c r="I94" i="48"/>
  <c r="C94" i="48"/>
  <c r="G94" i="48"/>
  <c r="E95" i="48"/>
  <c r="I95" i="48"/>
  <c r="C95" i="48"/>
  <c r="G95" i="48"/>
  <c r="E96" i="48"/>
  <c r="I96" i="48"/>
  <c r="C96" i="48"/>
  <c r="G96" i="48"/>
  <c r="E97" i="48"/>
  <c r="I97" i="48"/>
  <c r="C97" i="48"/>
  <c r="G97" i="48"/>
  <c r="E98" i="48"/>
  <c r="I98" i="48"/>
  <c r="C98" i="48"/>
  <c r="G98" i="48"/>
  <c r="E99" i="48"/>
  <c r="I99" i="48"/>
  <c r="C99" i="48"/>
  <c r="G99" i="48"/>
  <c r="E100" i="48"/>
  <c r="I100" i="48"/>
  <c r="C100" i="48"/>
  <c r="G100" i="48"/>
  <c r="E101" i="48"/>
  <c r="I101" i="48"/>
  <c r="C101" i="48"/>
  <c r="G101" i="48"/>
  <c r="E102" i="48"/>
  <c r="I102" i="48"/>
  <c r="C102" i="48"/>
  <c r="G102" i="48"/>
  <c r="I103" i="48"/>
  <c r="E103" i="48"/>
  <c r="C103" i="48"/>
  <c r="G103" i="48"/>
  <c r="E104" i="48"/>
  <c r="I104" i="48"/>
  <c r="C104" i="48"/>
  <c r="G104" i="48"/>
  <c r="I105" i="48"/>
  <c r="C105" i="48"/>
  <c r="G105" i="48"/>
  <c r="C106" i="48"/>
  <c r="G106" i="48"/>
  <c r="J110" i="48"/>
  <c r="E106" i="48"/>
  <c r="I106" i="48"/>
  <c r="E107" i="48"/>
  <c r="C107" i="48"/>
  <c r="G107" i="48"/>
  <c r="K110" i="48"/>
  <c r="E108" i="48"/>
  <c r="I108" i="48"/>
  <c r="E118" i="48"/>
  <c r="C118" i="48"/>
  <c r="G118" i="48"/>
  <c r="K121" i="48"/>
  <c r="E119" i="48"/>
  <c r="I119" i="48"/>
  <c r="E125" i="48"/>
  <c r="I125" i="48"/>
  <c r="C125" i="48"/>
  <c r="G125" i="48"/>
  <c r="E126" i="48"/>
  <c r="I126" i="48"/>
  <c r="C126" i="48"/>
  <c r="G126" i="48"/>
  <c r="E127" i="48"/>
  <c r="I127" i="48"/>
  <c r="C127" i="48"/>
  <c r="G127" i="48"/>
  <c r="E128" i="48"/>
  <c r="I128" i="48"/>
  <c r="C128" i="48"/>
  <c r="G128" i="48"/>
  <c r="E129" i="48"/>
  <c r="I129" i="48"/>
  <c r="C129" i="48"/>
  <c r="G129" i="48"/>
  <c r="E130" i="48"/>
  <c r="I130" i="48"/>
  <c r="C130" i="48"/>
  <c r="G130" i="48"/>
  <c r="E131" i="48"/>
  <c r="I131" i="48"/>
  <c r="C131" i="48"/>
  <c r="G131" i="48"/>
  <c r="I132" i="48"/>
  <c r="C132" i="48"/>
  <c r="G132" i="48"/>
  <c r="J137" i="48"/>
  <c r="E133" i="48"/>
  <c r="I133" i="48"/>
  <c r="C133" i="48"/>
  <c r="G133" i="48"/>
  <c r="E134" i="48"/>
  <c r="C134" i="48"/>
  <c r="G134" i="48"/>
  <c r="K137" i="48"/>
  <c r="E135" i="48"/>
  <c r="I135" i="48"/>
  <c r="E150" i="48"/>
  <c r="I150" i="48"/>
  <c r="C150" i="48"/>
  <c r="G150" i="48"/>
  <c r="E151" i="48"/>
  <c r="I151" i="48"/>
  <c r="C151" i="48"/>
  <c r="G151" i="48"/>
  <c r="E152" i="48"/>
  <c r="I152" i="48"/>
  <c r="C152" i="48"/>
  <c r="G152" i="48"/>
  <c r="E153" i="48"/>
  <c r="I153" i="48"/>
  <c r="C153" i="48"/>
  <c r="G153" i="48"/>
  <c r="E154" i="48"/>
  <c r="I154" i="48"/>
  <c r="C154" i="48"/>
  <c r="G154" i="48"/>
  <c r="E155" i="48"/>
  <c r="I155" i="48"/>
  <c r="C155" i="48"/>
  <c r="G155" i="48"/>
  <c r="E156" i="48"/>
  <c r="I156" i="48"/>
  <c r="C156" i="48"/>
  <c r="G156" i="48"/>
  <c r="E157" i="48"/>
  <c r="I157" i="48"/>
  <c r="C157" i="48"/>
  <c r="G157" i="48"/>
  <c r="E158" i="48"/>
  <c r="I158" i="48"/>
  <c r="C158" i="48"/>
  <c r="G158" i="48"/>
  <c r="E159" i="48"/>
  <c r="C159" i="48"/>
  <c r="G159" i="48"/>
  <c r="K162" i="48"/>
  <c r="E160" i="48"/>
  <c r="I160" i="48"/>
  <c r="C170" i="48"/>
  <c r="G170" i="48"/>
  <c r="E170" i="48"/>
  <c r="I170" i="48"/>
  <c r="C171" i="48"/>
  <c r="G171" i="48"/>
  <c r="E171" i="48"/>
  <c r="I171" i="48"/>
  <c r="E172" i="48"/>
  <c r="I172" i="48"/>
  <c r="C172" i="48"/>
  <c r="G172" i="48"/>
  <c r="C173" i="48"/>
  <c r="G173" i="48"/>
  <c r="E173" i="48"/>
  <c r="I173" i="48"/>
  <c r="C174" i="48"/>
  <c r="G174" i="48"/>
  <c r="E174" i="48"/>
  <c r="I174" i="48"/>
  <c r="C175" i="48"/>
  <c r="G175" i="48"/>
  <c r="E175" i="48"/>
  <c r="I175" i="48"/>
  <c r="C176" i="48"/>
  <c r="G176" i="48"/>
  <c r="J179" i="48"/>
  <c r="K179" i="48"/>
  <c r="E177" i="48"/>
  <c r="I177" i="48"/>
  <c r="E183" i="48"/>
  <c r="I183" i="48"/>
  <c r="C183" i="48"/>
  <c r="G183" i="48"/>
  <c r="E184" i="48"/>
  <c r="I184" i="48"/>
  <c r="C184" i="48"/>
  <c r="G184" i="48"/>
  <c r="E185" i="48"/>
  <c r="I185" i="48"/>
  <c r="C185" i="48"/>
  <c r="G185" i="48"/>
  <c r="C186" i="48"/>
  <c r="G186" i="48"/>
  <c r="I186" i="48"/>
  <c r="J191" i="48"/>
  <c r="E187" i="48"/>
  <c r="I187" i="48"/>
  <c r="C187" i="48"/>
  <c r="G187" i="48"/>
  <c r="E188" i="48"/>
  <c r="C188" i="48"/>
  <c r="G188" i="48"/>
  <c r="K191" i="48"/>
  <c r="E189" i="48"/>
  <c r="I189" i="48"/>
  <c r="F196" i="48"/>
  <c r="C199" i="48"/>
  <c r="G199" i="48"/>
  <c r="E199" i="48"/>
  <c r="I199" i="48"/>
  <c r="C200" i="48"/>
  <c r="G200" i="48"/>
  <c r="I200" i="48"/>
  <c r="J207" i="48"/>
  <c r="E201" i="48"/>
  <c r="I201" i="48"/>
  <c r="C201" i="48"/>
  <c r="G201" i="48"/>
  <c r="E202" i="48"/>
  <c r="I202" i="48"/>
  <c r="C202" i="48"/>
  <c r="G202" i="48"/>
  <c r="E203" i="48"/>
  <c r="I203" i="48"/>
  <c r="C203" i="48"/>
  <c r="G203" i="48"/>
  <c r="C204" i="48"/>
  <c r="G204" i="48"/>
  <c r="E204" i="48"/>
  <c r="K207" i="48"/>
  <c r="E205" i="48"/>
  <c r="I205" i="48"/>
  <c r="E211" i="48"/>
  <c r="I211" i="48"/>
  <c r="C211" i="48"/>
  <c r="G211" i="48"/>
  <c r="C212" i="48"/>
  <c r="G212" i="48"/>
  <c r="E212" i="48"/>
  <c r="I212" i="48"/>
  <c r="E213" i="48"/>
  <c r="I213" i="48"/>
  <c r="C213" i="48"/>
  <c r="G213" i="48"/>
  <c r="E214" i="48"/>
  <c r="I214" i="48"/>
  <c r="C214" i="48"/>
  <c r="G214" i="48"/>
  <c r="E215" i="48"/>
  <c r="I215" i="48"/>
  <c r="C215" i="48"/>
  <c r="G215" i="48"/>
  <c r="E216" i="48"/>
  <c r="I216" i="48"/>
  <c r="C216" i="48"/>
  <c r="G216" i="48"/>
  <c r="E217" i="48"/>
  <c r="I217" i="48"/>
  <c r="C217" i="48"/>
  <c r="G217" i="48"/>
  <c r="C218" i="48"/>
  <c r="G218" i="48"/>
  <c r="E218" i="48"/>
  <c r="I218" i="48"/>
  <c r="C219" i="48"/>
  <c r="G219" i="48"/>
  <c r="E219" i="48"/>
  <c r="I219" i="48"/>
  <c r="E220" i="48"/>
  <c r="I220" i="48"/>
  <c r="C220" i="48"/>
  <c r="G220" i="48"/>
  <c r="I221" i="48"/>
  <c r="C221" i="48"/>
  <c r="G221" i="48"/>
  <c r="E221" i="48"/>
  <c r="C222" i="48"/>
  <c r="G222" i="48"/>
  <c r="E222" i="48"/>
  <c r="I222" i="48"/>
  <c r="E223" i="48"/>
  <c r="I223" i="48"/>
  <c r="C223" i="48"/>
  <c r="G223" i="48"/>
  <c r="C224" i="48"/>
  <c r="G224" i="48"/>
  <c r="E224" i="48"/>
  <c r="I224" i="48"/>
  <c r="C225" i="48"/>
  <c r="G225" i="48"/>
  <c r="K228" i="48"/>
  <c r="J228" i="48"/>
  <c r="E226" i="48"/>
  <c r="I226" i="48"/>
  <c r="E232" i="48"/>
  <c r="I232" i="48"/>
  <c r="C232" i="48"/>
  <c r="G232" i="48"/>
  <c r="C233" i="48"/>
  <c r="G233" i="48"/>
  <c r="E233" i="48"/>
  <c r="I233" i="48"/>
  <c r="E234" i="48"/>
  <c r="I234" i="48"/>
  <c r="C234" i="48"/>
  <c r="G234" i="48"/>
  <c r="E235" i="48"/>
  <c r="I235" i="48"/>
  <c r="C235" i="48"/>
  <c r="G235" i="48"/>
  <c r="E236" i="48"/>
  <c r="I236" i="48"/>
  <c r="C236" i="48"/>
  <c r="G236" i="48"/>
  <c r="E237" i="48"/>
  <c r="I237" i="48"/>
  <c r="C237" i="48"/>
  <c r="G237" i="48"/>
  <c r="C238" i="48"/>
  <c r="G238" i="48"/>
  <c r="E238" i="48"/>
  <c r="I238" i="48"/>
  <c r="E239" i="48"/>
  <c r="C239" i="48"/>
  <c r="G239" i="48"/>
  <c r="K242" i="48"/>
  <c r="E240" i="48"/>
  <c r="I240" i="48"/>
  <c r="E42" i="47"/>
  <c r="D42" i="47"/>
  <c r="C42" i="47"/>
  <c r="B42" i="47"/>
  <c r="J40" i="47"/>
  <c r="H40" i="47"/>
  <c r="G40" i="47"/>
  <c r="I40" i="47" s="1"/>
  <c r="H33" i="47"/>
  <c r="J33" i="47" s="1"/>
  <c r="G33" i="47"/>
  <c r="I33" i="47" s="1"/>
  <c r="E30" i="47"/>
  <c r="D30" i="47"/>
  <c r="C30" i="47"/>
  <c r="B30" i="47"/>
  <c r="H28" i="47"/>
  <c r="J28" i="47" s="1"/>
  <c r="G28" i="47"/>
  <c r="I28" i="47" s="1"/>
  <c r="C13" i="51"/>
  <c r="E13" i="51" s="1"/>
  <c r="F24" i="51"/>
  <c r="D24" i="51"/>
  <c r="I15" i="51"/>
  <c r="I24" i="51" s="1"/>
  <c r="H15" i="51"/>
  <c r="H24" i="51" s="1"/>
  <c r="E24" i="51"/>
  <c r="C24" i="51"/>
  <c r="B33" i="46"/>
  <c r="E33" i="46"/>
  <c r="D33" i="46"/>
  <c r="C33" i="46"/>
  <c r="K246" i="48"/>
  <c r="J246" i="48"/>
  <c r="C11" i="44"/>
  <c r="C44" i="44"/>
  <c r="D11" i="44"/>
  <c r="D44" i="44"/>
  <c r="E11" i="44"/>
  <c r="J11" i="44" s="1"/>
  <c r="E44" i="44"/>
  <c r="B11" i="44"/>
  <c r="B44" i="44"/>
  <c r="E11" i="45"/>
  <c r="D11" i="45"/>
  <c r="C11" i="45"/>
  <c r="B11" i="45"/>
  <c r="E606" i="49"/>
  <c r="D606" i="49"/>
  <c r="C606" i="49"/>
  <c r="B606" i="49"/>
  <c r="B5" i="49"/>
  <c r="C5" i="49" s="1"/>
  <c r="E5" i="49" s="1"/>
  <c r="B5" i="47"/>
  <c r="C5" i="47" s="1"/>
  <c r="E5" i="47" s="1"/>
  <c r="E78" i="26"/>
  <c r="C78" i="26"/>
  <c r="H6" i="26"/>
  <c r="H78" i="26" s="1"/>
  <c r="G6" i="26"/>
  <c r="G78" i="26" s="1"/>
  <c r="D78" i="26"/>
  <c r="B78" i="26"/>
  <c r="B5" i="26"/>
  <c r="C5" i="26" s="1"/>
  <c r="E5" i="26" s="1"/>
  <c r="H26" i="46"/>
  <c r="J26" i="46" s="1"/>
  <c r="G26" i="46"/>
  <c r="I26" i="46" s="1"/>
  <c r="J31" i="46"/>
  <c r="H31" i="46"/>
  <c r="G31" i="46"/>
  <c r="I31" i="46" s="1"/>
  <c r="B5" i="46"/>
  <c r="C5" i="46" s="1"/>
  <c r="E5" i="46" s="1"/>
  <c r="B6" i="45"/>
  <c r="D6" i="45" s="1"/>
  <c r="D39" i="45" s="1"/>
  <c r="B5" i="44"/>
  <c r="D5" i="44" s="1"/>
  <c r="B5" i="33"/>
  <c r="D5" i="33" s="1"/>
  <c r="E35" i="45"/>
  <c r="C35" i="45"/>
  <c r="D35" i="45"/>
  <c r="B35" i="45"/>
  <c r="H14" i="45"/>
  <c r="J14" i="45" s="1"/>
  <c r="G14" i="45"/>
  <c r="I14" i="45" s="1"/>
  <c r="G7" i="45"/>
  <c r="I7" i="45" s="1"/>
  <c r="H7" i="45"/>
  <c r="J7" i="45" s="1"/>
  <c r="J9" i="44"/>
  <c r="I9" i="44"/>
  <c r="H15" i="44"/>
  <c r="J15" i="44" s="1"/>
  <c r="G15" i="44"/>
  <c r="I15" i="44" s="1"/>
  <c r="G9" i="44"/>
  <c r="H9" i="44"/>
  <c r="H6" i="33"/>
  <c r="H78" i="33" s="1"/>
  <c r="G6" i="33"/>
  <c r="G78" i="33" s="1"/>
  <c r="E78" i="33"/>
  <c r="D78" i="33"/>
  <c r="C78" i="33"/>
  <c r="B78" i="33"/>
  <c r="G606" i="49" l="1"/>
  <c r="I606" i="49" s="1"/>
  <c r="H606" i="49"/>
  <c r="J606" i="49" s="1"/>
  <c r="D5" i="49"/>
  <c r="H11" i="44"/>
  <c r="D45" i="44"/>
  <c r="G44" i="44"/>
  <c r="I44" i="44" s="1"/>
  <c r="B45" i="44"/>
  <c r="H44" i="44"/>
  <c r="J44" i="44" s="1"/>
  <c r="E45" i="44"/>
  <c r="H45" i="44" s="1"/>
  <c r="C45" i="44"/>
  <c r="C5" i="44"/>
  <c r="E5" i="44" s="1"/>
  <c r="H30" i="47"/>
  <c r="J30" i="47" s="1"/>
  <c r="G30" i="47"/>
  <c r="I30" i="47" s="1"/>
  <c r="G42" i="47"/>
  <c r="I42" i="47" s="1"/>
  <c r="H42" i="47"/>
  <c r="J42" i="47" s="1"/>
  <c r="D5" i="47"/>
  <c r="H33" i="46"/>
  <c r="J33" i="46" s="1"/>
  <c r="G33" i="46"/>
  <c r="I33" i="46" s="1"/>
  <c r="D5" i="46"/>
  <c r="C5" i="33"/>
  <c r="E5" i="33" s="1"/>
  <c r="J6" i="26"/>
  <c r="I6" i="26"/>
  <c r="J78" i="26"/>
  <c r="I78" i="26"/>
  <c r="D5" i="26"/>
  <c r="E47" i="45"/>
  <c r="E48" i="45"/>
  <c r="E49" i="45"/>
  <c r="E58" i="45"/>
  <c r="E59" i="45"/>
  <c r="E60" i="45"/>
  <c r="E50" i="45"/>
  <c r="E51" i="45"/>
  <c r="E52" i="45"/>
  <c r="E53" i="45"/>
  <c r="E54" i="45"/>
  <c r="E55" i="45"/>
  <c r="E56" i="45"/>
  <c r="E57" i="45"/>
  <c r="E61" i="45"/>
  <c r="E62" i="45"/>
  <c r="E63" i="45"/>
  <c r="E64" i="45"/>
  <c r="E65" i="45"/>
  <c r="E66" i="45"/>
  <c r="E67" i="45"/>
  <c r="B50" i="45"/>
  <c r="B51" i="45"/>
  <c r="B52" i="45"/>
  <c r="B53" i="45"/>
  <c r="B54" i="45"/>
  <c r="B55" i="45"/>
  <c r="B56" i="45"/>
  <c r="B57" i="45"/>
  <c r="B61" i="45"/>
  <c r="B62" i="45"/>
  <c r="B63" i="45"/>
  <c r="B64" i="45"/>
  <c r="B65" i="45"/>
  <c r="B66" i="45"/>
  <c r="B67" i="45"/>
  <c r="B47" i="45"/>
  <c r="B48" i="45"/>
  <c r="B49" i="45"/>
  <c r="B58" i="45"/>
  <c r="B59" i="45"/>
  <c r="B60" i="45"/>
  <c r="C47" i="45"/>
  <c r="C48" i="45"/>
  <c r="C49" i="45"/>
  <c r="C58" i="45"/>
  <c r="C59" i="45"/>
  <c r="C60" i="45"/>
  <c r="C50" i="45"/>
  <c r="C51" i="45"/>
  <c r="C52" i="45"/>
  <c r="C53" i="45"/>
  <c r="C54" i="45"/>
  <c r="C55" i="45"/>
  <c r="C56" i="45"/>
  <c r="C57" i="45"/>
  <c r="C61" i="45"/>
  <c r="C62" i="45"/>
  <c r="C63" i="45"/>
  <c r="C64" i="45"/>
  <c r="C65" i="45"/>
  <c r="C66" i="45"/>
  <c r="C67" i="45"/>
  <c r="B40" i="45"/>
  <c r="B41" i="45"/>
  <c r="B42" i="45"/>
  <c r="B43" i="45"/>
  <c r="D40" i="45"/>
  <c r="D41" i="45"/>
  <c r="D42" i="45"/>
  <c r="D43" i="45"/>
  <c r="D50" i="45"/>
  <c r="H50" i="45" s="1"/>
  <c r="D51" i="45"/>
  <c r="D52" i="45"/>
  <c r="D53" i="45"/>
  <c r="D54" i="45"/>
  <c r="H54" i="45" s="1"/>
  <c r="D55" i="45"/>
  <c r="D56" i="45"/>
  <c r="D57" i="45"/>
  <c r="D61" i="45"/>
  <c r="H61" i="45" s="1"/>
  <c r="D62" i="45"/>
  <c r="D63" i="45"/>
  <c r="D64" i="45"/>
  <c r="D65" i="45"/>
  <c r="D66" i="45"/>
  <c r="D67" i="45"/>
  <c r="D47" i="45"/>
  <c r="D48" i="45"/>
  <c r="D49" i="45"/>
  <c r="D58" i="45"/>
  <c r="H58" i="45" s="1"/>
  <c r="D59" i="45"/>
  <c r="D60" i="45"/>
  <c r="C40" i="45"/>
  <c r="C41" i="45"/>
  <c r="C42" i="45"/>
  <c r="C43" i="45"/>
  <c r="E40" i="45"/>
  <c r="E41" i="45"/>
  <c r="E42" i="45"/>
  <c r="E43" i="45"/>
  <c r="G35" i="45"/>
  <c r="I35" i="45" s="1"/>
  <c r="H35" i="45"/>
  <c r="J35" i="45" s="1"/>
  <c r="H11" i="45"/>
  <c r="J11" i="45" s="1"/>
  <c r="G11" i="45"/>
  <c r="J24" i="51"/>
  <c r="J15" i="51"/>
  <c r="K15" i="51"/>
  <c r="K24" i="51"/>
  <c r="D13" i="51"/>
  <c r="F13" i="51" s="1"/>
  <c r="G11" i="44"/>
  <c r="C6" i="45"/>
  <c r="B39" i="45"/>
  <c r="I11" i="44"/>
  <c r="I11" i="45"/>
  <c r="G45" i="44" l="1"/>
  <c r="I45" i="44" s="1"/>
  <c r="J45" i="44"/>
  <c r="H43" i="45"/>
  <c r="H41" i="45"/>
  <c r="H42" i="45"/>
  <c r="G42" i="45"/>
  <c r="G58" i="45"/>
  <c r="G67" i="45"/>
  <c r="G65" i="45"/>
  <c r="G63" i="45"/>
  <c r="G61" i="45"/>
  <c r="G56" i="45"/>
  <c r="G54" i="45"/>
  <c r="G52" i="45"/>
  <c r="G50" i="45"/>
  <c r="H66" i="45"/>
  <c r="D44" i="45"/>
  <c r="H40" i="45"/>
  <c r="B44" i="45"/>
  <c r="G40" i="45"/>
  <c r="G60" i="45"/>
  <c r="G48" i="45"/>
  <c r="H64" i="45"/>
  <c r="H62" i="45"/>
  <c r="H57" i="45"/>
  <c r="H55" i="45"/>
  <c r="H53" i="45"/>
  <c r="H51" i="45"/>
  <c r="H60" i="45"/>
  <c r="H48" i="45"/>
  <c r="E44" i="45"/>
  <c r="C44" i="45"/>
  <c r="D68" i="45"/>
  <c r="H47" i="45"/>
  <c r="G43" i="45"/>
  <c r="G41" i="45"/>
  <c r="C68" i="45"/>
  <c r="G59" i="45"/>
  <c r="G49" i="45"/>
  <c r="G47" i="45"/>
  <c r="B68" i="45"/>
  <c r="G68" i="45" s="1"/>
  <c r="G66" i="45"/>
  <c r="G64" i="45"/>
  <c r="G62" i="45"/>
  <c r="G57" i="45"/>
  <c r="G55" i="45"/>
  <c r="G53" i="45"/>
  <c r="G51" i="45"/>
  <c r="H67" i="45"/>
  <c r="H65" i="45"/>
  <c r="H63" i="45"/>
  <c r="H56" i="45"/>
  <c r="H52" i="45"/>
  <c r="H59" i="45"/>
  <c r="H49" i="45"/>
  <c r="E68" i="45"/>
  <c r="C39" i="45"/>
  <c r="E6" i="45"/>
  <c r="E39" i="45" s="1"/>
  <c r="H68" i="45" l="1"/>
  <c r="G44" i="45"/>
  <c r="H44" i="45"/>
</calcChain>
</file>

<file path=xl/sharedStrings.xml><?xml version="1.0" encoding="utf-8"?>
<sst xmlns="http://schemas.openxmlformats.org/spreadsheetml/2006/main" count="1989" uniqueCount="717">
  <si>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</si>
  <si>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</si>
  <si>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</si>
  <si>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</si>
  <si>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</si>
  <si>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</si>
  <si>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</si>
  <si>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</si>
  <si>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</si>
  <si>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</si>
  <si>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</si>
  <si>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</si>
  <si>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</si>
  <si>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</si>
  <si>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</si>
  <si>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</si>
  <si>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</si>
  <si>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</si>
  <si>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</si>
  <si>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</si>
  <si>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</si>
  <si>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</si>
  <si>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</si>
  <si>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</si>
  <si>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</si>
  <si>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</si>
  <si>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</si>
  <si>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</si>
  <si>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</si>
  <si>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</si>
  <si>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</si>
  <si>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</si>
  <si>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</si>
  <si>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</si>
  <si>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</si>
  <si>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</si>
  <si>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</si>
  <si>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</si>
  <si>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Chery</t>
  </si>
  <si>
    <t>Chevrolet</t>
  </si>
  <si>
    <t>Chrysler</t>
  </si>
  <si>
    <t>Citroen</t>
  </si>
  <si>
    <t>CUPRA</t>
  </si>
  <si>
    <t>Daf</t>
  </si>
  <si>
    <t>Dennis Eagle</t>
  </si>
  <si>
    <t>Ferrari</t>
  </si>
  <si>
    <t>Fiat</t>
  </si>
  <si>
    <t>Fiat Professional</t>
  </si>
  <si>
    <t>Ford</t>
  </si>
  <si>
    <t>Foton Mobility</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</si>
  <si>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</si>
  <si>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</si>
  <si>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</si>
  <si>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</si>
  <si>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</si>
  <si>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</si>
  <si>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</si>
  <si>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</si>
  <si>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</si>
  <si>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</si>
  <si>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</si>
  <si>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</si>
  <si>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</si>
  <si>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</si>
  <si>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</si>
  <si>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</si>
  <si>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</si>
  <si>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</si>
  <si>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</si>
  <si>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</si>
  <si>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</si>
  <si>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</si>
  <si>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</si>
  <si>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</si>
  <si>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</si>
  <si>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</si>
  <si>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</si>
  <si>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</si>
  <si>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</si>
  <si>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</si>
  <si>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</si>
  <si>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</si>
  <si>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</si>
  <si>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</si>
  <si>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</si>
  <si>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</si>
  <si>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</si>
  <si>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</si>
  <si>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</si>
  <si>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</si>
  <si>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</si>
  <si>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</si>
  <si>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</si>
  <si>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</si>
  <si>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</si>
  <si>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</si>
  <si>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</si>
  <si>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</si>
  <si>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</si>
  <si>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</si>
  <si>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</si>
  <si>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</si>
  <si>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NSW REPORT</t>
  </si>
  <si>
    <t>JUNE 2023</t>
  </si>
  <si>
    <t>AUSTRALIAN CAPITAL TERRITORY</t>
  </si>
  <si>
    <t>NEW SOUTH WALES</t>
  </si>
  <si>
    <t>NORTHERN TERRITORY</t>
  </si>
  <si>
    <t>QUEENSLAND</t>
  </si>
  <si>
    <t>SOUTH AUSTRALIA</t>
  </si>
  <si>
    <t>TASMANIA</t>
  </si>
  <si>
    <t>VICTORIA</t>
  </si>
  <si>
    <t>WESTERN AUSTRALIA</t>
  </si>
  <si>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</si>
  <si>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</si>
  <si>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</si>
  <si>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</si>
  <si>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</si>
  <si>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</si>
  <si>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</si>
  <si>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</si>
  <si>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</si>
  <si>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</si>
  <si>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</si>
  <si>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</si>
  <si>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</si>
  <si>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</si>
  <si>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</si>
  <si>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</si>
  <si>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</si>
  <si>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</si>
  <si>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</si>
  <si>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</si>
  <si>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</si>
  <si>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</si>
  <si>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</si>
  <si>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</si>
  <si>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</si>
  <si>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</si>
  <si>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</si>
  <si>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</si>
  <si>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</si>
  <si>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</si>
  <si>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</si>
  <si>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</si>
  <si>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</si>
  <si>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</si>
  <si>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</si>
  <si>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</si>
  <si>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</si>
  <si>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</si>
  <si>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</si>
  <si>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</si>
  <si>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</si>
  <si>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</si>
  <si>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</si>
  <si>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</si>
  <si>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</si>
  <si>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</si>
  <si>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</si>
  <si>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</si>
  <si>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</si>
  <si>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</si>
  <si>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</si>
  <si>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</si>
  <si>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</si>
  <si>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</si>
  <si>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</si>
  <si>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</si>
  <si>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</si>
  <si>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</si>
  <si>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</si>
  <si>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</si>
  <si>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</si>
  <si>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</si>
  <si>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</si>
  <si>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</si>
  <si>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</si>
  <si>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</si>
  <si>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</si>
  <si>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</si>
  <si>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</si>
  <si>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</si>
  <si>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</si>
  <si>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</si>
  <si>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</si>
  <si>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</si>
  <si>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</si>
  <si>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</si>
  <si>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</si>
  <si>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</si>
  <si>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</si>
  <si>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</si>
  <si>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</si>
  <si>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</si>
  <si>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</si>
  <si>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</si>
  <si>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</si>
  <si>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</si>
  <si>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</si>
  <si>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</si>
  <si>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</si>
  <si>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</si>
  <si>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</si>
  <si>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</si>
  <si>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</si>
  <si>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</si>
  <si>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</si>
  <si>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</si>
  <si>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</si>
  <si>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</si>
  <si>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</si>
  <si>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</si>
  <si>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</si>
  <si>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</si>
  <si>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</si>
  <si>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</si>
  <si>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</si>
  <si>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</si>
  <si>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</si>
  <si>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</si>
  <si>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</si>
  <si>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</si>
  <si>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</si>
  <si>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</si>
  <si>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</si>
  <si>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</si>
  <si>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</si>
  <si>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</si>
  <si>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</si>
  <si>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BMW i3</t>
  </si>
  <si>
    <t>CUPRA Born</t>
  </si>
  <si>
    <t>CUPRA Leon</t>
  </si>
  <si>
    <t>Ford Focus</t>
  </si>
  <si>
    <t>GWM Ora</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</si>
  <si>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</si>
  <si>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</si>
  <si>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</si>
  <si>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</si>
  <si>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</si>
  <si>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</si>
  <si>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</si>
  <si>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</si>
  <si>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</si>
  <si>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</si>
  <si>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</si>
  <si>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</si>
  <si>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</si>
  <si>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</si>
  <si>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</si>
  <si>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</si>
  <si>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</si>
  <si>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</si>
  <si>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</si>
  <si>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</si>
  <si>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</si>
  <si>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</si>
  <si>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</si>
  <si>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</si>
  <si>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</si>
  <si>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Lexus IS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</si>
  <si>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</si>
  <si>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</si>
  <si>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</si>
  <si>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</si>
  <si>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</si>
  <si>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</si>
  <si>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</si>
  <si>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</si>
  <si>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</si>
  <si>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</si>
  <si>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</si>
  <si>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</si>
  <si>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</si>
  <si>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</si>
  <si>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</si>
  <si>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</si>
  <si>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</si>
  <si>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</si>
  <si>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</si>
  <si>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</si>
  <si>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</si>
  <si>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</si>
  <si>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Toyota Mirai</t>
  </si>
  <si>
    <t>Chrysler 300</t>
  </si>
  <si>
    <t>Audi A8</t>
  </si>
  <si>
    <t>Bentley Sedan</t>
  </si>
  <si>
    <t>BMW 7 Series</t>
  </si>
  <si>
    <t>BMW 8 Series Gran Coupe</t>
  </si>
  <si>
    <t>BMW i7</t>
  </si>
  <si>
    <t>Lexus LS</t>
  </si>
  <si>
    <t>Maserati Quattroporte</t>
  </si>
  <si>
    <t>Mercedes-AMG GT 4D</t>
  </si>
  <si>
    <t>Mercedes-Benz EQS</t>
  </si>
  <si>
    <t>Mercedes-Benz S-Class</t>
  </si>
  <si>
    <t>Porsche Panamera</t>
  </si>
  <si>
    <t>Rolls-Royce Sedan</t>
  </si>
  <si>
    <t>Honda Odyssey</t>
  </si>
  <si>
    <t>Hyundai iMAX</t>
  </si>
  <si>
    <t>Hyundai Staria</t>
  </si>
  <si>
    <t>Kia Carnival</t>
  </si>
  <si>
    <t>LDV G10 Wagon</t>
  </si>
  <si>
    <t>LDV Mifa</t>
  </si>
  <si>
    <t>Volkswagen Caddy</t>
  </si>
  <si>
    <t>Volkswagen Caravelle</t>
  </si>
  <si>
    <t>Volkswagen Multivan</t>
  </si>
  <si>
    <t>LDV Mifa9</t>
  </si>
  <si>
    <t>Mercedes-Benz EQV</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</si>
  <si>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</si>
  <si>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</si>
  <si>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</si>
  <si>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</si>
  <si>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</si>
  <si>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</si>
  <si>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</si>
  <si>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</si>
  <si>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</si>
  <si>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</si>
  <si>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</si>
  <si>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</si>
  <si>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</si>
  <si>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</si>
  <si>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Alpine A110</t>
  </si>
  <si>
    <t>Audi A5</t>
  </si>
  <si>
    <t>Audi TT</t>
  </si>
  <si>
    <t>BMW 4 Series Coupe/Conv</t>
  </si>
  <si>
    <t>BMW Z4</t>
  </si>
  <si>
    <t>Chevrolet Corvette Stingray</t>
  </si>
  <si>
    <t>Jaguar F-Type</t>
  </si>
  <si>
    <t>Lexus LC</t>
  </si>
  <si>
    <t>Lexus RC</t>
  </si>
  <si>
    <t>Lotus Elise</t>
  </si>
  <si>
    <t>Lotus Emira</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</si>
  <si>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</si>
  <si>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</si>
  <si>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</si>
  <si>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</si>
  <si>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</si>
  <si>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</si>
  <si>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</si>
  <si>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</si>
  <si>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</si>
  <si>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</si>
  <si>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</si>
  <si>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</si>
  <si>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</si>
  <si>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</si>
  <si>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Nissan GT-R</t>
  </si>
  <si>
    <t>Porsche 911</t>
  </si>
  <si>
    <t>Ford Puma</t>
  </si>
  <si>
    <t>Hyundai Venue</t>
  </si>
  <si>
    <t>Kia Stonic</t>
  </si>
  <si>
    <t>Mazda CX-3</t>
  </si>
  <si>
    <t>Nissan Juke</t>
  </si>
  <si>
    <t>Renault Captur</t>
  </si>
  <si>
    <t>Suzuki Ignis</t>
  </si>
  <si>
    <t>Suzuki Jimny</t>
  </si>
  <si>
    <t>Toyota Yaris Cross</t>
  </si>
  <si>
    <t>Volkswagen T-Cross</t>
  </si>
  <si>
    <t>Chery Omoda 5</t>
  </si>
  <si>
    <t>Citroen C4</t>
  </si>
  <si>
    <t>GWM Haval H2</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</si>
  <si>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</si>
  <si>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</si>
  <si>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</si>
  <si>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</si>
  <si>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</si>
  <si>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</si>
  <si>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</si>
  <si>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</si>
  <si>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</si>
  <si>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</si>
  <si>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</si>
  <si>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</si>
  <si>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</si>
  <si>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</si>
  <si>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</si>
  <si>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</si>
  <si>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</si>
  <si>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</si>
  <si>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</si>
  <si>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</si>
  <si>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</si>
  <si>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</si>
  <si>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</si>
  <si>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</si>
  <si>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</si>
  <si>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</si>
  <si>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</si>
  <si>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</si>
  <si>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</si>
  <si>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</si>
  <si>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</si>
  <si>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</si>
  <si>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</si>
  <si>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</si>
  <si>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</si>
  <si>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</si>
  <si>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</si>
  <si>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</si>
  <si>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</si>
  <si>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</si>
  <si>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</si>
  <si>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</si>
  <si>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</si>
  <si>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</si>
  <si>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</si>
  <si>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</si>
  <si>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</si>
  <si>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</si>
  <si>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</si>
  <si>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</si>
  <si>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</si>
  <si>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</si>
  <si>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</si>
  <si>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</si>
  <si>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</si>
  <si>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</si>
  <si>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</si>
  <si>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</si>
  <si>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</si>
  <si>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</si>
  <si>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</si>
  <si>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</si>
  <si>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</si>
  <si>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</si>
  <si>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</si>
  <si>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Hyundai Nexo</t>
  </si>
  <si>
    <t>Land Rover Discovery Sport</t>
  </si>
  <si>
    <t>Land Rover Range Rover Evoque</t>
  </si>
  <si>
    <t>Lexus NX</t>
  </si>
  <si>
    <t>Lexus RZ</t>
  </si>
  <si>
    <t>Maserati Grecale</t>
  </si>
  <si>
    <t>Mazda CX-60</t>
  </si>
  <si>
    <t>Mercedes-Benz EQB</t>
  </si>
  <si>
    <t>Mercedes-Benz EQC</t>
  </si>
  <si>
    <t>Mercedes-Benz GLB-Class</t>
  </si>
  <si>
    <t>Mercedes-Benz GLC-Class Coupe</t>
  </si>
  <si>
    <t>Mercedes-Benz GLC-Class Wagon</t>
  </si>
  <si>
    <t>Porsche Macan</t>
  </si>
  <si>
    <t>Tesla Model Y</t>
  </si>
  <si>
    <t>Volvo XC60</t>
  </si>
  <si>
    <t>Ford Everest</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</si>
  <si>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</si>
  <si>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</si>
  <si>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</si>
  <si>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</si>
  <si>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</si>
  <si>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</si>
  <si>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</si>
  <si>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</si>
  <si>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</si>
  <si>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</si>
  <si>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</si>
  <si>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</si>
  <si>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</si>
  <si>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</si>
  <si>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</si>
  <si>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</si>
  <si>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</si>
  <si>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</si>
  <si>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</si>
  <si>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</si>
  <si>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</si>
  <si>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</si>
  <si>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</si>
  <si>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</si>
  <si>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</si>
  <si>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</si>
  <si>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</si>
  <si>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</si>
  <si>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</si>
  <si>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</si>
  <si>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</si>
  <si>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</si>
  <si>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</si>
  <si>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</si>
  <si>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</si>
  <si>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</si>
  <si>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</si>
  <si>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</si>
  <si>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</si>
  <si>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</si>
  <si>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</si>
  <si>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</si>
  <si>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</si>
  <si>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</si>
  <si>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</si>
  <si>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</si>
  <si>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</si>
  <si>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</si>
  <si>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</si>
  <si>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BMW XM</t>
  </si>
  <si>
    <t>Lamborghini Urus</t>
  </si>
  <si>
    <t>Land Rover Range Rover</t>
  </si>
  <si>
    <t>Lexus LX</t>
  </si>
  <si>
    <t>Mercedes-Benz G-Class</t>
  </si>
  <si>
    <t>Mercedes-Benz GLS-Class</t>
  </si>
  <si>
    <t>Rolls-Royce Cullinan</t>
  </si>
  <si>
    <t>Iveco Minibus &lt; 20 Seats</t>
  </si>
  <si>
    <t>LDV Deliver 9 Bus</t>
  </si>
  <si>
    <t>Mercedes-Benz Sprinter Bus</t>
  </si>
  <si>
    <t>Toyota Hiace Bus</t>
  </si>
  <si>
    <t>Volkswagen Crafter Bus</t>
  </si>
  <si>
    <t>Iveco Minibus =&gt; 20Seats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</si>
  <si>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</si>
  <si>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</si>
  <si>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</si>
  <si>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</si>
  <si>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</si>
  <si>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</si>
  <si>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</si>
  <si>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</si>
  <si>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</si>
  <si>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</si>
  <si>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</si>
  <si>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</si>
  <si>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</si>
  <si>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</si>
  <si>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</si>
  <si>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</si>
  <si>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</si>
  <si>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</si>
  <si>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</si>
  <si>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</si>
  <si>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</si>
  <si>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</si>
  <si>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</si>
  <si>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</si>
  <si>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</si>
  <si>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</si>
  <si>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</si>
  <si>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</si>
  <si>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</si>
  <si>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</si>
  <si>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</si>
  <si>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</si>
  <si>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</si>
  <si>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</si>
  <si>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</si>
  <si>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</si>
  <si>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</si>
  <si>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</si>
  <si>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</si>
  <si>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</si>
  <si>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</si>
  <si>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</si>
  <si>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Foton Mobility T5</t>
  </si>
  <si>
    <t>Fuso Canter (LD)</t>
  </si>
  <si>
    <t>Hino (LD)</t>
  </si>
  <si>
    <t>Hyundai EX4</t>
  </si>
  <si>
    <t>Hyundai EX8</t>
  </si>
  <si>
    <t>Hyundai Mighty</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</si>
  <si>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</si>
  <si>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</si>
  <si>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</si>
  <si>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</si>
  <si>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</si>
  <si>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</si>
  <si>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</si>
  <si>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</si>
  <si>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</si>
  <si>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</si>
  <si>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</si>
  <si>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</si>
  <si>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</si>
  <si>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</si>
  <si>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</si>
  <si>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</si>
  <si>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</si>
  <si>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</si>
  <si>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</si>
  <si>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</si>
  <si>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</si>
  <si>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</si>
  <si>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</si>
  <si>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</si>
  <si>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</si>
  <si>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</si>
  <si>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</si>
  <si>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</si>
  <si>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</si>
  <si>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</si>
  <si>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</si>
  <si>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</si>
  <si>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</si>
  <si>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</si>
  <si>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</si>
  <si>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</si>
  <si>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</si>
  <si>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</si>
  <si>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</si>
  <si>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</si>
  <si>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</si>
  <si>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</si>
  <si>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</si>
  <si>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</si>
  <si>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</si>
  <si>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</si>
  <si>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</si>
  <si>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</si>
  <si>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</si>
  <si>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</si>
  <si>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</si>
  <si>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</si>
  <si>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</si>
  <si>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</si>
  <si>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</si>
  <si>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</si>
  <si>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</si>
  <si>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</si>
  <si>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</si>
  <si>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</si>
  <si>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</si>
  <si>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</si>
  <si>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</si>
  <si>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</si>
  <si>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</si>
  <si>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</si>
  <si>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</si>
  <si>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</si>
  <si>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</si>
  <si>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</si>
  <si>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</si>
  <si>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</si>
  <si>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</si>
  <si>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</si>
  <si>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</si>
  <si>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</si>
  <si>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</si>
  <si>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</si>
  <si>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</si>
  <si>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</si>
  <si>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</si>
  <si>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</si>
  <si>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</si>
  <si>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</si>
  <si>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</si>
  <si>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</si>
  <si>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</si>
  <si>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</si>
  <si>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</si>
  <si>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</si>
  <si>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</si>
  <si>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</si>
  <si>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</si>
  <si>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</si>
  <si>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</si>
  <si>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</si>
  <si>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</si>
  <si>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</si>
  <si>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</si>
  <si>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</si>
  <si>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Chery Total</t>
  </si>
  <si>
    <t>Chevrolet Total</t>
  </si>
  <si>
    <t>Chrysler Total</t>
  </si>
  <si>
    <t>Citroen Total</t>
  </si>
  <si>
    <t>CUPRA Total</t>
  </si>
  <si>
    <t>Daf Total</t>
  </si>
  <si>
    <t>Dennis Eagle Total</t>
  </si>
  <si>
    <t>Ferrari Total</t>
  </si>
  <si>
    <t>Fiat Total</t>
  </si>
  <si>
    <t>Fiat Professional Total</t>
  </si>
  <si>
    <t>Ford Total</t>
  </si>
  <si>
    <t>Foton Mobility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</si>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</sst>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102</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103</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104</v>
      </c>
      <c r="C15" s="109">
        <v>1856</v>
      </c>
      <c r="D15" s="110">
        <v>1486</v>
      </c>
      <c r="E15" s="109">
        <v>9054</v>
      </c>
      <c r="F15" s="110">
        <v>8145</v>
      </c>
      <c r="G15" s="111"/>
      <c r="H15" s="109">
        <f t="shared" ref="H15:H22" si="0">C15-D15</f>
        <v>370</v>
      </c>
      <c r="I15" s="110">
        <f t="shared" ref="I15:I22" si="1">E15-F15</f>
        <v>909</v>
      </c>
      <c r="J15" s="112">
        <f t="shared" ref="J15:J22" si="2">IF(D15=0, "-", IF(H15/D15&lt;10, H15/D15, "&gt;999%"))</f>
        <v>0.24899057873485869</v>
      </c>
      <c r="K15" s="113">
        <f t="shared" ref="K15:K22" si="3">IF(F15=0, "-", IF(I15/F15&lt;10, I15/F15, "&gt;999%"))</f>
        <v>0.11160220994475138</v>
      </c>
      <c r="L15" s="99"/>
    </row>
    <row r="16" spans="1:12" ht="15.5" x14ac:dyDescent="0.35">
      <c r="A16" s="99"/>
      <c r="B16" s="108" t="s">
        <v>105</v>
      </c>
      <c r="C16" s="109">
        <v>37020</v>
      </c>
      <c r="D16" s="110">
        <v>32027</v>
      </c>
      <c r="E16" s="109">
        <v>177889</v>
      </c>
      <c r="F16" s="110">
        <v>169835</v>
      </c>
      <c r="G16" s="111"/>
      <c r="H16" s="109">
        <f t="shared" si="0"/>
        <v>4993</v>
      </c>
      <c r="I16" s="110">
        <f t="shared" si="1"/>
        <v>8054</v>
      </c>
      <c r="J16" s="112">
        <f t="shared" si="2"/>
        <v>0.15589970962000813</v>
      </c>
      <c r="K16" s="113">
        <f t="shared" si="3"/>
        <v>4.7422498307180497E-2</v>
      </c>
      <c r="L16" s="99"/>
    </row>
    <row r="17" spans="1:12" ht="15.5" x14ac:dyDescent="0.35">
      <c r="A17" s="99"/>
      <c r="B17" s="108" t="s">
        <v>106</v>
      </c>
      <c r="C17" s="109">
        <v>1085</v>
      </c>
      <c r="D17" s="110">
        <v>1115</v>
      </c>
      <c r="E17" s="109">
        <v>5107</v>
      </c>
      <c r="F17" s="110">
        <v>5197</v>
      </c>
      <c r="G17" s="111"/>
      <c r="H17" s="109">
        <f t="shared" si="0"/>
        <v>-30</v>
      </c>
      <c r="I17" s="110">
        <f t="shared" si="1"/>
        <v>-90</v>
      </c>
      <c r="J17" s="112">
        <f t="shared" si="2"/>
        <v>-2.6905829596412557E-2</v>
      </c>
      <c r="K17" s="113">
        <f t="shared" si="3"/>
        <v>-1.7317683278814701E-2</v>
      </c>
      <c r="L17" s="99"/>
    </row>
    <row r="18" spans="1:12" ht="15.5" x14ac:dyDescent="0.35">
      <c r="A18" s="99"/>
      <c r="B18" s="108" t="s">
        <v>107</v>
      </c>
      <c r="C18" s="109">
        <v>28029</v>
      </c>
      <c r="D18" s="110">
        <v>21983</v>
      </c>
      <c r="E18" s="109">
        <v>127960</v>
      </c>
      <c r="F18" s="110">
        <v>115003</v>
      </c>
      <c r="G18" s="111"/>
      <c r="H18" s="109">
        <f t="shared" si="0"/>
        <v>6046</v>
      </c>
      <c r="I18" s="110">
        <f t="shared" si="1"/>
        <v>12957</v>
      </c>
      <c r="J18" s="112">
        <f t="shared" si="2"/>
        <v>0.27503070554519399</v>
      </c>
      <c r="K18" s="113">
        <f t="shared" si="3"/>
        <v>0.1126666260880151</v>
      </c>
      <c r="L18" s="99"/>
    </row>
    <row r="19" spans="1:12" ht="15.5" x14ac:dyDescent="0.35">
      <c r="A19" s="99"/>
      <c r="B19" s="108" t="s">
        <v>108</v>
      </c>
      <c r="C19" s="109">
        <v>7974</v>
      </c>
      <c r="D19" s="110">
        <v>6214</v>
      </c>
      <c r="E19" s="109">
        <v>37676</v>
      </c>
      <c r="F19" s="110">
        <v>35131</v>
      </c>
      <c r="G19" s="111"/>
      <c r="H19" s="109">
        <f t="shared" si="0"/>
        <v>1760</v>
      </c>
      <c r="I19" s="110">
        <f t="shared" si="1"/>
        <v>2545</v>
      </c>
      <c r="J19" s="112">
        <f t="shared" si="2"/>
        <v>0.28323141293852588</v>
      </c>
      <c r="K19" s="113">
        <f t="shared" si="3"/>
        <v>7.2443141385101481E-2</v>
      </c>
      <c r="L19" s="99"/>
    </row>
    <row r="20" spans="1:12" ht="15.5" x14ac:dyDescent="0.35">
      <c r="A20" s="99"/>
      <c r="B20" s="108" t="s">
        <v>109</v>
      </c>
      <c r="C20" s="109">
        <v>1923</v>
      </c>
      <c r="D20" s="110">
        <v>1572</v>
      </c>
      <c r="E20" s="109">
        <v>9435</v>
      </c>
      <c r="F20" s="110">
        <v>9486</v>
      </c>
      <c r="G20" s="111"/>
      <c r="H20" s="109">
        <f t="shared" si="0"/>
        <v>351</v>
      </c>
      <c r="I20" s="110">
        <f t="shared" si="1"/>
        <v>-51</v>
      </c>
      <c r="J20" s="112">
        <f t="shared" si="2"/>
        <v>0.22328244274809161</v>
      </c>
      <c r="K20" s="113">
        <f t="shared" si="3"/>
        <v>-5.3763440860215058E-3</v>
      </c>
      <c r="L20" s="99"/>
    </row>
    <row r="21" spans="1:12" ht="15.5" x14ac:dyDescent="0.35">
      <c r="A21" s="99"/>
      <c r="B21" s="108" t="s">
        <v>110</v>
      </c>
      <c r="C21" s="109">
        <v>33966</v>
      </c>
      <c r="D21" s="110">
        <v>25764</v>
      </c>
      <c r="E21" s="109">
        <v>153714</v>
      </c>
      <c r="F21" s="110">
        <v>141996</v>
      </c>
      <c r="G21" s="111"/>
      <c r="H21" s="109">
        <f t="shared" si="0"/>
        <v>8202</v>
      </c>
      <c r="I21" s="110">
        <f t="shared" si="1"/>
        <v>11718</v>
      </c>
      <c r="J21" s="112">
        <f t="shared" si="2"/>
        <v>0.31835118770377269</v>
      </c>
      <c r="K21" s="113">
        <f t="shared" si="3"/>
        <v>8.252345136482718E-2</v>
      </c>
      <c r="L21" s="99"/>
    </row>
    <row r="22" spans="1:12" ht="15.5" x14ac:dyDescent="0.35">
      <c r="A22" s="99"/>
      <c r="B22" s="108" t="s">
        <v>111</v>
      </c>
      <c r="C22" s="109">
        <v>13073</v>
      </c>
      <c r="D22" s="110">
        <v>9813</v>
      </c>
      <c r="E22" s="109">
        <v>60924</v>
      </c>
      <c r="F22" s="110">
        <v>53065</v>
      </c>
      <c r="G22" s="111"/>
      <c r="H22" s="109">
        <f t="shared" si="0"/>
        <v>3260</v>
      </c>
      <c r="I22" s="110">
        <f t="shared" si="1"/>
        <v>7859</v>
      </c>
      <c r="J22" s="112">
        <f t="shared" si="2"/>
        <v>0.33221237134413534</v>
      </c>
      <c r="K22" s="113">
        <f t="shared" si="3"/>
        <v>0.14810138509375295</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124926</v>
      </c>
      <c r="D24" s="121">
        <f>SUM(D15:D23)</f>
        <v>99974</v>
      </c>
      <c r="E24" s="120">
        <f>SUM(E15:E23)</f>
        <v>581759</v>
      </c>
      <c r="F24" s="121">
        <f>SUM(F15:F23)</f>
        <v>537858</v>
      </c>
      <c r="G24" s="122"/>
      <c r="H24" s="120">
        <f>SUM(H15:H23)</f>
        <v>24952</v>
      </c>
      <c r="I24" s="121">
        <f>SUM(I15:I23)</f>
        <v>43901</v>
      </c>
      <c r="J24" s="123">
        <f>IF(D24=0, 0, H24/D24)</f>
        <v>0.24958489207193871</v>
      </c>
      <c r="K24" s="124">
        <f>IF(F24=0, 0, I24/F24)</f>
        <v>8.162191507795738E-2</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716</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4"/>
  <sheetViews>
    <sheetView tabSelected="1" zoomScaleNormal="100" workbookViewId="0">
      <selection activeCell="M1" sqref="M1"/>
    </sheetView>
  </sheetViews>
  <sheetFormatPr defaultRowHeight="12.5" x14ac:dyDescent="0.25"/>
  <cols>
    <col min="1" max="1" width="34.453125"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123</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123</v>
      </c>
      <c r="B6" s="61" t="s">
        <v>12</v>
      </c>
      <c r="C6" s="62" t="s">
        <v>13</v>
      </c>
      <c r="D6" s="61" t="s">
        <v>12</v>
      </c>
      <c r="E6" s="63" t="s">
        <v>13</v>
      </c>
      <c r="F6" s="62" t="s">
        <v>12</v>
      </c>
      <c r="G6" s="62" t="s">
        <v>13</v>
      </c>
      <c r="H6" s="61" t="s">
        <v>12</v>
      </c>
      <c r="I6" s="63" t="s">
        <v>13</v>
      </c>
      <c r="J6" s="61"/>
      <c r="K6" s="63"/>
    </row>
    <row r="7" spans="1:11" x14ac:dyDescent="0.25">
      <c r="A7" s="7" t="s">
        <v>348</v>
      </c>
      <c r="B7" s="65">
        <v>72</v>
      </c>
      <c r="C7" s="34">
        <f>IF(B18=0, "-", B7/B18)</f>
        <v>4.4117647058823532E-2</v>
      </c>
      <c r="D7" s="65">
        <v>98</v>
      </c>
      <c r="E7" s="9">
        <f>IF(D18=0, "-", D7/D18)</f>
        <v>5.4779206260480717E-2</v>
      </c>
      <c r="F7" s="81">
        <v>319</v>
      </c>
      <c r="G7" s="34">
        <f>IF(F18=0, "-", F7/F18)</f>
        <v>3.648215919487649E-2</v>
      </c>
      <c r="H7" s="65">
        <v>254</v>
      </c>
      <c r="I7" s="9">
        <f>IF(H18=0, "-", H7/H18)</f>
        <v>2.9357374017568192E-2</v>
      </c>
      <c r="J7" s="8">
        <f t="shared" ref="J7:J16" si="0">IF(D7=0, "-", IF((B7-D7)/D7&lt;10, (B7-D7)/D7, "&gt;999%"))</f>
        <v>-0.26530612244897961</v>
      </c>
      <c r="K7" s="9">
        <f t="shared" ref="K7:K16" si="1">IF(H7=0, "-", IF((F7-H7)/H7&lt;10, (F7-H7)/H7, "&gt;999%"))</f>
        <v>0.25590551181102361</v>
      </c>
    </row>
    <row r="8" spans="1:11" x14ac:dyDescent="0.25">
      <c r="A8" s="7" t="s">
        <v>349</v>
      </c>
      <c r="B8" s="65">
        <v>88</v>
      </c>
      <c r="C8" s="34">
        <f>IF(B18=0, "-", B8/B18)</f>
        <v>5.3921568627450983E-2</v>
      </c>
      <c r="D8" s="65">
        <v>188</v>
      </c>
      <c r="E8" s="9">
        <f>IF(D18=0, "-", D8/D18)</f>
        <v>0.10508664058133035</v>
      </c>
      <c r="F8" s="81">
        <v>961</v>
      </c>
      <c r="G8" s="34">
        <f>IF(F18=0, "-", F8/F18)</f>
        <v>0.109903934126258</v>
      </c>
      <c r="H8" s="65">
        <v>1162</v>
      </c>
      <c r="I8" s="9">
        <f>IF(H18=0, "-", H8/H18)</f>
        <v>0.13430420711974109</v>
      </c>
      <c r="J8" s="8">
        <f t="shared" si="0"/>
        <v>-0.53191489361702127</v>
      </c>
      <c r="K8" s="9">
        <f t="shared" si="1"/>
        <v>-0.17297762478485371</v>
      </c>
    </row>
    <row r="9" spans="1:11" x14ac:dyDescent="0.25">
      <c r="A9" s="7" t="s">
        <v>350</v>
      </c>
      <c r="B9" s="65">
        <v>366</v>
      </c>
      <c r="C9" s="34">
        <f>IF(B18=0, "-", B9/B18)</f>
        <v>0.22426470588235295</v>
      </c>
      <c r="D9" s="65">
        <v>348</v>
      </c>
      <c r="E9" s="9">
        <f>IF(D18=0, "-", D9/D18)</f>
        <v>0.19452207937395194</v>
      </c>
      <c r="F9" s="81">
        <v>1327</v>
      </c>
      <c r="G9" s="34">
        <f>IF(F18=0, "-", F9/F18)</f>
        <v>0.15176120768526991</v>
      </c>
      <c r="H9" s="65">
        <v>1605</v>
      </c>
      <c r="I9" s="9">
        <f>IF(H18=0, "-", H9/H18)</f>
        <v>0.18550624133148405</v>
      </c>
      <c r="J9" s="8">
        <f t="shared" si="0"/>
        <v>5.1724137931034482E-2</v>
      </c>
      <c r="K9" s="9">
        <f t="shared" si="1"/>
        <v>-0.17320872274143304</v>
      </c>
    </row>
    <row r="10" spans="1:11" x14ac:dyDescent="0.25">
      <c r="A10" s="7" t="s">
        <v>351</v>
      </c>
      <c r="B10" s="65">
        <v>570</v>
      </c>
      <c r="C10" s="34">
        <f>IF(B18=0, "-", B10/B18)</f>
        <v>0.34926470588235292</v>
      </c>
      <c r="D10" s="65">
        <v>511</v>
      </c>
      <c r="E10" s="9">
        <f>IF(D18=0, "-", D10/D18)</f>
        <v>0.28563443264393518</v>
      </c>
      <c r="F10" s="81">
        <v>2644</v>
      </c>
      <c r="G10" s="34">
        <f>IF(F18=0, "-", F10/F18)</f>
        <v>0.30237877401646845</v>
      </c>
      <c r="H10" s="65">
        <v>1779</v>
      </c>
      <c r="I10" s="9">
        <f>IF(H18=0, "-", H10/H18)</f>
        <v>0.20561719833564493</v>
      </c>
      <c r="J10" s="8">
        <f t="shared" si="0"/>
        <v>0.11545988258317025</v>
      </c>
      <c r="K10" s="9">
        <f t="shared" si="1"/>
        <v>0.48622821810005623</v>
      </c>
    </row>
    <row r="11" spans="1:11" x14ac:dyDescent="0.25">
      <c r="A11" s="7" t="s">
        <v>352</v>
      </c>
      <c r="B11" s="65">
        <v>36</v>
      </c>
      <c r="C11" s="34">
        <f>IF(B18=0, "-", B11/B18)</f>
        <v>2.2058823529411766E-2</v>
      </c>
      <c r="D11" s="65">
        <v>41</v>
      </c>
      <c r="E11" s="9">
        <f>IF(D18=0, "-", D11/D18)</f>
        <v>2.2917831190609278E-2</v>
      </c>
      <c r="F11" s="81">
        <v>190</v>
      </c>
      <c r="G11" s="34">
        <f>IF(F18=0, "-", F11/F18)</f>
        <v>2.1729185727355903E-2</v>
      </c>
      <c r="H11" s="65">
        <v>245</v>
      </c>
      <c r="I11" s="9">
        <f>IF(H18=0, "-", H11/H18)</f>
        <v>2.8317152103559871E-2</v>
      </c>
      <c r="J11" s="8">
        <f t="shared" si="0"/>
        <v>-0.12195121951219512</v>
      </c>
      <c r="K11" s="9">
        <f t="shared" si="1"/>
        <v>-0.22448979591836735</v>
      </c>
    </row>
    <row r="12" spans="1:11" x14ac:dyDescent="0.25">
      <c r="A12" s="7" t="s">
        <v>353</v>
      </c>
      <c r="B12" s="65">
        <v>12</v>
      </c>
      <c r="C12" s="34">
        <f>IF(B18=0, "-", B12/B18)</f>
        <v>7.3529411764705881E-3</v>
      </c>
      <c r="D12" s="65">
        <v>26</v>
      </c>
      <c r="E12" s="9">
        <f>IF(D18=0, "-", D12/D18)</f>
        <v>1.4533258803801007E-2</v>
      </c>
      <c r="F12" s="81">
        <v>400</v>
      </c>
      <c r="G12" s="34">
        <f>IF(F18=0, "-", F12/F18)</f>
        <v>4.5745654162854532E-2</v>
      </c>
      <c r="H12" s="65">
        <v>222</v>
      </c>
      <c r="I12" s="9">
        <f>IF(H18=0, "-", H12/H18)</f>
        <v>2.5658807212205269E-2</v>
      </c>
      <c r="J12" s="8">
        <f t="shared" si="0"/>
        <v>-0.53846153846153844</v>
      </c>
      <c r="K12" s="9">
        <f t="shared" si="1"/>
        <v>0.80180180180180183</v>
      </c>
    </row>
    <row r="13" spans="1:11" x14ac:dyDescent="0.25">
      <c r="A13" s="7" t="s">
        <v>354</v>
      </c>
      <c r="B13" s="65">
        <v>71</v>
      </c>
      <c r="C13" s="34">
        <f>IF(B18=0, "-", B13/B18)</f>
        <v>4.3504901960784312E-2</v>
      </c>
      <c r="D13" s="65">
        <v>44</v>
      </c>
      <c r="E13" s="9">
        <f>IF(D18=0, "-", D13/D18)</f>
        <v>2.4594745667970933E-2</v>
      </c>
      <c r="F13" s="81">
        <v>382</v>
      </c>
      <c r="G13" s="34">
        <f>IF(F18=0, "-", F13/F18)</f>
        <v>4.3687099725526077E-2</v>
      </c>
      <c r="H13" s="65">
        <v>357</v>
      </c>
      <c r="I13" s="9">
        <f>IF(H18=0, "-", H13/H18)</f>
        <v>4.12621359223301E-2</v>
      </c>
      <c r="J13" s="8">
        <f t="shared" si="0"/>
        <v>0.61363636363636365</v>
      </c>
      <c r="K13" s="9">
        <f t="shared" si="1"/>
        <v>7.0028011204481794E-2</v>
      </c>
    </row>
    <row r="14" spans="1:11" x14ac:dyDescent="0.25">
      <c r="A14" s="7" t="s">
        <v>355</v>
      </c>
      <c r="B14" s="65">
        <v>85</v>
      </c>
      <c r="C14" s="34">
        <f>IF(B18=0, "-", B14/B18)</f>
        <v>5.2083333333333336E-2</v>
      </c>
      <c r="D14" s="65">
        <v>126</v>
      </c>
      <c r="E14" s="9">
        <f>IF(D18=0, "-", D14/D18)</f>
        <v>7.0430408049189486E-2</v>
      </c>
      <c r="F14" s="81">
        <v>777</v>
      </c>
      <c r="G14" s="34">
        <f>IF(F18=0, "-", F14/F18)</f>
        <v>8.8860933211344917E-2</v>
      </c>
      <c r="H14" s="65">
        <v>651</v>
      </c>
      <c r="I14" s="9">
        <f>IF(H18=0, "-", H14/H18)</f>
        <v>7.5242718446601936E-2</v>
      </c>
      <c r="J14" s="8">
        <f t="shared" si="0"/>
        <v>-0.32539682539682541</v>
      </c>
      <c r="K14" s="9">
        <f t="shared" si="1"/>
        <v>0.19354838709677419</v>
      </c>
    </row>
    <row r="15" spans="1:11" x14ac:dyDescent="0.25">
      <c r="A15" s="7" t="s">
        <v>356</v>
      </c>
      <c r="B15" s="65">
        <v>122</v>
      </c>
      <c r="C15" s="34">
        <f>IF(B18=0, "-", B15/B18)</f>
        <v>7.4754901960784312E-2</v>
      </c>
      <c r="D15" s="65">
        <v>239</v>
      </c>
      <c r="E15" s="9">
        <f>IF(D18=0, "-", D15/D18)</f>
        <v>0.13359418669647849</v>
      </c>
      <c r="F15" s="81">
        <v>825</v>
      </c>
      <c r="G15" s="34">
        <f>IF(F18=0, "-", F15/F18)</f>
        <v>9.4350411710887469E-2</v>
      </c>
      <c r="H15" s="65">
        <v>1419</v>
      </c>
      <c r="I15" s="9">
        <f>IF(H18=0, "-", H15/H18)</f>
        <v>0.16400832177531208</v>
      </c>
      <c r="J15" s="8">
        <f t="shared" si="0"/>
        <v>-0.4895397489539749</v>
      </c>
      <c r="K15" s="9">
        <f t="shared" si="1"/>
        <v>-0.41860465116279072</v>
      </c>
    </row>
    <row r="16" spans="1:11" x14ac:dyDescent="0.25">
      <c r="A16" s="7" t="s">
        <v>357</v>
      </c>
      <c r="B16" s="65">
        <v>210</v>
      </c>
      <c r="C16" s="34">
        <f>IF(B18=0, "-", B16/B18)</f>
        <v>0.12867647058823528</v>
      </c>
      <c r="D16" s="65">
        <v>168</v>
      </c>
      <c r="E16" s="9">
        <f>IF(D18=0, "-", D16/D18)</f>
        <v>9.3907210732252652E-2</v>
      </c>
      <c r="F16" s="81">
        <v>919</v>
      </c>
      <c r="G16" s="34">
        <f>IF(F18=0, "-", F16/F18)</f>
        <v>0.10510064043915827</v>
      </c>
      <c r="H16" s="65">
        <v>958</v>
      </c>
      <c r="I16" s="9">
        <f>IF(H18=0, "-", H16/H18)</f>
        <v>0.11072584373555247</v>
      </c>
      <c r="J16" s="8">
        <f t="shared" si="0"/>
        <v>0.25</v>
      </c>
      <c r="K16" s="9">
        <f t="shared" si="1"/>
        <v>-4.07098121085595E-2</v>
      </c>
    </row>
    <row r="17" spans="1:11" x14ac:dyDescent="0.25">
      <c r="A17" s="2"/>
      <c r="B17" s="68"/>
      <c r="C17" s="33"/>
      <c r="D17" s="68"/>
      <c r="E17" s="6"/>
      <c r="F17" s="82"/>
      <c r="G17" s="33"/>
      <c r="H17" s="68"/>
      <c r="I17" s="6"/>
      <c r="J17" s="5"/>
      <c r="K17" s="6"/>
    </row>
    <row r="18" spans="1:11" s="43" customFormat="1" ht="13" x14ac:dyDescent="0.3">
      <c r="A18" s="162" t="s">
        <v>628</v>
      </c>
      <c r="B18" s="71">
        <f>SUM(B7:B17)</f>
        <v>1632</v>
      </c>
      <c r="C18" s="40">
        <f>B18/37020</f>
        <v>4.4084278768233384E-2</v>
      </c>
      <c r="D18" s="71">
        <f>SUM(D7:D17)</f>
        <v>1789</v>
      </c>
      <c r="E18" s="41">
        <f>D18/32027</f>
        <v>5.5859118868454738E-2</v>
      </c>
      <c r="F18" s="77">
        <f>SUM(F7:F17)</f>
        <v>8744</v>
      </c>
      <c r="G18" s="42">
        <f>F18/177889</f>
        <v>4.9154247873674034E-2</v>
      </c>
      <c r="H18" s="71">
        <f>SUM(H7:H17)</f>
        <v>8652</v>
      </c>
      <c r="I18" s="41">
        <f>H18/169835</f>
        <v>5.0943562869844264E-2</v>
      </c>
      <c r="J18" s="37">
        <f>IF(D18=0, "-", IF((B18-D18)/D18&lt;10, (B18-D18)/D18, "&gt;999%"))</f>
        <v>-8.775852431525992E-2</v>
      </c>
      <c r="K18" s="38">
        <f>IF(H18=0, "-", IF((F18-H18)/H18&lt;10, (F18-H18)/H18, "&gt;999%"))</f>
        <v>1.06333795654184E-2</v>
      </c>
    </row>
    <row r="19" spans="1:11" x14ac:dyDescent="0.25">
      <c r="B19" s="83"/>
      <c r="D19" s="83"/>
      <c r="F19" s="83"/>
      <c r="H19" s="83"/>
    </row>
    <row r="20" spans="1:11" s="43" customFormat="1" ht="13" x14ac:dyDescent="0.3">
      <c r="A20" s="162" t="s">
        <v>628</v>
      </c>
      <c r="B20" s="71">
        <v>1632</v>
      </c>
      <c r="C20" s="40">
        <f>B20/37020</f>
        <v>4.4084278768233384E-2</v>
      </c>
      <c r="D20" s="71">
        <v>1789</v>
      </c>
      <c r="E20" s="41">
        <f>D20/32027</f>
        <v>5.5859118868454738E-2</v>
      </c>
      <c r="F20" s="77">
        <v>8744</v>
      </c>
      <c r="G20" s="42">
        <f>F20/177889</f>
        <v>4.9154247873674034E-2</v>
      </c>
      <c r="H20" s="71">
        <v>8652</v>
      </c>
      <c r="I20" s="41">
        <f>H20/169835</f>
        <v>5.0943562869844264E-2</v>
      </c>
      <c r="J20" s="37">
        <f>IF(D20=0, "-", IF((B20-D20)/D20&lt;10, (B20-D20)/D20, "&gt;999%"))</f>
        <v>-8.775852431525992E-2</v>
      </c>
      <c r="K20" s="38">
        <f>IF(H20=0, "-", IF((F20-H20)/H20&lt;10, (F20-H20)/H20, "&gt;999%"))</f>
        <v>1.06333795654184E-2</v>
      </c>
    </row>
    <row r="21" spans="1:11" x14ac:dyDescent="0.25">
      <c r="B21" s="83"/>
      <c r="D21" s="83"/>
      <c r="F21" s="83"/>
      <c r="H21" s="83"/>
    </row>
    <row r="22" spans="1:11" ht="15.5" x14ac:dyDescent="0.35">
      <c r="A22" s="164" t="s">
        <v>124</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155</v>
      </c>
      <c r="B24" s="61" t="s">
        <v>12</v>
      </c>
      <c r="C24" s="62" t="s">
        <v>13</v>
      </c>
      <c r="D24" s="61" t="s">
        <v>12</v>
      </c>
      <c r="E24" s="63" t="s">
        <v>13</v>
      </c>
      <c r="F24" s="62" t="s">
        <v>12</v>
      </c>
      <c r="G24" s="62" t="s">
        <v>13</v>
      </c>
      <c r="H24" s="61" t="s">
        <v>12</v>
      </c>
      <c r="I24" s="63" t="s">
        <v>13</v>
      </c>
      <c r="J24" s="61"/>
      <c r="K24" s="63"/>
    </row>
    <row r="25" spans="1:11" x14ac:dyDescent="0.25">
      <c r="A25" s="7" t="s">
        <v>358</v>
      </c>
      <c r="B25" s="65">
        <v>91</v>
      </c>
      <c r="C25" s="34">
        <f>IF(B50=0, "-", B25/B50)</f>
        <v>2.1775544388609715E-2</v>
      </c>
      <c r="D25" s="65">
        <v>0</v>
      </c>
      <c r="E25" s="9">
        <f>IF(D50=0, "-", D25/D50)</f>
        <v>0</v>
      </c>
      <c r="F25" s="81">
        <v>307</v>
      </c>
      <c r="G25" s="34">
        <f>IF(F50=0, "-", F25/F50)</f>
        <v>1.5827189771614167E-2</v>
      </c>
      <c r="H25" s="65">
        <v>0</v>
      </c>
      <c r="I25" s="9">
        <f>IF(H50=0, "-", H25/H50)</f>
        <v>0</v>
      </c>
      <c r="J25" s="8" t="str">
        <f t="shared" ref="J25:J48" si="2">IF(D25=0, "-", IF((B25-D25)/D25&lt;10, (B25-D25)/D25, "&gt;999%"))</f>
        <v>-</v>
      </c>
      <c r="K25" s="9" t="str">
        <f t="shared" ref="K25:K48" si="3">IF(H25=0, "-", IF((F25-H25)/H25&lt;10, (F25-H25)/H25, "&gt;999%"))</f>
        <v>-</v>
      </c>
    </row>
    <row r="26" spans="1:11" x14ac:dyDescent="0.25">
      <c r="A26" s="7" t="s">
        <v>359</v>
      </c>
      <c r="B26" s="65">
        <v>0</v>
      </c>
      <c r="C26" s="34">
        <f>IF(B50=0, "-", B26/B50)</f>
        <v>0</v>
      </c>
      <c r="D26" s="65">
        <v>1</v>
      </c>
      <c r="E26" s="9">
        <f>IF(D50=0, "-", D26/D50)</f>
        <v>3.6088054853843375E-4</v>
      </c>
      <c r="F26" s="81">
        <v>6</v>
      </c>
      <c r="G26" s="34">
        <f>IF(F50=0, "-", F26/F50)</f>
        <v>3.0932618446151465E-4</v>
      </c>
      <c r="H26" s="65">
        <v>21</v>
      </c>
      <c r="I26" s="9">
        <f>IF(H50=0, "-", H26/H50)</f>
        <v>1.1530225662987976E-3</v>
      </c>
      <c r="J26" s="8">
        <f t="shared" si="2"/>
        <v>-1</v>
      </c>
      <c r="K26" s="9">
        <f t="shared" si="3"/>
        <v>-0.7142857142857143</v>
      </c>
    </row>
    <row r="27" spans="1:11" x14ac:dyDescent="0.25">
      <c r="A27" s="7" t="s">
        <v>360</v>
      </c>
      <c r="B27" s="65">
        <v>0</v>
      </c>
      <c r="C27" s="34">
        <f>IF(B50=0, "-", B27/B50)</f>
        <v>0</v>
      </c>
      <c r="D27" s="65">
        <v>0</v>
      </c>
      <c r="E27" s="9">
        <f>IF(D50=0, "-", D27/D50)</f>
        <v>0</v>
      </c>
      <c r="F27" s="81">
        <v>0</v>
      </c>
      <c r="G27" s="34">
        <f>IF(F50=0, "-", F27/F50)</f>
        <v>0</v>
      </c>
      <c r="H27" s="65">
        <v>1</v>
      </c>
      <c r="I27" s="9">
        <f>IF(H50=0, "-", H27/H50)</f>
        <v>5.4905836490418934E-5</v>
      </c>
      <c r="J27" s="8" t="str">
        <f t="shared" si="2"/>
        <v>-</v>
      </c>
      <c r="K27" s="9">
        <f t="shared" si="3"/>
        <v>-1</v>
      </c>
    </row>
    <row r="28" spans="1:11" x14ac:dyDescent="0.25">
      <c r="A28" s="7" t="s">
        <v>361</v>
      </c>
      <c r="B28" s="65">
        <v>245</v>
      </c>
      <c r="C28" s="34">
        <f>IF(B50=0, "-", B28/B50)</f>
        <v>5.8626465661641543E-2</v>
      </c>
      <c r="D28" s="65">
        <v>188</v>
      </c>
      <c r="E28" s="9">
        <f>IF(D50=0, "-", D28/D50)</f>
        <v>6.7845543125225546E-2</v>
      </c>
      <c r="F28" s="81">
        <v>1222</v>
      </c>
      <c r="G28" s="34">
        <f>IF(F50=0, "-", F28/F50)</f>
        <v>6.2999432901995153E-2</v>
      </c>
      <c r="H28" s="65">
        <v>859</v>
      </c>
      <c r="I28" s="9">
        <f>IF(H50=0, "-", H28/H50)</f>
        <v>4.7164113545269865E-2</v>
      </c>
      <c r="J28" s="8">
        <f t="shared" si="2"/>
        <v>0.30319148936170215</v>
      </c>
      <c r="K28" s="9">
        <f t="shared" si="3"/>
        <v>0.42258440046565776</v>
      </c>
    </row>
    <row r="29" spans="1:11" x14ac:dyDescent="0.25">
      <c r="A29" s="7" t="s">
        <v>362</v>
      </c>
      <c r="B29" s="65">
        <v>27</v>
      </c>
      <c r="C29" s="34">
        <f>IF(B50=0, "-", B29/B50)</f>
        <v>6.4608758076094763E-3</v>
      </c>
      <c r="D29" s="65">
        <v>66</v>
      </c>
      <c r="E29" s="9">
        <f>IF(D50=0, "-", D29/D50)</f>
        <v>2.3818116203536629E-2</v>
      </c>
      <c r="F29" s="81">
        <v>243</v>
      </c>
      <c r="G29" s="34">
        <f>IF(F50=0, "-", F29/F50)</f>
        <v>1.2527710470691344E-2</v>
      </c>
      <c r="H29" s="65">
        <v>916</v>
      </c>
      <c r="I29" s="9">
        <f>IF(H50=0, "-", H29/H50)</f>
        <v>5.0293746225223743E-2</v>
      </c>
      <c r="J29" s="8">
        <f t="shared" si="2"/>
        <v>-0.59090909090909094</v>
      </c>
      <c r="K29" s="9">
        <f t="shared" si="3"/>
        <v>-0.73471615720524019</v>
      </c>
    </row>
    <row r="30" spans="1:11" x14ac:dyDescent="0.25">
      <c r="A30" s="7" t="s">
        <v>363</v>
      </c>
      <c r="B30" s="65">
        <v>179</v>
      </c>
      <c r="C30" s="34">
        <f>IF(B50=0, "-", B30/B50)</f>
        <v>4.2833213687485043E-2</v>
      </c>
      <c r="D30" s="65">
        <v>392</v>
      </c>
      <c r="E30" s="9">
        <f>IF(D50=0, "-", D30/D50)</f>
        <v>0.14146517502706604</v>
      </c>
      <c r="F30" s="81">
        <v>1199</v>
      </c>
      <c r="G30" s="34">
        <f>IF(F50=0, "-", F30/F50)</f>
        <v>6.1813682528226013E-2</v>
      </c>
      <c r="H30" s="65">
        <v>1961</v>
      </c>
      <c r="I30" s="9">
        <f>IF(H50=0, "-", H30/H50)</f>
        <v>0.10767034535771153</v>
      </c>
      <c r="J30" s="8">
        <f t="shared" si="2"/>
        <v>-0.54336734693877553</v>
      </c>
      <c r="K30" s="9">
        <f t="shared" si="3"/>
        <v>-0.38857725650178482</v>
      </c>
    </row>
    <row r="31" spans="1:11" x14ac:dyDescent="0.25">
      <c r="A31" s="7" t="s">
        <v>364</v>
      </c>
      <c r="B31" s="65">
        <v>59</v>
      </c>
      <c r="C31" s="34">
        <f>IF(B50=0, "-", B31/B50)</f>
        <v>1.4118210098109596E-2</v>
      </c>
      <c r="D31" s="65">
        <v>74</v>
      </c>
      <c r="E31" s="9">
        <f>IF(D50=0, "-", D31/D50)</f>
        <v>2.67051605918441E-2</v>
      </c>
      <c r="F31" s="81">
        <v>213</v>
      </c>
      <c r="G31" s="34">
        <f>IF(F50=0, "-", F31/F50)</f>
        <v>1.098107954838377E-2</v>
      </c>
      <c r="H31" s="65">
        <v>279</v>
      </c>
      <c r="I31" s="9">
        <f>IF(H50=0, "-", H31/H50)</f>
        <v>1.5318728380826882E-2</v>
      </c>
      <c r="J31" s="8">
        <f t="shared" si="2"/>
        <v>-0.20270270270270271</v>
      </c>
      <c r="K31" s="9">
        <f t="shared" si="3"/>
        <v>-0.23655913978494625</v>
      </c>
    </row>
    <row r="32" spans="1:11" x14ac:dyDescent="0.25">
      <c r="A32" s="7" t="s">
        <v>365</v>
      </c>
      <c r="B32" s="65">
        <v>453</v>
      </c>
      <c r="C32" s="34">
        <f>IF(B50=0, "-", B32/B50)</f>
        <v>0.10839913854989232</v>
      </c>
      <c r="D32" s="65">
        <v>307</v>
      </c>
      <c r="E32" s="9">
        <f>IF(D50=0, "-", D32/D50)</f>
        <v>0.11079032840129917</v>
      </c>
      <c r="F32" s="81">
        <v>2157</v>
      </c>
      <c r="G32" s="34">
        <f>IF(F50=0, "-", F32/F50)</f>
        <v>0.11120276331391453</v>
      </c>
      <c r="H32" s="65">
        <v>1706</v>
      </c>
      <c r="I32" s="9">
        <f>IF(H50=0, "-", H32/H50)</f>
        <v>9.3669357052654695E-2</v>
      </c>
      <c r="J32" s="8">
        <f t="shared" si="2"/>
        <v>0.47557003257328989</v>
      </c>
      <c r="K32" s="9">
        <f t="shared" si="3"/>
        <v>0.26436107854630714</v>
      </c>
    </row>
    <row r="33" spans="1:11" x14ac:dyDescent="0.25">
      <c r="A33" s="7" t="s">
        <v>366</v>
      </c>
      <c r="B33" s="65">
        <v>359</v>
      </c>
      <c r="C33" s="34">
        <f>IF(B50=0, "-", B33/B50)</f>
        <v>8.5905719071548217E-2</v>
      </c>
      <c r="D33" s="65">
        <v>249</v>
      </c>
      <c r="E33" s="9">
        <f>IF(D50=0, "-", D33/D50)</f>
        <v>8.985925658607001E-2</v>
      </c>
      <c r="F33" s="81">
        <v>1713</v>
      </c>
      <c r="G33" s="34">
        <f>IF(F50=0, "-", F33/F50)</f>
        <v>8.831262566376244E-2</v>
      </c>
      <c r="H33" s="65">
        <v>2502</v>
      </c>
      <c r="I33" s="9">
        <f>IF(H50=0, "-", H33/H50)</f>
        <v>0.13737440289902816</v>
      </c>
      <c r="J33" s="8">
        <f t="shared" si="2"/>
        <v>0.44176706827309237</v>
      </c>
      <c r="K33" s="9">
        <f t="shared" si="3"/>
        <v>-0.31534772182254195</v>
      </c>
    </row>
    <row r="34" spans="1:11" x14ac:dyDescent="0.25">
      <c r="A34" s="7" t="s">
        <v>367</v>
      </c>
      <c r="B34" s="65">
        <v>5</v>
      </c>
      <c r="C34" s="34">
        <f>IF(B50=0, "-", B34/B50)</f>
        <v>1.1964584828906438E-3</v>
      </c>
      <c r="D34" s="65">
        <v>10</v>
      </c>
      <c r="E34" s="9">
        <f>IF(D50=0, "-", D34/D50)</f>
        <v>3.6088054853843378E-3</v>
      </c>
      <c r="F34" s="81">
        <v>51</v>
      </c>
      <c r="G34" s="34">
        <f>IF(F50=0, "-", F34/F50)</f>
        <v>2.6292725679228747E-3</v>
      </c>
      <c r="H34" s="65">
        <v>87</v>
      </c>
      <c r="I34" s="9">
        <f>IF(H50=0, "-", H34/H50)</f>
        <v>4.7768077746664474E-3</v>
      </c>
      <c r="J34" s="8">
        <f t="shared" si="2"/>
        <v>-0.5</v>
      </c>
      <c r="K34" s="9">
        <f t="shared" si="3"/>
        <v>-0.41379310344827586</v>
      </c>
    </row>
    <row r="35" spans="1:11" x14ac:dyDescent="0.25">
      <c r="A35" s="7" t="s">
        <v>368</v>
      </c>
      <c r="B35" s="65">
        <v>1068</v>
      </c>
      <c r="C35" s="34">
        <f>IF(B50=0, "-", B35/B50)</f>
        <v>0.25556353194544151</v>
      </c>
      <c r="D35" s="65">
        <v>325</v>
      </c>
      <c r="E35" s="9">
        <f>IF(D50=0, "-", D35/D50)</f>
        <v>0.11728617827499098</v>
      </c>
      <c r="F35" s="81">
        <v>3880</v>
      </c>
      <c r="G35" s="34">
        <f>IF(F50=0, "-", F35/F50)</f>
        <v>0.20003093261844615</v>
      </c>
      <c r="H35" s="65">
        <v>3008</v>
      </c>
      <c r="I35" s="9">
        <f>IF(H50=0, "-", H35/H50)</f>
        <v>0.16515675616318015</v>
      </c>
      <c r="J35" s="8">
        <f t="shared" si="2"/>
        <v>2.2861538461538462</v>
      </c>
      <c r="K35" s="9">
        <f t="shared" si="3"/>
        <v>0.28989361702127658</v>
      </c>
    </row>
    <row r="36" spans="1:11" x14ac:dyDescent="0.25">
      <c r="A36" s="7" t="s">
        <v>369</v>
      </c>
      <c r="B36" s="65">
        <v>134</v>
      </c>
      <c r="C36" s="34">
        <f>IF(B50=0, "-", B36/B50)</f>
        <v>3.2065087341469248E-2</v>
      </c>
      <c r="D36" s="65">
        <v>216</v>
      </c>
      <c r="E36" s="9">
        <f>IF(D50=0, "-", D36/D50)</f>
        <v>7.7950198484301694E-2</v>
      </c>
      <c r="F36" s="81">
        <v>1258</v>
      </c>
      <c r="G36" s="34">
        <f>IF(F50=0, "-", F36/F50)</f>
        <v>6.4855390008764238E-2</v>
      </c>
      <c r="H36" s="65">
        <v>1645</v>
      </c>
      <c r="I36" s="9">
        <f>IF(H50=0, "-", H36/H50)</f>
        <v>9.0320101026739139E-2</v>
      </c>
      <c r="J36" s="8">
        <f t="shared" si="2"/>
        <v>-0.37962962962962965</v>
      </c>
      <c r="K36" s="9">
        <f t="shared" si="3"/>
        <v>-0.23525835866261399</v>
      </c>
    </row>
    <row r="37" spans="1:11" x14ac:dyDescent="0.25">
      <c r="A37" s="7" t="s">
        <v>370</v>
      </c>
      <c r="B37" s="65">
        <v>173</v>
      </c>
      <c r="C37" s="34">
        <f>IF(B50=0, "-", B37/B50)</f>
        <v>4.139746350801627E-2</v>
      </c>
      <c r="D37" s="65">
        <v>88</v>
      </c>
      <c r="E37" s="9">
        <f>IF(D50=0, "-", D37/D50)</f>
        <v>3.1757488271382174E-2</v>
      </c>
      <c r="F37" s="81">
        <v>1211</v>
      </c>
      <c r="G37" s="34">
        <f>IF(F50=0, "-", F37/F50)</f>
        <v>6.2432334897149042E-2</v>
      </c>
      <c r="H37" s="65">
        <v>999</v>
      </c>
      <c r="I37" s="9">
        <f>IF(H50=0, "-", H37/H50)</f>
        <v>5.4850930653928515E-2</v>
      </c>
      <c r="J37" s="8">
        <f t="shared" si="2"/>
        <v>0.96590909090909094</v>
      </c>
      <c r="K37" s="9">
        <f t="shared" si="3"/>
        <v>0.2122122122122122</v>
      </c>
    </row>
    <row r="38" spans="1:11" x14ac:dyDescent="0.25">
      <c r="A38" s="7" t="s">
        <v>371</v>
      </c>
      <c r="B38" s="65">
        <v>166</v>
      </c>
      <c r="C38" s="34">
        <f>IF(B50=0, "-", B38/B50)</f>
        <v>3.9722421631969373E-2</v>
      </c>
      <c r="D38" s="65">
        <v>0</v>
      </c>
      <c r="E38" s="9">
        <f>IF(D50=0, "-", D38/D50)</f>
        <v>0</v>
      </c>
      <c r="F38" s="81">
        <v>856</v>
      </c>
      <c r="G38" s="34">
        <f>IF(F50=0, "-", F38/F50)</f>
        <v>4.4130535649842761E-2</v>
      </c>
      <c r="H38" s="65">
        <v>2</v>
      </c>
      <c r="I38" s="9">
        <f>IF(H50=0, "-", H38/H50)</f>
        <v>1.0981167298083787E-4</v>
      </c>
      <c r="J38" s="8" t="str">
        <f t="shared" si="2"/>
        <v>-</v>
      </c>
      <c r="K38" s="9" t="str">
        <f t="shared" si="3"/>
        <v>&gt;999%</v>
      </c>
    </row>
    <row r="39" spans="1:11" x14ac:dyDescent="0.25">
      <c r="A39" s="7" t="s">
        <v>372</v>
      </c>
      <c r="B39" s="65">
        <v>7</v>
      </c>
      <c r="C39" s="34">
        <f>IF(B50=0, "-", B39/B50)</f>
        <v>1.6750418760469012E-3</v>
      </c>
      <c r="D39" s="65">
        <v>8</v>
      </c>
      <c r="E39" s="9">
        <f>IF(D50=0, "-", D39/D50)</f>
        <v>2.88704438830747E-3</v>
      </c>
      <c r="F39" s="81">
        <v>36</v>
      </c>
      <c r="G39" s="34">
        <f>IF(F50=0, "-", F39/F50)</f>
        <v>1.855957106769088E-3</v>
      </c>
      <c r="H39" s="65">
        <v>93</v>
      </c>
      <c r="I39" s="9">
        <f>IF(H50=0, "-", H39/H50)</f>
        <v>5.1062427936089602E-3</v>
      </c>
      <c r="J39" s="8">
        <f t="shared" si="2"/>
        <v>-0.125</v>
      </c>
      <c r="K39" s="9">
        <f t="shared" si="3"/>
        <v>-0.61290322580645162</v>
      </c>
    </row>
    <row r="40" spans="1:11" x14ac:dyDescent="0.25">
      <c r="A40" s="7" t="s">
        <v>373</v>
      </c>
      <c r="B40" s="65">
        <v>22</v>
      </c>
      <c r="C40" s="34">
        <f>IF(B50=0, "-", B40/B50)</f>
        <v>5.2644173247188321E-3</v>
      </c>
      <c r="D40" s="65">
        <v>40</v>
      </c>
      <c r="E40" s="9">
        <f>IF(D50=0, "-", D40/D50)</f>
        <v>1.4435221941537351E-2</v>
      </c>
      <c r="F40" s="81">
        <v>163</v>
      </c>
      <c r="G40" s="34">
        <f>IF(F50=0, "-", F40/F50)</f>
        <v>8.4033613445378148E-3</v>
      </c>
      <c r="H40" s="65">
        <v>160</v>
      </c>
      <c r="I40" s="9">
        <f>IF(H50=0, "-", H40/H50)</f>
        <v>8.7849338384670284E-3</v>
      </c>
      <c r="J40" s="8">
        <f t="shared" si="2"/>
        <v>-0.45</v>
      </c>
      <c r="K40" s="9">
        <f t="shared" si="3"/>
        <v>1.8749999999999999E-2</v>
      </c>
    </row>
    <row r="41" spans="1:11" x14ac:dyDescent="0.25">
      <c r="A41" s="7" t="s">
        <v>374</v>
      </c>
      <c r="B41" s="65">
        <v>43</v>
      </c>
      <c r="C41" s="34">
        <f>IF(B50=0, "-", B41/B50)</f>
        <v>1.0289542952859537E-2</v>
      </c>
      <c r="D41" s="65">
        <v>90</v>
      </c>
      <c r="E41" s="9">
        <f>IF(D50=0, "-", D41/D50)</f>
        <v>3.2479249368459043E-2</v>
      </c>
      <c r="F41" s="81">
        <v>273</v>
      </c>
      <c r="G41" s="34">
        <f>IF(F50=0, "-", F41/F50)</f>
        <v>1.4074341392998917E-2</v>
      </c>
      <c r="H41" s="65">
        <v>249</v>
      </c>
      <c r="I41" s="9">
        <f>IF(H50=0, "-", H41/H50)</f>
        <v>1.3671553286114314E-2</v>
      </c>
      <c r="J41" s="8">
        <f t="shared" si="2"/>
        <v>-0.52222222222222225</v>
      </c>
      <c r="K41" s="9">
        <f t="shared" si="3"/>
        <v>9.6385542168674704E-2</v>
      </c>
    </row>
    <row r="42" spans="1:11" x14ac:dyDescent="0.25">
      <c r="A42" s="7" t="s">
        <v>375</v>
      </c>
      <c r="B42" s="65">
        <v>496</v>
      </c>
      <c r="C42" s="34">
        <f>IF(B50=0, "-", B42/B50)</f>
        <v>0.11868868150275186</v>
      </c>
      <c r="D42" s="65">
        <v>0</v>
      </c>
      <c r="E42" s="9">
        <f>IF(D50=0, "-", D42/D50)</f>
        <v>0</v>
      </c>
      <c r="F42" s="81">
        <v>920</v>
      </c>
      <c r="G42" s="34">
        <f>IF(F50=0, "-", F42/F50)</f>
        <v>4.7430014950765584E-2</v>
      </c>
      <c r="H42" s="65">
        <v>0</v>
      </c>
      <c r="I42" s="9">
        <f>IF(H50=0, "-", H42/H50)</f>
        <v>0</v>
      </c>
      <c r="J42" s="8" t="str">
        <f t="shared" si="2"/>
        <v>-</v>
      </c>
      <c r="K42" s="9" t="str">
        <f t="shared" si="3"/>
        <v>-</v>
      </c>
    </row>
    <row r="43" spans="1:11" x14ac:dyDescent="0.25">
      <c r="A43" s="7" t="s">
        <v>376</v>
      </c>
      <c r="B43" s="65">
        <v>3</v>
      </c>
      <c r="C43" s="34">
        <f>IF(B50=0, "-", B43/B50)</f>
        <v>7.1787508973438624E-4</v>
      </c>
      <c r="D43" s="65">
        <v>284</v>
      </c>
      <c r="E43" s="9">
        <f>IF(D50=0, "-", D43/D50)</f>
        <v>0.10249007578491519</v>
      </c>
      <c r="F43" s="81">
        <v>473</v>
      </c>
      <c r="G43" s="34">
        <f>IF(F50=0, "-", F43/F50)</f>
        <v>2.438521420838274E-2</v>
      </c>
      <c r="H43" s="65">
        <v>1425</v>
      </c>
      <c r="I43" s="9">
        <f>IF(H50=0, "-", H43/H50)</f>
        <v>7.8240816998846982E-2</v>
      </c>
      <c r="J43" s="8">
        <f t="shared" si="2"/>
        <v>-0.98943661971830987</v>
      </c>
      <c r="K43" s="9">
        <f t="shared" si="3"/>
        <v>-0.66807017543859648</v>
      </c>
    </row>
    <row r="44" spans="1:11" x14ac:dyDescent="0.25">
      <c r="A44" s="7" t="s">
        <v>377</v>
      </c>
      <c r="B44" s="65">
        <v>10</v>
      </c>
      <c r="C44" s="34">
        <f>IF(B50=0, "-", B44/B50)</f>
        <v>2.3929169657812875E-3</v>
      </c>
      <c r="D44" s="65">
        <v>0</v>
      </c>
      <c r="E44" s="9">
        <f>IF(D50=0, "-", D44/D50)</f>
        <v>0</v>
      </c>
      <c r="F44" s="81">
        <v>39</v>
      </c>
      <c r="G44" s="34">
        <f>IF(F50=0, "-", F44/F50)</f>
        <v>2.0106201989998455E-3</v>
      </c>
      <c r="H44" s="65">
        <v>26</v>
      </c>
      <c r="I44" s="9">
        <f>IF(H50=0, "-", H44/H50)</f>
        <v>1.4275517487508922E-3</v>
      </c>
      <c r="J44" s="8" t="str">
        <f t="shared" si="2"/>
        <v>-</v>
      </c>
      <c r="K44" s="9">
        <f t="shared" si="3"/>
        <v>0.5</v>
      </c>
    </row>
    <row r="45" spans="1:11" x14ac:dyDescent="0.25">
      <c r="A45" s="7" t="s">
        <v>378</v>
      </c>
      <c r="B45" s="65">
        <v>35</v>
      </c>
      <c r="C45" s="34">
        <f>IF(B50=0, "-", B45/B50)</f>
        <v>8.3752093802345051E-3</v>
      </c>
      <c r="D45" s="65">
        <v>143</v>
      </c>
      <c r="E45" s="9">
        <f>IF(D50=0, "-", D45/D50)</f>
        <v>5.1605918440996032E-2</v>
      </c>
      <c r="F45" s="81">
        <v>150</v>
      </c>
      <c r="G45" s="34">
        <f>IF(F50=0, "-", F45/F50)</f>
        <v>7.7331546115378662E-3</v>
      </c>
      <c r="H45" s="65">
        <v>319</v>
      </c>
      <c r="I45" s="9">
        <f>IF(H50=0, "-", H45/H50)</f>
        <v>1.7514961840443641E-2</v>
      </c>
      <c r="J45" s="8">
        <f t="shared" si="2"/>
        <v>-0.75524475524475521</v>
      </c>
      <c r="K45" s="9">
        <f t="shared" si="3"/>
        <v>-0.52978056426332287</v>
      </c>
    </row>
    <row r="46" spans="1:11" x14ac:dyDescent="0.25">
      <c r="A46" s="7" t="s">
        <v>379</v>
      </c>
      <c r="B46" s="65">
        <v>127</v>
      </c>
      <c r="C46" s="34">
        <f>IF(B50=0, "-", B46/B50)</f>
        <v>3.0390045465422351E-2</v>
      </c>
      <c r="D46" s="65">
        <v>281</v>
      </c>
      <c r="E46" s="9">
        <f>IF(D50=0, "-", D46/D50)</f>
        <v>0.1014074341392999</v>
      </c>
      <c r="F46" s="81">
        <v>745</v>
      </c>
      <c r="G46" s="34">
        <f>IF(F50=0, "-", F46/F50)</f>
        <v>3.8408001237304736E-2</v>
      </c>
      <c r="H46" s="65">
        <v>1554</v>
      </c>
      <c r="I46" s="9">
        <f>IF(H50=0, "-", H46/H50)</f>
        <v>8.5323669906111024E-2</v>
      </c>
      <c r="J46" s="8">
        <f t="shared" si="2"/>
        <v>-0.54804270462633453</v>
      </c>
      <c r="K46" s="9">
        <f t="shared" si="3"/>
        <v>-0.52059202059202059</v>
      </c>
    </row>
    <row r="47" spans="1:11" x14ac:dyDescent="0.25">
      <c r="A47" s="7" t="s">
        <v>380</v>
      </c>
      <c r="B47" s="65">
        <v>111</v>
      </c>
      <c r="C47" s="34">
        <f>IF(B50=0, "-", B47/B50)</f>
        <v>2.6561378320172292E-2</v>
      </c>
      <c r="D47" s="65">
        <v>0</v>
      </c>
      <c r="E47" s="9">
        <f>IF(D50=0, "-", D47/D50)</f>
        <v>0</v>
      </c>
      <c r="F47" s="81">
        <v>824</v>
      </c>
      <c r="G47" s="34">
        <f>IF(F50=0, "-", F47/F50)</f>
        <v>4.248079599938135E-2</v>
      </c>
      <c r="H47" s="65">
        <v>0</v>
      </c>
      <c r="I47" s="9">
        <f>IF(H50=0, "-", H47/H50)</f>
        <v>0</v>
      </c>
      <c r="J47" s="8" t="str">
        <f t="shared" si="2"/>
        <v>-</v>
      </c>
      <c r="K47" s="9" t="str">
        <f t="shared" si="3"/>
        <v>-</v>
      </c>
    </row>
    <row r="48" spans="1:11" x14ac:dyDescent="0.25">
      <c r="A48" s="7" t="s">
        <v>381</v>
      </c>
      <c r="B48" s="65">
        <v>366</v>
      </c>
      <c r="C48" s="34">
        <f>IF(B50=0, "-", B48/B50)</f>
        <v>8.7580760947595121E-2</v>
      </c>
      <c r="D48" s="65">
        <v>9</v>
      </c>
      <c r="E48" s="9">
        <f>IF(D50=0, "-", D48/D50)</f>
        <v>3.2479249368459039E-3</v>
      </c>
      <c r="F48" s="81">
        <v>1458</v>
      </c>
      <c r="G48" s="34">
        <f>IF(F50=0, "-", F48/F50)</f>
        <v>7.5166262824148067E-2</v>
      </c>
      <c r="H48" s="65">
        <v>401</v>
      </c>
      <c r="I48" s="9">
        <f>IF(H50=0, "-", H48/H50)</f>
        <v>2.2017240432657993E-2</v>
      </c>
      <c r="J48" s="8" t="str">
        <f t="shared" si="2"/>
        <v>&gt;999%</v>
      </c>
      <c r="K48" s="9">
        <f t="shared" si="3"/>
        <v>2.6359102244389025</v>
      </c>
    </row>
    <row r="49" spans="1:11" x14ac:dyDescent="0.25">
      <c r="A49" s="2"/>
      <c r="B49" s="68"/>
      <c r="C49" s="33"/>
      <c r="D49" s="68"/>
      <c r="E49" s="6"/>
      <c r="F49" s="82"/>
      <c r="G49" s="33"/>
      <c r="H49" s="68"/>
      <c r="I49" s="6"/>
      <c r="J49" s="5"/>
      <c r="K49" s="6"/>
    </row>
    <row r="50" spans="1:11" s="43" customFormat="1" ht="13" x14ac:dyDescent="0.3">
      <c r="A50" s="162" t="s">
        <v>627</v>
      </c>
      <c r="B50" s="71">
        <f>SUM(B25:B49)</f>
        <v>4179</v>
      </c>
      <c r="C50" s="40">
        <f>B50/37020</f>
        <v>0.11288492706645056</v>
      </c>
      <c r="D50" s="71">
        <f>SUM(D25:D49)</f>
        <v>2771</v>
      </c>
      <c r="E50" s="41">
        <f>D50/32027</f>
        <v>8.652074811877479E-2</v>
      </c>
      <c r="F50" s="77">
        <f>SUM(F25:F49)</f>
        <v>19397</v>
      </c>
      <c r="G50" s="42">
        <f>F50/177889</f>
        <v>0.10903990690824053</v>
      </c>
      <c r="H50" s="71">
        <f>SUM(H25:H49)</f>
        <v>18213</v>
      </c>
      <c r="I50" s="41">
        <f>H50/169835</f>
        <v>0.10723937939765066</v>
      </c>
      <c r="J50" s="37">
        <f>IF(D50=0, "-", IF((B50-D50)/D50&lt;10, (B50-D50)/D50, "&gt;999%"))</f>
        <v>0.50811981234211478</v>
      </c>
      <c r="K50" s="38">
        <f>IF(H50=0, "-", IF((F50-H50)/H50&lt;10, (F50-H50)/H50, "&gt;999%"))</f>
        <v>6.5008510404656009E-2</v>
      </c>
    </row>
    <row r="51" spans="1:11" x14ac:dyDescent="0.25">
      <c r="B51" s="83"/>
      <c r="D51" s="83"/>
      <c r="F51" s="83"/>
      <c r="H51" s="83"/>
    </row>
    <row r="52" spans="1:11" ht="13" x14ac:dyDescent="0.3">
      <c r="A52" s="163" t="s">
        <v>156</v>
      </c>
      <c r="B52" s="61" t="s">
        <v>12</v>
      </c>
      <c r="C52" s="62" t="s">
        <v>13</v>
      </c>
      <c r="D52" s="61" t="s">
        <v>12</v>
      </c>
      <c r="E52" s="63" t="s">
        <v>13</v>
      </c>
      <c r="F52" s="62" t="s">
        <v>12</v>
      </c>
      <c r="G52" s="62" t="s">
        <v>13</v>
      </c>
      <c r="H52" s="61" t="s">
        <v>12</v>
      </c>
      <c r="I52" s="63" t="s">
        <v>13</v>
      </c>
      <c r="J52" s="61"/>
      <c r="K52" s="63"/>
    </row>
    <row r="53" spans="1:11" x14ac:dyDescent="0.25">
      <c r="A53" s="7" t="s">
        <v>382</v>
      </c>
      <c r="B53" s="65">
        <v>7</v>
      </c>
      <c r="C53" s="34">
        <f>IF(B68=0, "-", B53/B68)</f>
        <v>6.8027210884353739E-3</v>
      </c>
      <c r="D53" s="65">
        <v>0</v>
      </c>
      <c r="E53" s="9">
        <f>IF(D68=0, "-", D53/D68)</f>
        <v>0</v>
      </c>
      <c r="F53" s="81">
        <v>10</v>
      </c>
      <c r="G53" s="34">
        <f>IF(F68=0, "-", F53/F68)</f>
        <v>2.1602937999567941E-3</v>
      </c>
      <c r="H53" s="65">
        <v>0</v>
      </c>
      <c r="I53" s="9">
        <f>IF(H68=0, "-", H53/H68)</f>
        <v>0</v>
      </c>
      <c r="J53" s="8" t="str">
        <f t="shared" ref="J53:J66" si="4">IF(D53=0, "-", IF((B53-D53)/D53&lt;10, (B53-D53)/D53, "&gt;999%"))</f>
        <v>-</v>
      </c>
      <c r="K53" s="9" t="str">
        <f t="shared" ref="K53:K66" si="5">IF(H53=0, "-", IF((F53-H53)/H53&lt;10, (F53-H53)/H53, "&gt;999%"))</f>
        <v>-</v>
      </c>
    </row>
    <row r="54" spans="1:11" x14ac:dyDescent="0.25">
      <c r="A54" s="7" t="s">
        <v>383</v>
      </c>
      <c r="B54" s="65">
        <v>42</v>
      </c>
      <c r="C54" s="34">
        <f>IF(B68=0, "-", B54/B68)</f>
        <v>4.0816326530612242E-2</v>
      </c>
      <c r="D54" s="65">
        <v>33</v>
      </c>
      <c r="E54" s="9">
        <f>IF(D68=0, "-", D54/D68)</f>
        <v>3.5218783351120594E-2</v>
      </c>
      <c r="F54" s="81">
        <v>228</v>
      </c>
      <c r="G54" s="34">
        <f>IF(F68=0, "-", F54/F68)</f>
        <v>4.9254698639014903E-2</v>
      </c>
      <c r="H54" s="65">
        <v>99</v>
      </c>
      <c r="I54" s="9">
        <f>IF(H68=0, "-", H54/H68)</f>
        <v>2.4486767252040565E-2</v>
      </c>
      <c r="J54" s="8">
        <f t="shared" si="4"/>
        <v>0.27272727272727271</v>
      </c>
      <c r="K54" s="9">
        <f t="shared" si="5"/>
        <v>1.303030303030303</v>
      </c>
    </row>
    <row r="55" spans="1:11" x14ac:dyDescent="0.25">
      <c r="A55" s="7" t="s">
        <v>384</v>
      </c>
      <c r="B55" s="65">
        <v>205</v>
      </c>
      <c r="C55" s="34">
        <f>IF(B68=0, "-", B55/B68)</f>
        <v>0.19922254616132168</v>
      </c>
      <c r="D55" s="65">
        <v>263</v>
      </c>
      <c r="E55" s="9">
        <f>IF(D68=0, "-", D55/D68)</f>
        <v>0.28068303094983993</v>
      </c>
      <c r="F55" s="81">
        <v>1050</v>
      </c>
      <c r="G55" s="34">
        <f>IF(F68=0, "-", F55/F68)</f>
        <v>0.22683084899546338</v>
      </c>
      <c r="H55" s="65">
        <v>775</v>
      </c>
      <c r="I55" s="9">
        <f>IF(H68=0, "-", H55/H68)</f>
        <v>0.19168933959930745</v>
      </c>
      <c r="J55" s="8">
        <f t="shared" si="4"/>
        <v>-0.22053231939163498</v>
      </c>
      <c r="K55" s="9">
        <f t="shared" si="5"/>
        <v>0.35483870967741937</v>
      </c>
    </row>
    <row r="56" spans="1:11" x14ac:dyDescent="0.25">
      <c r="A56" s="7" t="s">
        <v>385</v>
      </c>
      <c r="B56" s="65">
        <v>223</v>
      </c>
      <c r="C56" s="34">
        <f>IF(B68=0, "-", B56/B68)</f>
        <v>0.21671525753158405</v>
      </c>
      <c r="D56" s="65">
        <v>176</v>
      </c>
      <c r="E56" s="9">
        <f>IF(D68=0, "-", D56/D68)</f>
        <v>0.18783351120597652</v>
      </c>
      <c r="F56" s="81">
        <v>403</v>
      </c>
      <c r="G56" s="34">
        <f>IF(F68=0, "-", F56/F68)</f>
        <v>8.7059840138258807E-2</v>
      </c>
      <c r="H56" s="65">
        <v>581</v>
      </c>
      <c r="I56" s="9">
        <f>IF(H68=0, "-", H56/H68)</f>
        <v>0.14370516942864209</v>
      </c>
      <c r="J56" s="8">
        <f t="shared" si="4"/>
        <v>0.26704545454545453</v>
      </c>
      <c r="K56" s="9">
        <f t="shared" si="5"/>
        <v>-0.30636833046471601</v>
      </c>
    </row>
    <row r="57" spans="1:11" x14ac:dyDescent="0.25">
      <c r="A57" s="7" t="s">
        <v>386</v>
      </c>
      <c r="B57" s="65">
        <v>6</v>
      </c>
      <c r="C57" s="34">
        <f>IF(B68=0, "-", B57/B68)</f>
        <v>5.8309037900874635E-3</v>
      </c>
      <c r="D57" s="65">
        <v>17</v>
      </c>
      <c r="E57" s="9">
        <f>IF(D68=0, "-", D57/D68)</f>
        <v>1.8143009605122731E-2</v>
      </c>
      <c r="F57" s="81">
        <v>67</v>
      </c>
      <c r="G57" s="34">
        <f>IF(F68=0, "-", F57/F68)</f>
        <v>1.447396845971052E-2</v>
      </c>
      <c r="H57" s="65">
        <v>94</v>
      </c>
      <c r="I57" s="9">
        <f>IF(H68=0, "-", H57/H68)</f>
        <v>2.3250061835270838E-2</v>
      </c>
      <c r="J57" s="8">
        <f t="shared" si="4"/>
        <v>-0.6470588235294118</v>
      </c>
      <c r="K57" s="9">
        <f t="shared" si="5"/>
        <v>-0.28723404255319152</v>
      </c>
    </row>
    <row r="58" spans="1:11" x14ac:dyDescent="0.25">
      <c r="A58" s="7" t="s">
        <v>387</v>
      </c>
      <c r="B58" s="65">
        <v>6</v>
      </c>
      <c r="C58" s="34">
        <f>IF(B68=0, "-", B58/B68)</f>
        <v>5.8309037900874635E-3</v>
      </c>
      <c r="D58" s="65">
        <v>9</v>
      </c>
      <c r="E58" s="9">
        <f>IF(D68=0, "-", D58/D68)</f>
        <v>9.6051227321237997E-3</v>
      </c>
      <c r="F58" s="81">
        <v>58</v>
      </c>
      <c r="G58" s="34">
        <f>IF(F68=0, "-", F58/F68)</f>
        <v>1.2529704039749406E-2</v>
      </c>
      <c r="H58" s="65">
        <v>9</v>
      </c>
      <c r="I58" s="9">
        <f>IF(H68=0, "-", H58/H68)</f>
        <v>2.226069750185506E-3</v>
      </c>
      <c r="J58" s="8">
        <f t="shared" si="4"/>
        <v>-0.33333333333333331</v>
      </c>
      <c r="K58" s="9">
        <f t="shared" si="5"/>
        <v>5.4444444444444446</v>
      </c>
    </row>
    <row r="59" spans="1:11" x14ac:dyDescent="0.25">
      <c r="A59" s="7" t="s">
        <v>388</v>
      </c>
      <c r="B59" s="65">
        <v>0</v>
      </c>
      <c r="C59" s="34">
        <f>IF(B68=0, "-", B59/B68)</f>
        <v>0</v>
      </c>
      <c r="D59" s="65">
        <v>4</v>
      </c>
      <c r="E59" s="9">
        <f>IF(D68=0, "-", D59/D68)</f>
        <v>4.2689434364994666E-3</v>
      </c>
      <c r="F59" s="81">
        <v>2</v>
      </c>
      <c r="G59" s="34">
        <f>IF(F68=0, "-", F59/F68)</f>
        <v>4.3205875999135883E-4</v>
      </c>
      <c r="H59" s="65">
        <v>55</v>
      </c>
      <c r="I59" s="9">
        <f>IF(H68=0, "-", H59/H68)</f>
        <v>1.360375958446698E-2</v>
      </c>
      <c r="J59" s="8">
        <f t="shared" si="4"/>
        <v>-1</v>
      </c>
      <c r="K59" s="9">
        <f t="shared" si="5"/>
        <v>-0.96363636363636362</v>
      </c>
    </row>
    <row r="60" spans="1:11" x14ac:dyDescent="0.25">
      <c r="A60" s="7" t="s">
        <v>389</v>
      </c>
      <c r="B60" s="65">
        <v>86</v>
      </c>
      <c r="C60" s="34">
        <f>IF(B68=0, "-", B60/B68)</f>
        <v>8.3576287657920315E-2</v>
      </c>
      <c r="D60" s="65">
        <v>11</v>
      </c>
      <c r="E60" s="9">
        <f>IF(D68=0, "-", D60/D68)</f>
        <v>1.1739594450373533E-2</v>
      </c>
      <c r="F60" s="81">
        <v>295</v>
      </c>
      <c r="G60" s="34">
        <f>IF(F68=0, "-", F60/F68)</f>
        <v>6.3728667098725433E-2</v>
      </c>
      <c r="H60" s="65">
        <v>305</v>
      </c>
      <c r="I60" s="9">
        <f>IF(H68=0, "-", H60/H68)</f>
        <v>7.5439030422953246E-2</v>
      </c>
      <c r="J60" s="8">
        <f t="shared" si="4"/>
        <v>6.8181818181818183</v>
      </c>
      <c r="K60" s="9">
        <f t="shared" si="5"/>
        <v>-3.2786885245901641E-2</v>
      </c>
    </row>
    <row r="61" spans="1:11" x14ac:dyDescent="0.25">
      <c r="A61" s="7" t="s">
        <v>390</v>
      </c>
      <c r="B61" s="65">
        <v>77</v>
      </c>
      <c r="C61" s="34">
        <f>IF(B68=0, "-", B61/B68)</f>
        <v>7.4829931972789115E-2</v>
      </c>
      <c r="D61" s="65">
        <v>45</v>
      </c>
      <c r="E61" s="9">
        <f>IF(D68=0, "-", D61/D68)</f>
        <v>4.8025613660618999E-2</v>
      </c>
      <c r="F61" s="81">
        <v>488</v>
      </c>
      <c r="G61" s="34">
        <f>IF(F68=0, "-", F61/F68)</f>
        <v>0.10542233743789155</v>
      </c>
      <c r="H61" s="65">
        <v>243</v>
      </c>
      <c r="I61" s="9">
        <f>IF(H68=0, "-", H61/H68)</f>
        <v>6.0103883255008657E-2</v>
      </c>
      <c r="J61" s="8">
        <f t="shared" si="4"/>
        <v>0.71111111111111114</v>
      </c>
      <c r="K61" s="9">
        <f t="shared" si="5"/>
        <v>1.0082304526748971</v>
      </c>
    </row>
    <row r="62" spans="1:11" x14ac:dyDescent="0.25">
      <c r="A62" s="7" t="s">
        <v>391</v>
      </c>
      <c r="B62" s="65">
        <v>32</v>
      </c>
      <c r="C62" s="34">
        <f>IF(B68=0, "-", B62/B68)</f>
        <v>3.1098153547133137E-2</v>
      </c>
      <c r="D62" s="65">
        <v>5</v>
      </c>
      <c r="E62" s="9">
        <f>IF(D68=0, "-", D62/D68)</f>
        <v>5.3361792956243331E-3</v>
      </c>
      <c r="F62" s="81">
        <v>94</v>
      </c>
      <c r="G62" s="34">
        <f>IF(F68=0, "-", F62/F68)</f>
        <v>2.0306761719593863E-2</v>
      </c>
      <c r="H62" s="65">
        <v>124</v>
      </c>
      <c r="I62" s="9">
        <f>IF(H68=0, "-", H62/H68)</f>
        <v>3.0670294335889192E-2</v>
      </c>
      <c r="J62" s="8">
        <f t="shared" si="4"/>
        <v>5.4</v>
      </c>
      <c r="K62" s="9">
        <f t="shared" si="5"/>
        <v>-0.24193548387096775</v>
      </c>
    </row>
    <row r="63" spans="1:11" x14ac:dyDescent="0.25">
      <c r="A63" s="7" t="s">
        <v>392</v>
      </c>
      <c r="B63" s="65">
        <v>56</v>
      </c>
      <c r="C63" s="34">
        <f>IF(B68=0, "-", B63/B68)</f>
        <v>5.4421768707482991E-2</v>
      </c>
      <c r="D63" s="65">
        <v>166</v>
      </c>
      <c r="E63" s="9">
        <f>IF(D68=0, "-", D63/D68)</f>
        <v>0.17716115261472787</v>
      </c>
      <c r="F63" s="81">
        <v>279</v>
      </c>
      <c r="G63" s="34">
        <f>IF(F68=0, "-", F63/F68)</f>
        <v>6.0272197018794556E-2</v>
      </c>
      <c r="H63" s="65">
        <v>574</v>
      </c>
      <c r="I63" s="9">
        <f>IF(H68=0, "-", H63/H68)</f>
        <v>0.14197378184516449</v>
      </c>
      <c r="J63" s="8">
        <f t="shared" si="4"/>
        <v>-0.66265060240963858</v>
      </c>
      <c r="K63" s="9">
        <f t="shared" si="5"/>
        <v>-0.51393728222996515</v>
      </c>
    </row>
    <row r="64" spans="1:11" x14ac:dyDescent="0.25">
      <c r="A64" s="7" t="s">
        <v>393</v>
      </c>
      <c r="B64" s="65">
        <v>65</v>
      </c>
      <c r="C64" s="34">
        <f>IF(B68=0, "-", B64/B68)</f>
        <v>6.3168124392614183E-2</v>
      </c>
      <c r="D64" s="65">
        <v>31</v>
      </c>
      <c r="E64" s="9">
        <f>IF(D68=0, "-", D64/D68)</f>
        <v>3.3084311632870865E-2</v>
      </c>
      <c r="F64" s="81">
        <v>340</v>
      </c>
      <c r="G64" s="34">
        <f>IF(F68=0, "-", F64/F68)</f>
        <v>7.3449989198531004E-2</v>
      </c>
      <c r="H64" s="65">
        <v>169</v>
      </c>
      <c r="I64" s="9">
        <f>IF(H68=0, "-", H64/H68)</f>
        <v>4.1800643086816719E-2</v>
      </c>
      <c r="J64" s="8">
        <f t="shared" si="4"/>
        <v>1.096774193548387</v>
      </c>
      <c r="K64" s="9">
        <f t="shared" si="5"/>
        <v>1.0118343195266273</v>
      </c>
    </row>
    <row r="65" spans="1:11" x14ac:dyDescent="0.25">
      <c r="A65" s="7" t="s">
        <v>394</v>
      </c>
      <c r="B65" s="65">
        <v>28</v>
      </c>
      <c r="C65" s="34">
        <f>IF(B68=0, "-", B65/B68)</f>
        <v>2.7210884353741496E-2</v>
      </c>
      <c r="D65" s="65">
        <v>0</v>
      </c>
      <c r="E65" s="9">
        <f>IF(D68=0, "-", D65/D68)</f>
        <v>0</v>
      </c>
      <c r="F65" s="81">
        <v>188</v>
      </c>
      <c r="G65" s="34">
        <f>IF(F68=0, "-", F65/F68)</f>
        <v>4.0613523439187726E-2</v>
      </c>
      <c r="H65" s="65">
        <v>0</v>
      </c>
      <c r="I65" s="9">
        <f>IF(H68=0, "-", H65/H68)</f>
        <v>0</v>
      </c>
      <c r="J65" s="8" t="str">
        <f t="shared" si="4"/>
        <v>-</v>
      </c>
      <c r="K65" s="9" t="str">
        <f t="shared" si="5"/>
        <v>-</v>
      </c>
    </row>
    <row r="66" spans="1:11" x14ac:dyDescent="0.25">
      <c r="A66" s="7" t="s">
        <v>395</v>
      </c>
      <c r="B66" s="65">
        <v>196</v>
      </c>
      <c r="C66" s="34">
        <f>IF(B68=0, "-", B66/B68)</f>
        <v>0.19047619047619047</v>
      </c>
      <c r="D66" s="65">
        <v>177</v>
      </c>
      <c r="E66" s="9">
        <f>IF(D68=0, "-", D66/D68)</f>
        <v>0.18890074706510138</v>
      </c>
      <c r="F66" s="81">
        <v>1127</v>
      </c>
      <c r="G66" s="34">
        <f>IF(F68=0, "-", F66/F68)</f>
        <v>0.24346511125513071</v>
      </c>
      <c r="H66" s="65">
        <v>1015</v>
      </c>
      <c r="I66" s="9">
        <f>IF(H68=0, "-", H66/H68)</f>
        <v>0.25105119960425426</v>
      </c>
      <c r="J66" s="8">
        <f t="shared" si="4"/>
        <v>0.10734463276836158</v>
      </c>
      <c r="K66" s="9">
        <f t="shared" si="5"/>
        <v>0.1103448275862069</v>
      </c>
    </row>
    <row r="67" spans="1:11" x14ac:dyDescent="0.25">
      <c r="A67" s="2"/>
      <c r="B67" s="68"/>
      <c r="C67" s="33"/>
      <c r="D67" s="68"/>
      <c r="E67" s="6"/>
      <c r="F67" s="82"/>
      <c r="G67" s="33"/>
      <c r="H67" s="68"/>
      <c r="I67" s="6"/>
      <c r="J67" s="5"/>
      <c r="K67" s="6"/>
    </row>
    <row r="68" spans="1:11" s="43" customFormat="1" ht="13" x14ac:dyDescent="0.3">
      <c r="A68" s="162" t="s">
        <v>626</v>
      </c>
      <c r="B68" s="71">
        <f>SUM(B53:B67)</f>
        <v>1029</v>
      </c>
      <c r="C68" s="40">
        <f>B68/37020</f>
        <v>2.7795786061588331E-2</v>
      </c>
      <c r="D68" s="71">
        <f>SUM(D53:D67)</f>
        <v>937</v>
      </c>
      <c r="E68" s="41">
        <f>D68/32027</f>
        <v>2.9256564773472382E-2</v>
      </c>
      <c r="F68" s="77">
        <f>SUM(F53:F67)</f>
        <v>4629</v>
      </c>
      <c r="G68" s="42">
        <f>F68/177889</f>
        <v>2.6021845083169841E-2</v>
      </c>
      <c r="H68" s="71">
        <f>SUM(H53:H67)</f>
        <v>4043</v>
      </c>
      <c r="I68" s="41">
        <f>H68/169835</f>
        <v>2.3805458238878911E-2</v>
      </c>
      <c r="J68" s="37">
        <f>IF(D68=0, "-", IF((B68-D68)/D68&lt;10, (B68-D68)/D68, "&gt;999%"))</f>
        <v>9.818569903948772E-2</v>
      </c>
      <c r="K68" s="38">
        <f>IF(H68=0, "-", IF((F68-H68)/H68&lt;10, (F68-H68)/H68, "&gt;999%"))</f>
        <v>0.14494187484541182</v>
      </c>
    </row>
    <row r="69" spans="1:11" x14ac:dyDescent="0.25">
      <c r="B69" s="83"/>
      <c r="D69" s="83"/>
      <c r="F69" s="83"/>
      <c r="H69" s="83"/>
    </row>
    <row r="70" spans="1:11" s="43" customFormat="1" ht="13" x14ac:dyDescent="0.3">
      <c r="A70" s="162" t="s">
        <v>625</v>
      </c>
      <c r="B70" s="71">
        <v>5208</v>
      </c>
      <c r="C70" s="40">
        <f>B70/37020</f>
        <v>0.1406807131280389</v>
      </c>
      <c r="D70" s="71">
        <v>3708</v>
      </c>
      <c r="E70" s="41">
        <f>D70/32027</f>
        <v>0.11577731289224717</v>
      </c>
      <c r="F70" s="77">
        <v>24026</v>
      </c>
      <c r="G70" s="42">
        <f>F70/177889</f>
        <v>0.13506175199141038</v>
      </c>
      <c r="H70" s="71">
        <v>22256</v>
      </c>
      <c r="I70" s="41">
        <f>H70/169835</f>
        <v>0.13104483763652958</v>
      </c>
      <c r="J70" s="37">
        <f>IF(D70=0, "-", IF((B70-D70)/D70&lt;10, (B70-D70)/D70, "&gt;999%"))</f>
        <v>0.4045307443365696</v>
      </c>
      <c r="K70" s="38">
        <f>IF(H70=0, "-", IF((F70-H70)/H70&lt;10, (F70-H70)/H70, "&gt;999%"))</f>
        <v>7.9529115744069012E-2</v>
      </c>
    </row>
    <row r="71" spans="1:11" x14ac:dyDescent="0.25">
      <c r="B71" s="83"/>
      <c r="D71" s="83"/>
      <c r="F71" s="83"/>
      <c r="H71" s="83"/>
    </row>
    <row r="72" spans="1:11" ht="15.5" x14ac:dyDescent="0.35">
      <c r="A72" s="164" t="s">
        <v>125</v>
      </c>
      <c r="B72" s="196" t="s">
        <v>1</v>
      </c>
      <c r="C72" s="200"/>
      <c r="D72" s="200"/>
      <c r="E72" s="197"/>
      <c r="F72" s="196" t="s">
        <v>14</v>
      </c>
      <c r="G72" s="200"/>
      <c r="H72" s="200"/>
      <c r="I72" s="197"/>
      <c r="J72" s="196" t="s">
        <v>15</v>
      </c>
      <c r="K72" s="197"/>
    </row>
    <row r="73" spans="1:11" ht="13" x14ac:dyDescent="0.3">
      <c r="A73" s="22"/>
      <c r="B73" s="196">
        <f>VALUE(RIGHT($B$2, 4))</f>
        <v>2023</v>
      </c>
      <c r="C73" s="197"/>
      <c r="D73" s="196">
        <f>B73-1</f>
        <v>2022</v>
      </c>
      <c r="E73" s="204"/>
      <c r="F73" s="196">
        <f>B73</f>
        <v>2023</v>
      </c>
      <c r="G73" s="204"/>
      <c r="H73" s="196">
        <f>D73</f>
        <v>2022</v>
      </c>
      <c r="I73" s="204"/>
      <c r="J73" s="140" t="s">
        <v>4</v>
      </c>
      <c r="K73" s="141" t="s">
        <v>2</v>
      </c>
    </row>
    <row r="74" spans="1:11" ht="13" x14ac:dyDescent="0.3">
      <c r="A74" s="163" t="s">
        <v>157</v>
      </c>
      <c r="B74" s="61" t="s">
        <v>12</v>
      </c>
      <c r="C74" s="62" t="s">
        <v>13</v>
      </c>
      <c r="D74" s="61" t="s">
        <v>12</v>
      </c>
      <c r="E74" s="63" t="s">
        <v>13</v>
      </c>
      <c r="F74" s="62" t="s">
        <v>12</v>
      </c>
      <c r="G74" s="62" t="s">
        <v>13</v>
      </c>
      <c r="H74" s="61" t="s">
        <v>12</v>
      </c>
      <c r="I74" s="63" t="s">
        <v>13</v>
      </c>
      <c r="J74" s="61"/>
      <c r="K74" s="63"/>
    </row>
    <row r="75" spans="1:11" x14ac:dyDescent="0.25">
      <c r="A75" s="7" t="s">
        <v>396</v>
      </c>
      <c r="B75" s="65">
        <v>291</v>
      </c>
      <c r="C75" s="34">
        <f>IF(B99=0, "-", B75/B99)</f>
        <v>5.1696571327056316E-2</v>
      </c>
      <c r="D75" s="65">
        <v>0</v>
      </c>
      <c r="E75" s="9">
        <f>IF(D99=0, "-", D75/D99)</f>
        <v>0</v>
      </c>
      <c r="F75" s="81">
        <v>1762</v>
      </c>
      <c r="G75" s="34">
        <f>IF(F99=0, "-", F75/F99)</f>
        <v>5.846245728126348E-2</v>
      </c>
      <c r="H75" s="65">
        <v>0</v>
      </c>
      <c r="I75" s="9">
        <f>IF(H99=0, "-", H75/H99)</f>
        <v>0</v>
      </c>
      <c r="J75" s="8" t="str">
        <f t="shared" ref="J75:J97" si="6">IF(D75=0, "-", IF((B75-D75)/D75&lt;10, (B75-D75)/D75, "&gt;999%"))</f>
        <v>-</v>
      </c>
      <c r="K75" s="9" t="str">
        <f t="shared" ref="K75:K97" si="7">IF(H75=0, "-", IF((F75-H75)/H75&lt;10, (F75-H75)/H75, "&gt;999%"))</f>
        <v>-</v>
      </c>
    </row>
    <row r="76" spans="1:11" x14ac:dyDescent="0.25">
      <c r="A76" s="7" t="s">
        <v>397</v>
      </c>
      <c r="B76" s="65">
        <v>2</v>
      </c>
      <c r="C76" s="34">
        <f>IF(B99=0, "-", B76/B99)</f>
        <v>3.5530289571860009E-4</v>
      </c>
      <c r="D76" s="65">
        <v>1</v>
      </c>
      <c r="E76" s="9">
        <f>IF(D99=0, "-", D76/D99)</f>
        <v>1.9700551615445234E-4</v>
      </c>
      <c r="F76" s="81">
        <v>17</v>
      </c>
      <c r="G76" s="34">
        <f>IF(F99=0, "-", F76/F99)</f>
        <v>5.6405322008029461E-4</v>
      </c>
      <c r="H76" s="65">
        <v>14</v>
      </c>
      <c r="I76" s="9">
        <f>IF(H99=0, "-", H76/H99)</f>
        <v>5.0332554377134641E-4</v>
      </c>
      <c r="J76" s="8">
        <f t="shared" si="6"/>
        <v>1</v>
      </c>
      <c r="K76" s="9">
        <f t="shared" si="7"/>
        <v>0.21428571428571427</v>
      </c>
    </row>
    <row r="77" spans="1:11" x14ac:dyDescent="0.25">
      <c r="A77" s="7" t="s">
        <v>398</v>
      </c>
      <c r="B77" s="65">
        <v>77</v>
      </c>
      <c r="C77" s="34">
        <f>IF(B99=0, "-", B77/B99)</f>
        <v>1.3679161485166104E-2</v>
      </c>
      <c r="D77" s="65">
        <v>0</v>
      </c>
      <c r="E77" s="9">
        <f>IF(D99=0, "-", D77/D99)</f>
        <v>0</v>
      </c>
      <c r="F77" s="81">
        <v>249</v>
      </c>
      <c r="G77" s="34">
        <f>IF(F99=0, "-", F77/F99)</f>
        <v>8.2617206941172569E-3</v>
      </c>
      <c r="H77" s="65">
        <v>0</v>
      </c>
      <c r="I77" s="9">
        <f>IF(H99=0, "-", H77/H99)</f>
        <v>0</v>
      </c>
      <c r="J77" s="8" t="str">
        <f t="shared" si="6"/>
        <v>-</v>
      </c>
      <c r="K77" s="9" t="str">
        <f t="shared" si="7"/>
        <v>-</v>
      </c>
    </row>
    <row r="78" spans="1:11" x14ac:dyDescent="0.25">
      <c r="A78" s="7" t="s">
        <v>399</v>
      </c>
      <c r="B78" s="65">
        <v>105</v>
      </c>
      <c r="C78" s="34">
        <f>IF(B99=0, "-", B78/B99)</f>
        <v>1.8653402025226504E-2</v>
      </c>
      <c r="D78" s="65">
        <v>88</v>
      </c>
      <c r="E78" s="9">
        <f>IF(D99=0, "-", D78/D99)</f>
        <v>1.7336485421591805E-2</v>
      </c>
      <c r="F78" s="81">
        <v>326</v>
      </c>
      <c r="G78" s="34">
        <f>IF(F99=0, "-", F78/F99)</f>
        <v>1.0816549985069179E-2</v>
      </c>
      <c r="H78" s="65">
        <v>210</v>
      </c>
      <c r="I78" s="9">
        <f>IF(H99=0, "-", H78/H99)</f>
        <v>7.5498831565701963E-3</v>
      </c>
      <c r="J78" s="8">
        <f t="shared" si="6"/>
        <v>0.19318181818181818</v>
      </c>
      <c r="K78" s="9">
        <f t="shared" si="7"/>
        <v>0.55238095238095242</v>
      </c>
    </row>
    <row r="79" spans="1:11" x14ac:dyDescent="0.25">
      <c r="A79" s="7" t="s">
        <v>400</v>
      </c>
      <c r="B79" s="65">
        <v>223</v>
      </c>
      <c r="C79" s="34">
        <f>IF(B99=0, "-", B79/B99)</f>
        <v>3.9616272872623912E-2</v>
      </c>
      <c r="D79" s="65">
        <v>128</v>
      </c>
      <c r="E79" s="9">
        <f>IF(D99=0, "-", D79/D99)</f>
        <v>2.5216706067769899E-2</v>
      </c>
      <c r="F79" s="81">
        <v>1169</v>
      </c>
      <c r="G79" s="34">
        <f>IF(F99=0, "-", F79/F99)</f>
        <v>3.8786953780815557E-2</v>
      </c>
      <c r="H79" s="65">
        <v>708</v>
      </c>
      <c r="I79" s="9">
        <f>IF(H99=0, "-", H79/H99)</f>
        <v>2.5453891785008089E-2</v>
      </c>
      <c r="J79" s="8">
        <f t="shared" si="6"/>
        <v>0.7421875</v>
      </c>
      <c r="K79" s="9">
        <f t="shared" si="7"/>
        <v>0.65112994350282483</v>
      </c>
    </row>
    <row r="80" spans="1:11" x14ac:dyDescent="0.25">
      <c r="A80" s="7" t="s">
        <v>401</v>
      </c>
      <c r="B80" s="65">
        <v>106</v>
      </c>
      <c r="C80" s="34">
        <f>IF(B99=0, "-", B80/B99)</f>
        <v>1.8831053473085807E-2</v>
      </c>
      <c r="D80" s="65">
        <v>0</v>
      </c>
      <c r="E80" s="9">
        <f>IF(D99=0, "-", D80/D99)</f>
        <v>0</v>
      </c>
      <c r="F80" s="81">
        <v>516</v>
      </c>
      <c r="G80" s="34">
        <f>IF(F99=0, "-", F80/F99)</f>
        <v>1.7120674209496003E-2</v>
      </c>
      <c r="H80" s="65">
        <v>0</v>
      </c>
      <c r="I80" s="9">
        <f>IF(H99=0, "-", H80/H99)</f>
        <v>0</v>
      </c>
      <c r="J80" s="8" t="str">
        <f t="shared" si="6"/>
        <v>-</v>
      </c>
      <c r="K80" s="9" t="str">
        <f t="shared" si="7"/>
        <v>-</v>
      </c>
    </row>
    <row r="81" spans="1:11" x14ac:dyDescent="0.25">
      <c r="A81" s="7" t="s">
        <v>402</v>
      </c>
      <c r="B81" s="65">
        <v>206</v>
      </c>
      <c r="C81" s="34">
        <f>IF(B99=0, "-", B81/B99)</f>
        <v>3.6596198259015812E-2</v>
      </c>
      <c r="D81" s="65">
        <v>234</v>
      </c>
      <c r="E81" s="9">
        <f>IF(D99=0, "-", D81/D99)</f>
        <v>4.6099290780141841E-2</v>
      </c>
      <c r="F81" s="81">
        <v>1321</v>
      </c>
      <c r="G81" s="34">
        <f>IF(F99=0, "-", F81/F99)</f>
        <v>4.3830253160357012E-2</v>
      </c>
      <c r="H81" s="65">
        <v>1188</v>
      </c>
      <c r="I81" s="9">
        <f>IF(H99=0, "-", H81/H99)</f>
        <v>4.2710767571454249E-2</v>
      </c>
      <c r="J81" s="8">
        <f t="shared" si="6"/>
        <v>-0.11965811965811966</v>
      </c>
      <c r="K81" s="9">
        <f t="shared" si="7"/>
        <v>0.11195286195286196</v>
      </c>
    </row>
    <row r="82" spans="1:11" x14ac:dyDescent="0.25">
      <c r="A82" s="7" t="s">
        <v>403</v>
      </c>
      <c r="B82" s="65">
        <v>16</v>
      </c>
      <c r="C82" s="34">
        <f>IF(B99=0, "-", B82/B99)</f>
        <v>2.8424231657488007E-3</v>
      </c>
      <c r="D82" s="65">
        <v>0</v>
      </c>
      <c r="E82" s="9">
        <f>IF(D99=0, "-", D82/D99)</f>
        <v>0</v>
      </c>
      <c r="F82" s="81">
        <v>19</v>
      </c>
      <c r="G82" s="34">
        <f>IF(F99=0, "-", F82/F99)</f>
        <v>6.3041242244268219E-4</v>
      </c>
      <c r="H82" s="65">
        <v>0</v>
      </c>
      <c r="I82" s="9">
        <f>IF(H99=0, "-", H82/H99)</f>
        <v>0</v>
      </c>
      <c r="J82" s="8" t="str">
        <f t="shared" si="6"/>
        <v>-</v>
      </c>
      <c r="K82" s="9" t="str">
        <f t="shared" si="7"/>
        <v>-</v>
      </c>
    </row>
    <row r="83" spans="1:11" x14ac:dyDescent="0.25">
      <c r="A83" s="7" t="s">
        <v>404</v>
      </c>
      <c r="B83" s="65">
        <v>693</v>
      </c>
      <c r="C83" s="34">
        <f>IF(B99=0, "-", B83/B99)</f>
        <v>0.12311245336649494</v>
      </c>
      <c r="D83" s="65">
        <v>818</v>
      </c>
      <c r="E83" s="9">
        <f>IF(D99=0, "-", D83/D99)</f>
        <v>0.16115051221434201</v>
      </c>
      <c r="F83" s="81">
        <v>3189</v>
      </c>
      <c r="G83" s="34">
        <f>IF(F99=0, "-", F83/F99)</f>
        <v>0.10580974816682703</v>
      </c>
      <c r="H83" s="65">
        <v>2424</v>
      </c>
      <c r="I83" s="9">
        <f>IF(H99=0, "-", H83/H99)</f>
        <v>8.7147222721553119E-2</v>
      </c>
      <c r="J83" s="8">
        <f t="shared" si="6"/>
        <v>-0.1528117359413203</v>
      </c>
      <c r="K83" s="9">
        <f t="shared" si="7"/>
        <v>0.3155940594059406</v>
      </c>
    </row>
    <row r="84" spans="1:11" x14ac:dyDescent="0.25">
      <c r="A84" s="7" t="s">
        <v>405</v>
      </c>
      <c r="B84" s="65">
        <v>0</v>
      </c>
      <c r="C84" s="34">
        <f>IF(B99=0, "-", B84/B99)</f>
        <v>0</v>
      </c>
      <c r="D84" s="65">
        <v>15</v>
      </c>
      <c r="E84" s="9">
        <f>IF(D99=0, "-", D84/D99)</f>
        <v>2.9550827423167848E-3</v>
      </c>
      <c r="F84" s="81">
        <v>1</v>
      </c>
      <c r="G84" s="34">
        <f>IF(F99=0, "-", F84/F99)</f>
        <v>3.3179601181193804E-5</v>
      </c>
      <c r="H84" s="65">
        <v>48</v>
      </c>
      <c r="I84" s="9">
        <f>IF(H99=0, "-", H84/H99)</f>
        <v>1.7256875786446162E-3</v>
      </c>
      <c r="J84" s="8">
        <f t="shared" si="6"/>
        <v>-1</v>
      </c>
      <c r="K84" s="9">
        <f t="shared" si="7"/>
        <v>-0.97916666666666663</v>
      </c>
    </row>
    <row r="85" spans="1:11" x14ac:dyDescent="0.25">
      <c r="A85" s="7" t="s">
        <v>406</v>
      </c>
      <c r="B85" s="65">
        <v>485</v>
      </c>
      <c r="C85" s="34">
        <f>IF(B99=0, "-", B85/B99)</f>
        <v>8.6160952211760525E-2</v>
      </c>
      <c r="D85" s="65">
        <v>614</v>
      </c>
      <c r="E85" s="9">
        <f>IF(D99=0, "-", D85/D99)</f>
        <v>0.12096138691883372</v>
      </c>
      <c r="F85" s="81">
        <v>2328</v>
      </c>
      <c r="G85" s="34">
        <f>IF(F99=0, "-", F85/F99)</f>
        <v>7.7242111549819165E-2</v>
      </c>
      <c r="H85" s="65">
        <v>2910</v>
      </c>
      <c r="I85" s="9">
        <f>IF(H99=0, "-", H85/H99)</f>
        <v>0.10461980945532985</v>
      </c>
      <c r="J85" s="8">
        <f t="shared" si="6"/>
        <v>-0.21009771986970685</v>
      </c>
      <c r="K85" s="9">
        <f t="shared" si="7"/>
        <v>-0.2</v>
      </c>
    </row>
    <row r="86" spans="1:11" x14ac:dyDescent="0.25">
      <c r="A86" s="7" t="s">
        <v>407</v>
      </c>
      <c r="B86" s="65">
        <v>511</v>
      </c>
      <c r="C86" s="34">
        <f>IF(B99=0, "-", B86/B99)</f>
        <v>9.077988985610233E-2</v>
      </c>
      <c r="D86" s="65">
        <v>438</v>
      </c>
      <c r="E86" s="9">
        <f>IF(D99=0, "-", D86/D99)</f>
        <v>8.6288416075650118E-2</v>
      </c>
      <c r="F86" s="81">
        <v>3284</v>
      </c>
      <c r="G86" s="34">
        <f>IF(F99=0, "-", F86/F99)</f>
        <v>0.10896181027904045</v>
      </c>
      <c r="H86" s="65">
        <v>4503</v>
      </c>
      <c r="I86" s="9">
        <f>IF(H99=0, "-", H86/H99)</f>
        <v>0.16189106597159805</v>
      </c>
      <c r="J86" s="8">
        <f t="shared" si="6"/>
        <v>0.16666666666666666</v>
      </c>
      <c r="K86" s="9">
        <f t="shared" si="7"/>
        <v>-0.27070841661114814</v>
      </c>
    </row>
    <row r="87" spans="1:11" x14ac:dyDescent="0.25">
      <c r="A87" s="7" t="s">
        <v>408</v>
      </c>
      <c r="B87" s="65">
        <v>218</v>
      </c>
      <c r="C87" s="34">
        <f>IF(B99=0, "-", B87/B99)</f>
        <v>3.8728015633327409E-2</v>
      </c>
      <c r="D87" s="65">
        <v>648</v>
      </c>
      <c r="E87" s="9">
        <f>IF(D99=0, "-", D87/D99)</f>
        <v>0.1276595744680851</v>
      </c>
      <c r="F87" s="81">
        <v>1357</v>
      </c>
      <c r="G87" s="34">
        <f>IF(F99=0, "-", F87/F99)</f>
        <v>4.502471880287999E-2</v>
      </c>
      <c r="H87" s="65">
        <v>1879</v>
      </c>
      <c r="I87" s="9">
        <f>IF(H99=0, "-", H87/H99)</f>
        <v>6.755347833902571E-2</v>
      </c>
      <c r="J87" s="8">
        <f t="shared" si="6"/>
        <v>-0.6635802469135802</v>
      </c>
      <c r="K87" s="9">
        <f t="shared" si="7"/>
        <v>-0.27780734433209153</v>
      </c>
    </row>
    <row r="88" spans="1:11" x14ac:dyDescent="0.25">
      <c r="A88" s="7" t="s">
        <v>409</v>
      </c>
      <c r="B88" s="65">
        <v>520</v>
      </c>
      <c r="C88" s="34">
        <f>IF(B99=0, "-", B88/B99)</f>
        <v>9.237875288683603E-2</v>
      </c>
      <c r="D88" s="65">
        <v>574</v>
      </c>
      <c r="E88" s="9">
        <f>IF(D99=0, "-", D88/D99)</f>
        <v>0.11308116627265563</v>
      </c>
      <c r="F88" s="81">
        <v>3217</v>
      </c>
      <c r="G88" s="34">
        <f>IF(F99=0, "-", F88/F99)</f>
        <v>0.10673877699990046</v>
      </c>
      <c r="H88" s="65">
        <v>2734</v>
      </c>
      <c r="I88" s="9">
        <f>IF(H99=0, "-", H88/H99)</f>
        <v>9.8292288333632932E-2</v>
      </c>
      <c r="J88" s="8">
        <f t="shared" si="6"/>
        <v>-9.4076655052264813E-2</v>
      </c>
      <c r="K88" s="9">
        <f t="shared" si="7"/>
        <v>0.17666422823701536</v>
      </c>
    </row>
    <row r="89" spans="1:11" x14ac:dyDescent="0.25">
      <c r="A89" s="7" t="s">
        <v>410</v>
      </c>
      <c r="B89" s="65">
        <v>254</v>
      </c>
      <c r="C89" s="34">
        <f>IF(B99=0, "-", B89/B99)</f>
        <v>4.5123467756262213E-2</v>
      </c>
      <c r="D89" s="65">
        <v>117</v>
      </c>
      <c r="E89" s="9">
        <f>IF(D99=0, "-", D89/D99)</f>
        <v>2.3049645390070921E-2</v>
      </c>
      <c r="F89" s="81">
        <v>1553</v>
      </c>
      <c r="G89" s="34">
        <f>IF(F99=0, "-", F89/F99)</f>
        <v>5.1527920634393973E-2</v>
      </c>
      <c r="H89" s="65">
        <v>1119</v>
      </c>
      <c r="I89" s="9">
        <f>IF(H99=0, "-", H89/H99)</f>
        <v>4.0230091677152614E-2</v>
      </c>
      <c r="J89" s="8">
        <f t="shared" si="6"/>
        <v>1.170940170940171</v>
      </c>
      <c r="K89" s="9">
        <f t="shared" si="7"/>
        <v>0.38784629133154602</v>
      </c>
    </row>
    <row r="90" spans="1:11" x14ac:dyDescent="0.25">
      <c r="A90" s="7" t="s">
        <v>411</v>
      </c>
      <c r="B90" s="65">
        <v>36</v>
      </c>
      <c r="C90" s="34">
        <f>IF(B99=0, "-", B90/B99)</f>
        <v>6.3954521229348023E-3</v>
      </c>
      <c r="D90" s="65">
        <v>9</v>
      </c>
      <c r="E90" s="9">
        <f>IF(D99=0, "-", D90/D99)</f>
        <v>1.7730496453900709E-3</v>
      </c>
      <c r="F90" s="81">
        <v>159</v>
      </c>
      <c r="G90" s="34">
        <f>IF(F99=0, "-", F90/F99)</f>
        <v>5.2755565878098145E-3</v>
      </c>
      <c r="H90" s="65">
        <v>83</v>
      </c>
      <c r="I90" s="9">
        <f>IF(H99=0, "-", H90/H99)</f>
        <v>2.9840014380729824E-3</v>
      </c>
      <c r="J90" s="8">
        <f t="shared" si="6"/>
        <v>3</v>
      </c>
      <c r="K90" s="9">
        <f t="shared" si="7"/>
        <v>0.91566265060240959</v>
      </c>
    </row>
    <row r="91" spans="1:11" x14ac:dyDescent="0.25">
      <c r="A91" s="7" t="s">
        <v>412</v>
      </c>
      <c r="B91" s="65">
        <v>6</v>
      </c>
      <c r="C91" s="34">
        <f>IF(B99=0, "-", B91/B99)</f>
        <v>1.0659086871558003E-3</v>
      </c>
      <c r="D91" s="65">
        <v>8</v>
      </c>
      <c r="E91" s="9">
        <f>IF(D99=0, "-", D91/D99)</f>
        <v>1.5760441292356187E-3</v>
      </c>
      <c r="F91" s="81">
        <v>20</v>
      </c>
      <c r="G91" s="34">
        <f>IF(F99=0, "-", F91/F99)</f>
        <v>6.6359202362387603E-4</v>
      </c>
      <c r="H91" s="65">
        <v>33</v>
      </c>
      <c r="I91" s="9">
        <f>IF(H99=0, "-", H91/H99)</f>
        <v>1.1864102103181736E-3</v>
      </c>
      <c r="J91" s="8">
        <f t="shared" si="6"/>
        <v>-0.25</v>
      </c>
      <c r="K91" s="9">
        <f t="shared" si="7"/>
        <v>-0.39393939393939392</v>
      </c>
    </row>
    <row r="92" spans="1:11" x14ac:dyDescent="0.25">
      <c r="A92" s="7" t="s">
        <v>413</v>
      </c>
      <c r="B92" s="65">
        <v>246</v>
      </c>
      <c r="C92" s="34">
        <f>IF(B99=0, "-", B92/B99)</f>
        <v>4.3702256173387813E-2</v>
      </c>
      <c r="D92" s="65">
        <v>67</v>
      </c>
      <c r="E92" s="9">
        <f>IF(D99=0, "-", D92/D99)</f>
        <v>1.3199369582348306E-2</v>
      </c>
      <c r="F92" s="81">
        <v>572</v>
      </c>
      <c r="G92" s="34">
        <f>IF(F99=0, "-", F92/F99)</f>
        <v>1.8978731875642856E-2</v>
      </c>
      <c r="H92" s="65">
        <v>537</v>
      </c>
      <c r="I92" s="9">
        <f>IF(H99=0, "-", H92/H99)</f>
        <v>1.9306129786086645E-2</v>
      </c>
      <c r="J92" s="8">
        <f t="shared" si="6"/>
        <v>2.6716417910447761</v>
      </c>
      <c r="K92" s="9">
        <f t="shared" si="7"/>
        <v>6.5176908752327747E-2</v>
      </c>
    </row>
    <row r="93" spans="1:11" x14ac:dyDescent="0.25">
      <c r="A93" s="7" t="s">
        <v>414</v>
      </c>
      <c r="B93" s="65">
        <v>45</v>
      </c>
      <c r="C93" s="34">
        <f>IF(B99=0, "-", B93/B99)</f>
        <v>7.9943151536685016E-3</v>
      </c>
      <c r="D93" s="65">
        <v>27</v>
      </c>
      <c r="E93" s="9">
        <f>IF(D99=0, "-", D93/D99)</f>
        <v>5.3191489361702126E-3</v>
      </c>
      <c r="F93" s="81">
        <v>222</v>
      </c>
      <c r="G93" s="34">
        <f>IF(F99=0, "-", F93/F99)</f>
        <v>7.3658714622250243E-3</v>
      </c>
      <c r="H93" s="65">
        <v>123</v>
      </c>
      <c r="I93" s="9">
        <f>IF(H99=0, "-", H93/H99)</f>
        <v>4.4220744202768288E-3</v>
      </c>
      <c r="J93" s="8">
        <f t="shared" si="6"/>
        <v>0.66666666666666663</v>
      </c>
      <c r="K93" s="9">
        <f t="shared" si="7"/>
        <v>0.80487804878048785</v>
      </c>
    </row>
    <row r="94" spans="1:11" x14ac:dyDescent="0.25">
      <c r="A94" s="7" t="s">
        <v>415</v>
      </c>
      <c r="B94" s="65">
        <v>15</v>
      </c>
      <c r="C94" s="34">
        <f>IF(B99=0, "-", B94/B99)</f>
        <v>2.6647717178895007E-3</v>
      </c>
      <c r="D94" s="65">
        <v>13</v>
      </c>
      <c r="E94" s="9">
        <f>IF(D99=0, "-", D94/D99)</f>
        <v>2.56107171000788E-3</v>
      </c>
      <c r="F94" s="81">
        <v>58</v>
      </c>
      <c r="G94" s="34">
        <f>IF(F99=0, "-", F94/F99)</f>
        <v>1.9244168685092404E-3</v>
      </c>
      <c r="H94" s="65">
        <v>51</v>
      </c>
      <c r="I94" s="9">
        <f>IF(H99=0, "-", H94/H99)</f>
        <v>1.8335430523099047E-3</v>
      </c>
      <c r="J94" s="8">
        <f t="shared" si="6"/>
        <v>0.15384615384615385</v>
      </c>
      <c r="K94" s="9">
        <f t="shared" si="7"/>
        <v>0.13725490196078433</v>
      </c>
    </row>
    <row r="95" spans="1:11" x14ac:dyDescent="0.25">
      <c r="A95" s="7" t="s">
        <v>416</v>
      </c>
      <c r="B95" s="65">
        <v>558</v>
      </c>
      <c r="C95" s="34">
        <f>IF(B99=0, "-", B95/B99)</f>
        <v>9.9129507905489425E-2</v>
      </c>
      <c r="D95" s="65">
        <v>279</v>
      </c>
      <c r="E95" s="9">
        <f>IF(D99=0, "-", D95/D99)</f>
        <v>5.4964539007092202E-2</v>
      </c>
      <c r="F95" s="81">
        <v>3055</v>
      </c>
      <c r="G95" s="34">
        <f>IF(F99=0, "-", F95/F99)</f>
        <v>0.10136368160854707</v>
      </c>
      <c r="H95" s="65">
        <v>1882</v>
      </c>
      <c r="I95" s="9">
        <f>IF(H99=0, "-", H95/H99)</f>
        <v>6.7661333812690988E-2</v>
      </c>
      <c r="J95" s="8">
        <f t="shared" si="6"/>
        <v>1</v>
      </c>
      <c r="K95" s="9">
        <f t="shared" si="7"/>
        <v>0.62327311370882044</v>
      </c>
    </row>
    <row r="96" spans="1:11" x14ac:dyDescent="0.25">
      <c r="A96" s="7" t="s">
        <v>417</v>
      </c>
      <c r="B96" s="65">
        <v>808</v>
      </c>
      <c r="C96" s="34">
        <f>IF(B99=0, "-", B96/B99)</f>
        <v>0.14354236987031443</v>
      </c>
      <c r="D96" s="65">
        <v>844</v>
      </c>
      <c r="E96" s="9">
        <f>IF(D99=0, "-", D96/D99)</f>
        <v>0.16627265563435775</v>
      </c>
      <c r="F96" s="81">
        <v>4407</v>
      </c>
      <c r="G96" s="34">
        <f>IF(F99=0, "-", F96/F99)</f>
        <v>0.14622250240552109</v>
      </c>
      <c r="H96" s="65">
        <v>7001</v>
      </c>
      <c r="I96" s="9">
        <f>IF(H99=0, "-", H96/H99)</f>
        <v>0.25169872371022828</v>
      </c>
      <c r="J96" s="8">
        <f t="shared" si="6"/>
        <v>-4.2654028436018961E-2</v>
      </c>
      <c r="K96" s="9">
        <f t="shared" si="7"/>
        <v>-0.37051849735752035</v>
      </c>
    </row>
    <row r="97" spans="1:11" x14ac:dyDescent="0.25">
      <c r="A97" s="7" t="s">
        <v>418</v>
      </c>
      <c r="B97" s="65">
        <v>208</v>
      </c>
      <c r="C97" s="34">
        <f>IF(B99=0, "-", B97/B99)</f>
        <v>3.695150115473441E-2</v>
      </c>
      <c r="D97" s="65">
        <v>154</v>
      </c>
      <c r="E97" s="9">
        <f>IF(D99=0, "-", D97/D99)</f>
        <v>3.0338849487785657E-2</v>
      </c>
      <c r="F97" s="81">
        <v>1338</v>
      </c>
      <c r="G97" s="34">
        <f>IF(F99=0, "-", F97/F99)</f>
        <v>4.4394306380437308E-2</v>
      </c>
      <c r="H97" s="65">
        <v>368</v>
      </c>
      <c r="I97" s="9">
        <f>IF(H99=0, "-", H97/H99)</f>
        <v>1.3230271436275391E-2</v>
      </c>
      <c r="J97" s="8">
        <f t="shared" si="6"/>
        <v>0.35064935064935066</v>
      </c>
      <c r="K97" s="9">
        <f t="shared" si="7"/>
        <v>2.6358695652173911</v>
      </c>
    </row>
    <row r="98" spans="1:11" x14ac:dyDescent="0.25">
      <c r="A98" s="2"/>
      <c r="B98" s="68"/>
      <c r="C98" s="33"/>
      <c r="D98" s="68"/>
      <c r="E98" s="6"/>
      <c r="F98" s="82"/>
      <c r="G98" s="33"/>
      <c r="H98" s="68"/>
      <c r="I98" s="6"/>
      <c r="J98" s="5"/>
      <c r="K98" s="6"/>
    </row>
    <row r="99" spans="1:11" s="43" customFormat="1" ht="13" x14ac:dyDescent="0.3">
      <c r="A99" s="162" t="s">
        <v>624</v>
      </c>
      <c r="B99" s="71">
        <f>SUM(B75:B98)</f>
        <v>5629</v>
      </c>
      <c r="C99" s="40">
        <f>B99/37020</f>
        <v>0.15205294435440303</v>
      </c>
      <c r="D99" s="71">
        <f>SUM(D75:D98)</f>
        <v>5076</v>
      </c>
      <c r="E99" s="41">
        <f>D99/32027</f>
        <v>0.15849127298841603</v>
      </c>
      <c r="F99" s="77">
        <f>SUM(F75:F98)</f>
        <v>30139</v>
      </c>
      <c r="G99" s="42">
        <f>F99/177889</f>
        <v>0.16942587793511685</v>
      </c>
      <c r="H99" s="71">
        <f>SUM(H75:H98)</f>
        <v>27815</v>
      </c>
      <c r="I99" s="41">
        <f>H99/169835</f>
        <v>0.16377660670650926</v>
      </c>
      <c r="J99" s="37">
        <f>IF(D99=0, "-", IF((B99-D99)/D99&lt;10, (B99-D99)/D99, "&gt;999%"))</f>
        <v>0.10894405043341214</v>
      </c>
      <c r="K99" s="38">
        <f>IF(H99=0, "-", IF((F99-H99)/H99&lt;10, (F99-H99)/H99, "&gt;999%"))</f>
        <v>8.3552040266043501E-2</v>
      </c>
    </row>
    <row r="100" spans="1:11" x14ac:dyDescent="0.25">
      <c r="B100" s="83"/>
      <c r="D100" s="83"/>
      <c r="F100" s="83"/>
      <c r="H100" s="83"/>
    </row>
    <row r="101" spans="1:11" ht="13" x14ac:dyDescent="0.3">
      <c r="A101" s="163" t="s">
        <v>158</v>
      </c>
      <c r="B101" s="61" t="s">
        <v>12</v>
      </c>
      <c r="C101" s="62" t="s">
        <v>13</v>
      </c>
      <c r="D101" s="61" t="s">
        <v>12</v>
      </c>
      <c r="E101" s="63" t="s">
        <v>13</v>
      </c>
      <c r="F101" s="62" t="s">
        <v>12</v>
      </c>
      <c r="G101" s="62" t="s">
        <v>13</v>
      </c>
      <c r="H101" s="61" t="s">
        <v>12</v>
      </c>
      <c r="I101" s="63" t="s">
        <v>13</v>
      </c>
      <c r="J101" s="61"/>
      <c r="K101" s="63"/>
    </row>
    <row r="102" spans="1:11" x14ac:dyDescent="0.25">
      <c r="A102" s="7" t="s">
        <v>419</v>
      </c>
      <c r="B102" s="65">
        <v>2</v>
      </c>
      <c r="C102" s="34">
        <f>IF(B125=0, "-", B102/B125)</f>
        <v>7.0274068868587491E-4</v>
      </c>
      <c r="D102" s="65">
        <v>6</v>
      </c>
      <c r="E102" s="9">
        <f>IF(D125=0, "-", D102/D125)</f>
        <v>4.8859934853420191E-3</v>
      </c>
      <c r="F102" s="81">
        <v>11</v>
      </c>
      <c r="G102" s="34">
        <f>IF(F125=0, "-", F102/F125)</f>
        <v>1.0330578512396695E-3</v>
      </c>
      <c r="H102" s="65">
        <v>38</v>
      </c>
      <c r="I102" s="9">
        <f>IF(H125=0, "-", H102/H125)</f>
        <v>6.4395865107608882E-3</v>
      </c>
      <c r="J102" s="8">
        <f t="shared" ref="J102:J123" si="8">IF(D102=0, "-", IF((B102-D102)/D102&lt;10, (B102-D102)/D102, "&gt;999%"))</f>
        <v>-0.66666666666666663</v>
      </c>
      <c r="K102" s="9">
        <f t="shared" ref="K102:K123" si="9">IF(H102=0, "-", IF((F102-H102)/H102&lt;10, (F102-H102)/H102, "&gt;999%"))</f>
        <v>-0.71052631578947367</v>
      </c>
    </row>
    <row r="103" spans="1:11" x14ac:dyDescent="0.25">
      <c r="A103" s="7" t="s">
        <v>420</v>
      </c>
      <c r="B103" s="65">
        <v>112</v>
      </c>
      <c r="C103" s="34">
        <f>IF(B125=0, "-", B103/B125)</f>
        <v>3.9353478566408993E-2</v>
      </c>
      <c r="D103" s="65">
        <v>171</v>
      </c>
      <c r="E103" s="9">
        <f>IF(D125=0, "-", D103/D125)</f>
        <v>0.13925081433224756</v>
      </c>
      <c r="F103" s="81">
        <v>1071</v>
      </c>
      <c r="G103" s="34">
        <f>IF(F125=0, "-", F103/F125)</f>
        <v>0.10058226897069872</v>
      </c>
      <c r="H103" s="65">
        <v>826</v>
      </c>
      <c r="I103" s="9">
        <f>IF(H125=0, "-", H103/H125)</f>
        <v>0.13997627520759193</v>
      </c>
      <c r="J103" s="8">
        <f t="shared" si="8"/>
        <v>-0.34502923976608185</v>
      </c>
      <c r="K103" s="9">
        <f t="shared" si="9"/>
        <v>0.29661016949152541</v>
      </c>
    </row>
    <row r="104" spans="1:11" x14ac:dyDescent="0.25">
      <c r="A104" s="7" t="s">
        <v>421</v>
      </c>
      <c r="B104" s="65">
        <v>163</v>
      </c>
      <c r="C104" s="34">
        <f>IF(B125=0, "-", B104/B125)</f>
        <v>5.7273366127898809E-2</v>
      </c>
      <c r="D104" s="65">
        <v>202</v>
      </c>
      <c r="E104" s="9">
        <f>IF(D125=0, "-", D104/D125)</f>
        <v>0.16449511400651465</v>
      </c>
      <c r="F104" s="81">
        <v>649</v>
      </c>
      <c r="G104" s="34">
        <f>IF(F125=0, "-", F104/F125)</f>
        <v>6.0950413223140494E-2</v>
      </c>
      <c r="H104" s="65">
        <v>881</v>
      </c>
      <c r="I104" s="9">
        <f>IF(H125=0, "-", H104/H125)</f>
        <v>0.14929672936790375</v>
      </c>
      <c r="J104" s="8">
        <f t="shared" si="8"/>
        <v>-0.19306930693069307</v>
      </c>
      <c r="K104" s="9">
        <f t="shared" si="9"/>
        <v>-0.26333711691259931</v>
      </c>
    </row>
    <row r="105" spans="1:11" x14ac:dyDescent="0.25">
      <c r="A105" s="7" t="s">
        <v>422</v>
      </c>
      <c r="B105" s="65">
        <v>13</v>
      </c>
      <c r="C105" s="34">
        <f>IF(B125=0, "-", B105/B125)</f>
        <v>4.567814476458187E-3</v>
      </c>
      <c r="D105" s="65">
        <v>31</v>
      </c>
      <c r="E105" s="9">
        <f>IF(D125=0, "-", D105/D125)</f>
        <v>2.5244299674267102E-2</v>
      </c>
      <c r="F105" s="81">
        <v>112</v>
      </c>
      <c r="G105" s="34">
        <f>IF(F125=0, "-", F105/F125)</f>
        <v>1.0518407212622089E-2</v>
      </c>
      <c r="H105" s="65">
        <v>166</v>
      </c>
      <c r="I105" s="9">
        <f>IF(H125=0, "-", H105/H125)</f>
        <v>2.8130825283850195E-2</v>
      </c>
      <c r="J105" s="8">
        <f t="shared" si="8"/>
        <v>-0.58064516129032262</v>
      </c>
      <c r="K105" s="9">
        <f t="shared" si="9"/>
        <v>-0.3253012048192771</v>
      </c>
    </row>
    <row r="106" spans="1:11" x14ac:dyDescent="0.25">
      <c r="A106" s="7" t="s">
        <v>423</v>
      </c>
      <c r="B106" s="65">
        <v>6</v>
      </c>
      <c r="C106" s="34">
        <f>IF(B125=0, "-", B106/B125)</f>
        <v>2.1082220660576245E-3</v>
      </c>
      <c r="D106" s="65">
        <v>0</v>
      </c>
      <c r="E106" s="9">
        <f>IF(D125=0, "-", D106/D125)</f>
        <v>0</v>
      </c>
      <c r="F106" s="81">
        <v>20</v>
      </c>
      <c r="G106" s="34">
        <f>IF(F125=0, "-", F106/F125)</f>
        <v>1.8782870022539444E-3</v>
      </c>
      <c r="H106" s="65">
        <v>0</v>
      </c>
      <c r="I106" s="9">
        <f>IF(H125=0, "-", H106/H125)</f>
        <v>0</v>
      </c>
      <c r="J106" s="8" t="str">
        <f t="shared" si="8"/>
        <v>-</v>
      </c>
      <c r="K106" s="9" t="str">
        <f t="shared" si="9"/>
        <v>-</v>
      </c>
    </row>
    <row r="107" spans="1:11" x14ac:dyDescent="0.25">
      <c r="A107" s="7" t="s">
        <v>424</v>
      </c>
      <c r="B107" s="65">
        <v>73</v>
      </c>
      <c r="C107" s="34">
        <f>IF(B125=0, "-", B107/B125)</f>
        <v>2.5650035137034434E-2</v>
      </c>
      <c r="D107" s="65">
        <v>28</v>
      </c>
      <c r="E107" s="9">
        <f>IF(D125=0, "-", D107/D125)</f>
        <v>2.2801302931596091E-2</v>
      </c>
      <c r="F107" s="81">
        <v>238</v>
      </c>
      <c r="G107" s="34">
        <f>IF(F125=0, "-", F107/F125)</f>
        <v>2.2351615326821939E-2</v>
      </c>
      <c r="H107" s="65">
        <v>106</v>
      </c>
      <c r="I107" s="9">
        <f>IF(H125=0, "-", H107/H125)</f>
        <v>1.7963057108964581E-2</v>
      </c>
      <c r="J107" s="8">
        <f t="shared" si="8"/>
        <v>1.6071428571428572</v>
      </c>
      <c r="K107" s="9">
        <f t="shared" si="9"/>
        <v>1.2452830188679245</v>
      </c>
    </row>
    <row r="108" spans="1:11" x14ac:dyDescent="0.25">
      <c r="A108" s="7" t="s">
        <v>425</v>
      </c>
      <c r="B108" s="65">
        <v>36</v>
      </c>
      <c r="C108" s="34">
        <f>IF(B125=0, "-", B108/B125)</f>
        <v>1.2649332396345749E-2</v>
      </c>
      <c r="D108" s="65">
        <v>18</v>
      </c>
      <c r="E108" s="9">
        <f>IF(D125=0, "-", D108/D125)</f>
        <v>1.4657980456026058E-2</v>
      </c>
      <c r="F108" s="81">
        <v>172</v>
      </c>
      <c r="G108" s="34">
        <f>IF(F125=0, "-", F108/F125)</f>
        <v>1.6153268219383923E-2</v>
      </c>
      <c r="H108" s="65">
        <v>101</v>
      </c>
      <c r="I108" s="9">
        <f>IF(H125=0, "-", H108/H125)</f>
        <v>1.7115743094390783E-2</v>
      </c>
      <c r="J108" s="8">
        <f t="shared" si="8"/>
        <v>1</v>
      </c>
      <c r="K108" s="9">
        <f t="shared" si="9"/>
        <v>0.70297029702970293</v>
      </c>
    </row>
    <row r="109" spans="1:11" x14ac:dyDescent="0.25">
      <c r="A109" s="7" t="s">
        <v>426</v>
      </c>
      <c r="B109" s="65">
        <v>0</v>
      </c>
      <c r="C109" s="34">
        <f>IF(B125=0, "-", B109/B125)</f>
        <v>0</v>
      </c>
      <c r="D109" s="65">
        <v>0</v>
      </c>
      <c r="E109" s="9">
        <f>IF(D125=0, "-", D109/D125)</f>
        <v>0</v>
      </c>
      <c r="F109" s="81">
        <v>0</v>
      </c>
      <c r="G109" s="34">
        <f>IF(F125=0, "-", F109/F125)</f>
        <v>0</v>
      </c>
      <c r="H109" s="65">
        <v>1</v>
      </c>
      <c r="I109" s="9">
        <f>IF(H125=0, "-", H109/H125)</f>
        <v>1.694628029147602E-4</v>
      </c>
      <c r="J109" s="8" t="str">
        <f t="shared" si="8"/>
        <v>-</v>
      </c>
      <c r="K109" s="9">
        <f t="shared" si="9"/>
        <v>-1</v>
      </c>
    </row>
    <row r="110" spans="1:11" x14ac:dyDescent="0.25">
      <c r="A110" s="7" t="s">
        <v>427</v>
      </c>
      <c r="B110" s="65">
        <v>10</v>
      </c>
      <c r="C110" s="34">
        <f>IF(B125=0, "-", B110/B125)</f>
        <v>3.5137034434293743E-3</v>
      </c>
      <c r="D110" s="65">
        <v>33</v>
      </c>
      <c r="E110" s="9">
        <f>IF(D125=0, "-", D110/D125)</f>
        <v>2.6872964169381109E-2</v>
      </c>
      <c r="F110" s="81">
        <v>65</v>
      </c>
      <c r="G110" s="34">
        <f>IF(F125=0, "-", F110/F125)</f>
        <v>6.1044327573253196E-3</v>
      </c>
      <c r="H110" s="65">
        <v>137</v>
      </c>
      <c r="I110" s="9">
        <f>IF(H125=0, "-", H110/H125)</f>
        <v>2.3216403999322149E-2</v>
      </c>
      <c r="J110" s="8">
        <f t="shared" si="8"/>
        <v>-0.69696969696969702</v>
      </c>
      <c r="K110" s="9">
        <f t="shared" si="9"/>
        <v>-0.52554744525547448</v>
      </c>
    </row>
    <row r="111" spans="1:11" x14ac:dyDescent="0.25">
      <c r="A111" s="7" t="s">
        <v>428</v>
      </c>
      <c r="B111" s="65">
        <v>9</v>
      </c>
      <c r="C111" s="34">
        <f>IF(B125=0, "-", B111/B125)</f>
        <v>3.1623330990864372E-3</v>
      </c>
      <c r="D111" s="65">
        <v>18</v>
      </c>
      <c r="E111" s="9">
        <f>IF(D125=0, "-", D111/D125)</f>
        <v>1.4657980456026058E-2</v>
      </c>
      <c r="F111" s="81">
        <v>80</v>
      </c>
      <c r="G111" s="34">
        <f>IF(F125=0, "-", F111/F125)</f>
        <v>7.5131480090157776E-3</v>
      </c>
      <c r="H111" s="65">
        <v>136</v>
      </c>
      <c r="I111" s="9">
        <f>IF(H125=0, "-", H111/H125)</f>
        <v>2.3046941196407388E-2</v>
      </c>
      <c r="J111" s="8">
        <f t="shared" si="8"/>
        <v>-0.5</v>
      </c>
      <c r="K111" s="9">
        <f t="shared" si="9"/>
        <v>-0.41176470588235292</v>
      </c>
    </row>
    <row r="112" spans="1:11" x14ac:dyDescent="0.25">
      <c r="A112" s="7" t="s">
        <v>429</v>
      </c>
      <c r="B112" s="65">
        <v>228</v>
      </c>
      <c r="C112" s="34">
        <f>IF(B125=0, "-", B112/B125)</f>
        <v>8.0112438510189746E-2</v>
      </c>
      <c r="D112" s="65">
        <v>117</v>
      </c>
      <c r="E112" s="9">
        <f>IF(D125=0, "-", D112/D125)</f>
        <v>9.5276872964169382E-2</v>
      </c>
      <c r="F112" s="81">
        <v>1117</v>
      </c>
      <c r="G112" s="34">
        <f>IF(F125=0, "-", F112/F125)</f>
        <v>0.10490232907588279</v>
      </c>
      <c r="H112" s="65">
        <v>706</v>
      </c>
      <c r="I112" s="9">
        <f>IF(H125=0, "-", H112/H125)</f>
        <v>0.11964073885782071</v>
      </c>
      <c r="J112" s="8">
        <f t="shared" si="8"/>
        <v>0.94871794871794868</v>
      </c>
      <c r="K112" s="9">
        <f t="shared" si="9"/>
        <v>0.5821529745042493</v>
      </c>
    </row>
    <row r="113" spans="1:11" x14ac:dyDescent="0.25">
      <c r="A113" s="7" t="s">
        <v>430</v>
      </c>
      <c r="B113" s="65">
        <v>9</v>
      </c>
      <c r="C113" s="34">
        <f>IF(B125=0, "-", B113/B125)</f>
        <v>3.1623330990864372E-3</v>
      </c>
      <c r="D113" s="65">
        <v>0</v>
      </c>
      <c r="E113" s="9">
        <f>IF(D125=0, "-", D113/D125)</f>
        <v>0</v>
      </c>
      <c r="F113" s="81">
        <v>28</v>
      </c>
      <c r="G113" s="34">
        <f>IF(F125=0, "-", F113/F125)</f>
        <v>2.6296018031555222E-3</v>
      </c>
      <c r="H113" s="65">
        <v>0</v>
      </c>
      <c r="I113" s="9">
        <f>IF(H125=0, "-", H113/H125)</f>
        <v>0</v>
      </c>
      <c r="J113" s="8" t="str">
        <f t="shared" si="8"/>
        <v>-</v>
      </c>
      <c r="K113" s="9" t="str">
        <f t="shared" si="9"/>
        <v>-</v>
      </c>
    </row>
    <row r="114" spans="1:11" x14ac:dyDescent="0.25">
      <c r="A114" s="7" t="s">
        <v>431</v>
      </c>
      <c r="B114" s="65">
        <v>51</v>
      </c>
      <c r="C114" s="34">
        <f>IF(B125=0, "-", B114/B125)</f>
        <v>1.7919887561489812E-2</v>
      </c>
      <c r="D114" s="65">
        <v>0</v>
      </c>
      <c r="E114" s="9">
        <f>IF(D125=0, "-", D114/D125)</f>
        <v>0</v>
      </c>
      <c r="F114" s="81">
        <v>83</v>
      </c>
      <c r="G114" s="34">
        <f>IF(F125=0, "-", F114/F125)</f>
        <v>7.794891059353869E-3</v>
      </c>
      <c r="H114" s="65">
        <v>0</v>
      </c>
      <c r="I114" s="9">
        <f>IF(H125=0, "-", H114/H125)</f>
        <v>0</v>
      </c>
      <c r="J114" s="8" t="str">
        <f t="shared" si="8"/>
        <v>-</v>
      </c>
      <c r="K114" s="9" t="str">
        <f t="shared" si="9"/>
        <v>-</v>
      </c>
    </row>
    <row r="115" spans="1:11" x14ac:dyDescent="0.25">
      <c r="A115" s="7" t="s">
        <v>432</v>
      </c>
      <c r="B115" s="65">
        <v>7</v>
      </c>
      <c r="C115" s="34">
        <f>IF(B125=0, "-", B115/B125)</f>
        <v>2.4595924104005621E-3</v>
      </c>
      <c r="D115" s="65">
        <v>0</v>
      </c>
      <c r="E115" s="9">
        <f>IF(D125=0, "-", D115/D125)</f>
        <v>0</v>
      </c>
      <c r="F115" s="81">
        <v>7</v>
      </c>
      <c r="G115" s="34">
        <f>IF(F125=0, "-", F115/F125)</f>
        <v>6.5740045078888055E-4</v>
      </c>
      <c r="H115" s="65">
        <v>0</v>
      </c>
      <c r="I115" s="9">
        <f>IF(H125=0, "-", H115/H125)</f>
        <v>0</v>
      </c>
      <c r="J115" s="8" t="str">
        <f t="shared" si="8"/>
        <v>-</v>
      </c>
      <c r="K115" s="9" t="str">
        <f t="shared" si="9"/>
        <v>-</v>
      </c>
    </row>
    <row r="116" spans="1:11" x14ac:dyDescent="0.25">
      <c r="A116" s="7" t="s">
        <v>433</v>
      </c>
      <c r="B116" s="65">
        <v>16</v>
      </c>
      <c r="C116" s="34">
        <f>IF(B125=0, "-", B116/B125)</f>
        <v>5.6219255094869993E-3</v>
      </c>
      <c r="D116" s="65">
        <v>0</v>
      </c>
      <c r="E116" s="9">
        <f>IF(D125=0, "-", D116/D125)</f>
        <v>0</v>
      </c>
      <c r="F116" s="81">
        <v>85</v>
      </c>
      <c r="G116" s="34">
        <f>IF(F125=0, "-", F116/F125)</f>
        <v>7.9827197595792633E-3</v>
      </c>
      <c r="H116" s="65">
        <v>0</v>
      </c>
      <c r="I116" s="9">
        <f>IF(H125=0, "-", H116/H125)</f>
        <v>0</v>
      </c>
      <c r="J116" s="8" t="str">
        <f t="shared" si="8"/>
        <v>-</v>
      </c>
      <c r="K116" s="9" t="str">
        <f t="shared" si="9"/>
        <v>-</v>
      </c>
    </row>
    <row r="117" spans="1:11" x14ac:dyDescent="0.25">
      <c r="A117" s="7" t="s">
        <v>434</v>
      </c>
      <c r="B117" s="65">
        <v>9</v>
      </c>
      <c r="C117" s="34">
        <f>IF(B125=0, "-", B117/B125)</f>
        <v>3.1623330990864372E-3</v>
      </c>
      <c r="D117" s="65">
        <v>8</v>
      </c>
      <c r="E117" s="9">
        <f>IF(D125=0, "-", D117/D125)</f>
        <v>6.5146579804560263E-3</v>
      </c>
      <c r="F117" s="81">
        <v>44</v>
      </c>
      <c r="G117" s="34">
        <f>IF(F125=0, "-", F117/F125)</f>
        <v>4.1322314049586778E-3</v>
      </c>
      <c r="H117" s="65">
        <v>85</v>
      </c>
      <c r="I117" s="9">
        <f>IF(H125=0, "-", H117/H125)</f>
        <v>1.4404338247754618E-2</v>
      </c>
      <c r="J117" s="8">
        <f t="shared" si="8"/>
        <v>0.125</v>
      </c>
      <c r="K117" s="9">
        <f t="shared" si="9"/>
        <v>-0.4823529411764706</v>
      </c>
    </row>
    <row r="118" spans="1:11" x14ac:dyDescent="0.25">
      <c r="A118" s="7" t="s">
        <v>435</v>
      </c>
      <c r="B118" s="65">
        <v>62</v>
      </c>
      <c r="C118" s="34">
        <f>IF(B125=0, "-", B118/B125)</f>
        <v>2.1784961349262121E-2</v>
      </c>
      <c r="D118" s="65">
        <v>68</v>
      </c>
      <c r="E118" s="9">
        <f>IF(D125=0, "-", D118/D125)</f>
        <v>5.5374592833876218E-2</v>
      </c>
      <c r="F118" s="81">
        <v>341</v>
      </c>
      <c r="G118" s="34">
        <f>IF(F125=0, "-", F118/F125)</f>
        <v>3.2024793388429749E-2</v>
      </c>
      <c r="H118" s="65">
        <v>289</v>
      </c>
      <c r="I118" s="9">
        <f>IF(H125=0, "-", H118/H125)</f>
        <v>4.8974750042365699E-2</v>
      </c>
      <c r="J118" s="8">
        <f t="shared" si="8"/>
        <v>-8.8235294117647065E-2</v>
      </c>
      <c r="K118" s="9">
        <f t="shared" si="9"/>
        <v>0.17993079584775087</v>
      </c>
    </row>
    <row r="119" spans="1:11" x14ac:dyDescent="0.25">
      <c r="A119" s="7" t="s">
        <v>436</v>
      </c>
      <c r="B119" s="65">
        <v>44</v>
      </c>
      <c r="C119" s="34">
        <f>IF(B125=0, "-", B119/B125)</f>
        <v>1.5460295151089248E-2</v>
      </c>
      <c r="D119" s="65">
        <v>81</v>
      </c>
      <c r="E119" s="9">
        <f>IF(D125=0, "-", D119/D125)</f>
        <v>6.5960912052117265E-2</v>
      </c>
      <c r="F119" s="81">
        <v>193</v>
      </c>
      <c r="G119" s="34">
        <f>IF(F125=0, "-", F119/F125)</f>
        <v>1.8125469571750562E-2</v>
      </c>
      <c r="H119" s="65">
        <v>322</v>
      </c>
      <c r="I119" s="9">
        <f>IF(H125=0, "-", H119/H125)</f>
        <v>5.4567022538552785E-2</v>
      </c>
      <c r="J119" s="8">
        <f t="shared" si="8"/>
        <v>-0.4567901234567901</v>
      </c>
      <c r="K119" s="9">
        <f t="shared" si="9"/>
        <v>-0.40062111801242234</v>
      </c>
    </row>
    <row r="120" spans="1:11" x14ac:dyDescent="0.25">
      <c r="A120" s="7" t="s">
        <v>437</v>
      </c>
      <c r="B120" s="65">
        <v>148</v>
      </c>
      <c r="C120" s="34">
        <f>IF(B125=0, "-", B120/B125)</f>
        <v>5.2002810962754741E-2</v>
      </c>
      <c r="D120" s="65">
        <v>215</v>
      </c>
      <c r="E120" s="9">
        <f>IF(D125=0, "-", D120/D125)</f>
        <v>0.17508143322475569</v>
      </c>
      <c r="F120" s="81">
        <v>414</v>
      </c>
      <c r="G120" s="34">
        <f>IF(F125=0, "-", F120/F125)</f>
        <v>3.8880540946656647E-2</v>
      </c>
      <c r="H120" s="65">
        <v>663</v>
      </c>
      <c r="I120" s="9">
        <f>IF(H125=0, "-", H120/H125)</f>
        <v>0.11235383833248602</v>
      </c>
      <c r="J120" s="8">
        <f t="shared" si="8"/>
        <v>-0.3116279069767442</v>
      </c>
      <c r="K120" s="9">
        <f t="shared" si="9"/>
        <v>-0.3755656108597285</v>
      </c>
    </row>
    <row r="121" spans="1:11" x14ac:dyDescent="0.25">
      <c r="A121" s="7" t="s">
        <v>438</v>
      </c>
      <c r="B121" s="65">
        <v>160</v>
      </c>
      <c r="C121" s="34">
        <f>IF(B125=0, "-", B121/B125)</f>
        <v>5.621925509486999E-2</v>
      </c>
      <c r="D121" s="65">
        <v>99</v>
      </c>
      <c r="E121" s="9">
        <f>IF(D125=0, "-", D121/D125)</f>
        <v>8.0618892508143317E-2</v>
      </c>
      <c r="F121" s="81">
        <v>603</v>
      </c>
      <c r="G121" s="34">
        <f>IF(F125=0, "-", F121/F125)</f>
        <v>5.6630353117956424E-2</v>
      </c>
      <c r="H121" s="65">
        <v>583</v>
      </c>
      <c r="I121" s="9">
        <f>IF(H125=0, "-", H121/H125)</f>
        <v>9.87968140993052E-2</v>
      </c>
      <c r="J121" s="8">
        <f t="shared" si="8"/>
        <v>0.61616161616161613</v>
      </c>
      <c r="K121" s="9">
        <f t="shared" si="9"/>
        <v>3.430531732418525E-2</v>
      </c>
    </row>
    <row r="122" spans="1:11" x14ac:dyDescent="0.25">
      <c r="A122" s="7" t="s">
        <v>439</v>
      </c>
      <c r="B122" s="65">
        <v>1518</v>
      </c>
      <c r="C122" s="34">
        <f>IF(B125=0, "-", B122/B125)</f>
        <v>0.53338018271257903</v>
      </c>
      <c r="D122" s="65">
        <v>0</v>
      </c>
      <c r="E122" s="9">
        <f>IF(D125=0, "-", D122/D125)</f>
        <v>0</v>
      </c>
      <c r="F122" s="81">
        <v>4649</v>
      </c>
      <c r="G122" s="34">
        <f>IF(F125=0, "-", F122/F125)</f>
        <v>0.43660781367392937</v>
      </c>
      <c r="H122" s="65">
        <v>0</v>
      </c>
      <c r="I122" s="9">
        <f>IF(H125=0, "-", H122/H125)</f>
        <v>0</v>
      </c>
      <c r="J122" s="8" t="str">
        <f t="shared" si="8"/>
        <v>-</v>
      </c>
      <c r="K122" s="9" t="str">
        <f t="shared" si="9"/>
        <v>-</v>
      </c>
    </row>
    <row r="123" spans="1:11" x14ac:dyDescent="0.25">
      <c r="A123" s="7" t="s">
        <v>440</v>
      </c>
      <c r="B123" s="65">
        <v>170</v>
      </c>
      <c r="C123" s="34">
        <f>IF(B125=0, "-", B123/B125)</f>
        <v>5.9732958538299366E-2</v>
      </c>
      <c r="D123" s="65">
        <v>133</v>
      </c>
      <c r="E123" s="9">
        <f>IF(D125=0, "-", D123/D125)</f>
        <v>0.10830618892508144</v>
      </c>
      <c r="F123" s="81">
        <v>666</v>
      </c>
      <c r="G123" s="34">
        <f>IF(F125=0, "-", F123/F125)</f>
        <v>6.2546957175056345E-2</v>
      </c>
      <c r="H123" s="65">
        <v>861</v>
      </c>
      <c r="I123" s="9">
        <f>IF(H125=0, "-", H123/H125)</f>
        <v>0.14590747330960854</v>
      </c>
      <c r="J123" s="8">
        <f t="shared" si="8"/>
        <v>0.2781954887218045</v>
      </c>
      <c r="K123" s="9">
        <f t="shared" si="9"/>
        <v>-0.2264808362369338</v>
      </c>
    </row>
    <row r="124" spans="1:11" x14ac:dyDescent="0.25">
      <c r="A124" s="2"/>
      <c r="B124" s="68"/>
      <c r="C124" s="33"/>
      <c r="D124" s="68"/>
      <c r="E124" s="6"/>
      <c r="F124" s="82"/>
      <c r="G124" s="33"/>
      <c r="H124" s="68"/>
      <c r="I124" s="6"/>
      <c r="J124" s="5"/>
      <c r="K124" s="6"/>
    </row>
    <row r="125" spans="1:11" s="43" customFormat="1" ht="13" x14ac:dyDescent="0.3">
      <c r="A125" s="162" t="s">
        <v>623</v>
      </c>
      <c r="B125" s="71">
        <f>SUM(B102:B124)</f>
        <v>2846</v>
      </c>
      <c r="C125" s="40">
        <f>B125/37020</f>
        <v>7.6877363587250142E-2</v>
      </c>
      <c r="D125" s="71">
        <f>SUM(D102:D124)</f>
        <v>1228</v>
      </c>
      <c r="E125" s="41">
        <f>D125/32027</f>
        <v>3.8342648390420585E-2</v>
      </c>
      <c r="F125" s="77">
        <f>SUM(F102:F124)</f>
        <v>10648</v>
      </c>
      <c r="G125" s="42">
        <f>F125/177889</f>
        <v>5.9857551619268194E-2</v>
      </c>
      <c r="H125" s="71">
        <f>SUM(H102:H124)</f>
        <v>5901</v>
      </c>
      <c r="I125" s="41">
        <f>H125/169835</f>
        <v>3.474548826802485E-2</v>
      </c>
      <c r="J125" s="37">
        <f>IF(D125=0, "-", IF((B125-D125)/D125&lt;10, (B125-D125)/D125, "&gt;999%"))</f>
        <v>1.3175895765472312</v>
      </c>
      <c r="K125" s="38">
        <f>IF(H125=0, "-", IF((F125-H125)/H125&lt;10, (F125-H125)/H125, "&gt;999%"))</f>
        <v>0.80443992543636667</v>
      </c>
    </row>
    <row r="126" spans="1:11" x14ac:dyDescent="0.25">
      <c r="B126" s="83"/>
      <c r="D126" s="83"/>
      <c r="F126" s="83"/>
      <c r="H126" s="83"/>
    </row>
    <row r="127" spans="1:11" s="43" customFormat="1" ht="13" x14ac:dyDescent="0.3">
      <c r="A127" s="162" t="s">
        <v>622</v>
      </c>
      <c r="B127" s="71">
        <v>8475</v>
      </c>
      <c r="C127" s="40">
        <f>B127/37020</f>
        <v>0.22893030794165317</v>
      </c>
      <c r="D127" s="71">
        <v>6304</v>
      </c>
      <c r="E127" s="41">
        <f>D127/32027</f>
        <v>0.1968339213788366</v>
      </c>
      <c r="F127" s="77">
        <v>40787</v>
      </c>
      <c r="G127" s="42">
        <f>F127/177889</f>
        <v>0.22928342955438505</v>
      </c>
      <c r="H127" s="71">
        <v>33716</v>
      </c>
      <c r="I127" s="41">
        <f>H127/169835</f>
        <v>0.1985220949745341</v>
      </c>
      <c r="J127" s="37">
        <f>IF(D127=0, "-", IF((B127-D127)/D127&lt;10, (B127-D127)/D127, "&gt;999%"))</f>
        <v>0.34438451776649748</v>
      </c>
      <c r="K127" s="38">
        <f>IF(H127=0, "-", IF((F127-H127)/H127&lt;10, (F127-H127)/H127, "&gt;999%"))</f>
        <v>0.20972238699727133</v>
      </c>
    </row>
    <row r="128" spans="1:11" x14ac:dyDescent="0.25">
      <c r="B128" s="83"/>
      <c r="D128" s="83"/>
      <c r="F128" s="83"/>
      <c r="H128" s="83"/>
    </row>
    <row r="129" spans="1:11" ht="15.5" x14ac:dyDescent="0.35">
      <c r="A129" s="164" t="s">
        <v>126</v>
      </c>
      <c r="B129" s="196" t="s">
        <v>1</v>
      </c>
      <c r="C129" s="200"/>
      <c r="D129" s="200"/>
      <c r="E129" s="197"/>
      <c r="F129" s="196" t="s">
        <v>14</v>
      </c>
      <c r="G129" s="200"/>
      <c r="H129" s="200"/>
      <c r="I129" s="197"/>
      <c r="J129" s="196" t="s">
        <v>15</v>
      </c>
      <c r="K129" s="197"/>
    </row>
    <row r="130" spans="1:11" ht="13" x14ac:dyDescent="0.3">
      <c r="A130" s="22"/>
      <c r="B130" s="196">
        <f>VALUE(RIGHT($B$2, 4))</f>
        <v>2023</v>
      </c>
      <c r="C130" s="197"/>
      <c r="D130" s="196">
        <f>B130-1</f>
        <v>2022</v>
      </c>
      <c r="E130" s="204"/>
      <c r="F130" s="196">
        <f>B130</f>
        <v>2023</v>
      </c>
      <c r="G130" s="204"/>
      <c r="H130" s="196">
        <f>D130</f>
        <v>2022</v>
      </c>
      <c r="I130" s="204"/>
      <c r="J130" s="140" t="s">
        <v>4</v>
      </c>
      <c r="K130" s="141" t="s">
        <v>2</v>
      </c>
    </row>
    <row r="131" spans="1:11" ht="13" x14ac:dyDescent="0.3">
      <c r="A131" s="163" t="s">
        <v>159</v>
      </c>
      <c r="B131" s="61" t="s">
        <v>12</v>
      </c>
      <c r="C131" s="62" t="s">
        <v>13</v>
      </c>
      <c r="D131" s="61" t="s">
        <v>12</v>
      </c>
      <c r="E131" s="63" t="s">
        <v>13</v>
      </c>
      <c r="F131" s="62" t="s">
        <v>12</v>
      </c>
      <c r="G131" s="62" t="s">
        <v>13</v>
      </c>
      <c r="H131" s="61" t="s">
        <v>12</v>
      </c>
      <c r="I131" s="63" t="s">
        <v>13</v>
      </c>
      <c r="J131" s="61"/>
      <c r="K131" s="63"/>
    </row>
    <row r="132" spans="1:11" x14ac:dyDescent="0.25">
      <c r="A132" s="7" t="s">
        <v>441</v>
      </c>
      <c r="B132" s="65">
        <v>183</v>
      </c>
      <c r="C132" s="34">
        <f>IF(B155=0, "-", B132/B155)</f>
        <v>4.9339444594230251E-2</v>
      </c>
      <c r="D132" s="65">
        <v>322</v>
      </c>
      <c r="E132" s="9">
        <f>IF(D155=0, "-", D132/D155)</f>
        <v>9.5662507427213314E-2</v>
      </c>
      <c r="F132" s="81">
        <v>1156</v>
      </c>
      <c r="G132" s="34">
        <f>IF(F155=0, "-", F132/F155)</f>
        <v>6.7685461678084202E-2</v>
      </c>
      <c r="H132" s="65">
        <v>1078</v>
      </c>
      <c r="I132" s="9">
        <f>IF(H155=0, "-", H132/H155)</f>
        <v>6.0314440776590386E-2</v>
      </c>
      <c r="J132" s="8">
        <f t="shared" ref="J132:J153" si="10">IF(D132=0, "-", IF((B132-D132)/D132&lt;10, (B132-D132)/D132, "&gt;999%"))</f>
        <v>-0.43167701863354035</v>
      </c>
      <c r="K132" s="9">
        <f t="shared" ref="K132:K153" si="11">IF(H132=0, "-", IF((F132-H132)/H132&lt;10, (F132-H132)/H132, "&gt;999%"))</f>
        <v>7.2356215213358069E-2</v>
      </c>
    </row>
    <row r="133" spans="1:11" x14ac:dyDescent="0.25">
      <c r="A133" s="7" t="s">
        <v>442</v>
      </c>
      <c r="B133" s="65">
        <v>32</v>
      </c>
      <c r="C133" s="34">
        <f>IF(B155=0, "-", B133/B155)</f>
        <v>8.6276624427069296E-3</v>
      </c>
      <c r="D133" s="65">
        <v>0</v>
      </c>
      <c r="E133" s="9">
        <f>IF(D155=0, "-", D133/D155)</f>
        <v>0</v>
      </c>
      <c r="F133" s="81">
        <v>32</v>
      </c>
      <c r="G133" s="34">
        <f>IF(F155=0, "-", F133/F155)</f>
        <v>1.8736459980092512E-3</v>
      </c>
      <c r="H133" s="65">
        <v>0</v>
      </c>
      <c r="I133" s="9">
        <f>IF(H155=0, "-", H133/H155)</f>
        <v>0</v>
      </c>
      <c r="J133" s="8" t="str">
        <f t="shared" si="10"/>
        <v>-</v>
      </c>
      <c r="K133" s="9" t="str">
        <f t="shared" si="11"/>
        <v>-</v>
      </c>
    </row>
    <row r="134" spans="1:11" x14ac:dyDescent="0.25">
      <c r="A134" s="7" t="s">
        <v>443</v>
      </c>
      <c r="B134" s="65">
        <v>183</v>
      </c>
      <c r="C134" s="34">
        <f>IF(B155=0, "-", B134/B155)</f>
        <v>4.9339444594230251E-2</v>
      </c>
      <c r="D134" s="65">
        <v>152</v>
      </c>
      <c r="E134" s="9">
        <f>IF(D155=0, "-", D134/D155)</f>
        <v>4.5157456922162803E-2</v>
      </c>
      <c r="F134" s="81">
        <v>693</v>
      </c>
      <c r="G134" s="34">
        <f>IF(F155=0, "-", F134/F155)</f>
        <v>4.0576146144387842E-2</v>
      </c>
      <c r="H134" s="65">
        <v>745</v>
      </c>
      <c r="I134" s="9">
        <f>IF(H155=0, "-", H134/H155)</f>
        <v>4.1682985508868127E-2</v>
      </c>
      <c r="J134" s="8">
        <f t="shared" si="10"/>
        <v>0.20394736842105263</v>
      </c>
      <c r="K134" s="9">
        <f t="shared" si="11"/>
        <v>-6.9798657718120799E-2</v>
      </c>
    </row>
    <row r="135" spans="1:11" x14ac:dyDescent="0.25">
      <c r="A135" s="7" t="s">
        <v>444</v>
      </c>
      <c r="B135" s="65">
        <v>229</v>
      </c>
      <c r="C135" s="34">
        <f>IF(B155=0, "-", B135/B155)</f>
        <v>6.1741709355621462E-2</v>
      </c>
      <c r="D135" s="65">
        <v>165</v>
      </c>
      <c r="E135" s="9">
        <f>IF(D155=0, "-", D135/D155)</f>
        <v>4.9019607843137254E-2</v>
      </c>
      <c r="F135" s="81">
        <v>953</v>
      </c>
      <c r="G135" s="34">
        <f>IF(F155=0, "-", F135/F155)</f>
        <v>5.5799519878213008E-2</v>
      </c>
      <c r="H135" s="65">
        <v>697</v>
      </c>
      <c r="I135" s="9">
        <f>IF(H155=0, "-", H135/H155)</f>
        <v>3.8997370335142396E-2</v>
      </c>
      <c r="J135" s="8">
        <f t="shared" si="10"/>
        <v>0.38787878787878788</v>
      </c>
      <c r="K135" s="9">
        <f t="shared" si="11"/>
        <v>0.36728837876614062</v>
      </c>
    </row>
    <row r="136" spans="1:11" x14ac:dyDescent="0.25">
      <c r="A136" s="7" t="s">
        <v>445</v>
      </c>
      <c r="B136" s="65">
        <v>147</v>
      </c>
      <c r="C136" s="34">
        <f>IF(B155=0, "-", B136/B155)</f>
        <v>3.9633324346184953E-2</v>
      </c>
      <c r="D136" s="65">
        <v>313</v>
      </c>
      <c r="E136" s="9">
        <f>IF(D155=0, "-", D136/D155)</f>
        <v>9.2988710635769453E-2</v>
      </c>
      <c r="F136" s="81">
        <v>1875</v>
      </c>
      <c r="G136" s="34">
        <f>IF(F155=0, "-", F136/F155)</f>
        <v>0.10978394519585456</v>
      </c>
      <c r="H136" s="65">
        <v>1550</v>
      </c>
      <c r="I136" s="9">
        <f>IF(H155=0, "-", H136/H155)</f>
        <v>8.6722989984893417E-2</v>
      </c>
      <c r="J136" s="8">
        <f t="shared" si="10"/>
        <v>-0.53035143769968052</v>
      </c>
      <c r="K136" s="9">
        <f t="shared" si="11"/>
        <v>0.20967741935483872</v>
      </c>
    </row>
    <row r="137" spans="1:11" x14ac:dyDescent="0.25">
      <c r="A137" s="7" t="s">
        <v>446</v>
      </c>
      <c r="B137" s="65">
        <v>51</v>
      </c>
      <c r="C137" s="34">
        <f>IF(B155=0, "-", B137/B155)</f>
        <v>1.3750337018064168E-2</v>
      </c>
      <c r="D137" s="65">
        <v>45</v>
      </c>
      <c r="E137" s="9">
        <f>IF(D155=0, "-", D137/D155)</f>
        <v>1.3368983957219251E-2</v>
      </c>
      <c r="F137" s="81">
        <v>147</v>
      </c>
      <c r="G137" s="34">
        <f>IF(F155=0, "-", F137/F155)</f>
        <v>8.6070613033549966E-3</v>
      </c>
      <c r="H137" s="65">
        <v>149</v>
      </c>
      <c r="I137" s="9">
        <f>IF(H155=0, "-", H137/H155)</f>
        <v>8.3365971017736254E-3</v>
      </c>
      <c r="J137" s="8">
        <f t="shared" si="10"/>
        <v>0.13333333333333333</v>
      </c>
      <c r="K137" s="9">
        <f t="shared" si="11"/>
        <v>-1.3422818791946308E-2</v>
      </c>
    </row>
    <row r="138" spans="1:11" x14ac:dyDescent="0.25">
      <c r="A138" s="7" t="s">
        <v>447</v>
      </c>
      <c r="B138" s="65">
        <v>283</v>
      </c>
      <c r="C138" s="34">
        <f>IF(B155=0, "-", B138/B155)</f>
        <v>7.6300889727689405E-2</v>
      </c>
      <c r="D138" s="65">
        <v>171</v>
      </c>
      <c r="E138" s="9">
        <f>IF(D155=0, "-", D138/D155)</f>
        <v>5.0802139037433157E-2</v>
      </c>
      <c r="F138" s="81">
        <v>1929</v>
      </c>
      <c r="G138" s="34">
        <f>IF(F155=0, "-", F138/F155)</f>
        <v>0.11294572281749517</v>
      </c>
      <c r="H138" s="65">
        <v>996</v>
      </c>
      <c r="I138" s="9">
        <f>IF(H155=0, "-", H138/H155)</f>
        <v>5.572651485480893E-2</v>
      </c>
      <c r="J138" s="8">
        <f t="shared" si="10"/>
        <v>0.65497076023391809</v>
      </c>
      <c r="K138" s="9">
        <f t="shared" si="11"/>
        <v>0.93674698795180722</v>
      </c>
    </row>
    <row r="139" spans="1:11" x14ac:dyDescent="0.25">
      <c r="A139" s="7" t="s">
        <v>448</v>
      </c>
      <c r="B139" s="65">
        <v>131</v>
      </c>
      <c r="C139" s="34">
        <f>IF(B155=0, "-", B139/B155)</f>
        <v>3.5319493124831493E-2</v>
      </c>
      <c r="D139" s="65">
        <v>56</v>
      </c>
      <c r="E139" s="9">
        <f>IF(D155=0, "-", D139/D155)</f>
        <v>1.6636957813428402E-2</v>
      </c>
      <c r="F139" s="81">
        <v>510</v>
      </c>
      <c r="G139" s="34">
        <f>IF(F155=0, "-", F139/F155)</f>
        <v>2.9861233093272439E-2</v>
      </c>
      <c r="H139" s="65">
        <v>694</v>
      </c>
      <c r="I139" s="9">
        <f>IF(H155=0, "-", H139/H155)</f>
        <v>3.8829519386784535E-2</v>
      </c>
      <c r="J139" s="8">
        <f t="shared" si="10"/>
        <v>1.3392857142857142</v>
      </c>
      <c r="K139" s="9">
        <f t="shared" si="11"/>
        <v>-0.26512968299711814</v>
      </c>
    </row>
    <row r="140" spans="1:11" x14ac:dyDescent="0.25">
      <c r="A140" s="7" t="s">
        <v>449</v>
      </c>
      <c r="B140" s="65">
        <v>122</v>
      </c>
      <c r="C140" s="34">
        <f>IF(B155=0, "-", B140/B155)</f>
        <v>3.289296306282017E-2</v>
      </c>
      <c r="D140" s="65">
        <v>133</v>
      </c>
      <c r="E140" s="9">
        <f>IF(D155=0, "-", D140/D155)</f>
        <v>3.9512774806892456E-2</v>
      </c>
      <c r="F140" s="81">
        <v>694</v>
      </c>
      <c r="G140" s="34">
        <f>IF(F155=0, "-", F140/F155)</f>
        <v>4.0634697581825634E-2</v>
      </c>
      <c r="H140" s="65">
        <v>801</v>
      </c>
      <c r="I140" s="9">
        <f>IF(H155=0, "-", H140/H155)</f>
        <v>4.4816203211548146E-2</v>
      </c>
      <c r="J140" s="8">
        <f t="shared" si="10"/>
        <v>-8.2706766917293228E-2</v>
      </c>
      <c r="K140" s="9">
        <f t="shared" si="11"/>
        <v>-0.13358302122347065</v>
      </c>
    </row>
    <row r="141" spans="1:11" x14ac:dyDescent="0.25">
      <c r="A141" s="7" t="s">
        <v>450</v>
      </c>
      <c r="B141" s="65">
        <v>191</v>
      </c>
      <c r="C141" s="34">
        <f>IF(B155=0, "-", B141/B155)</f>
        <v>5.1496360204906985E-2</v>
      </c>
      <c r="D141" s="65">
        <v>167</v>
      </c>
      <c r="E141" s="9">
        <f>IF(D155=0, "-", D141/D155)</f>
        <v>4.9613784907902553E-2</v>
      </c>
      <c r="F141" s="81">
        <v>1034</v>
      </c>
      <c r="G141" s="34">
        <f>IF(F155=0, "-", F141/F155)</f>
        <v>6.0542186310673929E-2</v>
      </c>
      <c r="H141" s="65">
        <v>1263</v>
      </c>
      <c r="I141" s="9">
        <f>IF(H155=0, "-", H141/H155)</f>
        <v>7.0665249258658316E-2</v>
      </c>
      <c r="J141" s="8">
        <f t="shared" si="10"/>
        <v>0.1437125748502994</v>
      </c>
      <c r="K141" s="9">
        <f t="shared" si="11"/>
        <v>-0.18131433095803642</v>
      </c>
    </row>
    <row r="142" spans="1:11" x14ac:dyDescent="0.25">
      <c r="A142" s="7" t="s">
        <v>451</v>
      </c>
      <c r="B142" s="65">
        <v>7</v>
      </c>
      <c r="C142" s="34">
        <f>IF(B155=0, "-", B142/B155)</f>
        <v>1.8873011593421407E-3</v>
      </c>
      <c r="D142" s="65">
        <v>19</v>
      </c>
      <c r="E142" s="9">
        <f>IF(D155=0, "-", D142/D155)</f>
        <v>5.6446821152703504E-3</v>
      </c>
      <c r="F142" s="81">
        <v>70</v>
      </c>
      <c r="G142" s="34">
        <f>IF(F155=0, "-", F142/F155)</f>
        <v>4.0986006206452366E-3</v>
      </c>
      <c r="H142" s="65">
        <v>59</v>
      </c>
      <c r="I142" s="9">
        <f>IF(H155=0, "-", H142/H155)</f>
        <v>3.3010686510378784E-3</v>
      </c>
      <c r="J142" s="8">
        <f t="shared" si="10"/>
        <v>-0.63157894736842102</v>
      </c>
      <c r="K142" s="9">
        <f t="shared" si="11"/>
        <v>0.1864406779661017</v>
      </c>
    </row>
    <row r="143" spans="1:11" x14ac:dyDescent="0.25">
      <c r="A143" s="7" t="s">
        <v>452</v>
      </c>
      <c r="B143" s="65">
        <v>126</v>
      </c>
      <c r="C143" s="34">
        <f>IF(B155=0, "-", B143/B155)</f>
        <v>3.3971420868158533E-2</v>
      </c>
      <c r="D143" s="65">
        <v>267</v>
      </c>
      <c r="E143" s="9">
        <f>IF(D155=0, "-", D143/D155)</f>
        <v>7.9322638146167551E-2</v>
      </c>
      <c r="F143" s="81">
        <v>819</v>
      </c>
      <c r="G143" s="34">
        <f>IF(F155=0, "-", F143/F155)</f>
        <v>4.7953627261549274E-2</v>
      </c>
      <c r="H143" s="65">
        <v>1348</v>
      </c>
      <c r="I143" s="9">
        <f>IF(H155=0, "-", H143/H155)</f>
        <v>7.5421026128797627E-2</v>
      </c>
      <c r="J143" s="8">
        <f t="shared" si="10"/>
        <v>-0.5280898876404494</v>
      </c>
      <c r="K143" s="9">
        <f t="shared" si="11"/>
        <v>-0.39243323442136496</v>
      </c>
    </row>
    <row r="144" spans="1:11" x14ac:dyDescent="0.25">
      <c r="A144" s="7" t="s">
        <v>453</v>
      </c>
      <c r="B144" s="65">
        <v>36</v>
      </c>
      <c r="C144" s="34">
        <f>IF(B155=0, "-", B144/B155)</f>
        <v>9.7061202480452947E-3</v>
      </c>
      <c r="D144" s="65">
        <v>0</v>
      </c>
      <c r="E144" s="9">
        <f>IF(D155=0, "-", D144/D155)</f>
        <v>0</v>
      </c>
      <c r="F144" s="81">
        <v>268</v>
      </c>
      <c r="G144" s="34">
        <f>IF(F155=0, "-", F144/F155)</f>
        <v>1.5691785233327479E-2</v>
      </c>
      <c r="H144" s="65">
        <v>0</v>
      </c>
      <c r="I144" s="9">
        <f>IF(H155=0, "-", H144/H155)</f>
        <v>0</v>
      </c>
      <c r="J144" s="8" t="str">
        <f t="shared" si="10"/>
        <v>-</v>
      </c>
      <c r="K144" s="9" t="str">
        <f t="shared" si="11"/>
        <v>-</v>
      </c>
    </row>
    <row r="145" spans="1:11" x14ac:dyDescent="0.25">
      <c r="A145" s="7" t="s">
        <v>454</v>
      </c>
      <c r="B145" s="65">
        <v>54</v>
      </c>
      <c r="C145" s="34">
        <f>IF(B155=0, "-", B145/B155)</f>
        <v>1.4559180372067942E-2</v>
      </c>
      <c r="D145" s="65">
        <v>68</v>
      </c>
      <c r="E145" s="9">
        <f>IF(D155=0, "-", D145/D155)</f>
        <v>2.0202020202020204E-2</v>
      </c>
      <c r="F145" s="81">
        <v>230</v>
      </c>
      <c r="G145" s="34">
        <f>IF(F155=0, "-", F145/F155)</f>
        <v>1.3466830610691493E-2</v>
      </c>
      <c r="H145" s="65">
        <v>239</v>
      </c>
      <c r="I145" s="9">
        <f>IF(H155=0, "-", H145/H155)</f>
        <v>1.3372125552509372E-2</v>
      </c>
      <c r="J145" s="8">
        <f t="shared" si="10"/>
        <v>-0.20588235294117646</v>
      </c>
      <c r="K145" s="9">
        <f t="shared" si="11"/>
        <v>-3.7656903765690378E-2</v>
      </c>
    </row>
    <row r="146" spans="1:11" x14ac:dyDescent="0.25">
      <c r="A146" s="7" t="s">
        <v>455</v>
      </c>
      <c r="B146" s="65">
        <v>45</v>
      </c>
      <c r="C146" s="34">
        <f>IF(B155=0, "-", B146/B155)</f>
        <v>1.2132650310056619E-2</v>
      </c>
      <c r="D146" s="65">
        <v>28</v>
      </c>
      <c r="E146" s="9">
        <f>IF(D155=0, "-", D146/D155)</f>
        <v>8.3184789067142009E-3</v>
      </c>
      <c r="F146" s="81">
        <v>181</v>
      </c>
      <c r="G146" s="34">
        <f>IF(F155=0, "-", F146/F155)</f>
        <v>1.0597810176239827E-2</v>
      </c>
      <c r="H146" s="65">
        <v>135</v>
      </c>
      <c r="I146" s="9">
        <f>IF(H155=0, "-", H146/H155)</f>
        <v>7.5532926761036198E-3</v>
      </c>
      <c r="J146" s="8">
        <f t="shared" si="10"/>
        <v>0.6071428571428571</v>
      </c>
      <c r="K146" s="9">
        <f t="shared" si="11"/>
        <v>0.34074074074074073</v>
      </c>
    </row>
    <row r="147" spans="1:11" x14ac:dyDescent="0.25">
      <c r="A147" s="7" t="s">
        <v>456</v>
      </c>
      <c r="B147" s="65">
        <v>514</v>
      </c>
      <c r="C147" s="34">
        <f>IF(B155=0, "-", B147/B155)</f>
        <v>0.13858182798598004</v>
      </c>
      <c r="D147" s="65">
        <v>390</v>
      </c>
      <c r="E147" s="9">
        <f>IF(D155=0, "-", D147/D155)</f>
        <v>0.11586452762923351</v>
      </c>
      <c r="F147" s="81">
        <v>2201</v>
      </c>
      <c r="G147" s="34">
        <f>IF(F155=0, "-", F147/F155)</f>
        <v>0.1288717138005738</v>
      </c>
      <c r="H147" s="65">
        <v>1636</v>
      </c>
      <c r="I147" s="9">
        <f>IF(H155=0, "-", H147/H155)</f>
        <v>9.1534717171152011E-2</v>
      </c>
      <c r="J147" s="8">
        <f t="shared" si="10"/>
        <v>0.31794871794871793</v>
      </c>
      <c r="K147" s="9">
        <f t="shared" si="11"/>
        <v>0.34535452322738386</v>
      </c>
    </row>
    <row r="148" spans="1:11" x14ac:dyDescent="0.25">
      <c r="A148" s="7" t="s">
        <v>457</v>
      </c>
      <c r="B148" s="65">
        <v>1</v>
      </c>
      <c r="C148" s="34">
        <f>IF(B155=0, "-", B148/B155)</f>
        <v>2.6961445133459155E-4</v>
      </c>
      <c r="D148" s="65">
        <v>0</v>
      </c>
      <c r="E148" s="9">
        <f>IF(D155=0, "-", D148/D155)</f>
        <v>0</v>
      </c>
      <c r="F148" s="81">
        <v>1</v>
      </c>
      <c r="G148" s="34">
        <f>IF(F155=0, "-", F148/F155)</f>
        <v>5.8551437437789098E-5</v>
      </c>
      <c r="H148" s="65">
        <v>0</v>
      </c>
      <c r="I148" s="9">
        <f>IF(H155=0, "-", H148/H155)</f>
        <v>0</v>
      </c>
      <c r="J148" s="8" t="str">
        <f t="shared" si="10"/>
        <v>-</v>
      </c>
      <c r="K148" s="9" t="str">
        <f t="shared" si="11"/>
        <v>-</v>
      </c>
    </row>
    <row r="149" spans="1:11" x14ac:dyDescent="0.25">
      <c r="A149" s="7" t="s">
        <v>458</v>
      </c>
      <c r="B149" s="65">
        <v>103</v>
      </c>
      <c r="C149" s="34">
        <f>IF(B155=0, "-", B149/B155)</f>
        <v>2.7770288487462928E-2</v>
      </c>
      <c r="D149" s="65">
        <v>106</v>
      </c>
      <c r="E149" s="9">
        <f>IF(D155=0, "-", D149/D155)</f>
        <v>3.1491384432560901E-2</v>
      </c>
      <c r="F149" s="81">
        <v>428</v>
      </c>
      <c r="G149" s="34">
        <f>IF(F155=0, "-", F149/F155)</f>
        <v>2.5060015223373734E-2</v>
      </c>
      <c r="H149" s="65">
        <v>754</v>
      </c>
      <c r="I149" s="9">
        <f>IF(H155=0, "-", H149/H155)</f>
        <v>4.2186538353941698E-2</v>
      </c>
      <c r="J149" s="8">
        <f t="shared" si="10"/>
        <v>-2.8301886792452831E-2</v>
      </c>
      <c r="K149" s="9">
        <f t="shared" si="11"/>
        <v>-0.43236074270557029</v>
      </c>
    </row>
    <row r="150" spans="1:11" x14ac:dyDescent="0.25">
      <c r="A150" s="7" t="s">
        <v>459</v>
      </c>
      <c r="B150" s="65">
        <v>719</v>
      </c>
      <c r="C150" s="34">
        <f>IF(B155=0, "-", B150/B155)</f>
        <v>0.19385279050957133</v>
      </c>
      <c r="D150" s="65">
        <v>325</v>
      </c>
      <c r="E150" s="9">
        <f>IF(D155=0, "-", D150/D155)</f>
        <v>9.6553773024361259E-2</v>
      </c>
      <c r="F150" s="81">
        <v>1405</v>
      </c>
      <c r="G150" s="34">
        <f>IF(F155=0, "-", F150/F155)</f>
        <v>8.2264769600093685E-2</v>
      </c>
      <c r="H150" s="65">
        <v>1935</v>
      </c>
      <c r="I150" s="9">
        <f>IF(H155=0, "-", H150/H155)</f>
        <v>0.10826386169081856</v>
      </c>
      <c r="J150" s="8">
        <f t="shared" si="10"/>
        <v>1.2123076923076923</v>
      </c>
      <c r="K150" s="9">
        <f t="shared" si="11"/>
        <v>-0.27390180878552972</v>
      </c>
    </row>
    <row r="151" spans="1:11" x14ac:dyDescent="0.25">
      <c r="A151" s="7" t="s">
        <v>460</v>
      </c>
      <c r="B151" s="65">
        <v>349</v>
      </c>
      <c r="C151" s="34">
        <f>IF(B155=0, "-", B151/B155)</f>
        <v>9.4095443515772439E-2</v>
      </c>
      <c r="D151" s="65">
        <v>446</v>
      </c>
      <c r="E151" s="9">
        <f>IF(D155=0, "-", D151/D155)</f>
        <v>0.13250148544266191</v>
      </c>
      <c r="F151" s="81">
        <v>1598</v>
      </c>
      <c r="G151" s="34">
        <f>IF(F155=0, "-", F151/F155)</f>
        <v>9.356519702558698E-2</v>
      </c>
      <c r="H151" s="65">
        <v>3430</v>
      </c>
      <c r="I151" s="9">
        <f>IF(H155=0, "-", H151/H155)</f>
        <v>0.19190958428915122</v>
      </c>
      <c r="J151" s="8">
        <f t="shared" si="10"/>
        <v>-0.21748878923766815</v>
      </c>
      <c r="K151" s="9">
        <f t="shared" si="11"/>
        <v>-0.53411078717201166</v>
      </c>
    </row>
    <row r="152" spans="1:11" x14ac:dyDescent="0.25">
      <c r="A152" s="7" t="s">
        <v>461</v>
      </c>
      <c r="B152" s="65">
        <v>13</v>
      </c>
      <c r="C152" s="34">
        <f>IF(B155=0, "-", B152/B155)</f>
        <v>3.5049878673496901E-3</v>
      </c>
      <c r="D152" s="65">
        <v>9</v>
      </c>
      <c r="E152" s="9">
        <f>IF(D155=0, "-", D152/D155)</f>
        <v>2.6737967914438501E-3</v>
      </c>
      <c r="F152" s="81">
        <v>54</v>
      </c>
      <c r="G152" s="34">
        <f>IF(F155=0, "-", F152/F155)</f>
        <v>3.1617776216406111E-3</v>
      </c>
      <c r="H152" s="65">
        <v>18</v>
      </c>
      <c r="I152" s="9">
        <f>IF(H155=0, "-", H152/H155)</f>
        <v>1.0071056901471494E-3</v>
      </c>
      <c r="J152" s="8">
        <f t="shared" si="10"/>
        <v>0.44444444444444442</v>
      </c>
      <c r="K152" s="9">
        <f t="shared" si="11"/>
        <v>2</v>
      </c>
    </row>
    <row r="153" spans="1:11" x14ac:dyDescent="0.25">
      <c r="A153" s="7" t="s">
        <v>462</v>
      </c>
      <c r="B153" s="65">
        <v>190</v>
      </c>
      <c r="C153" s="34">
        <f>IF(B155=0, "-", B153/B155)</f>
        <v>5.1226745753572389E-2</v>
      </c>
      <c r="D153" s="65">
        <v>184</v>
      </c>
      <c r="E153" s="9">
        <f>IF(D155=0, "-", D153/D155)</f>
        <v>5.4664289958407608E-2</v>
      </c>
      <c r="F153" s="81">
        <v>801</v>
      </c>
      <c r="G153" s="34">
        <f>IF(F155=0, "-", F153/F155)</f>
        <v>4.6899701387669065E-2</v>
      </c>
      <c r="H153" s="65">
        <v>346</v>
      </c>
      <c r="I153" s="9">
        <f>IF(H155=0, "-", H153/H155)</f>
        <v>1.9358809377272981E-2</v>
      </c>
      <c r="J153" s="8">
        <f t="shared" si="10"/>
        <v>3.2608695652173912E-2</v>
      </c>
      <c r="K153" s="9">
        <f t="shared" si="11"/>
        <v>1.3150289017341041</v>
      </c>
    </row>
    <row r="154" spans="1:11" x14ac:dyDescent="0.25">
      <c r="A154" s="2"/>
      <c r="B154" s="68"/>
      <c r="C154" s="33"/>
      <c r="D154" s="68"/>
      <c r="E154" s="6"/>
      <c r="F154" s="82"/>
      <c r="G154" s="33"/>
      <c r="H154" s="68"/>
      <c r="I154" s="6"/>
      <c r="J154" s="5"/>
      <c r="K154" s="6"/>
    </row>
    <row r="155" spans="1:11" s="43" customFormat="1" ht="13" x14ac:dyDescent="0.3">
      <c r="A155" s="162" t="s">
        <v>621</v>
      </c>
      <c r="B155" s="71">
        <f>SUM(B132:B154)</f>
        <v>3709</v>
      </c>
      <c r="C155" s="40">
        <f>B155/37020</f>
        <v>0.10018908698001081</v>
      </c>
      <c r="D155" s="71">
        <f>SUM(D132:D154)</f>
        <v>3366</v>
      </c>
      <c r="E155" s="41">
        <f>D155/32027</f>
        <v>0.10509882286820495</v>
      </c>
      <c r="F155" s="77">
        <f>SUM(F132:F154)</f>
        <v>17079</v>
      </c>
      <c r="G155" s="42">
        <f>F155/177889</f>
        <v>9.60093091759468E-2</v>
      </c>
      <c r="H155" s="71">
        <f>SUM(H132:H154)</f>
        <v>17873</v>
      </c>
      <c r="I155" s="41">
        <f>H155/169835</f>
        <v>0.10523743633526658</v>
      </c>
      <c r="J155" s="37">
        <f>IF(D155=0, "-", IF((B155-D155)/D155&lt;10, (B155-D155)/D155, "&gt;999%"))</f>
        <v>0.10190136660724897</v>
      </c>
      <c r="K155" s="38">
        <f>IF(H155=0, "-", IF((F155-H155)/H155&lt;10, (F155-H155)/H155, "&gt;999%"))</f>
        <v>-4.442455099871314E-2</v>
      </c>
    </row>
    <row r="156" spans="1:11" x14ac:dyDescent="0.25">
      <c r="B156" s="83"/>
      <c r="D156" s="83"/>
      <c r="F156" s="83"/>
      <c r="H156" s="83"/>
    </row>
    <row r="157" spans="1:11" ht="13" x14ac:dyDescent="0.3">
      <c r="A157" s="163" t="s">
        <v>160</v>
      </c>
      <c r="B157" s="61" t="s">
        <v>12</v>
      </c>
      <c r="C157" s="62" t="s">
        <v>13</v>
      </c>
      <c r="D157" s="61" t="s">
        <v>12</v>
      </c>
      <c r="E157" s="63" t="s">
        <v>13</v>
      </c>
      <c r="F157" s="62" t="s">
        <v>12</v>
      </c>
      <c r="G157" s="62" t="s">
        <v>13</v>
      </c>
      <c r="H157" s="61" t="s">
        <v>12</v>
      </c>
      <c r="I157" s="63" t="s">
        <v>13</v>
      </c>
      <c r="J157" s="61"/>
      <c r="K157" s="63"/>
    </row>
    <row r="158" spans="1:11" x14ac:dyDescent="0.25">
      <c r="A158" s="7" t="s">
        <v>463</v>
      </c>
      <c r="B158" s="65">
        <v>5</v>
      </c>
      <c r="C158" s="34">
        <f>IF(B181=0, "-", B158/B181)</f>
        <v>4.995004995004995E-3</v>
      </c>
      <c r="D158" s="65">
        <v>4</v>
      </c>
      <c r="E158" s="9">
        <f>IF(D181=0, "-", D158/D181)</f>
        <v>4.3572984749455342E-3</v>
      </c>
      <c r="F158" s="81">
        <v>36</v>
      </c>
      <c r="G158" s="34">
        <f>IF(F181=0, "-", F158/F181)</f>
        <v>7.1485305798252583E-3</v>
      </c>
      <c r="H158" s="65">
        <v>26</v>
      </c>
      <c r="I158" s="9">
        <f>IF(H181=0, "-", H158/H181)</f>
        <v>6.5392354124748494E-3</v>
      </c>
      <c r="J158" s="8">
        <f t="shared" ref="J158:J179" si="12">IF(D158=0, "-", IF((B158-D158)/D158&lt;10, (B158-D158)/D158, "&gt;999%"))</f>
        <v>0.25</v>
      </c>
      <c r="K158" s="9">
        <f t="shared" ref="K158:K179" si="13">IF(H158=0, "-", IF((F158-H158)/H158&lt;10, (F158-H158)/H158, "&gt;999%"))</f>
        <v>0.38461538461538464</v>
      </c>
    </row>
    <row r="159" spans="1:11" x14ac:dyDescent="0.25">
      <c r="A159" s="7" t="s">
        <v>464</v>
      </c>
      <c r="B159" s="65">
        <v>93</v>
      </c>
      <c r="C159" s="34">
        <f>IF(B181=0, "-", B159/B181)</f>
        <v>9.2907092907092911E-2</v>
      </c>
      <c r="D159" s="65">
        <v>36</v>
      </c>
      <c r="E159" s="9">
        <f>IF(D181=0, "-", D159/D181)</f>
        <v>3.9215686274509803E-2</v>
      </c>
      <c r="F159" s="81">
        <v>396</v>
      </c>
      <c r="G159" s="34">
        <f>IF(F181=0, "-", F159/F181)</f>
        <v>7.8633836378077845E-2</v>
      </c>
      <c r="H159" s="65">
        <v>249</v>
      </c>
      <c r="I159" s="9">
        <f>IF(H181=0, "-", H159/H181)</f>
        <v>6.2625754527162972E-2</v>
      </c>
      <c r="J159" s="8">
        <f t="shared" si="12"/>
        <v>1.5833333333333333</v>
      </c>
      <c r="K159" s="9">
        <f t="shared" si="13"/>
        <v>0.59036144578313254</v>
      </c>
    </row>
    <row r="160" spans="1:11" x14ac:dyDescent="0.25">
      <c r="A160" s="7" t="s">
        <v>465</v>
      </c>
      <c r="B160" s="65">
        <v>31</v>
      </c>
      <c r="C160" s="34">
        <f>IF(B181=0, "-", B160/B181)</f>
        <v>3.0969030969030968E-2</v>
      </c>
      <c r="D160" s="65">
        <v>43</v>
      </c>
      <c r="E160" s="9">
        <f>IF(D181=0, "-", D160/D181)</f>
        <v>4.6840958605664486E-2</v>
      </c>
      <c r="F160" s="81">
        <v>115</v>
      </c>
      <c r="G160" s="34">
        <f>IF(F181=0, "-", F160/F181)</f>
        <v>2.2835583796664019E-2</v>
      </c>
      <c r="H160" s="65">
        <v>103</v>
      </c>
      <c r="I160" s="9">
        <f>IF(H181=0, "-", H160/H181)</f>
        <v>2.590543259557344E-2</v>
      </c>
      <c r="J160" s="8">
        <f t="shared" si="12"/>
        <v>-0.27906976744186046</v>
      </c>
      <c r="K160" s="9">
        <f t="shared" si="13"/>
        <v>0.11650485436893204</v>
      </c>
    </row>
    <row r="161" spans="1:11" x14ac:dyDescent="0.25">
      <c r="A161" s="7" t="s">
        <v>466</v>
      </c>
      <c r="B161" s="65">
        <v>40</v>
      </c>
      <c r="C161" s="34">
        <f>IF(B181=0, "-", B161/B181)</f>
        <v>3.996003996003996E-2</v>
      </c>
      <c r="D161" s="65">
        <v>12</v>
      </c>
      <c r="E161" s="9">
        <f>IF(D181=0, "-", D161/D181)</f>
        <v>1.3071895424836602E-2</v>
      </c>
      <c r="F161" s="81">
        <v>179</v>
      </c>
      <c r="G161" s="34">
        <f>IF(F181=0, "-", F161/F181)</f>
        <v>3.5544082605242257E-2</v>
      </c>
      <c r="H161" s="65">
        <v>48</v>
      </c>
      <c r="I161" s="9">
        <f>IF(H181=0, "-", H161/H181)</f>
        <v>1.2072434607645875E-2</v>
      </c>
      <c r="J161" s="8">
        <f t="shared" si="12"/>
        <v>2.3333333333333335</v>
      </c>
      <c r="K161" s="9">
        <f t="shared" si="13"/>
        <v>2.7291666666666665</v>
      </c>
    </row>
    <row r="162" spans="1:11" x14ac:dyDescent="0.25">
      <c r="A162" s="7" t="s">
        <v>467</v>
      </c>
      <c r="B162" s="65">
        <v>110</v>
      </c>
      <c r="C162" s="34">
        <f>IF(B181=0, "-", B162/B181)</f>
        <v>0.10989010989010989</v>
      </c>
      <c r="D162" s="65">
        <v>141</v>
      </c>
      <c r="E162" s="9">
        <f>IF(D181=0, "-", D162/D181)</f>
        <v>0.15359477124183007</v>
      </c>
      <c r="F162" s="81">
        <v>626</v>
      </c>
      <c r="G162" s="34">
        <f>IF(F181=0, "-", F162/F181)</f>
        <v>0.12430500397140588</v>
      </c>
      <c r="H162" s="65">
        <v>565</v>
      </c>
      <c r="I162" s="9">
        <f>IF(H181=0, "-", H162/H181)</f>
        <v>0.14210261569416499</v>
      </c>
      <c r="J162" s="8">
        <f t="shared" si="12"/>
        <v>-0.21985815602836881</v>
      </c>
      <c r="K162" s="9">
        <f t="shared" si="13"/>
        <v>0.1079646017699115</v>
      </c>
    </row>
    <row r="163" spans="1:11" x14ac:dyDescent="0.25">
      <c r="A163" s="7" t="s">
        <v>468</v>
      </c>
      <c r="B163" s="65">
        <v>9</v>
      </c>
      <c r="C163" s="34">
        <f>IF(B181=0, "-", B163/B181)</f>
        <v>8.9910089910089919E-3</v>
      </c>
      <c r="D163" s="65">
        <v>51</v>
      </c>
      <c r="E163" s="9">
        <f>IF(D181=0, "-", D163/D181)</f>
        <v>5.5555555555555552E-2</v>
      </c>
      <c r="F163" s="81">
        <v>102</v>
      </c>
      <c r="G163" s="34">
        <f>IF(F181=0, "-", F163/F181)</f>
        <v>2.0254169976171566E-2</v>
      </c>
      <c r="H163" s="65">
        <v>147</v>
      </c>
      <c r="I163" s="9">
        <f>IF(H181=0, "-", H163/H181)</f>
        <v>3.6971830985915492E-2</v>
      </c>
      <c r="J163" s="8">
        <f t="shared" si="12"/>
        <v>-0.82352941176470584</v>
      </c>
      <c r="K163" s="9">
        <f t="shared" si="13"/>
        <v>-0.30612244897959184</v>
      </c>
    </row>
    <row r="164" spans="1:11" x14ac:dyDescent="0.25">
      <c r="A164" s="7" t="s">
        <v>469</v>
      </c>
      <c r="B164" s="65">
        <v>29</v>
      </c>
      <c r="C164" s="34">
        <f>IF(B181=0, "-", B164/B181)</f>
        <v>2.8971028971028972E-2</v>
      </c>
      <c r="D164" s="65">
        <v>8</v>
      </c>
      <c r="E164" s="9">
        <f>IF(D181=0, "-", D164/D181)</f>
        <v>8.7145969498910684E-3</v>
      </c>
      <c r="F164" s="81">
        <v>95</v>
      </c>
      <c r="G164" s="34">
        <f>IF(F181=0, "-", F164/F181)</f>
        <v>1.8864177918983319E-2</v>
      </c>
      <c r="H164" s="65">
        <v>71</v>
      </c>
      <c r="I164" s="9">
        <f>IF(H181=0, "-", H164/H181)</f>
        <v>1.7857142857142856E-2</v>
      </c>
      <c r="J164" s="8">
        <f t="shared" si="12"/>
        <v>2.625</v>
      </c>
      <c r="K164" s="9">
        <f t="shared" si="13"/>
        <v>0.3380281690140845</v>
      </c>
    </row>
    <row r="165" spans="1:11" x14ac:dyDescent="0.25">
      <c r="A165" s="7" t="s">
        <v>470</v>
      </c>
      <c r="B165" s="65">
        <v>10</v>
      </c>
      <c r="C165" s="34">
        <f>IF(B181=0, "-", B165/B181)</f>
        <v>9.99000999000999E-3</v>
      </c>
      <c r="D165" s="65">
        <v>13</v>
      </c>
      <c r="E165" s="9">
        <f>IF(D181=0, "-", D165/D181)</f>
        <v>1.4161220043572984E-2</v>
      </c>
      <c r="F165" s="81">
        <v>33</v>
      </c>
      <c r="G165" s="34">
        <f>IF(F181=0, "-", F165/F181)</f>
        <v>6.5528196981731535E-3</v>
      </c>
      <c r="H165" s="65">
        <v>69</v>
      </c>
      <c r="I165" s="9">
        <f>IF(H181=0, "-", H165/H181)</f>
        <v>1.7354124748490945E-2</v>
      </c>
      <c r="J165" s="8">
        <f t="shared" si="12"/>
        <v>-0.23076923076923078</v>
      </c>
      <c r="K165" s="9">
        <f t="shared" si="13"/>
        <v>-0.52173913043478259</v>
      </c>
    </row>
    <row r="166" spans="1:11" x14ac:dyDescent="0.25">
      <c r="A166" s="7" t="s">
        <v>471</v>
      </c>
      <c r="B166" s="65">
        <v>0</v>
      </c>
      <c r="C166" s="34">
        <f>IF(B181=0, "-", B166/B181)</f>
        <v>0</v>
      </c>
      <c r="D166" s="65">
        <v>1</v>
      </c>
      <c r="E166" s="9">
        <f>IF(D181=0, "-", D166/D181)</f>
        <v>1.0893246187363835E-3</v>
      </c>
      <c r="F166" s="81">
        <v>6</v>
      </c>
      <c r="G166" s="34">
        <f>IF(F181=0, "-", F166/F181)</f>
        <v>1.1914217633042098E-3</v>
      </c>
      <c r="H166" s="65">
        <v>3</v>
      </c>
      <c r="I166" s="9">
        <f>IF(H181=0, "-", H166/H181)</f>
        <v>7.5452716297786716E-4</v>
      </c>
      <c r="J166" s="8">
        <f t="shared" si="12"/>
        <v>-1</v>
      </c>
      <c r="K166" s="9">
        <f t="shared" si="13"/>
        <v>1</v>
      </c>
    </row>
    <row r="167" spans="1:11" x14ac:dyDescent="0.25">
      <c r="A167" s="7" t="s">
        <v>472</v>
      </c>
      <c r="B167" s="65">
        <v>29</v>
      </c>
      <c r="C167" s="34">
        <f>IF(B181=0, "-", B167/B181)</f>
        <v>2.8971028971028972E-2</v>
      </c>
      <c r="D167" s="65">
        <v>11</v>
      </c>
      <c r="E167" s="9">
        <f>IF(D181=0, "-", D167/D181)</f>
        <v>1.1982570806100218E-2</v>
      </c>
      <c r="F167" s="81">
        <v>177</v>
      </c>
      <c r="G167" s="34">
        <f>IF(F181=0, "-", F167/F181)</f>
        <v>3.5146942017474189E-2</v>
      </c>
      <c r="H167" s="65">
        <v>273</v>
      </c>
      <c r="I167" s="9">
        <f>IF(H181=0, "-", H167/H181)</f>
        <v>6.8661971830985921E-2</v>
      </c>
      <c r="J167" s="8">
        <f t="shared" si="12"/>
        <v>1.6363636363636365</v>
      </c>
      <c r="K167" s="9">
        <f t="shared" si="13"/>
        <v>-0.35164835164835168</v>
      </c>
    </row>
    <row r="168" spans="1:11" x14ac:dyDescent="0.25">
      <c r="A168" s="7" t="s">
        <v>473</v>
      </c>
      <c r="B168" s="65">
        <v>51</v>
      </c>
      <c r="C168" s="34">
        <f>IF(B181=0, "-", B168/B181)</f>
        <v>5.0949050949050952E-2</v>
      </c>
      <c r="D168" s="65">
        <v>26</v>
      </c>
      <c r="E168" s="9">
        <f>IF(D181=0, "-", D168/D181)</f>
        <v>2.8322440087145968E-2</v>
      </c>
      <c r="F168" s="81">
        <v>168</v>
      </c>
      <c r="G168" s="34">
        <f>IF(F181=0, "-", F168/F181)</f>
        <v>3.3359809372517868E-2</v>
      </c>
      <c r="H168" s="65">
        <v>108</v>
      </c>
      <c r="I168" s="9">
        <f>IF(H181=0, "-", H168/H181)</f>
        <v>2.716297786720322E-2</v>
      </c>
      <c r="J168" s="8">
        <f t="shared" si="12"/>
        <v>0.96153846153846156</v>
      </c>
      <c r="K168" s="9">
        <f t="shared" si="13"/>
        <v>0.55555555555555558</v>
      </c>
    </row>
    <row r="169" spans="1:11" x14ac:dyDescent="0.25">
      <c r="A169" s="7" t="s">
        <v>474</v>
      </c>
      <c r="B169" s="65">
        <v>69</v>
      </c>
      <c r="C169" s="34">
        <f>IF(B181=0, "-", B169/B181)</f>
        <v>6.8931068931068928E-2</v>
      </c>
      <c r="D169" s="65">
        <v>45</v>
      </c>
      <c r="E169" s="9">
        <f>IF(D181=0, "-", D169/D181)</f>
        <v>4.9019607843137254E-2</v>
      </c>
      <c r="F169" s="81">
        <v>531</v>
      </c>
      <c r="G169" s="34">
        <f>IF(F181=0, "-", F169/F181)</f>
        <v>0.10544082605242255</v>
      </c>
      <c r="H169" s="65">
        <v>271</v>
      </c>
      <c r="I169" s="9">
        <f>IF(H181=0, "-", H169/H181)</f>
        <v>6.8158953722334006E-2</v>
      </c>
      <c r="J169" s="8">
        <f t="shared" si="12"/>
        <v>0.53333333333333333</v>
      </c>
      <c r="K169" s="9">
        <f t="shared" si="13"/>
        <v>0.95940959409594095</v>
      </c>
    </row>
    <row r="170" spans="1:11" x14ac:dyDescent="0.25">
      <c r="A170" s="7" t="s">
        <v>475</v>
      </c>
      <c r="B170" s="65">
        <v>74</v>
      </c>
      <c r="C170" s="34">
        <f>IF(B181=0, "-", B170/B181)</f>
        <v>7.3926073926073921E-2</v>
      </c>
      <c r="D170" s="65">
        <v>23</v>
      </c>
      <c r="E170" s="9">
        <f>IF(D181=0, "-", D170/D181)</f>
        <v>2.5054466230936819E-2</v>
      </c>
      <c r="F170" s="81">
        <v>374</v>
      </c>
      <c r="G170" s="34">
        <f>IF(F181=0, "-", F170/F181)</f>
        <v>7.4265289912629068E-2</v>
      </c>
      <c r="H170" s="65">
        <v>241</v>
      </c>
      <c r="I170" s="9">
        <f>IF(H181=0, "-", H170/H181)</f>
        <v>6.0613682092555334E-2</v>
      </c>
      <c r="J170" s="8">
        <f t="shared" si="12"/>
        <v>2.2173913043478262</v>
      </c>
      <c r="K170" s="9">
        <f t="shared" si="13"/>
        <v>0.55186721991701249</v>
      </c>
    </row>
    <row r="171" spans="1:11" x14ac:dyDescent="0.25">
      <c r="A171" s="7" t="s">
        <v>476</v>
      </c>
      <c r="B171" s="65">
        <v>11</v>
      </c>
      <c r="C171" s="34">
        <f>IF(B181=0, "-", B171/B181)</f>
        <v>1.098901098901099E-2</v>
      </c>
      <c r="D171" s="65">
        <v>24</v>
      </c>
      <c r="E171" s="9">
        <f>IF(D181=0, "-", D171/D181)</f>
        <v>2.6143790849673203E-2</v>
      </c>
      <c r="F171" s="81">
        <v>60</v>
      </c>
      <c r="G171" s="34">
        <f>IF(F181=0, "-", F171/F181)</f>
        <v>1.1914217633042097E-2</v>
      </c>
      <c r="H171" s="65">
        <v>90</v>
      </c>
      <c r="I171" s="9">
        <f>IF(H181=0, "-", H171/H181)</f>
        <v>2.2635814889336015E-2</v>
      </c>
      <c r="J171" s="8">
        <f t="shared" si="12"/>
        <v>-0.54166666666666663</v>
      </c>
      <c r="K171" s="9">
        <f t="shared" si="13"/>
        <v>-0.33333333333333331</v>
      </c>
    </row>
    <row r="172" spans="1:11" x14ac:dyDescent="0.25">
      <c r="A172" s="7" t="s">
        <v>477</v>
      </c>
      <c r="B172" s="65">
        <v>103</v>
      </c>
      <c r="C172" s="34">
        <f>IF(B181=0, "-", B172/B181)</f>
        <v>0.1028971028971029</v>
      </c>
      <c r="D172" s="65">
        <v>66</v>
      </c>
      <c r="E172" s="9">
        <f>IF(D181=0, "-", D172/D181)</f>
        <v>7.1895424836601302E-2</v>
      </c>
      <c r="F172" s="81">
        <v>595</v>
      </c>
      <c r="G172" s="34">
        <f>IF(F181=0, "-", F172/F181)</f>
        <v>0.1181493248610008</v>
      </c>
      <c r="H172" s="65">
        <v>407</v>
      </c>
      <c r="I172" s="9">
        <f>IF(H181=0, "-", H172/H181)</f>
        <v>0.10236418511066399</v>
      </c>
      <c r="J172" s="8">
        <f t="shared" si="12"/>
        <v>0.56060606060606055</v>
      </c>
      <c r="K172" s="9">
        <f t="shared" si="13"/>
        <v>0.46191646191646191</v>
      </c>
    </row>
    <row r="173" spans="1:11" x14ac:dyDescent="0.25">
      <c r="A173" s="7" t="s">
        <v>478</v>
      </c>
      <c r="B173" s="65">
        <v>3</v>
      </c>
      <c r="C173" s="34">
        <f>IF(B181=0, "-", B173/B181)</f>
        <v>2.997002997002997E-3</v>
      </c>
      <c r="D173" s="65">
        <v>18</v>
      </c>
      <c r="E173" s="9">
        <f>IF(D181=0, "-", D173/D181)</f>
        <v>1.9607843137254902E-2</v>
      </c>
      <c r="F173" s="81">
        <v>28</v>
      </c>
      <c r="G173" s="34">
        <f>IF(F181=0, "-", F173/F181)</f>
        <v>5.5599682287529786E-3</v>
      </c>
      <c r="H173" s="65">
        <v>86</v>
      </c>
      <c r="I173" s="9">
        <f>IF(H181=0, "-", H173/H181)</f>
        <v>2.1629778672032193E-2</v>
      </c>
      <c r="J173" s="8">
        <f t="shared" si="12"/>
        <v>-0.83333333333333337</v>
      </c>
      <c r="K173" s="9">
        <f t="shared" si="13"/>
        <v>-0.67441860465116277</v>
      </c>
    </row>
    <row r="174" spans="1:11" x14ac:dyDescent="0.25">
      <c r="A174" s="7" t="s">
        <v>479</v>
      </c>
      <c r="B174" s="65">
        <v>31</v>
      </c>
      <c r="C174" s="34">
        <f>IF(B181=0, "-", B174/B181)</f>
        <v>3.0969030969030968E-2</v>
      </c>
      <c r="D174" s="65">
        <v>22</v>
      </c>
      <c r="E174" s="9">
        <f>IF(D181=0, "-", D174/D181)</f>
        <v>2.3965141612200435E-2</v>
      </c>
      <c r="F174" s="81">
        <v>159</v>
      </c>
      <c r="G174" s="34">
        <f>IF(F181=0, "-", F174/F181)</f>
        <v>3.1572676727561554E-2</v>
      </c>
      <c r="H174" s="65">
        <v>84</v>
      </c>
      <c r="I174" s="9">
        <f>IF(H181=0, "-", H174/H181)</f>
        <v>2.1126760563380281E-2</v>
      </c>
      <c r="J174" s="8">
        <f t="shared" si="12"/>
        <v>0.40909090909090912</v>
      </c>
      <c r="K174" s="9">
        <f t="shared" si="13"/>
        <v>0.8928571428571429</v>
      </c>
    </row>
    <row r="175" spans="1:11" x14ac:dyDescent="0.25">
      <c r="A175" s="7" t="s">
        <v>480</v>
      </c>
      <c r="B175" s="65">
        <v>64</v>
      </c>
      <c r="C175" s="34">
        <f>IF(B181=0, "-", B175/B181)</f>
        <v>6.3936063936063936E-2</v>
      </c>
      <c r="D175" s="65">
        <v>128</v>
      </c>
      <c r="E175" s="9">
        <f>IF(D181=0, "-", D175/D181)</f>
        <v>0.13943355119825709</v>
      </c>
      <c r="F175" s="81">
        <v>478</v>
      </c>
      <c r="G175" s="34">
        <f>IF(F181=0, "-", F175/F181)</f>
        <v>9.4916600476568705E-2</v>
      </c>
      <c r="H175" s="65">
        <v>378</v>
      </c>
      <c r="I175" s="9">
        <f>IF(H181=0, "-", H175/H181)</f>
        <v>9.5070422535211266E-2</v>
      </c>
      <c r="J175" s="8">
        <f t="shared" si="12"/>
        <v>-0.5</v>
      </c>
      <c r="K175" s="9">
        <f t="shared" si="13"/>
        <v>0.26455026455026454</v>
      </c>
    </row>
    <row r="176" spans="1:11" x14ac:dyDescent="0.25">
      <c r="A176" s="7" t="s">
        <v>481</v>
      </c>
      <c r="B176" s="65">
        <v>51</v>
      </c>
      <c r="C176" s="34">
        <f>IF(B181=0, "-", B176/B181)</f>
        <v>5.0949050949050952E-2</v>
      </c>
      <c r="D176" s="65">
        <v>22</v>
      </c>
      <c r="E176" s="9">
        <f>IF(D181=0, "-", D176/D181)</f>
        <v>2.3965141612200435E-2</v>
      </c>
      <c r="F176" s="81">
        <v>183</v>
      </c>
      <c r="G176" s="34">
        <f>IF(F181=0, "-", F176/F181)</f>
        <v>3.6338363780778399E-2</v>
      </c>
      <c r="H176" s="65">
        <v>122</v>
      </c>
      <c r="I176" s="9">
        <f>IF(H181=0, "-", H176/H181)</f>
        <v>3.0684104627766599E-2</v>
      </c>
      <c r="J176" s="8">
        <f t="shared" si="12"/>
        <v>1.3181818181818181</v>
      </c>
      <c r="K176" s="9">
        <f t="shared" si="13"/>
        <v>0.5</v>
      </c>
    </row>
    <row r="177" spans="1:11" x14ac:dyDescent="0.25">
      <c r="A177" s="7" t="s">
        <v>482</v>
      </c>
      <c r="B177" s="65">
        <v>42</v>
      </c>
      <c r="C177" s="34">
        <f>IF(B181=0, "-", B177/B181)</f>
        <v>4.195804195804196E-2</v>
      </c>
      <c r="D177" s="65">
        <v>28</v>
      </c>
      <c r="E177" s="9">
        <f>IF(D181=0, "-", D177/D181)</f>
        <v>3.0501089324618737E-2</v>
      </c>
      <c r="F177" s="81">
        <v>141</v>
      </c>
      <c r="G177" s="34">
        <f>IF(F181=0, "-", F177/F181)</f>
        <v>2.7998411437648928E-2</v>
      </c>
      <c r="H177" s="65">
        <v>154</v>
      </c>
      <c r="I177" s="9">
        <f>IF(H181=0, "-", H177/H181)</f>
        <v>3.873239436619718E-2</v>
      </c>
      <c r="J177" s="8">
        <f t="shared" si="12"/>
        <v>0.5</v>
      </c>
      <c r="K177" s="9">
        <f t="shared" si="13"/>
        <v>-8.4415584415584416E-2</v>
      </c>
    </row>
    <row r="178" spans="1:11" x14ac:dyDescent="0.25">
      <c r="A178" s="7" t="s">
        <v>483</v>
      </c>
      <c r="B178" s="65">
        <v>52</v>
      </c>
      <c r="C178" s="34">
        <f>IF(B181=0, "-", B178/B181)</f>
        <v>5.1948051948051951E-2</v>
      </c>
      <c r="D178" s="65">
        <v>49</v>
      </c>
      <c r="E178" s="9">
        <f>IF(D181=0, "-", D178/D181)</f>
        <v>5.3376906318082791E-2</v>
      </c>
      <c r="F178" s="81">
        <v>206</v>
      </c>
      <c r="G178" s="34">
        <f>IF(F181=0, "-", F178/F181)</f>
        <v>4.09054805401112E-2</v>
      </c>
      <c r="H178" s="65">
        <v>142</v>
      </c>
      <c r="I178" s="9">
        <f>IF(H181=0, "-", H178/H181)</f>
        <v>3.5714285714285712E-2</v>
      </c>
      <c r="J178" s="8">
        <f t="shared" si="12"/>
        <v>6.1224489795918366E-2</v>
      </c>
      <c r="K178" s="9">
        <f t="shared" si="13"/>
        <v>0.45070422535211269</v>
      </c>
    </row>
    <row r="179" spans="1:11" x14ac:dyDescent="0.25">
      <c r="A179" s="7" t="s">
        <v>484</v>
      </c>
      <c r="B179" s="65">
        <v>94</v>
      </c>
      <c r="C179" s="34">
        <f>IF(B181=0, "-", B179/B181)</f>
        <v>9.3906093906093904E-2</v>
      </c>
      <c r="D179" s="65">
        <v>147</v>
      </c>
      <c r="E179" s="9">
        <f>IF(D181=0, "-", D179/D181)</f>
        <v>0.16013071895424835</v>
      </c>
      <c r="F179" s="81">
        <v>348</v>
      </c>
      <c r="G179" s="34">
        <f>IF(F181=0, "-", F179/F181)</f>
        <v>6.9102462271644169E-2</v>
      </c>
      <c r="H179" s="65">
        <v>339</v>
      </c>
      <c r="I179" s="9">
        <f>IF(H181=0, "-", H179/H181)</f>
        <v>8.5261569416498997E-2</v>
      </c>
      <c r="J179" s="8">
        <f t="shared" si="12"/>
        <v>-0.36054421768707484</v>
      </c>
      <c r="K179" s="9">
        <f t="shared" si="13"/>
        <v>2.6548672566371681E-2</v>
      </c>
    </row>
    <row r="180" spans="1:11" x14ac:dyDescent="0.25">
      <c r="A180" s="2"/>
      <c r="B180" s="68"/>
      <c r="C180" s="33"/>
      <c r="D180" s="68"/>
      <c r="E180" s="6"/>
      <c r="F180" s="82"/>
      <c r="G180" s="33"/>
      <c r="H180" s="68"/>
      <c r="I180" s="6"/>
      <c r="J180" s="5"/>
      <c r="K180" s="6"/>
    </row>
    <row r="181" spans="1:11" s="43" customFormat="1" ht="13" x14ac:dyDescent="0.3">
      <c r="A181" s="162" t="s">
        <v>620</v>
      </c>
      <c r="B181" s="71">
        <f>SUM(B158:B180)</f>
        <v>1001</v>
      </c>
      <c r="C181" s="40">
        <f>B181/37020</f>
        <v>2.7039438141545111E-2</v>
      </c>
      <c r="D181" s="71">
        <f>SUM(D158:D180)</f>
        <v>918</v>
      </c>
      <c r="E181" s="41">
        <f>D181/32027</f>
        <v>2.866331532769226E-2</v>
      </c>
      <c r="F181" s="77">
        <f>SUM(F158:F180)</f>
        <v>5036</v>
      </c>
      <c r="G181" s="42">
        <f>F181/177889</f>
        <v>2.8309788688451788E-2</v>
      </c>
      <c r="H181" s="71">
        <f>SUM(H158:H180)</f>
        <v>3976</v>
      </c>
      <c r="I181" s="41">
        <f>H181/169835</f>
        <v>2.3410957694232636E-2</v>
      </c>
      <c r="J181" s="37">
        <f>IF(D181=0, "-", IF((B181-D181)/D181&lt;10, (B181-D181)/D181, "&gt;999%"))</f>
        <v>9.0413943355119819E-2</v>
      </c>
      <c r="K181" s="38">
        <f>IF(H181=0, "-", IF((F181-H181)/H181&lt;10, (F181-H181)/H181, "&gt;999%"))</f>
        <v>0.2665995975855131</v>
      </c>
    </row>
    <row r="182" spans="1:11" x14ac:dyDescent="0.25">
      <c r="B182" s="83"/>
      <c r="D182" s="83"/>
      <c r="F182" s="83"/>
      <c r="H182" s="83"/>
    </row>
    <row r="183" spans="1:11" s="43" customFormat="1" ht="13" x14ac:dyDescent="0.3">
      <c r="A183" s="162" t="s">
        <v>619</v>
      </c>
      <c r="B183" s="71">
        <v>4710</v>
      </c>
      <c r="C183" s="40">
        <f>B183/37020</f>
        <v>0.12722852512155591</v>
      </c>
      <c r="D183" s="71">
        <v>4284</v>
      </c>
      <c r="E183" s="41">
        <f>D183/32027</f>
        <v>0.13376213819589722</v>
      </c>
      <c r="F183" s="77">
        <v>22115</v>
      </c>
      <c r="G183" s="42">
        <f>F183/177889</f>
        <v>0.12431909786439858</v>
      </c>
      <c r="H183" s="71">
        <v>21849</v>
      </c>
      <c r="I183" s="41">
        <f>H183/169835</f>
        <v>0.12864839402949921</v>
      </c>
      <c r="J183" s="37">
        <f>IF(D183=0, "-", IF((B183-D183)/D183&lt;10, (B183-D183)/D183, "&gt;999%"))</f>
        <v>9.9439775910364139E-2</v>
      </c>
      <c r="K183" s="38">
        <f>IF(H183=0, "-", IF((F183-H183)/H183&lt;10, (F183-H183)/H183, "&gt;999%"))</f>
        <v>1.2174470227470365E-2</v>
      </c>
    </row>
    <row r="184" spans="1:11" x14ac:dyDescent="0.25">
      <c r="B184" s="83"/>
      <c r="D184" s="83"/>
      <c r="F184" s="83"/>
      <c r="H184" s="83"/>
    </row>
    <row r="185" spans="1:11" ht="15.5" x14ac:dyDescent="0.35">
      <c r="A185" s="164" t="s">
        <v>127</v>
      </c>
      <c r="B185" s="196" t="s">
        <v>1</v>
      </c>
      <c r="C185" s="200"/>
      <c r="D185" s="200"/>
      <c r="E185" s="197"/>
      <c r="F185" s="196" t="s">
        <v>14</v>
      </c>
      <c r="G185" s="200"/>
      <c r="H185" s="200"/>
      <c r="I185" s="197"/>
      <c r="J185" s="196" t="s">
        <v>15</v>
      </c>
      <c r="K185" s="197"/>
    </row>
    <row r="186" spans="1:11" ht="13" x14ac:dyDescent="0.3">
      <c r="A186" s="22"/>
      <c r="B186" s="196">
        <f>VALUE(RIGHT($B$2, 4))</f>
        <v>2023</v>
      </c>
      <c r="C186" s="197"/>
      <c r="D186" s="196">
        <f>B186-1</f>
        <v>2022</v>
      </c>
      <c r="E186" s="204"/>
      <c r="F186" s="196">
        <f>B186</f>
        <v>2023</v>
      </c>
      <c r="G186" s="204"/>
      <c r="H186" s="196">
        <f>D186</f>
        <v>2022</v>
      </c>
      <c r="I186" s="204"/>
      <c r="J186" s="140" t="s">
        <v>4</v>
      </c>
      <c r="K186" s="141" t="s">
        <v>2</v>
      </c>
    </row>
    <row r="187" spans="1:11" ht="13" x14ac:dyDescent="0.3">
      <c r="A187" s="163" t="s">
        <v>161</v>
      </c>
      <c r="B187" s="61" t="s">
        <v>12</v>
      </c>
      <c r="C187" s="62" t="s">
        <v>13</v>
      </c>
      <c r="D187" s="61" t="s">
        <v>12</v>
      </c>
      <c r="E187" s="63" t="s">
        <v>13</v>
      </c>
      <c r="F187" s="62" t="s">
        <v>12</v>
      </c>
      <c r="G187" s="62" t="s">
        <v>13</v>
      </c>
      <c r="H187" s="61" t="s">
        <v>12</v>
      </c>
      <c r="I187" s="63" t="s">
        <v>13</v>
      </c>
      <c r="J187" s="61"/>
      <c r="K187" s="63"/>
    </row>
    <row r="188" spans="1:11" x14ac:dyDescent="0.25">
      <c r="A188" s="7" t="s">
        <v>485</v>
      </c>
      <c r="B188" s="65">
        <v>6</v>
      </c>
      <c r="C188" s="34">
        <f>IF(B192=0, "-", B188/B192)</f>
        <v>9.6618357487922701E-3</v>
      </c>
      <c r="D188" s="65">
        <v>0</v>
      </c>
      <c r="E188" s="9">
        <f>IF(D192=0, "-", D188/D192)</f>
        <v>0</v>
      </c>
      <c r="F188" s="81">
        <v>35</v>
      </c>
      <c r="G188" s="34">
        <f>IF(F192=0, "-", F188/F192)</f>
        <v>1.3518733101583623E-2</v>
      </c>
      <c r="H188" s="65">
        <v>32</v>
      </c>
      <c r="I188" s="9">
        <f>IF(H192=0, "-", H188/H192)</f>
        <v>1.2703453751488685E-2</v>
      </c>
      <c r="J188" s="8" t="str">
        <f>IF(D188=0, "-", IF((B188-D188)/D188&lt;10, (B188-D188)/D188, "&gt;999%"))</f>
        <v>-</v>
      </c>
      <c r="K188" s="9">
        <f>IF(H188=0, "-", IF((F188-H188)/H188&lt;10, (F188-H188)/H188, "&gt;999%"))</f>
        <v>9.375E-2</v>
      </c>
    </row>
    <row r="189" spans="1:11" x14ac:dyDescent="0.25">
      <c r="A189" s="7" t="s">
        <v>486</v>
      </c>
      <c r="B189" s="65">
        <v>262</v>
      </c>
      <c r="C189" s="34">
        <f>IF(B192=0, "-", B189/B192)</f>
        <v>0.4219001610305958</v>
      </c>
      <c r="D189" s="65">
        <v>96</v>
      </c>
      <c r="E189" s="9">
        <f>IF(D192=0, "-", D189/D192)</f>
        <v>0.16580310880829016</v>
      </c>
      <c r="F189" s="81">
        <v>875</v>
      </c>
      <c r="G189" s="34">
        <f>IF(F192=0, "-", F189/F192)</f>
        <v>0.33796832753959055</v>
      </c>
      <c r="H189" s="65">
        <v>730</v>
      </c>
      <c r="I189" s="9">
        <f>IF(H192=0, "-", H189/H192)</f>
        <v>0.28979753870583563</v>
      </c>
      <c r="J189" s="8">
        <f>IF(D189=0, "-", IF((B189-D189)/D189&lt;10, (B189-D189)/D189, "&gt;999%"))</f>
        <v>1.7291666666666667</v>
      </c>
      <c r="K189" s="9">
        <f>IF(H189=0, "-", IF((F189-H189)/H189&lt;10, (F189-H189)/H189, "&gt;999%"))</f>
        <v>0.19863013698630136</v>
      </c>
    </row>
    <row r="190" spans="1:11" x14ac:dyDescent="0.25">
      <c r="A190" s="7" t="s">
        <v>487</v>
      </c>
      <c r="B190" s="65">
        <v>353</v>
      </c>
      <c r="C190" s="34">
        <f>IF(B192=0, "-", B190/B192)</f>
        <v>0.56843800322061189</v>
      </c>
      <c r="D190" s="65">
        <v>483</v>
      </c>
      <c r="E190" s="9">
        <f>IF(D192=0, "-", D190/D192)</f>
        <v>0.83419689119170981</v>
      </c>
      <c r="F190" s="81">
        <v>1679</v>
      </c>
      <c r="G190" s="34">
        <f>IF(F192=0, "-", F190/F192)</f>
        <v>0.64851293935882581</v>
      </c>
      <c r="H190" s="65">
        <v>1757</v>
      </c>
      <c r="I190" s="9">
        <f>IF(H192=0, "-", H190/H192)</f>
        <v>0.69749900754267569</v>
      </c>
      <c r="J190" s="8">
        <f>IF(D190=0, "-", IF((B190-D190)/D190&lt;10, (B190-D190)/D190, "&gt;999%"))</f>
        <v>-0.2691511387163561</v>
      </c>
      <c r="K190" s="9">
        <f>IF(H190=0, "-", IF((F190-H190)/H190&lt;10, (F190-H190)/H190, "&gt;999%"))</f>
        <v>-4.4393853158793399E-2</v>
      </c>
    </row>
    <row r="191" spans="1:11" x14ac:dyDescent="0.25">
      <c r="A191" s="2"/>
      <c r="B191" s="68"/>
      <c r="C191" s="33"/>
      <c r="D191" s="68"/>
      <c r="E191" s="6"/>
      <c r="F191" s="82"/>
      <c r="G191" s="33"/>
      <c r="H191" s="68"/>
      <c r="I191" s="6"/>
      <c r="J191" s="5"/>
      <c r="K191" s="6"/>
    </row>
    <row r="192" spans="1:11" s="43" customFormat="1" ht="13" x14ac:dyDescent="0.3">
      <c r="A192" s="162" t="s">
        <v>618</v>
      </c>
      <c r="B192" s="71">
        <f>SUM(B188:B191)</f>
        <v>621</v>
      </c>
      <c r="C192" s="40">
        <f>B192/37020</f>
        <v>1.6774716369529985E-2</v>
      </c>
      <c r="D192" s="71">
        <f>SUM(D188:D191)</f>
        <v>579</v>
      </c>
      <c r="E192" s="41">
        <f>D192/32027</f>
        <v>1.8078496268773222E-2</v>
      </c>
      <c r="F192" s="77">
        <f>SUM(F188:F191)</f>
        <v>2589</v>
      </c>
      <c r="G192" s="42">
        <f>F192/177889</f>
        <v>1.455401964146181E-2</v>
      </c>
      <c r="H192" s="71">
        <f>SUM(H188:H191)</f>
        <v>2519</v>
      </c>
      <c r="I192" s="41">
        <f>H192/169835</f>
        <v>1.4832042865133807E-2</v>
      </c>
      <c r="J192" s="37">
        <f>IF(D192=0, "-", IF((B192-D192)/D192&lt;10, (B192-D192)/D192, "&gt;999%"))</f>
        <v>7.2538860103626937E-2</v>
      </c>
      <c r="K192" s="38">
        <f>IF(H192=0, "-", IF((F192-H192)/H192&lt;10, (F192-H192)/H192, "&gt;999%"))</f>
        <v>2.7788805081381502E-2</v>
      </c>
    </row>
    <row r="193" spans="1:11" x14ac:dyDescent="0.25">
      <c r="B193" s="83"/>
      <c r="D193" s="83"/>
      <c r="F193" s="83"/>
      <c r="H193" s="83"/>
    </row>
    <row r="194" spans="1:11" ht="13" x14ac:dyDescent="0.3">
      <c r="A194" s="163" t="s">
        <v>162</v>
      </c>
      <c r="B194" s="61" t="s">
        <v>12</v>
      </c>
      <c r="C194" s="62" t="s">
        <v>13</v>
      </c>
      <c r="D194" s="61" t="s">
        <v>12</v>
      </c>
      <c r="E194" s="63" t="s">
        <v>13</v>
      </c>
      <c r="F194" s="62" t="s">
        <v>12</v>
      </c>
      <c r="G194" s="62" t="s">
        <v>13</v>
      </c>
      <c r="H194" s="61" t="s">
        <v>12</v>
      </c>
      <c r="I194" s="63" t="s">
        <v>13</v>
      </c>
      <c r="J194" s="61"/>
      <c r="K194" s="63"/>
    </row>
    <row r="195" spans="1:11" x14ac:dyDescent="0.25">
      <c r="A195" s="7" t="s">
        <v>488</v>
      </c>
      <c r="B195" s="65">
        <v>6</v>
      </c>
      <c r="C195" s="34">
        <f>IF(B206=0, "-", B195/B206)</f>
        <v>4.0816326530612242E-2</v>
      </c>
      <c r="D195" s="65">
        <v>0</v>
      </c>
      <c r="E195" s="9">
        <f>IF(D206=0, "-", D195/D206)</f>
        <v>0</v>
      </c>
      <c r="F195" s="81">
        <v>17</v>
      </c>
      <c r="G195" s="34">
        <f>IF(F206=0, "-", F195/F206)</f>
        <v>2.1963824289405683E-2</v>
      </c>
      <c r="H195" s="65">
        <v>8</v>
      </c>
      <c r="I195" s="9">
        <f>IF(H206=0, "-", H195/H206)</f>
        <v>1.4787430683918669E-2</v>
      </c>
      <c r="J195" s="8" t="str">
        <f t="shared" ref="J195:J204" si="14">IF(D195=0, "-", IF((B195-D195)/D195&lt;10, (B195-D195)/D195, "&gt;999%"))</f>
        <v>-</v>
      </c>
      <c r="K195" s="9">
        <f t="shared" ref="K195:K204" si="15">IF(H195=0, "-", IF((F195-H195)/H195&lt;10, (F195-H195)/H195, "&gt;999%"))</f>
        <v>1.125</v>
      </c>
    </row>
    <row r="196" spans="1:11" x14ac:dyDescent="0.25">
      <c r="A196" s="7" t="s">
        <v>489</v>
      </c>
      <c r="B196" s="65">
        <v>1</v>
      </c>
      <c r="C196" s="34">
        <f>IF(B206=0, "-", B196/B206)</f>
        <v>6.8027210884353739E-3</v>
      </c>
      <c r="D196" s="65">
        <v>4</v>
      </c>
      <c r="E196" s="9">
        <f>IF(D206=0, "-", D196/D206)</f>
        <v>2.5806451612903226E-2</v>
      </c>
      <c r="F196" s="81">
        <v>11</v>
      </c>
      <c r="G196" s="34">
        <f>IF(F206=0, "-", F196/F206)</f>
        <v>1.4211886304909561E-2</v>
      </c>
      <c r="H196" s="65">
        <v>17</v>
      </c>
      <c r="I196" s="9">
        <f>IF(H206=0, "-", H196/H206)</f>
        <v>3.1423290203327174E-2</v>
      </c>
      <c r="J196" s="8">
        <f t="shared" si="14"/>
        <v>-0.75</v>
      </c>
      <c r="K196" s="9">
        <f t="shared" si="15"/>
        <v>-0.35294117647058826</v>
      </c>
    </row>
    <row r="197" spans="1:11" x14ac:dyDescent="0.25">
      <c r="A197" s="7" t="s">
        <v>490</v>
      </c>
      <c r="B197" s="65">
        <v>32</v>
      </c>
      <c r="C197" s="34">
        <f>IF(B206=0, "-", B197/B206)</f>
        <v>0.21768707482993196</v>
      </c>
      <c r="D197" s="65">
        <v>40</v>
      </c>
      <c r="E197" s="9">
        <f>IF(D206=0, "-", D197/D206)</f>
        <v>0.25806451612903225</v>
      </c>
      <c r="F197" s="81">
        <v>206</v>
      </c>
      <c r="G197" s="34">
        <f>IF(F206=0, "-", F197/F206)</f>
        <v>0.26614987080103358</v>
      </c>
      <c r="H197" s="65">
        <v>180</v>
      </c>
      <c r="I197" s="9">
        <f>IF(H206=0, "-", H197/H206)</f>
        <v>0.33271719038817005</v>
      </c>
      <c r="J197" s="8">
        <f t="shared" si="14"/>
        <v>-0.2</v>
      </c>
      <c r="K197" s="9">
        <f t="shared" si="15"/>
        <v>0.14444444444444443</v>
      </c>
    </row>
    <row r="198" spans="1:11" x14ac:dyDescent="0.25">
      <c r="A198" s="7" t="s">
        <v>491</v>
      </c>
      <c r="B198" s="65">
        <v>4</v>
      </c>
      <c r="C198" s="34">
        <f>IF(B206=0, "-", B198/B206)</f>
        <v>2.7210884353741496E-2</v>
      </c>
      <c r="D198" s="65">
        <v>0</v>
      </c>
      <c r="E198" s="9">
        <f>IF(D206=0, "-", D198/D206)</f>
        <v>0</v>
      </c>
      <c r="F198" s="81">
        <v>10</v>
      </c>
      <c r="G198" s="34">
        <f>IF(F206=0, "-", F198/F206)</f>
        <v>1.2919896640826873E-2</v>
      </c>
      <c r="H198" s="65">
        <v>0</v>
      </c>
      <c r="I198" s="9">
        <f>IF(H206=0, "-", H198/H206)</f>
        <v>0</v>
      </c>
      <c r="J198" s="8" t="str">
        <f t="shared" si="14"/>
        <v>-</v>
      </c>
      <c r="K198" s="9" t="str">
        <f t="shared" si="15"/>
        <v>-</v>
      </c>
    </row>
    <row r="199" spans="1:11" x14ac:dyDescent="0.25">
      <c r="A199" s="7" t="s">
        <v>492</v>
      </c>
      <c r="B199" s="65">
        <v>1</v>
      </c>
      <c r="C199" s="34">
        <f>IF(B206=0, "-", B199/B206)</f>
        <v>6.8027210884353739E-3</v>
      </c>
      <c r="D199" s="65">
        <v>0</v>
      </c>
      <c r="E199" s="9">
        <f>IF(D206=0, "-", D199/D206)</f>
        <v>0</v>
      </c>
      <c r="F199" s="81">
        <v>7</v>
      </c>
      <c r="G199" s="34">
        <f>IF(F206=0, "-", F199/F206)</f>
        <v>9.0439276485788107E-3</v>
      </c>
      <c r="H199" s="65">
        <v>6</v>
      </c>
      <c r="I199" s="9">
        <f>IF(H206=0, "-", H199/H206)</f>
        <v>1.1090573012939002E-2</v>
      </c>
      <c r="J199" s="8" t="str">
        <f t="shared" si="14"/>
        <v>-</v>
      </c>
      <c r="K199" s="9">
        <f t="shared" si="15"/>
        <v>0.16666666666666666</v>
      </c>
    </row>
    <row r="200" spans="1:11" x14ac:dyDescent="0.25">
      <c r="A200" s="7" t="s">
        <v>493</v>
      </c>
      <c r="B200" s="65">
        <v>20</v>
      </c>
      <c r="C200" s="34">
        <f>IF(B206=0, "-", B200/B206)</f>
        <v>0.1360544217687075</v>
      </c>
      <c r="D200" s="65">
        <v>13</v>
      </c>
      <c r="E200" s="9">
        <f>IF(D206=0, "-", D200/D206)</f>
        <v>8.387096774193549E-2</v>
      </c>
      <c r="F200" s="81">
        <v>109</v>
      </c>
      <c r="G200" s="34">
        <f>IF(F206=0, "-", F200/F206)</f>
        <v>0.14082687338501293</v>
      </c>
      <c r="H200" s="65">
        <v>22</v>
      </c>
      <c r="I200" s="9">
        <f>IF(H206=0, "-", H200/H206)</f>
        <v>4.0665434380776341E-2</v>
      </c>
      <c r="J200" s="8">
        <f t="shared" si="14"/>
        <v>0.53846153846153844</v>
      </c>
      <c r="K200" s="9">
        <f t="shared" si="15"/>
        <v>3.9545454545454546</v>
      </c>
    </row>
    <row r="201" spans="1:11" x14ac:dyDescent="0.25">
      <c r="A201" s="7" t="s">
        <v>494</v>
      </c>
      <c r="B201" s="65">
        <v>37</v>
      </c>
      <c r="C201" s="34">
        <f>IF(B206=0, "-", B201/B206)</f>
        <v>0.25170068027210885</v>
      </c>
      <c r="D201" s="65">
        <v>12</v>
      </c>
      <c r="E201" s="9">
        <f>IF(D206=0, "-", D201/D206)</f>
        <v>7.7419354838709681E-2</v>
      </c>
      <c r="F201" s="81">
        <v>214</v>
      </c>
      <c r="G201" s="34">
        <f>IF(F206=0, "-", F201/F206)</f>
        <v>0.27648578811369506</v>
      </c>
      <c r="H201" s="65">
        <v>75</v>
      </c>
      <c r="I201" s="9">
        <f>IF(H206=0, "-", H201/H206)</f>
        <v>0.13863216266173753</v>
      </c>
      <c r="J201" s="8">
        <f t="shared" si="14"/>
        <v>2.0833333333333335</v>
      </c>
      <c r="K201" s="9">
        <f t="shared" si="15"/>
        <v>1.8533333333333333</v>
      </c>
    </row>
    <row r="202" spans="1:11" x14ac:dyDescent="0.25">
      <c r="A202" s="7" t="s">
        <v>495</v>
      </c>
      <c r="B202" s="65">
        <v>9</v>
      </c>
      <c r="C202" s="34">
        <f>IF(B206=0, "-", B202/B206)</f>
        <v>6.1224489795918366E-2</v>
      </c>
      <c r="D202" s="65">
        <v>66</v>
      </c>
      <c r="E202" s="9">
        <f>IF(D206=0, "-", D202/D206)</f>
        <v>0.4258064516129032</v>
      </c>
      <c r="F202" s="81">
        <v>44</v>
      </c>
      <c r="G202" s="34">
        <f>IF(F206=0, "-", F202/F206)</f>
        <v>5.6847545219638244E-2</v>
      </c>
      <c r="H202" s="65">
        <v>116</v>
      </c>
      <c r="I202" s="9">
        <f>IF(H206=0, "-", H202/H206)</f>
        <v>0.2144177449168207</v>
      </c>
      <c r="J202" s="8">
        <f t="shared" si="14"/>
        <v>-0.86363636363636365</v>
      </c>
      <c r="K202" s="9">
        <f t="shared" si="15"/>
        <v>-0.62068965517241381</v>
      </c>
    </row>
    <row r="203" spans="1:11" x14ac:dyDescent="0.25">
      <c r="A203" s="7" t="s">
        <v>496</v>
      </c>
      <c r="B203" s="65">
        <v>34</v>
      </c>
      <c r="C203" s="34">
        <f>IF(B206=0, "-", B203/B206)</f>
        <v>0.23129251700680273</v>
      </c>
      <c r="D203" s="65">
        <v>19</v>
      </c>
      <c r="E203" s="9">
        <f>IF(D206=0, "-", D203/D206)</f>
        <v>0.12258064516129032</v>
      </c>
      <c r="F203" s="81">
        <v>151</v>
      </c>
      <c r="G203" s="34">
        <f>IF(F206=0, "-", F203/F206)</f>
        <v>0.19509043927648578</v>
      </c>
      <c r="H203" s="65">
        <v>112</v>
      </c>
      <c r="I203" s="9">
        <f>IF(H206=0, "-", H203/H206)</f>
        <v>0.20702402957486138</v>
      </c>
      <c r="J203" s="8">
        <f t="shared" si="14"/>
        <v>0.78947368421052633</v>
      </c>
      <c r="K203" s="9">
        <f t="shared" si="15"/>
        <v>0.3482142857142857</v>
      </c>
    </row>
    <row r="204" spans="1:11" x14ac:dyDescent="0.25">
      <c r="A204" s="7" t="s">
        <v>497</v>
      </c>
      <c r="B204" s="65">
        <v>3</v>
      </c>
      <c r="C204" s="34">
        <f>IF(B206=0, "-", B204/B206)</f>
        <v>2.0408163265306121E-2</v>
      </c>
      <c r="D204" s="65">
        <v>1</v>
      </c>
      <c r="E204" s="9">
        <f>IF(D206=0, "-", D204/D206)</f>
        <v>6.4516129032258064E-3</v>
      </c>
      <c r="F204" s="81">
        <v>5</v>
      </c>
      <c r="G204" s="34">
        <f>IF(F206=0, "-", F204/F206)</f>
        <v>6.4599483204134363E-3</v>
      </c>
      <c r="H204" s="65">
        <v>5</v>
      </c>
      <c r="I204" s="9">
        <f>IF(H206=0, "-", H204/H206)</f>
        <v>9.242144177449169E-3</v>
      </c>
      <c r="J204" s="8">
        <f t="shared" si="14"/>
        <v>2</v>
      </c>
      <c r="K204" s="9">
        <f t="shared" si="15"/>
        <v>0</v>
      </c>
    </row>
    <row r="205" spans="1:11" x14ac:dyDescent="0.25">
      <c r="A205" s="2"/>
      <c r="B205" s="68"/>
      <c r="C205" s="33"/>
      <c r="D205" s="68"/>
      <c r="E205" s="6"/>
      <c r="F205" s="82"/>
      <c r="G205" s="33"/>
      <c r="H205" s="68"/>
      <c r="I205" s="6"/>
      <c r="J205" s="5"/>
      <c r="K205" s="6"/>
    </row>
    <row r="206" spans="1:11" s="43" customFormat="1" ht="13" x14ac:dyDescent="0.3">
      <c r="A206" s="162" t="s">
        <v>617</v>
      </c>
      <c r="B206" s="71">
        <f>SUM(B195:B205)</f>
        <v>147</v>
      </c>
      <c r="C206" s="40">
        <f>B206/37020</f>
        <v>3.9708265802269041E-3</v>
      </c>
      <c r="D206" s="71">
        <f>SUM(D195:D205)</f>
        <v>155</v>
      </c>
      <c r="E206" s="41">
        <f>D206/32027</f>
        <v>4.8396665313641613E-3</v>
      </c>
      <c r="F206" s="77">
        <f>SUM(F195:F205)</f>
        <v>774</v>
      </c>
      <c r="G206" s="42">
        <f>F206/177889</f>
        <v>4.351027888177459E-3</v>
      </c>
      <c r="H206" s="71">
        <f>SUM(H195:H205)</f>
        <v>541</v>
      </c>
      <c r="I206" s="41">
        <f>H206/169835</f>
        <v>3.1854446963229016E-3</v>
      </c>
      <c r="J206" s="37">
        <f>IF(D206=0, "-", IF((B206-D206)/D206&lt;10, (B206-D206)/D206, "&gt;999%"))</f>
        <v>-5.1612903225806452E-2</v>
      </c>
      <c r="K206" s="38">
        <f>IF(H206=0, "-", IF((F206-H206)/H206&lt;10, (F206-H206)/H206, "&gt;999%"))</f>
        <v>0.43068391866913125</v>
      </c>
    </row>
    <row r="207" spans="1:11" x14ac:dyDescent="0.25">
      <c r="B207" s="83"/>
      <c r="D207" s="83"/>
      <c r="F207" s="83"/>
      <c r="H207" s="83"/>
    </row>
    <row r="208" spans="1:11" s="43" customFormat="1" ht="13" x14ac:dyDescent="0.3">
      <c r="A208" s="162" t="s">
        <v>616</v>
      </c>
      <c r="B208" s="71">
        <v>768</v>
      </c>
      <c r="C208" s="40">
        <f>B208/37020</f>
        <v>2.0745542949756886E-2</v>
      </c>
      <c r="D208" s="71">
        <v>734</v>
      </c>
      <c r="E208" s="41">
        <f>D208/32027</f>
        <v>2.2918162800137386E-2</v>
      </c>
      <c r="F208" s="77">
        <v>3363</v>
      </c>
      <c r="G208" s="42">
        <f>F208/177889</f>
        <v>1.8905047529639271E-2</v>
      </c>
      <c r="H208" s="71">
        <v>3060</v>
      </c>
      <c r="I208" s="41">
        <f>H208/169835</f>
        <v>1.801748756145671E-2</v>
      </c>
      <c r="J208" s="37">
        <f>IF(D208=0, "-", IF((B208-D208)/D208&lt;10, (B208-D208)/D208, "&gt;999%"))</f>
        <v>4.632152588555858E-2</v>
      </c>
      <c r="K208" s="38">
        <f>IF(H208=0, "-", IF((F208-H208)/H208&lt;10, (F208-H208)/H208, "&gt;999%"))</f>
        <v>9.901960784313725E-2</v>
      </c>
    </row>
    <row r="209" spans="1:11" x14ac:dyDescent="0.25">
      <c r="B209" s="83"/>
      <c r="D209" s="83"/>
      <c r="F209" s="83"/>
      <c r="H209" s="83"/>
    </row>
    <row r="210" spans="1:11" ht="13" x14ac:dyDescent="0.3">
      <c r="A210" s="27" t="s">
        <v>614</v>
      </c>
      <c r="B210" s="71">
        <f>B214-B212</f>
        <v>15770</v>
      </c>
      <c r="C210" s="40">
        <f>B210/37020</f>
        <v>0.42598595353862778</v>
      </c>
      <c r="D210" s="71">
        <f>D214-D212</f>
        <v>13581</v>
      </c>
      <c r="E210" s="41">
        <f>D210/32027</f>
        <v>0.42404845911262373</v>
      </c>
      <c r="F210" s="77">
        <f>F214-F212</f>
        <v>77948</v>
      </c>
      <c r="G210" s="42">
        <f>F210/177889</f>
        <v>0.43818336153444004</v>
      </c>
      <c r="H210" s="71">
        <f>H214-H212</f>
        <v>75072</v>
      </c>
      <c r="I210" s="41">
        <f>H210/169835</f>
        <v>0.44202902817440459</v>
      </c>
      <c r="J210" s="37">
        <f>IF(D210=0, "-", IF((B210-D210)/D210&lt;10, (B210-D210)/D210, "&gt;999%"))</f>
        <v>0.16118106177748326</v>
      </c>
      <c r="K210" s="38">
        <f>IF(H210=0, "-", IF((F210-H210)/H210&lt;10, (F210-H210)/H210, "&gt;999%"))</f>
        <v>3.8309889173060531E-2</v>
      </c>
    </row>
    <row r="211" spans="1:11" ht="13" x14ac:dyDescent="0.3">
      <c r="A211" s="27"/>
      <c r="B211" s="71"/>
      <c r="C211" s="40"/>
      <c r="D211" s="71"/>
      <c r="E211" s="41"/>
      <c r="F211" s="77"/>
      <c r="G211" s="42"/>
      <c r="H211" s="71"/>
      <c r="I211" s="41"/>
      <c r="J211" s="37"/>
      <c r="K211" s="38"/>
    </row>
    <row r="212" spans="1:11" ht="13" x14ac:dyDescent="0.3">
      <c r="A212" s="27" t="s">
        <v>615</v>
      </c>
      <c r="B212" s="71">
        <v>5023</v>
      </c>
      <c r="C212" s="40">
        <f>B212/37020</f>
        <v>0.13568341437061049</v>
      </c>
      <c r="D212" s="71">
        <v>3238</v>
      </c>
      <c r="E212" s="41">
        <f>D212/32027</f>
        <v>0.10110219502294938</v>
      </c>
      <c r="F212" s="77">
        <v>21087</v>
      </c>
      <c r="G212" s="42">
        <f>F212/177889</f>
        <v>0.11854021327906729</v>
      </c>
      <c r="H212" s="71">
        <v>14461</v>
      </c>
      <c r="I212" s="41">
        <f>H212/169835</f>
        <v>8.5147348897459299E-2</v>
      </c>
      <c r="J212" s="37">
        <f>IF(D212=0, "-", IF((B212-D212)/D212&lt;10, (B212-D212)/D212, "&gt;999%"))</f>
        <v>0.551266213712168</v>
      </c>
      <c r="K212" s="38">
        <f>IF(H212=0, "-", IF((F212-H212)/H212&lt;10, (F212-H212)/H212, "&gt;999%"))</f>
        <v>0.45819791162436901</v>
      </c>
    </row>
    <row r="213" spans="1:11" ht="13" x14ac:dyDescent="0.3">
      <c r="A213" s="27"/>
      <c r="B213" s="71"/>
      <c r="C213" s="40"/>
      <c r="D213" s="71"/>
      <c r="E213" s="41"/>
      <c r="F213" s="77"/>
      <c r="G213" s="42"/>
      <c r="H213" s="71"/>
      <c r="I213" s="41"/>
      <c r="J213" s="37"/>
      <c r="K213" s="38"/>
    </row>
    <row r="214" spans="1:11" ht="13" x14ac:dyDescent="0.3">
      <c r="A214" s="27" t="s">
        <v>613</v>
      </c>
      <c r="B214" s="71">
        <v>20793</v>
      </c>
      <c r="C214" s="40">
        <f>B214/37020</f>
        <v>0.56166936790923827</v>
      </c>
      <c r="D214" s="71">
        <v>16819</v>
      </c>
      <c r="E214" s="41">
        <f>D214/32027</f>
        <v>0.52515065413557316</v>
      </c>
      <c r="F214" s="77">
        <v>99035</v>
      </c>
      <c r="G214" s="42">
        <f>F214/177889</f>
        <v>0.55672357481350732</v>
      </c>
      <c r="H214" s="71">
        <v>89533</v>
      </c>
      <c r="I214" s="41">
        <f>H214/169835</f>
        <v>0.52717637707186382</v>
      </c>
      <c r="J214" s="37">
        <f>IF(D214=0, "-", IF((B214-D214)/D214&lt;10, (B214-D214)/D214, "&gt;999%"))</f>
        <v>0.2362803971698674</v>
      </c>
      <c r="K214" s="38">
        <f>IF(H214=0, "-", IF((F214-H214)/H214&lt;10, (F214-H214)/H214, "&gt;999%"))</f>
        <v>0.10612846659890766</v>
      </c>
    </row>
  </sheetData>
  <mergeCells count="37">
    <mergeCell ref="B1:K1"/>
    <mergeCell ref="B2:K2"/>
    <mergeCell ref="B185:E185"/>
    <mergeCell ref="F185:I185"/>
    <mergeCell ref="J185:K185"/>
    <mergeCell ref="B186:C186"/>
    <mergeCell ref="D186:E186"/>
    <mergeCell ref="F186:G186"/>
    <mergeCell ref="H186:I186"/>
    <mergeCell ref="B129:E129"/>
    <mergeCell ref="F129:I129"/>
    <mergeCell ref="J129:K129"/>
    <mergeCell ref="B130:C130"/>
    <mergeCell ref="D130:E130"/>
    <mergeCell ref="F130:G130"/>
    <mergeCell ref="H130:I130"/>
    <mergeCell ref="B72:E72"/>
    <mergeCell ref="F72:I72"/>
    <mergeCell ref="J72:K72"/>
    <mergeCell ref="B73:C73"/>
    <mergeCell ref="D73:E73"/>
    <mergeCell ref="F73:G73"/>
    <mergeCell ref="H73:I73"/>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0" max="16383" man="1"/>
    <brk id="99" max="16383" man="1"/>
    <brk id="155" max="16383" man="1"/>
    <brk id="21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9"/>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642</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9</v>
      </c>
      <c r="C7" s="39">
        <f>IF(B49=0, "-", B7/B49)</f>
        <v>4.3283797431828018E-4</v>
      </c>
      <c r="D7" s="65">
        <v>6</v>
      </c>
      <c r="E7" s="21">
        <f>IF(D49=0, "-", D7/D49)</f>
        <v>3.5673940186693623E-4</v>
      </c>
      <c r="F7" s="81">
        <v>21</v>
      </c>
      <c r="G7" s="39">
        <f>IF(F49=0, "-", F7/F49)</f>
        <v>2.1204624627656888E-4</v>
      </c>
      <c r="H7" s="65">
        <v>38</v>
      </c>
      <c r="I7" s="21">
        <f>IF(H49=0, "-", H7/H49)</f>
        <v>4.2442451386639563E-4</v>
      </c>
      <c r="J7" s="20">
        <f t="shared" ref="J7:J47" si="0">IF(D7=0, "-", IF((B7-D7)/D7&lt;10, (B7-D7)/D7, "&gt;999%"))</f>
        <v>0.5</v>
      </c>
      <c r="K7" s="21">
        <f t="shared" ref="K7:K47" si="1">IF(H7=0, "-", IF((F7-H7)/H7&lt;10, (F7-H7)/H7, "&gt;999%"))</f>
        <v>-0.44736842105263158</v>
      </c>
    </row>
    <row r="8" spans="1:11" x14ac:dyDescent="0.25">
      <c r="A8" s="7" t="s">
        <v>33</v>
      </c>
      <c r="B8" s="65">
        <v>6</v>
      </c>
      <c r="C8" s="39">
        <f>IF(B49=0, "-", B8/B49)</f>
        <v>2.8855864954552014E-4</v>
      </c>
      <c r="D8" s="65">
        <v>0</v>
      </c>
      <c r="E8" s="21">
        <f>IF(D49=0, "-", D8/D49)</f>
        <v>0</v>
      </c>
      <c r="F8" s="81">
        <v>17</v>
      </c>
      <c r="G8" s="39">
        <f>IF(F49=0, "-", F8/F49)</f>
        <v>1.7165648508103197E-4</v>
      </c>
      <c r="H8" s="65">
        <v>8</v>
      </c>
      <c r="I8" s="21">
        <f>IF(H49=0, "-", H8/H49)</f>
        <v>8.9352529235030658E-5</v>
      </c>
      <c r="J8" s="20" t="str">
        <f t="shared" si="0"/>
        <v>-</v>
      </c>
      <c r="K8" s="21">
        <f t="shared" si="1"/>
        <v>1.125</v>
      </c>
    </row>
    <row r="9" spans="1:11" x14ac:dyDescent="0.25">
      <c r="A9" s="7" t="s">
        <v>34</v>
      </c>
      <c r="B9" s="65">
        <v>488</v>
      </c>
      <c r="C9" s="39">
        <f>IF(B49=0, "-", B9/B49)</f>
        <v>2.3469436829702303E-2</v>
      </c>
      <c r="D9" s="65">
        <v>550</v>
      </c>
      <c r="E9" s="21">
        <f>IF(D49=0, "-", D9/D49)</f>
        <v>3.2701111837802485E-2</v>
      </c>
      <c r="F9" s="81">
        <v>2896</v>
      </c>
      <c r="G9" s="39">
        <f>IF(F49=0, "-", F9/F49)</f>
        <v>2.9242187105568737E-2</v>
      </c>
      <c r="H9" s="65">
        <v>2078</v>
      </c>
      <c r="I9" s="21">
        <f>IF(H49=0, "-", H9/H49)</f>
        <v>2.3209319468799214E-2</v>
      </c>
      <c r="J9" s="20">
        <f t="shared" si="0"/>
        <v>-0.11272727272727273</v>
      </c>
      <c r="K9" s="21">
        <f t="shared" si="1"/>
        <v>0.39364773820981713</v>
      </c>
    </row>
    <row r="10" spans="1:11" x14ac:dyDescent="0.25">
      <c r="A10" s="7" t="s">
        <v>35</v>
      </c>
      <c r="B10" s="65">
        <v>1</v>
      </c>
      <c r="C10" s="39">
        <f>IF(B49=0, "-", B10/B49)</f>
        <v>4.8093108257586687E-5</v>
      </c>
      <c r="D10" s="65">
        <v>4</v>
      </c>
      <c r="E10" s="21">
        <f>IF(D49=0, "-", D10/D49)</f>
        <v>2.3782626791129079E-4</v>
      </c>
      <c r="F10" s="81">
        <v>11</v>
      </c>
      <c r="G10" s="39">
        <f>IF(F49=0, "-", F10/F49)</f>
        <v>1.1107184328772656E-4</v>
      </c>
      <c r="H10" s="65">
        <v>17</v>
      </c>
      <c r="I10" s="21">
        <f>IF(H49=0, "-", H10/H49)</f>
        <v>1.8987412462444014E-4</v>
      </c>
      <c r="J10" s="20">
        <f t="shared" si="0"/>
        <v>-0.75</v>
      </c>
      <c r="K10" s="21">
        <f t="shared" si="1"/>
        <v>-0.35294117647058826</v>
      </c>
    </row>
    <row r="11" spans="1:11" x14ac:dyDescent="0.25">
      <c r="A11" s="7" t="s">
        <v>36</v>
      </c>
      <c r="B11" s="65">
        <v>600</v>
      </c>
      <c r="C11" s="39">
        <f>IF(B49=0, "-", B11/B49)</f>
        <v>2.8855864954552012E-2</v>
      </c>
      <c r="D11" s="65">
        <v>670</v>
      </c>
      <c r="E11" s="21">
        <f>IF(D49=0, "-", D11/D49)</f>
        <v>3.9835899875141211E-2</v>
      </c>
      <c r="F11" s="81">
        <v>2354</v>
      </c>
      <c r="G11" s="39">
        <f>IF(F49=0, "-", F11/F49)</f>
        <v>2.3769374463573485E-2</v>
      </c>
      <c r="H11" s="65">
        <v>2662</v>
      </c>
      <c r="I11" s="21">
        <f>IF(H49=0, "-", H11/H49)</f>
        <v>2.9732054102956453E-2</v>
      </c>
      <c r="J11" s="20">
        <f t="shared" si="0"/>
        <v>-0.1044776119402985</v>
      </c>
      <c r="K11" s="21">
        <f t="shared" si="1"/>
        <v>-0.11570247933884298</v>
      </c>
    </row>
    <row r="12" spans="1:11" x14ac:dyDescent="0.25">
      <c r="A12" s="7" t="s">
        <v>37</v>
      </c>
      <c r="B12" s="65">
        <v>291</v>
      </c>
      <c r="C12" s="39">
        <f>IF(B49=0, "-", B12/B49)</f>
        <v>1.3995094502957725E-2</v>
      </c>
      <c r="D12" s="65">
        <v>0</v>
      </c>
      <c r="E12" s="21">
        <f>IF(D49=0, "-", D12/D49)</f>
        <v>0</v>
      </c>
      <c r="F12" s="81">
        <v>1762</v>
      </c>
      <c r="G12" s="39">
        <f>IF(F49=0, "-", F12/F49)</f>
        <v>1.7791689806634019E-2</v>
      </c>
      <c r="H12" s="65">
        <v>0</v>
      </c>
      <c r="I12" s="21">
        <f>IF(H49=0, "-", H12/H49)</f>
        <v>0</v>
      </c>
      <c r="J12" s="20" t="str">
        <f t="shared" si="0"/>
        <v>-</v>
      </c>
      <c r="K12" s="21" t="str">
        <f t="shared" si="1"/>
        <v>-</v>
      </c>
    </row>
    <row r="13" spans="1:11" x14ac:dyDescent="0.25">
      <c r="A13" s="7" t="s">
        <v>38</v>
      </c>
      <c r="B13" s="65">
        <v>91</v>
      </c>
      <c r="C13" s="39">
        <f>IF(B49=0, "-", B13/B49)</f>
        <v>4.3764728514403889E-3</v>
      </c>
      <c r="D13" s="65">
        <v>0</v>
      </c>
      <c r="E13" s="21">
        <f>IF(D49=0, "-", D13/D49)</f>
        <v>0</v>
      </c>
      <c r="F13" s="81">
        <v>307</v>
      </c>
      <c r="G13" s="39">
        <f>IF(F49=0, "-", F13/F49)</f>
        <v>3.0999141717574594E-3</v>
      </c>
      <c r="H13" s="65">
        <v>0</v>
      </c>
      <c r="I13" s="21">
        <f>IF(H49=0, "-", H13/H49)</f>
        <v>0</v>
      </c>
      <c r="J13" s="20" t="str">
        <f t="shared" si="0"/>
        <v>-</v>
      </c>
      <c r="K13" s="21" t="str">
        <f t="shared" si="1"/>
        <v>-</v>
      </c>
    </row>
    <row r="14" spans="1:11" x14ac:dyDescent="0.25">
      <c r="A14" s="7" t="s">
        <v>41</v>
      </c>
      <c r="B14" s="65">
        <v>2</v>
      </c>
      <c r="C14" s="39">
        <f>IF(B49=0, "-", B14/B49)</f>
        <v>9.6186216515173375E-5</v>
      </c>
      <c r="D14" s="65">
        <v>2</v>
      </c>
      <c r="E14" s="21">
        <f>IF(D49=0, "-", D14/D49)</f>
        <v>1.189131339556454E-4</v>
      </c>
      <c r="F14" s="81">
        <v>23</v>
      </c>
      <c r="G14" s="39">
        <f>IF(F49=0, "-", F14/F49)</f>
        <v>2.3224112687433734E-4</v>
      </c>
      <c r="H14" s="65">
        <v>35</v>
      </c>
      <c r="I14" s="21">
        <f>IF(H49=0, "-", H14/H49)</f>
        <v>3.9091731540325913E-4</v>
      </c>
      <c r="J14" s="20">
        <f t="shared" si="0"/>
        <v>0</v>
      </c>
      <c r="K14" s="21">
        <f t="shared" si="1"/>
        <v>-0.34285714285714286</v>
      </c>
    </row>
    <row r="15" spans="1:11" x14ac:dyDescent="0.25">
      <c r="A15" s="7" t="s">
        <v>42</v>
      </c>
      <c r="B15" s="65">
        <v>83</v>
      </c>
      <c r="C15" s="39">
        <f>IF(B49=0, "-", B15/B49)</f>
        <v>3.991727985379695E-3</v>
      </c>
      <c r="D15" s="65">
        <v>0</v>
      </c>
      <c r="E15" s="21">
        <f>IF(D49=0, "-", D15/D49)</f>
        <v>0</v>
      </c>
      <c r="F15" s="81">
        <v>269</v>
      </c>
      <c r="G15" s="39">
        <f>IF(F49=0, "-", F15/F49)</f>
        <v>2.7162114403998586E-3</v>
      </c>
      <c r="H15" s="65">
        <v>0</v>
      </c>
      <c r="I15" s="21">
        <f>IF(H49=0, "-", H15/H49)</f>
        <v>0</v>
      </c>
      <c r="J15" s="20" t="str">
        <f t="shared" si="0"/>
        <v>-</v>
      </c>
      <c r="K15" s="21" t="str">
        <f t="shared" si="1"/>
        <v>-</v>
      </c>
    </row>
    <row r="16" spans="1:11" x14ac:dyDescent="0.25">
      <c r="A16" s="7" t="s">
        <v>48</v>
      </c>
      <c r="B16" s="65">
        <v>360</v>
      </c>
      <c r="C16" s="39">
        <f>IF(B49=0, "-", B16/B49)</f>
        <v>1.7313518972731208E-2</v>
      </c>
      <c r="D16" s="65">
        <v>508</v>
      </c>
      <c r="E16" s="21">
        <f>IF(D49=0, "-", D16/D49)</f>
        <v>3.0203936024733931E-2</v>
      </c>
      <c r="F16" s="81">
        <v>1801</v>
      </c>
      <c r="G16" s="39">
        <f>IF(F49=0, "-", F16/F49)</f>
        <v>1.8185489978290503E-2</v>
      </c>
      <c r="H16" s="65">
        <v>1542</v>
      </c>
      <c r="I16" s="21">
        <f>IF(H49=0, "-", H16/H49)</f>
        <v>1.7222700010052161E-2</v>
      </c>
      <c r="J16" s="20">
        <f t="shared" si="0"/>
        <v>-0.29133858267716534</v>
      </c>
      <c r="K16" s="21">
        <f t="shared" si="1"/>
        <v>0.16796368352788585</v>
      </c>
    </row>
    <row r="17" spans="1:11" x14ac:dyDescent="0.25">
      <c r="A17" s="7" t="s">
        <v>52</v>
      </c>
      <c r="B17" s="65">
        <v>108</v>
      </c>
      <c r="C17" s="39">
        <f>IF(B49=0, "-", B17/B49)</f>
        <v>5.1940556918193626E-3</v>
      </c>
      <c r="D17" s="65">
        <v>45</v>
      </c>
      <c r="E17" s="21">
        <f>IF(D49=0, "-", D17/D49)</f>
        <v>2.6755455140020216E-3</v>
      </c>
      <c r="F17" s="81">
        <v>391</v>
      </c>
      <c r="G17" s="39">
        <f>IF(F49=0, "-", F17/F49)</f>
        <v>3.9480991568637347E-3</v>
      </c>
      <c r="H17" s="65">
        <v>186</v>
      </c>
      <c r="I17" s="21">
        <f>IF(H49=0, "-", H17/H49)</f>
        <v>2.077446304714463E-3</v>
      </c>
      <c r="J17" s="20">
        <f t="shared" si="0"/>
        <v>1.4</v>
      </c>
      <c r="K17" s="21">
        <f t="shared" si="1"/>
        <v>1.1021505376344085</v>
      </c>
    </row>
    <row r="18" spans="1:11" x14ac:dyDescent="0.25">
      <c r="A18" s="7" t="s">
        <v>53</v>
      </c>
      <c r="B18" s="65">
        <v>606</v>
      </c>
      <c r="C18" s="39">
        <f>IF(B49=0, "-", B18/B49)</f>
        <v>2.9144423604097532E-2</v>
      </c>
      <c r="D18" s="65">
        <v>316</v>
      </c>
      <c r="E18" s="21">
        <f>IF(D49=0, "-", D18/D49)</f>
        <v>1.8788275164991975E-2</v>
      </c>
      <c r="F18" s="81">
        <v>2939</v>
      </c>
      <c r="G18" s="39">
        <f>IF(F49=0, "-", F18/F49)</f>
        <v>2.967637703842076E-2</v>
      </c>
      <c r="H18" s="65">
        <v>1568</v>
      </c>
      <c r="I18" s="21">
        <f>IF(H49=0, "-", H18/H49)</f>
        <v>1.751309573006601E-2</v>
      </c>
      <c r="J18" s="20">
        <f t="shared" si="0"/>
        <v>0.91772151898734178</v>
      </c>
      <c r="K18" s="21">
        <f t="shared" si="1"/>
        <v>0.87436224489795922</v>
      </c>
    </row>
    <row r="19" spans="1:11" x14ac:dyDescent="0.25">
      <c r="A19" s="7" t="s">
        <v>55</v>
      </c>
      <c r="B19" s="65">
        <v>249</v>
      </c>
      <c r="C19" s="39">
        <f>IF(B49=0, "-", B19/B49)</f>
        <v>1.1975183956139085E-2</v>
      </c>
      <c r="D19" s="65">
        <v>300</v>
      </c>
      <c r="E19" s="21">
        <f>IF(D49=0, "-", D19/D49)</f>
        <v>1.783697009334681E-2</v>
      </c>
      <c r="F19" s="81">
        <v>1583</v>
      </c>
      <c r="G19" s="39">
        <f>IF(F49=0, "-", F19/F49)</f>
        <v>1.5984247993133742E-2</v>
      </c>
      <c r="H19" s="65">
        <v>2104</v>
      </c>
      <c r="I19" s="21">
        <f>IF(H49=0, "-", H19/H49)</f>
        <v>2.3499715188813063E-2</v>
      </c>
      <c r="J19" s="20">
        <f t="shared" si="0"/>
        <v>-0.17</v>
      </c>
      <c r="K19" s="21">
        <f t="shared" si="1"/>
        <v>-0.24762357414448669</v>
      </c>
    </row>
    <row r="20" spans="1:11" x14ac:dyDescent="0.25">
      <c r="A20" s="7" t="s">
        <v>56</v>
      </c>
      <c r="B20" s="65">
        <v>1408</v>
      </c>
      <c r="C20" s="39">
        <f>IF(B49=0, "-", B20/B49)</f>
        <v>6.7715096426682053E-2</v>
      </c>
      <c r="D20" s="65">
        <v>1733</v>
      </c>
      <c r="E20" s="21">
        <f>IF(D49=0, "-", D20/D49)</f>
        <v>0.10303823057256674</v>
      </c>
      <c r="F20" s="81">
        <v>7167</v>
      </c>
      <c r="G20" s="39">
        <f>IF(F49=0, "-", F20/F49)</f>
        <v>7.2368354622103295E-2</v>
      </c>
      <c r="H20" s="65">
        <v>7091</v>
      </c>
      <c r="I20" s="21">
        <f>IF(H49=0, "-", H20/H49)</f>
        <v>7.9199848100700299E-2</v>
      </c>
      <c r="J20" s="20">
        <f t="shared" si="0"/>
        <v>-0.18753606462781305</v>
      </c>
      <c r="K20" s="21">
        <f t="shared" si="1"/>
        <v>1.0717811310111409E-2</v>
      </c>
    </row>
    <row r="21" spans="1:11" x14ac:dyDescent="0.25">
      <c r="A21" s="7" t="s">
        <v>59</v>
      </c>
      <c r="B21" s="65">
        <v>147</v>
      </c>
      <c r="C21" s="39">
        <f>IF(B49=0, "-", B21/B49)</f>
        <v>7.0696869138652434E-3</v>
      </c>
      <c r="D21" s="65">
        <v>313</v>
      </c>
      <c r="E21" s="21">
        <f>IF(D49=0, "-", D21/D49)</f>
        <v>1.8609905464058506E-2</v>
      </c>
      <c r="F21" s="81">
        <v>1875</v>
      </c>
      <c r="G21" s="39">
        <f>IF(F49=0, "-", F21/F49)</f>
        <v>1.8932700560407936E-2</v>
      </c>
      <c r="H21" s="65">
        <v>1550</v>
      </c>
      <c r="I21" s="21">
        <f>IF(H49=0, "-", H21/H49)</f>
        <v>1.7312052539287189E-2</v>
      </c>
      <c r="J21" s="20">
        <f t="shared" si="0"/>
        <v>-0.53035143769968052</v>
      </c>
      <c r="K21" s="21">
        <f t="shared" si="1"/>
        <v>0.20967741935483872</v>
      </c>
    </row>
    <row r="22" spans="1:11" x14ac:dyDescent="0.25">
      <c r="A22" s="7" t="s">
        <v>62</v>
      </c>
      <c r="B22" s="65">
        <v>10</v>
      </c>
      <c r="C22" s="39">
        <f>IF(B49=0, "-", B22/B49)</f>
        <v>4.8093108257586686E-4</v>
      </c>
      <c r="D22" s="65">
        <v>18</v>
      </c>
      <c r="E22" s="21">
        <f>IF(D49=0, "-", D22/D49)</f>
        <v>1.0702182056008087E-3</v>
      </c>
      <c r="F22" s="81">
        <v>41</v>
      </c>
      <c r="G22" s="39">
        <f>IF(F49=0, "-", F22/F49)</f>
        <v>4.1399505225425356E-4</v>
      </c>
      <c r="H22" s="65">
        <v>127</v>
      </c>
      <c r="I22" s="21">
        <f>IF(H49=0, "-", H22/H49)</f>
        <v>1.4184714016061118E-3</v>
      </c>
      <c r="J22" s="20">
        <f t="shared" si="0"/>
        <v>-0.44444444444444442</v>
      </c>
      <c r="K22" s="21">
        <f t="shared" si="1"/>
        <v>-0.67716535433070868</v>
      </c>
    </row>
    <row r="23" spans="1:11" x14ac:dyDescent="0.25">
      <c r="A23" s="7" t="s">
        <v>63</v>
      </c>
      <c r="B23" s="65">
        <v>139</v>
      </c>
      <c r="C23" s="39">
        <f>IF(B49=0, "-", B23/B49)</f>
        <v>6.6849420478045495E-3</v>
      </c>
      <c r="D23" s="65">
        <v>145</v>
      </c>
      <c r="E23" s="21">
        <f>IF(D49=0, "-", D23/D49)</f>
        <v>8.6212022117842912E-3</v>
      </c>
      <c r="F23" s="81">
        <v>538</v>
      </c>
      <c r="G23" s="39">
        <f>IF(F49=0, "-", F23/F49)</f>
        <v>5.4324228807997171E-3</v>
      </c>
      <c r="H23" s="65">
        <v>749</v>
      </c>
      <c r="I23" s="21">
        <f>IF(H49=0, "-", H23/H49)</f>
        <v>8.3656305496297451E-3</v>
      </c>
      <c r="J23" s="20">
        <f t="shared" si="0"/>
        <v>-4.1379310344827586E-2</v>
      </c>
      <c r="K23" s="21">
        <f t="shared" si="1"/>
        <v>-0.28170894526034712</v>
      </c>
    </row>
    <row r="24" spans="1:11" x14ac:dyDescent="0.25">
      <c r="A24" s="7" t="s">
        <v>65</v>
      </c>
      <c r="B24" s="65">
        <v>1724</v>
      </c>
      <c r="C24" s="39">
        <f>IF(B49=0, "-", B24/B49)</f>
        <v>8.2912518636079444E-2</v>
      </c>
      <c r="D24" s="65">
        <v>1477</v>
      </c>
      <c r="E24" s="21">
        <f>IF(D49=0, "-", D24/D49)</f>
        <v>8.7817349426244126E-2</v>
      </c>
      <c r="F24" s="81">
        <v>8204</v>
      </c>
      <c r="G24" s="39">
        <f>IF(F49=0, "-", F24/F49)</f>
        <v>8.2839400212046249E-2</v>
      </c>
      <c r="H24" s="65">
        <v>7630</v>
      </c>
      <c r="I24" s="21">
        <f>IF(H49=0, "-", H24/H49)</f>
        <v>8.5219974757910488E-2</v>
      </c>
      <c r="J24" s="20">
        <f t="shared" si="0"/>
        <v>0.16723087339201084</v>
      </c>
      <c r="K24" s="21">
        <f t="shared" si="1"/>
        <v>7.5229357798165142E-2</v>
      </c>
    </row>
    <row r="25" spans="1:11" x14ac:dyDescent="0.25">
      <c r="A25" s="7" t="s">
        <v>66</v>
      </c>
      <c r="B25" s="65">
        <v>1</v>
      </c>
      <c r="C25" s="39">
        <f>IF(B49=0, "-", B25/B49)</f>
        <v>4.8093108257586687E-5</v>
      </c>
      <c r="D25" s="65">
        <v>0</v>
      </c>
      <c r="E25" s="21">
        <f>IF(D49=0, "-", D25/D49)</f>
        <v>0</v>
      </c>
      <c r="F25" s="81">
        <v>7</v>
      </c>
      <c r="G25" s="39">
        <f>IF(F49=0, "-", F25/F49)</f>
        <v>7.0682082092189626E-5</v>
      </c>
      <c r="H25" s="65">
        <v>6</v>
      </c>
      <c r="I25" s="21">
        <f>IF(H49=0, "-", H25/H49)</f>
        <v>6.7014396926272997E-5</v>
      </c>
      <c r="J25" s="20" t="str">
        <f t="shared" si="0"/>
        <v>-</v>
      </c>
      <c r="K25" s="21">
        <f t="shared" si="1"/>
        <v>0.16666666666666666</v>
      </c>
    </row>
    <row r="26" spans="1:11" x14ac:dyDescent="0.25">
      <c r="A26" s="7" t="s">
        <v>67</v>
      </c>
      <c r="B26" s="65">
        <v>199</v>
      </c>
      <c r="C26" s="39">
        <f>IF(B49=0, "-", B26/B49)</f>
        <v>9.5705285432597514E-3</v>
      </c>
      <c r="D26" s="65">
        <v>156</v>
      </c>
      <c r="E26" s="21">
        <f>IF(D49=0, "-", D26/D49)</f>
        <v>9.2752244485403406E-3</v>
      </c>
      <c r="F26" s="81">
        <v>1254</v>
      </c>
      <c r="G26" s="39">
        <f>IF(F49=0, "-", F26/F49)</f>
        <v>1.2662190134800829E-2</v>
      </c>
      <c r="H26" s="65">
        <v>929</v>
      </c>
      <c r="I26" s="21">
        <f>IF(H49=0, "-", H26/H49)</f>
        <v>1.0376062457417935E-2</v>
      </c>
      <c r="J26" s="20">
        <f t="shared" si="0"/>
        <v>0.27564102564102566</v>
      </c>
      <c r="K26" s="21">
        <f t="shared" si="1"/>
        <v>0.34983853606027987</v>
      </c>
    </row>
    <row r="27" spans="1:11" x14ac:dyDescent="0.25">
      <c r="A27" s="7" t="s">
        <v>68</v>
      </c>
      <c r="B27" s="65">
        <v>131</v>
      </c>
      <c r="C27" s="39">
        <f>IF(B49=0, "-", B27/B49)</f>
        <v>6.3001971817438565E-3</v>
      </c>
      <c r="D27" s="65">
        <v>56</v>
      </c>
      <c r="E27" s="21">
        <f>IF(D49=0, "-", D27/D49)</f>
        <v>3.329567750758071E-3</v>
      </c>
      <c r="F27" s="81">
        <v>510</v>
      </c>
      <c r="G27" s="39">
        <f>IF(F49=0, "-", F27/F49)</f>
        <v>5.1496945524309584E-3</v>
      </c>
      <c r="H27" s="65">
        <v>694</v>
      </c>
      <c r="I27" s="21">
        <f>IF(H49=0, "-", H27/H49)</f>
        <v>7.7513319111389093E-3</v>
      </c>
      <c r="J27" s="20">
        <f t="shared" si="0"/>
        <v>1.3392857142857142</v>
      </c>
      <c r="K27" s="21">
        <f t="shared" si="1"/>
        <v>-0.26512968299711814</v>
      </c>
    </row>
    <row r="28" spans="1:11" x14ac:dyDescent="0.25">
      <c r="A28" s="7" t="s">
        <v>69</v>
      </c>
      <c r="B28" s="65">
        <v>454</v>
      </c>
      <c r="C28" s="39">
        <f>IF(B49=0, "-", B28/B49)</f>
        <v>2.1834271148944356E-2</v>
      </c>
      <c r="D28" s="65">
        <v>240</v>
      </c>
      <c r="E28" s="21">
        <f>IF(D49=0, "-", D28/D49)</f>
        <v>1.4269576074677447E-2</v>
      </c>
      <c r="F28" s="81">
        <v>2442</v>
      </c>
      <c r="G28" s="39">
        <f>IF(F49=0, "-", F28/F49)</f>
        <v>2.4657949209875296E-2</v>
      </c>
      <c r="H28" s="65">
        <v>1431</v>
      </c>
      <c r="I28" s="21">
        <f>IF(H49=0, "-", H28/H49)</f>
        <v>1.598293366691611E-2</v>
      </c>
      <c r="J28" s="20">
        <f t="shared" si="0"/>
        <v>0.89166666666666672</v>
      </c>
      <c r="K28" s="21">
        <f t="shared" si="1"/>
        <v>0.70649895178197064</v>
      </c>
    </row>
    <row r="29" spans="1:11" x14ac:dyDescent="0.25">
      <c r="A29" s="7" t="s">
        <v>73</v>
      </c>
      <c r="B29" s="65">
        <v>54</v>
      </c>
      <c r="C29" s="39">
        <f>IF(B49=0, "-", B29/B49)</f>
        <v>2.5970278459096813E-3</v>
      </c>
      <c r="D29" s="65">
        <v>18</v>
      </c>
      <c r="E29" s="21">
        <f>IF(D49=0, "-", D29/D49)</f>
        <v>1.0702182056008087E-3</v>
      </c>
      <c r="F29" s="81">
        <v>111</v>
      </c>
      <c r="G29" s="39">
        <f>IF(F49=0, "-", F29/F49)</f>
        <v>1.1208158731761499E-3</v>
      </c>
      <c r="H29" s="65">
        <v>86</v>
      </c>
      <c r="I29" s="21">
        <f>IF(H49=0, "-", H29/H49)</f>
        <v>9.6053968927657955E-4</v>
      </c>
      <c r="J29" s="20">
        <f t="shared" si="0"/>
        <v>2</v>
      </c>
      <c r="K29" s="21">
        <f t="shared" si="1"/>
        <v>0.29069767441860467</v>
      </c>
    </row>
    <row r="30" spans="1:11" x14ac:dyDescent="0.25">
      <c r="A30" s="7" t="s">
        <v>74</v>
      </c>
      <c r="B30" s="65">
        <v>1765</v>
      </c>
      <c r="C30" s="39">
        <f>IF(B49=0, "-", B30/B49)</f>
        <v>8.4884336074640507E-2</v>
      </c>
      <c r="D30" s="65">
        <v>1508</v>
      </c>
      <c r="E30" s="21">
        <f>IF(D49=0, "-", D30/D49)</f>
        <v>8.9660503002556638E-2</v>
      </c>
      <c r="F30" s="81">
        <v>9427</v>
      </c>
      <c r="G30" s="39">
        <f>IF(F49=0, "-", F30/F49)</f>
        <v>9.518856969758166E-2</v>
      </c>
      <c r="H30" s="65">
        <v>10935</v>
      </c>
      <c r="I30" s="21">
        <f>IF(H49=0, "-", H30/H49)</f>
        <v>0.12213373839813253</v>
      </c>
      <c r="J30" s="20">
        <f t="shared" si="0"/>
        <v>0.17042440318302388</v>
      </c>
      <c r="K30" s="21">
        <f t="shared" si="1"/>
        <v>-0.13790580704160951</v>
      </c>
    </row>
    <row r="31" spans="1:11" x14ac:dyDescent="0.25">
      <c r="A31" s="7" t="s">
        <v>76</v>
      </c>
      <c r="B31" s="65">
        <v>505</v>
      </c>
      <c r="C31" s="39">
        <f>IF(B49=0, "-", B31/B49)</f>
        <v>2.4287019670081279E-2</v>
      </c>
      <c r="D31" s="65">
        <v>778</v>
      </c>
      <c r="E31" s="21">
        <f>IF(D49=0, "-", D31/D49)</f>
        <v>4.6257209108746061E-2</v>
      </c>
      <c r="F31" s="81">
        <v>2282</v>
      </c>
      <c r="G31" s="39">
        <f>IF(F49=0, "-", F31/F49)</f>
        <v>2.3042358762053818E-2</v>
      </c>
      <c r="H31" s="65">
        <v>2747</v>
      </c>
      <c r="I31" s="21">
        <f>IF(H49=0, "-", H31/H49)</f>
        <v>3.0681424726078651E-2</v>
      </c>
      <c r="J31" s="20">
        <f t="shared" si="0"/>
        <v>-0.35089974293059129</v>
      </c>
      <c r="K31" s="21">
        <f t="shared" si="1"/>
        <v>-0.16927557335274845</v>
      </c>
    </row>
    <row r="32" spans="1:11" x14ac:dyDescent="0.25">
      <c r="A32" s="7" t="s">
        <v>79</v>
      </c>
      <c r="B32" s="65">
        <v>1286</v>
      </c>
      <c r="C32" s="39">
        <f>IF(B49=0, "-", B32/B49)</f>
        <v>6.1847737219256481E-2</v>
      </c>
      <c r="D32" s="65">
        <v>973</v>
      </c>
      <c r="E32" s="21">
        <f>IF(D49=0, "-", D32/D49)</f>
        <v>5.7851239669421489E-2</v>
      </c>
      <c r="F32" s="81">
        <v>5237</v>
      </c>
      <c r="G32" s="39">
        <f>IF(F49=0, "-", F32/F49)</f>
        <v>5.2880294845256727E-2</v>
      </c>
      <c r="H32" s="65">
        <v>4887</v>
      </c>
      <c r="I32" s="21">
        <f>IF(H49=0, "-", H32/H49)</f>
        <v>5.4583226296449357E-2</v>
      </c>
      <c r="J32" s="20">
        <f t="shared" si="0"/>
        <v>0.32168550873586843</v>
      </c>
      <c r="K32" s="21">
        <f t="shared" si="1"/>
        <v>7.1618579905872726E-2</v>
      </c>
    </row>
    <row r="33" spans="1:11" x14ac:dyDescent="0.25">
      <c r="A33" s="7" t="s">
        <v>80</v>
      </c>
      <c r="B33" s="65">
        <v>65</v>
      </c>
      <c r="C33" s="39">
        <f>IF(B49=0, "-", B33/B49)</f>
        <v>3.1260520367431348E-3</v>
      </c>
      <c r="D33" s="65">
        <v>31</v>
      </c>
      <c r="E33" s="21">
        <f>IF(D49=0, "-", D33/D49)</f>
        <v>1.8431535763125037E-3</v>
      </c>
      <c r="F33" s="81">
        <v>340</v>
      </c>
      <c r="G33" s="39">
        <f>IF(F49=0, "-", F33/F49)</f>
        <v>3.4331297016206392E-3</v>
      </c>
      <c r="H33" s="65">
        <v>169</v>
      </c>
      <c r="I33" s="21">
        <f>IF(H49=0, "-", H33/H49)</f>
        <v>1.8875721800900227E-3</v>
      </c>
      <c r="J33" s="20">
        <f t="shared" si="0"/>
        <v>1.096774193548387</v>
      </c>
      <c r="K33" s="21">
        <f t="shared" si="1"/>
        <v>1.0118343195266273</v>
      </c>
    </row>
    <row r="34" spans="1:11" x14ac:dyDescent="0.25">
      <c r="A34" s="7" t="s">
        <v>81</v>
      </c>
      <c r="B34" s="65">
        <v>960</v>
      </c>
      <c r="C34" s="39">
        <f>IF(B49=0, "-", B34/B49)</f>
        <v>4.6169383927283224E-2</v>
      </c>
      <c r="D34" s="65">
        <v>1164</v>
      </c>
      <c r="E34" s="21">
        <f>IF(D49=0, "-", D34/D49)</f>
        <v>6.920744396218563E-2</v>
      </c>
      <c r="F34" s="81">
        <v>6575</v>
      </c>
      <c r="G34" s="39">
        <f>IF(F49=0, "-", F34/F49)</f>
        <v>6.6390669965163837E-2</v>
      </c>
      <c r="H34" s="65">
        <v>6785</v>
      </c>
      <c r="I34" s="21">
        <f>IF(H49=0, "-", H34/H49)</f>
        <v>7.5782113857460379E-2</v>
      </c>
      <c r="J34" s="20">
        <f t="shared" si="0"/>
        <v>-0.17525773195876287</v>
      </c>
      <c r="K34" s="21">
        <f t="shared" si="1"/>
        <v>-3.0950626381724394E-2</v>
      </c>
    </row>
    <row r="35" spans="1:11" x14ac:dyDescent="0.25">
      <c r="A35" s="7" t="s">
        <v>82</v>
      </c>
      <c r="B35" s="65">
        <v>754</v>
      </c>
      <c r="C35" s="39">
        <f>IF(B49=0, "-", B35/B49)</f>
        <v>3.626220362622036E-2</v>
      </c>
      <c r="D35" s="65">
        <v>254</v>
      </c>
      <c r="E35" s="21">
        <f>IF(D49=0, "-", D35/D49)</f>
        <v>1.5101968012366965E-2</v>
      </c>
      <c r="F35" s="81">
        <v>3742</v>
      </c>
      <c r="G35" s="39">
        <f>IF(F49=0, "-", F35/F49)</f>
        <v>3.77846215984248E-2</v>
      </c>
      <c r="H35" s="65">
        <v>2096</v>
      </c>
      <c r="I35" s="21">
        <f>IF(H49=0, "-", H35/H49)</f>
        <v>2.3410362659578032E-2</v>
      </c>
      <c r="J35" s="20">
        <f t="shared" si="0"/>
        <v>1.9685039370078741</v>
      </c>
      <c r="K35" s="21">
        <f t="shared" si="1"/>
        <v>0.78530534351145043</v>
      </c>
    </row>
    <row r="36" spans="1:11" x14ac:dyDescent="0.25">
      <c r="A36" s="7" t="s">
        <v>83</v>
      </c>
      <c r="B36" s="65">
        <v>49</v>
      </c>
      <c r="C36" s="39">
        <f>IF(B49=0, "-", B36/B49)</f>
        <v>2.3565623046217475E-3</v>
      </c>
      <c r="D36" s="65">
        <v>25</v>
      </c>
      <c r="E36" s="21">
        <f>IF(D49=0, "-", D36/D49)</f>
        <v>1.4864141744455675E-3</v>
      </c>
      <c r="F36" s="81">
        <v>215</v>
      </c>
      <c r="G36" s="39">
        <f>IF(F49=0, "-", F36/F49)</f>
        <v>2.1709496642601102E-3</v>
      </c>
      <c r="H36" s="65">
        <v>209</v>
      </c>
      <c r="I36" s="21">
        <f>IF(H49=0, "-", H36/H49)</f>
        <v>2.334334826265176E-3</v>
      </c>
      <c r="J36" s="20">
        <f t="shared" si="0"/>
        <v>0.96</v>
      </c>
      <c r="K36" s="21">
        <f t="shared" si="1"/>
        <v>2.8708133971291867E-2</v>
      </c>
    </row>
    <row r="37" spans="1:11" x14ac:dyDescent="0.25">
      <c r="A37" s="7" t="s">
        <v>85</v>
      </c>
      <c r="B37" s="65">
        <v>253</v>
      </c>
      <c r="C37" s="39">
        <f>IF(B49=0, "-", B37/B49)</f>
        <v>1.2167556389169432E-2</v>
      </c>
      <c r="D37" s="65">
        <v>149</v>
      </c>
      <c r="E37" s="21">
        <f>IF(D49=0, "-", D37/D49)</f>
        <v>8.8590284796955816E-3</v>
      </c>
      <c r="F37" s="81">
        <v>927</v>
      </c>
      <c r="G37" s="39">
        <f>IF(F49=0, "-", F37/F49)</f>
        <v>9.3603271570656833E-3</v>
      </c>
      <c r="H37" s="65">
        <v>859</v>
      </c>
      <c r="I37" s="21">
        <f>IF(H49=0, "-", H37/H49)</f>
        <v>9.5942278266114168E-3</v>
      </c>
      <c r="J37" s="20">
        <f t="shared" si="0"/>
        <v>0.69798657718120805</v>
      </c>
      <c r="K37" s="21">
        <f t="shared" si="1"/>
        <v>7.9161816065192084E-2</v>
      </c>
    </row>
    <row r="38" spans="1:11" x14ac:dyDescent="0.25">
      <c r="A38" s="7" t="s">
        <v>87</v>
      </c>
      <c r="B38" s="65">
        <v>280</v>
      </c>
      <c r="C38" s="39">
        <f>IF(B49=0, "-", B38/B49)</f>
        <v>1.3466070312124273E-2</v>
      </c>
      <c r="D38" s="65">
        <v>133</v>
      </c>
      <c r="E38" s="21">
        <f>IF(D49=0, "-", D38/D49)</f>
        <v>7.90772340805042E-3</v>
      </c>
      <c r="F38" s="81">
        <v>1135</v>
      </c>
      <c r="G38" s="39">
        <f>IF(F49=0, "-", F38/F49)</f>
        <v>1.1460594739233604E-2</v>
      </c>
      <c r="H38" s="65">
        <v>919</v>
      </c>
      <c r="I38" s="21">
        <f>IF(H49=0, "-", H38/H49)</f>
        <v>1.0264371795874147E-2</v>
      </c>
      <c r="J38" s="20">
        <f t="shared" si="0"/>
        <v>1.1052631578947369</v>
      </c>
      <c r="K38" s="21">
        <f t="shared" si="1"/>
        <v>0.235038084874864</v>
      </c>
    </row>
    <row r="39" spans="1:11" x14ac:dyDescent="0.25">
      <c r="A39" s="7" t="s">
        <v>88</v>
      </c>
      <c r="B39" s="65">
        <v>3</v>
      </c>
      <c r="C39" s="39">
        <f>IF(B49=0, "-", B39/B49)</f>
        <v>1.4427932477276007E-4</v>
      </c>
      <c r="D39" s="65">
        <v>1</v>
      </c>
      <c r="E39" s="21">
        <f>IF(D49=0, "-", D39/D49)</f>
        <v>5.9456566977822698E-5</v>
      </c>
      <c r="F39" s="81">
        <v>5</v>
      </c>
      <c r="G39" s="39">
        <f>IF(F49=0, "-", F39/F49)</f>
        <v>5.0487201494421164E-5</v>
      </c>
      <c r="H39" s="65">
        <v>5</v>
      </c>
      <c r="I39" s="21">
        <f>IF(H49=0, "-", H39/H49)</f>
        <v>5.584533077189416E-5</v>
      </c>
      <c r="J39" s="20">
        <f t="shared" si="0"/>
        <v>2</v>
      </c>
      <c r="K39" s="21">
        <f t="shared" si="1"/>
        <v>0</v>
      </c>
    </row>
    <row r="40" spans="1:11" x14ac:dyDescent="0.25">
      <c r="A40" s="7" t="s">
        <v>91</v>
      </c>
      <c r="B40" s="65">
        <v>142</v>
      </c>
      <c r="C40" s="39">
        <f>IF(B49=0, "-", B40/B49)</f>
        <v>6.8292213725773101E-3</v>
      </c>
      <c r="D40" s="65">
        <v>185</v>
      </c>
      <c r="E40" s="21">
        <f>IF(D49=0, "-", D40/D49)</f>
        <v>1.09994648908972E-2</v>
      </c>
      <c r="F40" s="81">
        <v>725</v>
      </c>
      <c r="G40" s="39">
        <f>IF(F49=0, "-", F40/F49)</f>
        <v>7.320644216691069E-3</v>
      </c>
      <c r="H40" s="65">
        <v>611</v>
      </c>
      <c r="I40" s="21">
        <f>IF(H49=0, "-", H40/H49)</f>
        <v>6.824299420325467E-3</v>
      </c>
      <c r="J40" s="20">
        <f t="shared" si="0"/>
        <v>-0.23243243243243245</v>
      </c>
      <c r="K40" s="21">
        <f t="shared" si="1"/>
        <v>0.18657937806873978</v>
      </c>
    </row>
    <row r="41" spans="1:11" x14ac:dyDescent="0.25">
      <c r="A41" s="7" t="s">
        <v>92</v>
      </c>
      <c r="B41" s="65">
        <v>60</v>
      </c>
      <c r="C41" s="39">
        <f>IF(B49=0, "-", B41/B49)</f>
        <v>2.8855864954552015E-3</v>
      </c>
      <c r="D41" s="65">
        <v>41</v>
      </c>
      <c r="E41" s="21">
        <f>IF(D49=0, "-", D41/D49)</f>
        <v>2.4377192460907308E-3</v>
      </c>
      <c r="F41" s="81">
        <v>239</v>
      </c>
      <c r="G41" s="39">
        <f>IF(F49=0, "-", F41/F49)</f>
        <v>2.4132882314333317E-3</v>
      </c>
      <c r="H41" s="65">
        <v>186</v>
      </c>
      <c r="I41" s="21">
        <f>IF(H49=0, "-", H41/H49)</f>
        <v>2.077446304714463E-3</v>
      </c>
      <c r="J41" s="20">
        <f t="shared" si="0"/>
        <v>0.46341463414634149</v>
      </c>
      <c r="K41" s="21">
        <f t="shared" si="1"/>
        <v>0.28494623655913981</v>
      </c>
    </row>
    <row r="42" spans="1:11" x14ac:dyDescent="0.25">
      <c r="A42" s="7" t="s">
        <v>93</v>
      </c>
      <c r="B42" s="65">
        <v>1571</v>
      </c>
      <c r="C42" s="39">
        <f>IF(B49=0, "-", B42/B49)</f>
        <v>7.5554273072668682E-2</v>
      </c>
      <c r="D42" s="65">
        <v>953</v>
      </c>
      <c r="E42" s="21">
        <f>IF(D49=0, "-", D42/D49)</f>
        <v>5.6662108329865034E-2</v>
      </c>
      <c r="F42" s="81">
        <v>6649</v>
      </c>
      <c r="G42" s="39">
        <f>IF(F49=0, "-", F42/F49)</f>
        <v>6.7137880547281259E-2</v>
      </c>
      <c r="H42" s="65">
        <v>4943</v>
      </c>
      <c r="I42" s="21">
        <f>IF(H49=0, "-", H42/H49)</f>
        <v>5.5208694001094571E-2</v>
      </c>
      <c r="J42" s="20">
        <f t="shared" si="0"/>
        <v>0.64847848898216165</v>
      </c>
      <c r="K42" s="21">
        <f t="shared" si="1"/>
        <v>0.34513453368399755</v>
      </c>
    </row>
    <row r="43" spans="1:11" x14ac:dyDescent="0.25">
      <c r="A43" s="7" t="s">
        <v>94</v>
      </c>
      <c r="B43" s="65">
        <v>201</v>
      </c>
      <c r="C43" s="39">
        <f>IF(B49=0, "-", B43/B49)</f>
        <v>9.6667147597749234E-3</v>
      </c>
      <c r="D43" s="65">
        <v>313</v>
      </c>
      <c r="E43" s="21">
        <f>IF(D49=0, "-", D43/D49)</f>
        <v>1.8609905464058506E-2</v>
      </c>
      <c r="F43" s="81">
        <v>1348</v>
      </c>
      <c r="G43" s="39">
        <f>IF(F49=0, "-", F43/F49)</f>
        <v>1.3611349522895945E-2</v>
      </c>
      <c r="H43" s="65">
        <v>1353</v>
      </c>
      <c r="I43" s="21">
        <f>IF(H49=0, "-", H43/H49)</f>
        <v>1.511174650687456E-2</v>
      </c>
      <c r="J43" s="20">
        <f t="shared" si="0"/>
        <v>-0.35782747603833864</v>
      </c>
      <c r="K43" s="21">
        <f t="shared" si="1"/>
        <v>-3.6954915003695491E-3</v>
      </c>
    </row>
    <row r="44" spans="1:11" x14ac:dyDescent="0.25">
      <c r="A44" s="7" t="s">
        <v>95</v>
      </c>
      <c r="B44" s="65">
        <v>1518</v>
      </c>
      <c r="C44" s="39">
        <f>IF(B49=0, "-", B44/B49)</f>
        <v>7.3005338335016587E-2</v>
      </c>
      <c r="D44" s="65">
        <v>0</v>
      </c>
      <c r="E44" s="21">
        <f>IF(D49=0, "-", D44/D49)</f>
        <v>0</v>
      </c>
      <c r="F44" s="81">
        <v>4649</v>
      </c>
      <c r="G44" s="39">
        <f>IF(F49=0, "-", F44/F49)</f>
        <v>4.6942999949512801E-2</v>
      </c>
      <c r="H44" s="65">
        <v>0</v>
      </c>
      <c r="I44" s="21">
        <f>IF(H49=0, "-", H44/H49)</f>
        <v>0</v>
      </c>
      <c r="J44" s="20" t="str">
        <f t="shared" si="0"/>
        <v>-</v>
      </c>
      <c r="K44" s="21" t="str">
        <f t="shared" si="1"/>
        <v>-</v>
      </c>
    </row>
    <row r="45" spans="1:11" x14ac:dyDescent="0.25">
      <c r="A45" s="7" t="s">
        <v>96</v>
      </c>
      <c r="B45" s="65">
        <v>2693</v>
      </c>
      <c r="C45" s="39">
        <f>IF(B49=0, "-", B45/B49)</f>
        <v>0.12951474053768094</v>
      </c>
      <c r="D45" s="65">
        <v>2724</v>
      </c>
      <c r="E45" s="21">
        <f>IF(D49=0, "-", D45/D49)</f>
        <v>0.16195968844758904</v>
      </c>
      <c r="F45" s="81">
        <v>11912</v>
      </c>
      <c r="G45" s="39">
        <f>IF(F49=0, "-", F45/F49)</f>
        <v>0.12028070884030898</v>
      </c>
      <c r="H45" s="65">
        <v>17850</v>
      </c>
      <c r="I45" s="21">
        <f>IF(H49=0, "-", H45/H49)</f>
        <v>0.19936783085566215</v>
      </c>
      <c r="J45" s="20">
        <f t="shared" si="0"/>
        <v>-1.1380323054331865E-2</v>
      </c>
      <c r="K45" s="21">
        <f t="shared" si="1"/>
        <v>-0.33266106442577031</v>
      </c>
    </row>
    <row r="46" spans="1:11" x14ac:dyDescent="0.25">
      <c r="A46" s="7" t="s">
        <v>98</v>
      </c>
      <c r="B46" s="65">
        <v>1039</v>
      </c>
      <c r="C46" s="39">
        <f>IF(B49=0, "-", B46/B49)</f>
        <v>4.9968739479632568E-2</v>
      </c>
      <c r="D46" s="65">
        <v>573</v>
      </c>
      <c r="E46" s="21">
        <f>IF(D49=0, "-", D46/D49)</f>
        <v>3.4068612878292409E-2</v>
      </c>
      <c r="F46" s="81">
        <v>4776</v>
      </c>
      <c r="G46" s="39">
        <f>IF(F49=0, "-", F46/F49)</f>
        <v>4.8225374867471096E-2</v>
      </c>
      <c r="H46" s="65">
        <v>2233</v>
      </c>
      <c r="I46" s="21">
        <f>IF(H49=0, "-", H46/H49)</f>
        <v>2.4940524722727932E-2</v>
      </c>
      <c r="J46" s="20">
        <f t="shared" si="0"/>
        <v>0.81326352530541013</v>
      </c>
      <c r="K46" s="21">
        <f t="shared" si="1"/>
        <v>1.1388266905508284</v>
      </c>
    </row>
    <row r="47" spans="1:11" x14ac:dyDescent="0.25">
      <c r="A47" s="7" t="s">
        <v>99</v>
      </c>
      <c r="B47" s="65">
        <v>488</v>
      </c>
      <c r="C47" s="39">
        <f>IF(B49=0, "-", B47/B49)</f>
        <v>2.3469436829702303E-2</v>
      </c>
      <c r="D47" s="65">
        <v>457</v>
      </c>
      <c r="E47" s="21">
        <f>IF(D49=0, "-", D47/D49)</f>
        <v>2.7171651108864974E-2</v>
      </c>
      <c r="F47" s="81">
        <v>2329</v>
      </c>
      <c r="G47" s="39">
        <f>IF(F49=0, "-", F47/F49)</f>
        <v>2.351693845610138E-2</v>
      </c>
      <c r="H47" s="65">
        <v>2215</v>
      </c>
      <c r="I47" s="21">
        <f>IF(H49=0, "-", H47/H49)</f>
        <v>2.4739481531949114E-2</v>
      </c>
      <c r="J47" s="20">
        <f t="shared" si="0"/>
        <v>6.7833698030634576E-2</v>
      </c>
      <c r="K47" s="21">
        <f t="shared" si="1"/>
        <v>5.146726862302483E-2</v>
      </c>
    </row>
    <row r="48" spans="1:11" x14ac:dyDescent="0.25">
      <c r="A48" s="2"/>
      <c r="B48" s="68"/>
      <c r="C48" s="33"/>
      <c r="D48" s="68"/>
      <c r="E48" s="6"/>
      <c r="F48" s="82"/>
      <c r="G48" s="33"/>
      <c r="H48" s="68"/>
      <c r="I48" s="6"/>
      <c r="J48" s="5"/>
      <c r="K48" s="6"/>
    </row>
    <row r="49" spans="1:11" s="43" customFormat="1" ht="13" x14ac:dyDescent="0.3">
      <c r="A49" s="162" t="s">
        <v>613</v>
      </c>
      <c r="B49" s="71">
        <f>SUM(B7:B48)</f>
        <v>20793</v>
      </c>
      <c r="C49" s="40">
        <v>1</v>
      </c>
      <c r="D49" s="71">
        <f>SUM(D7:D48)</f>
        <v>16819</v>
      </c>
      <c r="E49" s="41">
        <v>1</v>
      </c>
      <c r="F49" s="77">
        <f>SUM(F7:F48)</f>
        <v>99035</v>
      </c>
      <c r="G49" s="42">
        <v>1</v>
      </c>
      <c r="H49" s="71">
        <f>SUM(H7:H48)</f>
        <v>89533</v>
      </c>
      <c r="I49" s="41">
        <v>1</v>
      </c>
      <c r="J49" s="37">
        <f>IF(D49=0, "-", (B49-D49)/D49)</f>
        <v>0.2362803971698674</v>
      </c>
      <c r="K49" s="38">
        <f>IF(H49=0, "-", (F49-H49)/H49)</f>
        <v>0.10612846659890766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0"/>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128</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130</v>
      </c>
      <c r="B6" s="61" t="s">
        <v>12</v>
      </c>
      <c r="C6" s="62" t="s">
        <v>13</v>
      </c>
      <c r="D6" s="61" t="s">
        <v>12</v>
      </c>
      <c r="E6" s="63" t="s">
        <v>13</v>
      </c>
      <c r="F6" s="62" t="s">
        <v>12</v>
      </c>
      <c r="G6" s="62" t="s">
        <v>13</v>
      </c>
      <c r="H6" s="61" t="s">
        <v>12</v>
      </c>
      <c r="I6" s="63" t="s">
        <v>13</v>
      </c>
      <c r="J6" s="61"/>
      <c r="K6" s="63"/>
    </row>
    <row r="7" spans="1:11" x14ac:dyDescent="0.25">
      <c r="A7" s="7" t="s">
        <v>498</v>
      </c>
      <c r="B7" s="65">
        <v>1</v>
      </c>
      <c r="C7" s="34">
        <f>IF(B13=0, "-", B7/B13)</f>
        <v>1.3333333333333334E-2</v>
      </c>
      <c r="D7" s="65">
        <v>1</v>
      </c>
      <c r="E7" s="9">
        <f>IF(D13=0, "-", D7/D13)</f>
        <v>1.8518518518518517E-2</v>
      </c>
      <c r="F7" s="81">
        <v>1</v>
      </c>
      <c r="G7" s="34">
        <f>IF(F13=0, "-", F7/F13)</f>
        <v>3.1545741324921135E-3</v>
      </c>
      <c r="H7" s="65">
        <v>2</v>
      </c>
      <c r="I7" s="9">
        <f>IF(H13=0, "-", H7/H13)</f>
        <v>4.8543689320388345E-3</v>
      </c>
      <c r="J7" s="8">
        <f>IF(D7=0, "-", IF((B7-D7)/D7&lt;10, (B7-D7)/D7, "&gt;999%"))</f>
        <v>0</v>
      </c>
      <c r="K7" s="9">
        <f>IF(H7=0, "-", IF((F7-H7)/H7&lt;10, (F7-H7)/H7, "&gt;999%"))</f>
        <v>-0.5</v>
      </c>
    </row>
    <row r="8" spans="1:11" x14ac:dyDescent="0.25">
      <c r="A8" s="7" t="s">
        <v>499</v>
      </c>
      <c r="B8" s="65">
        <v>14</v>
      </c>
      <c r="C8" s="34">
        <f>IF(B13=0, "-", B8/B13)</f>
        <v>0.18666666666666668</v>
      </c>
      <c r="D8" s="65">
        <v>5</v>
      </c>
      <c r="E8" s="9">
        <f>IF(D13=0, "-", D8/D13)</f>
        <v>9.2592592592592587E-2</v>
      </c>
      <c r="F8" s="81">
        <v>29</v>
      </c>
      <c r="G8" s="34">
        <f>IF(F13=0, "-", F8/F13)</f>
        <v>9.1482649842271294E-2</v>
      </c>
      <c r="H8" s="65">
        <v>37</v>
      </c>
      <c r="I8" s="9">
        <f>IF(H13=0, "-", H8/H13)</f>
        <v>8.9805825242718448E-2</v>
      </c>
      <c r="J8" s="8">
        <f>IF(D8=0, "-", IF((B8-D8)/D8&lt;10, (B8-D8)/D8, "&gt;999%"))</f>
        <v>1.8</v>
      </c>
      <c r="K8" s="9">
        <f>IF(H8=0, "-", IF((F8-H8)/H8&lt;10, (F8-H8)/H8, "&gt;999%"))</f>
        <v>-0.21621621621621623</v>
      </c>
    </row>
    <row r="9" spans="1:11" x14ac:dyDescent="0.25">
      <c r="A9" s="7" t="s">
        <v>500</v>
      </c>
      <c r="B9" s="65">
        <v>0</v>
      </c>
      <c r="C9" s="34">
        <f>IF(B13=0, "-", B9/B13)</f>
        <v>0</v>
      </c>
      <c r="D9" s="65">
        <v>1</v>
      </c>
      <c r="E9" s="9">
        <f>IF(D13=0, "-", D9/D13)</f>
        <v>1.8518518518518517E-2</v>
      </c>
      <c r="F9" s="81">
        <v>0</v>
      </c>
      <c r="G9" s="34">
        <f>IF(F13=0, "-", F9/F13)</f>
        <v>0</v>
      </c>
      <c r="H9" s="65">
        <v>4</v>
      </c>
      <c r="I9" s="9">
        <f>IF(H13=0, "-", H9/H13)</f>
        <v>9.7087378640776691E-3</v>
      </c>
      <c r="J9" s="8">
        <f>IF(D9=0, "-", IF((B9-D9)/D9&lt;10, (B9-D9)/D9, "&gt;999%"))</f>
        <v>-1</v>
      </c>
      <c r="K9" s="9">
        <f>IF(H9=0, "-", IF((F9-H9)/H9&lt;10, (F9-H9)/H9, "&gt;999%"))</f>
        <v>-1</v>
      </c>
    </row>
    <row r="10" spans="1:11" x14ac:dyDescent="0.25">
      <c r="A10" s="7" t="s">
        <v>501</v>
      </c>
      <c r="B10" s="65">
        <v>60</v>
      </c>
      <c r="C10" s="34">
        <f>IF(B13=0, "-", B10/B13)</f>
        <v>0.8</v>
      </c>
      <c r="D10" s="65">
        <v>47</v>
      </c>
      <c r="E10" s="9">
        <f>IF(D13=0, "-", D10/D13)</f>
        <v>0.87037037037037035</v>
      </c>
      <c r="F10" s="81">
        <v>287</v>
      </c>
      <c r="G10" s="34">
        <f>IF(F13=0, "-", F10/F13)</f>
        <v>0.90536277602523663</v>
      </c>
      <c r="H10" s="65">
        <v>346</v>
      </c>
      <c r="I10" s="9">
        <f>IF(H13=0, "-", H10/H13)</f>
        <v>0.83980582524271841</v>
      </c>
      <c r="J10" s="8">
        <f>IF(D10=0, "-", IF((B10-D10)/D10&lt;10, (B10-D10)/D10, "&gt;999%"))</f>
        <v>0.27659574468085107</v>
      </c>
      <c r="K10" s="9">
        <f>IF(H10=0, "-", IF((F10-H10)/H10&lt;10, (F10-H10)/H10, "&gt;999%"))</f>
        <v>-0.17052023121387283</v>
      </c>
    </row>
    <row r="11" spans="1:11" x14ac:dyDescent="0.25">
      <c r="A11" s="7" t="s">
        <v>502</v>
      </c>
      <c r="B11" s="65">
        <v>0</v>
      </c>
      <c r="C11" s="34">
        <f>IF(B13=0, "-", B11/B13)</f>
        <v>0</v>
      </c>
      <c r="D11" s="65">
        <v>0</v>
      </c>
      <c r="E11" s="9">
        <f>IF(D13=0, "-", D11/D13)</f>
        <v>0</v>
      </c>
      <c r="F11" s="81">
        <v>0</v>
      </c>
      <c r="G11" s="34">
        <f>IF(F13=0, "-", F11/F13)</f>
        <v>0</v>
      </c>
      <c r="H11" s="65">
        <v>23</v>
      </c>
      <c r="I11" s="9">
        <f>IF(H13=0, "-", H11/H13)</f>
        <v>5.5825242718446605E-2</v>
      </c>
      <c r="J11" s="8" t="str">
        <f>IF(D11=0, "-", IF((B11-D11)/D11&lt;10, (B11-D11)/D11, "&gt;999%"))</f>
        <v>-</v>
      </c>
      <c r="K11" s="9">
        <f>IF(H11=0, "-", IF((F11-H11)/H11&lt;10, (F11-H11)/H11, "&gt;999%"))</f>
        <v>-1</v>
      </c>
    </row>
    <row r="12" spans="1:11" x14ac:dyDescent="0.25">
      <c r="A12" s="2"/>
      <c r="B12" s="68"/>
      <c r="C12" s="33"/>
      <c r="D12" s="68"/>
      <c r="E12" s="6"/>
      <c r="F12" s="82"/>
      <c r="G12" s="33"/>
      <c r="H12" s="68"/>
      <c r="I12" s="6"/>
      <c r="J12" s="5"/>
      <c r="K12" s="6"/>
    </row>
    <row r="13" spans="1:11" s="43" customFormat="1" ht="13" x14ac:dyDescent="0.3">
      <c r="A13" s="162" t="s">
        <v>636</v>
      </c>
      <c r="B13" s="71">
        <f>SUM(B7:B12)</f>
        <v>75</v>
      </c>
      <c r="C13" s="40">
        <f>B13/37020</f>
        <v>2.0259319286871961E-3</v>
      </c>
      <c r="D13" s="71">
        <f>SUM(D7:D12)</f>
        <v>54</v>
      </c>
      <c r="E13" s="41">
        <f>D13/32027</f>
        <v>1.6860773722171918E-3</v>
      </c>
      <c r="F13" s="77">
        <f>SUM(F7:F12)</f>
        <v>317</v>
      </c>
      <c r="G13" s="42">
        <f>F13/177889</f>
        <v>1.7820101299124735E-3</v>
      </c>
      <c r="H13" s="71">
        <f>SUM(H7:H12)</f>
        <v>412</v>
      </c>
      <c r="I13" s="41">
        <f>H13/169835</f>
        <v>2.4258839461830601E-3</v>
      </c>
      <c r="J13" s="37">
        <f>IF(D13=0, "-", IF((B13-D13)/D13&lt;10, (B13-D13)/D13, "&gt;999%"))</f>
        <v>0.3888888888888889</v>
      </c>
      <c r="K13" s="38">
        <f>IF(H13=0, "-", IF((F13-H13)/H13&lt;10, (F13-H13)/H13, "&gt;999%"))</f>
        <v>-0.23058252427184467</v>
      </c>
    </row>
    <row r="14" spans="1:11" x14ac:dyDescent="0.25">
      <c r="B14" s="83"/>
      <c r="D14" s="83"/>
      <c r="F14" s="83"/>
      <c r="H14" s="83"/>
    </row>
    <row r="15" spans="1:11" ht="13" x14ac:dyDescent="0.3">
      <c r="A15" s="163" t="s">
        <v>131</v>
      </c>
      <c r="B15" s="61" t="s">
        <v>12</v>
      </c>
      <c r="C15" s="62" t="s">
        <v>13</v>
      </c>
      <c r="D15" s="61" t="s">
        <v>12</v>
      </c>
      <c r="E15" s="63" t="s">
        <v>13</v>
      </c>
      <c r="F15" s="62" t="s">
        <v>12</v>
      </c>
      <c r="G15" s="62" t="s">
        <v>13</v>
      </c>
      <c r="H15" s="61" t="s">
        <v>12</v>
      </c>
      <c r="I15" s="63" t="s">
        <v>13</v>
      </c>
      <c r="J15" s="61"/>
      <c r="K15" s="63"/>
    </row>
    <row r="16" spans="1:11" x14ac:dyDescent="0.25">
      <c r="A16" s="7" t="s">
        <v>503</v>
      </c>
      <c r="B16" s="65">
        <v>1</v>
      </c>
      <c r="C16" s="34">
        <f>IF(B19=0, "-", B16/B19)</f>
        <v>0.1111111111111111</v>
      </c>
      <c r="D16" s="65">
        <v>0</v>
      </c>
      <c r="E16" s="9">
        <f>IF(D19=0, "-", D16/D19)</f>
        <v>0</v>
      </c>
      <c r="F16" s="81">
        <v>1</v>
      </c>
      <c r="G16" s="34">
        <f>IF(F19=0, "-", F16/F19)</f>
        <v>2.7027027027027029E-2</v>
      </c>
      <c r="H16" s="65">
        <v>0</v>
      </c>
      <c r="I16" s="9">
        <f>IF(H19=0, "-", H16/H19)</f>
        <v>0</v>
      </c>
      <c r="J16" s="8" t="str">
        <f>IF(D16=0, "-", IF((B16-D16)/D16&lt;10, (B16-D16)/D16, "&gt;999%"))</f>
        <v>-</v>
      </c>
      <c r="K16" s="9" t="str">
        <f>IF(H16=0, "-", IF((F16-H16)/H16&lt;10, (F16-H16)/H16, "&gt;999%"))</f>
        <v>-</v>
      </c>
    </row>
    <row r="17" spans="1:11" x14ac:dyDescent="0.25">
      <c r="A17" s="7" t="s">
        <v>504</v>
      </c>
      <c r="B17" s="65">
        <v>8</v>
      </c>
      <c r="C17" s="34">
        <f>IF(B19=0, "-", B17/B19)</f>
        <v>0.88888888888888884</v>
      </c>
      <c r="D17" s="65">
        <v>4</v>
      </c>
      <c r="E17" s="9">
        <f>IF(D19=0, "-", D17/D19)</f>
        <v>1</v>
      </c>
      <c r="F17" s="81">
        <v>36</v>
      </c>
      <c r="G17" s="34">
        <f>IF(F19=0, "-", F17/F19)</f>
        <v>0.97297297297297303</v>
      </c>
      <c r="H17" s="65">
        <v>18</v>
      </c>
      <c r="I17" s="9">
        <f>IF(H19=0, "-", H17/H19)</f>
        <v>1</v>
      </c>
      <c r="J17" s="8">
        <f>IF(D17=0, "-", IF((B17-D17)/D17&lt;10, (B17-D17)/D17, "&gt;999%"))</f>
        <v>1</v>
      </c>
      <c r="K17" s="9">
        <f>IF(H17=0, "-", IF((F17-H17)/H17&lt;10, (F17-H17)/H17, "&gt;999%"))</f>
        <v>1</v>
      </c>
    </row>
    <row r="18" spans="1:11" x14ac:dyDescent="0.25">
      <c r="A18" s="2"/>
      <c r="B18" s="68"/>
      <c r="C18" s="33"/>
      <c r="D18" s="68"/>
      <c r="E18" s="6"/>
      <c r="F18" s="82"/>
      <c r="G18" s="33"/>
      <c r="H18" s="68"/>
      <c r="I18" s="6"/>
      <c r="J18" s="5"/>
      <c r="K18" s="6"/>
    </row>
    <row r="19" spans="1:11" s="43" customFormat="1" ht="13" x14ac:dyDescent="0.3">
      <c r="A19" s="162" t="s">
        <v>635</v>
      </c>
      <c r="B19" s="71">
        <f>SUM(B16:B18)</f>
        <v>9</v>
      </c>
      <c r="C19" s="40">
        <f>B19/37020</f>
        <v>2.4311183144246353E-4</v>
      </c>
      <c r="D19" s="71">
        <f>SUM(D16:D18)</f>
        <v>4</v>
      </c>
      <c r="E19" s="41">
        <f>D19/32027</f>
        <v>1.2489462016423641E-4</v>
      </c>
      <c r="F19" s="77">
        <f>SUM(F16:F18)</f>
        <v>37</v>
      </c>
      <c r="G19" s="42">
        <f>F19/177889</f>
        <v>2.079948732074496E-4</v>
      </c>
      <c r="H19" s="71">
        <f>SUM(H16:H18)</f>
        <v>18</v>
      </c>
      <c r="I19" s="41">
        <f>H19/169835</f>
        <v>1.0598522094974534E-4</v>
      </c>
      <c r="J19" s="37">
        <f>IF(D19=0, "-", IF((B19-D19)/D19&lt;10, (B19-D19)/D19, "&gt;999%"))</f>
        <v>1.25</v>
      </c>
      <c r="K19" s="38">
        <f>IF(H19=0, "-", IF((F19-H19)/H19&lt;10, (F19-H19)/H19, "&gt;999%"))</f>
        <v>1.0555555555555556</v>
      </c>
    </row>
    <row r="20" spans="1:11" x14ac:dyDescent="0.25">
      <c r="B20" s="83"/>
      <c r="D20" s="83"/>
      <c r="F20" s="83"/>
      <c r="H20" s="83"/>
    </row>
    <row r="21" spans="1:11" ht="13" x14ac:dyDescent="0.3">
      <c r="A21" s="163" t="s">
        <v>132</v>
      </c>
      <c r="B21" s="61" t="s">
        <v>12</v>
      </c>
      <c r="C21" s="62" t="s">
        <v>13</v>
      </c>
      <c r="D21" s="61" t="s">
        <v>12</v>
      </c>
      <c r="E21" s="63" t="s">
        <v>13</v>
      </c>
      <c r="F21" s="62" t="s">
        <v>12</v>
      </c>
      <c r="G21" s="62" t="s">
        <v>13</v>
      </c>
      <c r="H21" s="61" t="s">
        <v>12</v>
      </c>
      <c r="I21" s="63" t="s">
        <v>13</v>
      </c>
      <c r="J21" s="61"/>
      <c r="K21" s="63"/>
    </row>
    <row r="22" spans="1:11" x14ac:dyDescent="0.25">
      <c r="A22" s="7" t="s">
        <v>505</v>
      </c>
      <c r="B22" s="65">
        <v>51</v>
      </c>
      <c r="C22" s="34">
        <f>IF(B26=0, "-", B22/B26)</f>
        <v>0.796875</v>
      </c>
      <c r="D22" s="65">
        <v>14</v>
      </c>
      <c r="E22" s="9">
        <f>IF(D26=0, "-", D22/D26)</f>
        <v>0.2857142857142857</v>
      </c>
      <c r="F22" s="81">
        <v>114</v>
      </c>
      <c r="G22" s="34">
        <f>IF(F26=0, "-", F22/F26)</f>
        <v>0.5643564356435643</v>
      </c>
      <c r="H22" s="65">
        <v>65</v>
      </c>
      <c r="I22" s="9">
        <f>IF(H26=0, "-", H22/H26)</f>
        <v>0.19696969696969696</v>
      </c>
      <c r="J22" s="8">
        <f>IF(D22=0, "-", IF((B22-D22)/D22&lt;10, (B22-D22)/D22, "&gt;999%"))</f>
        <v>2.6428571428571428</v>
      </c>
      <c r="K22" s="9">
        <f>IF(H22=0, "-", IF((F22-H22)/H22&lt;10, (F22-H22)/H22, "&gt;999%"))</f>
        <v>0.75384615384615383</v>
      </c>
    </row>
    <row r="23" spans="1:11" x14ac:dyDescent="0.25">
      <c r="A23" s="7" t="s">
        <v>506</v>
      </c>
      <c r="B23" s="65">
        <v>0</v>
      </c>
      <c r="C23" s="34">
        <f>IF(B26=0, "-", B23/B26)</f>
        <v>0</v>
      </c>
      <c r="D23" s="65">
        <v>14</v>
      </c>
      <c r="E23" s="9">
        <f>IF(D26=0, "-", D23/D26)</f>
        <v>0.2857142857142857</v>
      </c>
      <c r="F23" s="81">
        <v>3</v>
      </c>
      <c r="G23" s="34">
        <f>IF(F26=0, "-", F23/F26)</f>
        <v>1.4851485148514851E-2</v>
      </c>
      <c r="H23" s="65">
        <v>113</v>
      </c>
      <c r="I23" s="9">
        <f>IF(H26=0, "-", H23/H26)</f>
        <v>0.34242424242424241</v>
      </c>
      <c r="J23" s="8">
        <f>IF(D23=0, "-", IF((B23-D23)/D23&lt;10, (B23-D23)/D23, "&gt;999%"))</f>
        <v>-1</v>
      </c>
      <c r="K23" s="9">
        <f>IF(H23=0, "-", IF((F23-H23)/H23&lt;10, (F23-H23)/H23, "&gt;999%"))</f>
        <v>-0.97345132743362828</v>
      </c>
    </row>
    <row r="24" spans="1:11" x14ac:dyDescent="0.25">
      <c r="A24" s="7" t="s">
        <v>507</v>
      </c>
      <c r="B24" s="65">
        <v>13</v>
      </c>
      <c r="C24" s="34">
        <f>IF(B26=0, "-", B24/B26)</f>
        <v>0.203125</v>
      </c>
      <c r="D24" s="65">
        <v>21</v>
      </c>
      <c r="E24" s="9">
        <f>IF(D26=0, "-", D24/D26)</f>
        <v>0.42857142857142855</v>
      </c>
      <c r="F24" s="81">
        <v>85</v>
      </c>
      <c r="G24" s="34">
        <f>IF(F26=0, "-", F24/F26)</f>
        <v>0.42079207920792078</v>
      </c>
      <c r="H24" s="65">
        <v>152</v>
      </c>
      <c r="I24" s="9">
        <f>IF(H26=0, "-", H24/H26)</f>
        <v>0.46060606060606063</v>
      </c>
      <c r="J24" s="8">
        <f>IF(D24=0, "-", IF((B24-D24)/D24&lt;10, (B24-D24)/D24, "&gt;999%"))</f>
        <v>-0.38095238095238093</v>
      </c>
      <c r="K24" s="9">
        <f>IF(H24=0, "-", IF((F24-H24)/H24&lt;10, (F24-H24)/H24, "&gt;999%"))</f>
        <v>-0.44078947368421051</v>
      </c>
    </row>
    <row r="25" spans="1:11" x14ac:dyDescent="0.25">
      <c r="A25" s="2"/>
      <c r="B25" s="68"/>
      <c r="C25" s="33"/>
      <c r="D25" s="68"/>
      <c r="E25" s="6"/>
      <c r="F25" s="82"/>
      <c r="G25" s="33"/>
      <c r="H25" s="68"/>
      <c r="I25" s="6"/>
      <c r="J25" s="5"/>
      <c r="K25" s="6"/>
    </row>
    <row r="26" spans="1:11" s="43" customFormat="1" ht="13" x14ac:dyDescent="0.3">
      <c r="A26" s="162" t="s">
        <v>634</v>
      </c>
      <c r="B26" s="71">
        <f>SUM(B22:B25)</f>
        <v>64</v>
      </c>
      <c r="C26" s="40">
        <f>B26/37020</f>
        <v>1.7287952458130741E-3</v>
      </c>
      <c r="D26" s="71">
        <f>SUM(D22:D25)</f>
        <v>49</v>
      </c>
      <c r="E26" s="41">
        <f>D26/32027</f>
        <v>1.5299590970118961E-3</v>
      </c>
      <c r="F26" s="77">
        <f>SUM(F22:F25)</f>
        <v>202</v>
      </c>
      <c r="G26" s="42">
        <f>F26/177889</f>
        <v>1.1355395780514815E-3</v>
      </c>
      <c r="H26" s="71">
        <f>SUM(H22:H25)</f>
        <v>330</v>
      </c>
      <c r="I26" s="41">
        <f>H26/169835</f>
        <v>1.9430623840786647E-3</v>
      </c>
      <c r="J26" s="37">
        <f>IF(D26=0, "-", IF((B26-D26)/D26&lt;10, (B26-D26)/D26, "&gt;999%"))</f>
        <v>0.30612244897959184</v>
      </c>
      <c r="K26" s="38">
        <f>IF(H26=0, "-", IF((F26-H26)/H26&lt;10, (F26-H26)/H26, "&gt;999%"))</f>
        <v>-0.38787878787878788</v>
      </c>
    </row>
    <row r="27" spans="1:11" x14ac:dyDescent="0.25">
      <c r="B27" s="83"/>
      <c r="D27" s="83"/>
      <c r="F27" s="83"/>
      <c r="H27" s="83"/>
    </row>
    <row r="28" spans="1:11" ht="13" x14ac:dyDescent="0.3">
      <c r="A28" s="163" t="s">
        <v>133</v>
      </c>
      <c r="B28" s="61" t="s">
        <v>12</v>
      </c>
      <c r="C28" s="62" t="s">
        <v>13</v>
      </c>
      <c r="D28" s="61" t="s">
        <v>12</v>
      </c>
      <c r="E28" s="63" t="s">
        <v>13</v>
      </c>
      <c r="F28" s="62" t="s">
        <v>12</v>
      </c>
      <c r="G28" s="62" t="s">
        <v>13</v>
      </c>
      <c r="H28" s="61" t="s">
        <v>12</v>
      </c>
      <c r="I28" s="63" t="s">
        <v>13</v>
      </c>
      <c r="J28" s="61"/>
      <c r="K28" s="63"/>
    </row>
    <row r="29" spans="1:11" x14ac:dyDescent="0.25">
      <c r="A29" s="7" t="s">
        <v>508</v>
      </c>
      <c r="B29" s="65">
        <v>199</v>
      </c>
      <c r="C29" s="34">
        <f>IF(B41=0, "-", B29/B41)</f>
        <v>0.23112659698025551</v>
      </c>
      <c r="D29" s="65">
        <v>26</v>
      </c>
      <c r="E29" s="9">
        <f>IF(D41=0, "-", D29/D41)</f>
        <v>2.9885057471264367E-2</v>
      </c>
      <c r="F29" s="81">
        <v>552</v>
      </c>
      <c r="G29" s="34">
        <f>IF(F41=0, "-", F29/F41)</f>
        <v>0.13834586466165413</v>
      </c>
      <c r="H29" s="65">
        <v>201</v>
      </c>
      <c r="I29" s="9">
        <f>IF(H41=0, "-", H29/H41)</f>
        <v>4.6345400046114829E-2</v>
      </c>
      <c r="J29" s="8">
        <f t="shared" ref="J29:J39" si="0">IF(D29=0, "-", IF((B29-D29)/D29&lt;10, (B29-D29)/D29, "&gt;999%"))</f>
        <v>6.6538461538461542</v>
      </c>
      <c r="K29" s="9">
        <f t="shared" ref="K29:K39" si="1">IF(H29=0, "-", IF((F29-H29)/H29&lt;10, (F29-H29)/H29, "&gt;999%"))</f>
        <v>1.7462686567164178</v>
      </c>
    </row>
    <row r="30" spans="1:11" x14ac:dyDescent="0.25">
      <c r="A30" s="7" t="s">
        <v>509</v>
      </c>
      <c r="B30" s="65">
        <v>0</v>
      </c>
      <c r="C30" s="34">
        <f>IF(B41=0, "-", B30/B41)</f>
        <v>0</v>
      </c>
      <c r="D30" s="65">
        <v>0</v>
      </c>
      <c r="E30" s="9">
        <f>IF(D41=0, "-", D30/D41)</f>
        <v>0</v>
      </c>
      <c r="F30" s="81">
        <v>0</v>
      </c>
      <c r="G30" s="34">
        <f>IF(F41=0, "-", F30/F41)</f>
        <v>0</v>
      </c>
      <c r="H30" s="65">
        <v>78</v>
      </c>
      <c r="I30" s="9">
        <f>IF(H41=0, "-", H30/H41)</f>
        <v>1.7984782107447545E-2</v>
      </c>
      <c r="J30" s="8" t="str">
        <f t="shared" si="0"/>
        <v>-</v>
      </c>
      <c r="K30" s="9">
        <f t="shared" si="1"/>
        <v>-1</v>
      </c>
    </row>
    <row r="31" spans="1:11" x14ac:dyDescent="0.25">
      <c r="A31" s="7" t="s">
        <v>510</v>
      </c>
      <c r="B31" s="65">
        <v>64</v>
      </c>
      <c r="C31" s="34">
        <f>IF(B41=0, "-", B31/B41)</f>
        <v>7.4332171893147503E-2</v>
      </c>
      <c r="D31" s="65">
        <v>219</v>
      </c>
      <c r="E31" s="9">
        <f>IF(D41=0, "-", D31/D41)</f>
        <v>0.25172413793103449</v>
      </c>
      <c r="F31" s="81">
        <v>565</v>
      </c>
      <c r="G31" s="34">
        <f>IF(F41=0, "-", F31/F41)</f>
        <v>0.14160401002506265</v>
      </c>
      <c r="H31" s="65">
        <v>670</v>
      </c>
      <c r="I31" s="9">
        <f>IF(H41=0, "-", H31/H41)</f>
        <v>0.15448466682038275</v>
      </c>
      <c r="J31" s="8">
        <f t="shared" si="0"/>
        <v>-0.70776255707762559</v>
      </c>
      <c r="K31" s="9">
        <f t="shared" si="1"/>
        <v>-0.15671641791044777</v>
      </c>
    </row>
    <row r="32" spans="1:11" x14ac:dyDescent="0.25">
      <c r="A32" s="7" t="s">
        <v>511</v>
      </c>
      <c r="B32" s="65">
        <v>207</v>
      </c>
      <c r="C32" s="34">
        <f>IF(B41=0, "-", B32/B41)</f>
        <v>0.24041811846689895</v>
      </c>
      <c r="D32" s="65">
        <v>135</v>
      </c>
      <c r="E32" s="9">
        <f>IF(D41=0, "-", D32/D41)</f>
        <v>0.15517241379310345</v>
      </c>
      <c r="F32" s="81">
        <v>713</v>
      </c>
      <c r="G32" s="34">
        <f>IF(F41=0, "-", F32/F41)</f>
        <v>0.1786967418546366</v>
      </c>
      <c r="H32" s="65">
        <v>614</v>
      </c>
      <c r="I32" s="9">
        <f>IF(H41=0, "-", H32/H41)</f>
        <v>0.14157251556375375</v>
      </c>
      <c r="J32" s="8">
        <f t="shared" si="0"/>
        <v>0.53333333333333333</v>
      </c>
      <c r="K32" s="9">
        <f t="shared" si="1"/>
        <v>0.16123778501628663</v>
      </c>
    </row>
    <row r="33" spans="1:11" x14ac:dyDescent="0.25">
      <c r="A33" s="7" t="s">
        <v>512</v>
      </c>
      <c r="B33" s="65">
        <v>46</v>
      </c>
      <c r="C33" s="34">
        <f>IF(B41=0, "-", B33/B41)</f>
        <v>5.3426248548199766E-2</v>
      </c>
      <c r="D33" s="65">
        <v>17</v>
      </c>
      <c r="E33" s="9">
        <f>IF(D41=0, "-", D33/D41)</f>
        <v>1.9540229885057471E-2</v>
      </c>
      <c r="F33" s="81">
        <v>118</v>
      </c>
      <c r="G33" s="34">
        <f>IF(F41=0, "-", F33/F41)</f>
        <v>2.9573934837092732E-2</v>
      </c>
      <c r="H33" s="65">
        <v>55</v>
      </c>
      <c r="I33" s="9">
        <f>IF(H41=0, "-", H33/H41)</f>
        <v>1.2681577127046345E-2</v>
      </c>
      <c r="J33" s="8">
        <f t="shared" si="0"/>
        <v>1.7058823529411764</v>
      </c>
      <c r="K33" s="9">
        <f t="shared" si="1"/>
        <v>1.1454545454545455</v>
      </c>
    </row>
    <row r="34" spans="1:11" x14ac:dyDescent="0.25">
      <c r="A34" s="7" t="s">
        <v>513</v>
      </c>
      <c r="B34" s="65">
        <v>47</v>
      </c>
      <c r="C34" s="34">
        <f>IF(B41=0, "-", B34/B41)</f>
        <v>5.45876887340302E-2</v>
      </c>
      <c r="D34" s="65">
        <v>15</v>
      </c>
      <c r="E34" s="9">
        <f>IF(D41=0, "-", D34/D41)</f>
        <v>1.7241379310344827E-2</v>
      </c>
      <c r="F34" s="81">
        <v>138</v>
      </c>
      <c r="G34" s="34">
        <f>IF(F41=0, "-", F34/F41)</f>
        <v>3.4586466165413533E-2</v>
      </c>
      <c r="H34" s="65">
        <v>82</v>
      </c>
      <c r="I34" s="9">
        <f>IF(H41=0, "-", H34/H41)</f>
        <v>1.8907078625778187E-2</v>
      </c>
      <c r="J34" s="8">
        <f t="shared" si="0"/>
        <v>2.1333333333333333</v>
      </c>
      <c r="K34" s="9">
        <f t="shared" si="1"/>
        <v>0.68292682926829273</v>
      </c>
    </row>
    <row r="35" spans="1:11" x14ac:dyDescent="0.25">
      <c r="A35" s="7" t="s">
        <v>514</v>
      </c>
      <c r="B35" s="65">
        <v>0</v>
      </c>
      <c r="C35" s="34">
        <f>IF(B41=0, "-", B35/B41)</f>
        <v>0</v>
      </c>
      <c r="D35" s="65">
        <v>43</v>
      </c>
      <c r="E35" s="9">
        <f>IF(D41=0, "-", D35/D41)</f>
        <v>4.9425287356321838E-2</v>
      </c>
      <c r="F35" s="81">
        <v>4</v>
      </c>
      <c r="G35" s="34">
        <f>IF(F41=0, "-", F35/F41)</f>
        <v>1.0025062656641604E-3</v>
      </c>
      <c r="H35" s="65">
        <v>181</v>
      </c>
      <c r="I35" s="9">
        <f>IF(H41=0, "-", H35/H41)</f>
        <v>4.173391745446161E-2</v>
      </c>
      <c r="J35" s="8">
        <f t="shared" si="0"/>
        <v>-1</v>
      </c>
      <c r="K35" s="9">
        <f t="shared" si="1"/>
        <v>-0.97790055248618779</v>
      </c>
    </row>
    <row r="36" spans="1:11" x14ac:dyDescent="0.25">
      <c r="A36" s="7" t="s">
        <v>515</v>
      </c>
      <c r="B36" s="65">
        <v>14</v>
      </c>
      <c r="C36" s="34">
        <f>IF(B41=0, "-", B36/B41)</f>
        <v>1.6260162601626018E-2</v>
      </c>
      <c r="D36" s="65">
        <v>16</v>
      </c>
      <c r="E36" s="9">
        <f>IF(D41=0, "-", D36/D41)</f>
        <v>1.8390804597701149E-2</v>
      </c>
      <c r="F36" s="81">
        <v>64</v>
      </c>
      <c r="G36" s="34">
        <f>IF(F41=0, "-", F36/F41)</f>
        <v>1.6040100250626566E-2</v>
      </c>
      <c r="H36" s="65">
        <v>49</v>
      </c>
      <c r="I36" s="9">
        <f>IF(H41=0, "-", H36/H41)</f>
        <v>1.1298132349550381E-2</v>
      </c>
      <c r="J36" s="8">
        <f t="shared" si="0"/>
        <v>-0.125</v>
      </c>
      <c r="K36" s="9">
        <f t="shared" si="1"/>
        <v>0.30612244897959184</v>
      </c>
    </row>
    <row r="37" spans="1:11" x14ac:dyDescent="0.25">
      <c r="A37" s="7" t="s">
        <v>516</v>
      </c>
      <c r="B37" s="65">
        <v>41</v>
      </c>
      <c r="C37" s="34">
        <f>IF(B41=0, "-", B37/B41)</f>
        <v>4.7619047619047616E-2</v>
      </c>
      <c r="D37" s="65">
        <v>47</v>
      </c>
      <c r="E37" s="9">
        <f>IF(D41=0, "-", D37/D41)</f>
        <v>5.4022988505747126E-2</v>
      </c>
      <c r="F37" s="81">
        <v>169</v>
      </c>
      <c r="G37" s="34">
        <f>IF(F41=0, "-", F37/F41)</f>
        <v>4.2355889724310779E-2</v>
      </c>
      <c r="H37" s="65">
        <v>127</v>
      </c>
      <c r="I37" s="9">
        <f>IF(H41=0, "-", H37/H41)</f>
        <v>2.9282914456997926E-2</v>
      </c>
      <c r="J37" s="8">
        <f t="shared" si="0"/>
        <v>-0.1276595744680851</v>
      </c>
      <c r="K37" s="9">
        <f t="shared" si="1"/>
        <v>0.33070866141732286</v>
      </c>
    </row>
    <row r="38" spans="1:11" x14ac:dyDescent="0.25">
      <c r="A38" s="7" t="s">
        <v>517</v>
      </c>
      <c r="B38" s="65">
        <v>203</v>
      </c>
      <c r="C38" s="34">
        <f>IF(B41=0, "-", B38/B41)</f>
        <v>0.23577235772357724</v>
      </c>
      <c r="D38" s="65">
        <v>300</v>
      </c>
      <c r="E38" s="9">
        <f>IF(D41=0, "-", D38/D41)</f>
        <v>0.34482758620689657</v>
      </c>
      <c r="F38" s="81">
        <v>1457</v>
      </c>
      <c r="G38" s="34">
        <f>IF(F41=0, "-", F38/F41)</f>
        <v>0.36516290726817041</v>
      </c>
      <c r="H38" s="65">
        <v>1984</v>
      </c>
      <c r="I38" s="9">
        <f>IF(H41=0, "-", H38/H41)</f>
        <v>0.45745907309199907</v>
      </c>
      <c r="J38" s="8">
        <f t="shared" si="0"/>
        <v>-0.32333333333333331</v>
      </c>
      <c r="K38" s="9">
        <f t="shared" si="1"/>
        <v>-0.265625</v>
      </c>
    </row>
    <row r="39" spans="1:11" x14ac:dyDescent="0.25">
      <c r="A39" s="7" t="s">
        <v>518</v>
      </c>
      <c r="B39" s="65">
        <v>40</v>
      </c>
      <c r="C39" s="34">
        <f>IF(B41=0, "-", B39/B41)</f>
        <v>4.6457607433217189E-2</v>
      </c>
      <c r="D39" s="65">
        <v>52</v>
      </c>
      <c r="E39" s="9">
        <f>IF(D41=0, "-", D39/D41)</f>
        <v>5.9770114942528735E-2</v>
      </c>
      <c r="F39" s="81">
        <v>210</v>
      </c>
      <c r="G39" s="34">
        <f>IF(F41=0, "-", F39/F41)</f>
        <v>5.2631578947368418E-2</v>
      </c>
      <c r="H39" s="65">
        <v>296</v>
      </c>
      <c r="I39" s="9">
        <f>IF(H41=0, "-", H39/H41)</f>
        <v>6.8249942356467599E-2</v>
      </c>
      <c r="J39" s="8">
        <f t="shared" si="0"/>
        <v>-0.23076923076923078</v>
      </c>
      <c r="K39" s="9">
        <f t="shared" si="1"/>
        <v>-0.29054054054054052</v>
      </c>
    </row>
    <row r="40" spans="1:11" x14ac:dyDescent="0.25">
      <c r="A40" s="2"/>
      <c r="B40" s="68"/>
      <c r="C40" s="33"/>
      <c r="D40" s="68"/>
      <c r="E40" s="6"/>
      <c r="F40" s="82"/>
      <c r="G40" s="33"/>
      <c r="H40" s="68"/>
      <c r="I40" s="6"/>
      <c r="J40" s="5"/>
      <c r="K40" s="6"/>
    </row>
    <row r="41" spans="1:11" s="43" customFormat="1" ht="13" x14ac:dyDescent="0.3">
      <c r="A41" s="162" t="s">
        <v>633</v>
      </c>
      <c r="B41" s="71">
        <f>SUM(B29:B40)</f>
        <v>861</v>
      </c>
      <c r="C41" s="40">
        <f>B41/37020</f>
        <v>2.325769854132901E-2</v>
      </c>
      <c r="D41" s="71">
        <f>SUM(D29:D40)</f>
        <v>870</v>
      </c>
      <c r="E41" s="41">
        <f>D41/32027</f>
        <v>2.7164579885721421E-2</v>
      </c>
      <c r="F41" s="77">
        <f>SUM(F29:F40)</f>
        <v>3990</v>
      </c>
      <c r="G41" s="42">
        <f>F41/177889</f>
        <v>2.2429717408046591E-2</v>
      </c>
      <c r="H41" s="71">
        <f>SUM(H29:H40)</f>
        <v>4337</v>
      </c>
      <c r="I41" s="41">
        <f>H41/169835</f>
        <v>2.5536550181058087E-2</v>
      </c>
      <c r="J41" s="37">
        <f>IF(D41=0, "-", IF((B41-D41)/D41&lt;10, (B41-D41)/D41, "&gt;999%"))</f>
        <v>-1.0344827586206896E-2</v>
      </c>
      <c r="K41" s="38">
        <f>IF(H41=0, "-", IF((F41-H41)/H41&lt;10, (F41-H41)/H41, "&gt;999%"))</f>
        <v>-8.0009222965183313E-2</v>
      </c>
    </row>
    <row r="42" spans="1:11" x14ac:dyDescent="0.25">
      <c r="B42" s="83"/>
      <c r="D42" s="83"/>
      <c r="F42" s="83"/>
      <c r="H42" s="83"/>
    </row>
    <row r="43" spans="1:11" ht="13" x14ac:dyDescent="0.3">
      <c r="A43" s="163" t="s">
        <v>134</v>
      </c>
      <c r="B43" s="61" t="s">
        <v>12</v>
      </c>
      <c r="C43" s="62" t="s">
        <v>13</v>
      </c>
      <c r="D43" s="61" t="s">
        <v>12</v>
      </c>
      <c r="E43" s="63" t="s">
        <v>13</v>
      </c>
      <c r="F43" s="62" t="s">
        <v>12</v>
      </c>
      <c r="G43" s="62" t="s">
        <v>13</v>
      </c>
      <c r="H43" s="61" t="s">
        <v>12</v>
      </c>
      <c r="I43" s="63" t="s">
        <v>13</v>
      </c>
      <c r="J43" s="61"/>
      <c r="K43" s="63"/>
    </row>
    <row r="44" spans="1:11" x14ac:dyDescent="0.25">
      <c r="A44" s="7" t="s">
        <v>519</v>
      </c>
      <c r="B44" s="65">
        <v>129</v>
      </c>
      <c r="C44" s="34">
        <f>IF(B53=0, "-", B44/B53)</f>
        <v>0.14269911504424779</v>
      </c>
      <c r="D44" s="65">
        <v>62</v>
      </c>
      <c r="E44" s="9">
        <f>IF(D53=0, "-", D44/D53)</f>
        <v>5.4577464788732391E-2</v>
      </c>
      <c r="F44" s="81">
        <v>903</v>
      </c>
      <c r="G44" s="34">
        <f>IF(F53=0, "-", F44/F53)</f>
        <v>0.19307248236048749</v>
      </c>
      <c r="H44" s="65">
        <v>348</v>
      </c>
      <c r="I44" s="9">
        <f>IF(H53=0, "-", H44/H53)</f>
        <v>6.4671994053149967E-2</v>
      </c>
      <c r="J44" s="8">
        <f t="shared" ref="J44:J51" si="2">IF(D44=0, "-", IF((B44-D44)/D44&lt;10, (B44-D44)/D44, "&gt;999%"))</f>
        <v>1.0806451612903225</v>
      </c>
      <c r="K44" s="9">
        <f t="shared" ref="K44:K51" si="3">IF(H44=0, "-", IF((F44-H44)/H44&lt;10, (F44-H44)/H44, "&gt;999%"))</f>
        <v>1.5948275862068966</v>
      </c>
    </row>
    <row r="45" spans="1:11" x14ac:dyDescent="0.25">
      <c r="A45" s="7" t="s">
        <v>520</v>
      </c>
      <c r="B45" s="65">
        <v>15</v>
      </c>
      <c r="C45" s="34">
        <f>IF(B53=0, "-", B45/B53)</f>
        <v>1.6592920353982302E-2</v>
      </c>
      <c r="D45" s="65">
        <v>4</v>
      </c>
      <c r="E45" s="9">
        <f>IF(D53=0, "-", D45/D53)</f>
        <v>3.5211267605633804E-3</v>
      </c>
      <c r="F45" s="81">
        <v>19</v>
      </c>
      <c r="G45" s="34">
        <f>IF(F53=0, "-", F45/F53)</f>
        <v>4.0624331836647421E-3</v>
      </c>
      <c r="H45" s="65">
        <v>22</v>
      </c>
      <c r="I45" s="9">
        <f>IF(H53=0, "-", H45/H53)</f>
        <v>4.0884593941646532E-3</v>
      </c>
      <c r="J45" s="8">
        <f t="shared" si="2"/>
        <v>2.75</v>
      </c>
      <c r="K45" s="9">
        <f t="shared" si="3"/>
        <v>-0.13636363636363635</v>
      </c>
    </row>
    <row r="46" spans="1:11" x14ac:dyDescent="0.25">
      <c r="A46" s="7" t="s">
        <v>521</v>
      </c>
      <c r="B46" s="65">
        <v>111</v>
      </c>
      <c r="C46" s="34">
        <f>IF(B53=0, "-", B46/B53)</f>
        <v>0.12278761061946902</v>
      </c>
      <c r="D46" s="65">
        <v>115</v>
      </c>
      <c r="E46" s="9">
        <f>IF(D53=0, "-", D46/D53)</f>
        <v>0.10123239436619719</v>
      </c>
      <c r="F46" s="81">
        <v>754</v>
      </c>
      <c r="G46" s="34">
        <f>IF(F53=0, "-", F46/F53)</f>
        <v>0.16121445370964294</v>
      </c>
      <c r="H46" s="65">
        <v>941</v>
      </c>
      <c r="I46" s="9">
        <f>IF(H53=0, "-", H46/H53)</f>
        <v>0.17487455863222448</v>
      </c>
      <c r="J46" s="8">
        <f t="shared" si="2"/>
        <v>-3.4782608695652174E-2</v>
      </c>
      <c r="K46" s="9">
        <f t="shared" si="3"/>
        <v>-0.19872476089266738</v>
      </c>
    </row>
    <row r="47" spans="1:11" x14ac:dyDescent="0.25">
      <c r="A47" s="7" t="s">
        <v>522</v>
      </c>
      <c r="B47" s="65">
        <v>5</v>
      </c>
      <c r="C47" s="34">
        <f>IF(B53=0, "-", B47/B53)</f>
        <v>5.5309734513274336E-3</v>
      </c>
      <c r="D47" s="65">
        <v>0</v>
      </c>
      <c r="E47" s="9">
        <f>IF(D53=0, "-", D47/D53)</f>
        <v>0</v>
      </c>
      <c r="F47" s="81">
        <v>15</v>
      </c>
      <c r="G47" s="34">
        <f>IF(F53=0, "-", F47/F53)</f>
        <v>3.207184092366902E-3</v>
      </c>
      <c r="H47" s="65">
        <v>0</v>
      </c>
      <c r="I47" s="9">
        <f>IF(H53=0, "-", H47/H53)</f>
        <v>0</v>
      </c>
      <c r="J47" s="8" t="str">
        <f t="shared" si="2"/>
        <v>-</v>
      </c>
      <c r="K47" s="9" t="str">
        <f t="shared" si="3"/>
        <v>-</v>
      </c>
    </row>
    <row r="48" spans="1:11" x14ac:dyDescent="0.25">
      <c r="A48" s="7" t="s">
        <v>523</v>
      </c>
      <c r="B48" s="65">
        <v>142</v>
      </c>
      <c r="C48" s="34">
        <f>IF(B53=0, "-", B48/B53)</f>
        <v>0.15707964601769911</v>
      </c>
      <c r="D48" s="65">
        <v>68</v>
      </c>
      <c r="E48" s="9">
        <f>IF(D53=0, "-", D48/D53)</f>
        <v>5.9859154929577461E-2</v>
      </c>
      <c r="F48" s="81">
        <v>525</v>
      </c>
      <c r="G48" s="34">
        <f>IF(F53=0, "-", F48/F53)</f>
        <v>0.11225144323284157</v>
      </c>
      <c r="H48" s="65">
        <v>474</v>
      </c>
      <c r="I48" s="9">
        <f>IF(H53=0, "-", H48/H53)</f>
        <v>8.8087716037911171E-2</v>
      </c>
      <c r="J48" s="8">
        <f t="shared" si="2"/>
        <v>1.088235294117647</v>
      </c>
      <c r="K48" s="9">
        <f t="shared" si="3"/>
        <v>0.10759493670886076</v>
      </c>
    </row>
    <row r="49" spans="1:11" x14ac:dyDescent="0.25">
      <c r="A49" s="7" t="s">
        <v>524</v>
      </c>
      <c r="B49" s="65">
        <v>101</v>
      </c>
      <c r="C49" s="34">
        <f>IF(B53=0, "-", B49/B53)</f>
        <v>0.11172566371681415</v>
      </c>
      <c r="D49" s="65">
        <v>116</v>
      </c>
      <c r="E49" s="9">
        <f>IF(D53=0, "-", D49/D53)</f>
        <v>0.10211267605633803</v>
      </c>
      <c r="F49" s="81">
        <v>428</v>
      </c>
      <c r="G49" s="34">
        <f>IF(F53=0, "-", F49/F53)</f>
        <v>9.151165276886894E-2</v>
      </c>
      <c r="H49" s="65">
        <v>545</v>
      </c>
      <c r="I49" s="9">
        <f>IF(H53=0, "-", H49/H53)</f>
        <v>0.10128228953726073</v>
      </c>
      <c r="J49" s="8">
        <f t="shared" si="2"/>
        <v>-0.12931034482758622</v>
      </c>
      <c r="K49" s="9">
        <f t="shared" si="3"/>
        <v>-0.21467889908256882</v>
      </c>
    </row>
    <row r="50" spans="1:11" x14ac:dyDescent="0.25">
      <c r="A50" s="7" t="s">
        <v>525</v>
      </c>
      <c r="B50" s="65">
        <v>13</v>
      </c>
      <c r="C50" s="34">
        <f>IF(B53=0, "-", B50/B53)</f>
        <v>1.4380530973451327E-2</v>
      </c>
      <c r="D50" s="65">
        <v>63</v>
      </c>
      <c r="E50" s="9">
        <f>IF(D53=0, "-", D50/D53)</f>
        <v>5.5457746478873242E-2</v>
      </c>
      <c r="F50" s="81">
        <v>59</v>
      </c>
      <c r="G50" s="34">
        <f>IF(F53=0, "-", F50/F53)</f>
        <v>1.2614924096643148E-2</v>
      </c>
      <c r="H50" s="65">
        <v>339</v>
      </c>
      <c r="I50" s="9">
        <f>IF(H53=0, "-", H50/H53)</f>
        <v>6.2999442482809892E-2</v>
      </c>
      <c r="J50" s="8">
        <f t="shared" si="2"/>
        <v>-0.79365079365079361</v>
      </c>
      <c r="K50" s="9">
        <f t="shared" si="3"/>
        <v>-0.82595870206489674</v>
      </c>
    </row>
    <row r="51" spans="1:11" x14ac:dyDescent="0.25">
      <c r="A51" s="7" t="s">
        <v>526</v>
      </c>
      <c r="B51" s="65">
        <v>388</v>
      </c>
      <c r="C51" s="34">
        <f>IF(B53=0, "-", B51/B53)</f>
        <v>0.42920353982300885</v>
      </c>
      <c r="D51" s="65">
        <v>708</v>
      </c>
      <c r="E51" s="9">
        <f>IF(D53=0, "-", D51/D53)</f>
        <v>0.62323943661971826</v>
      </c>
      <c r="F51" s="81">
        <v>1974</v>
      </c>
      <c r="G51" s="34">
        <f>IF(F53=0, "-", F51/F53)</f>
        <v>0.42206542655548429</v>
      </c>
      <c r="H51" s="65">
        <v>2712</v>
      </c>
      <c r="I51" s="9">
        <f>IF(H53=0, "-", H51/H53)</f>
        <v>0.50399553986247914</v>
      </c>
      <c r="J51" s="8">
        <f t="shared" si="2"/>
        <v>-0.4519774011299435</v>
      </c>
      <c r="K51" s="9">
        <f t="shared" si="3"/>
        <v>-0.27212389380530971</v>
      </c>
    </row>
    <row r="52" spans="1:11" x14ac:dyDescent="0.25">
      <c r="A52" s="2"/>
      <c r="B52" s="68"/>
      <c r="C52" s="33"/>
      <c r="D52" s="68"/>
      <c r="E52" s="6"/>
      <c r="F52" s="82"/>
      <c r="G52" s="33"/>
      <c r="H52" s="68"/>
      <c r="I52" s="6"/>
      <c r="J52" s="5"/>
      <c r="K52" s="6"/>
    </row>
    <row r="53" spans="1:11" s="43" customFormat="1" ht="13" x14ac:dyDescent="0.3">
      <c r="A53" s="162" t="s">
        <v>632</v>
      </c>
      <c r="B53" s="71">
        <f>SUM(B44:B52)</f>
        <v>904</v>
      </c>
      <c r="C53" s="40">
        <f>B53/37020</f>
        <v>2.441923284710967E-2</v>
      </c>
      <c r="D53" s="71">
        <f>SUM(D44:D52)</f>
        <v>1136</v>
      </c>
      <c r="E53" s="41">
        <f>D53/32027</f>
        <v>3.5470072126643146E-2</v>
      </c>
      <c r="F53" s="77">
        <f>SUM(F44:F52)</f>
        <v>4677</v>
      </c>
      <c r="G53" s="42">
        <f>F53/177889</f>
        <v>2.6291676270033561E-2</v>
      </c>
      <c r="H53" s="71">
        <f>SUM(H44:H52)</f>
        <v>5381</v>
      </c>
      <c r="I53" s="41">
        <f>H53/169835</f>
        <v>3.1683692996143313E-2</v>
      </c>
      <c r="J53" s="37">
        <f>IF(D53=0, "-", IF((B53-D53)/D53&lt;10, (B53-D53)/D53, "&gt;999%"))</f>
        <v>-0.20422535211267606</v>
      </c>
      <c r="K53" s="38">
        <f>IF(H53=0, "-", IF((F53-H53)/H53&lt;10, (F53-H53)/H53, "&gt;999%"))</f>
        <v>-0.1308307006132689</v>
      </c>
    </row>
    <row r="54" spans="1:11" x14ac:dyDescent="0.25">
      <c r="B54" s="83"/>
      <c r="D54" s="83"/>
      <c r="F54" s="83"/>
      <c r="H54" s="83"/>
    </row>
    <row r="55" spans="1:11" ht="13" x14ac:dyDescent="0.3">
      <c r="A55" s="163" t="s">
        <v>135</v>
      </c>
      <c r="B55" s="61" t="s">
        <v>12</v>
      </c>
      <c r="C55" s="62" t="s">
        <v>13</v>
      </c>
      <c r="D55" s="61" t="s">
        <v>12</v>
      </c>
      <c r="E55" s="63" t="s">
        <v>13</v>
      </c>
      <c r="F55" s="62" t="s">
        <v>12</v>
      </c>
      <c r="G55" s="62" t="s">
        <v>13</v>
      </c>
      <c r="H55" s="61" t="s">
        <v>12</v>
      </c>
      <c r="I55" s="63" t="s">
        <v>13</v>
      </c>
      <c r="J55" s="61"/>
      <c r="K55" s="63"/>
    </row>
    <row r="56" spans="1:11" x14ac:dyDescent="0.25">
      <c r="A56" s="7" t="s">
        <v>527</v>
      </c>
      <c r="B56" s="65">
        <v>1144</v>
      </c>
      <c r="C56" s="34">
        <f>IF(B69=0, "-", B56/B69)</f>
        <v>0.21010101010101009</v>
      </c>
      <c r="D56" s="65">
        <v>664</v>
      </c>
      <c r="E56" s="9">
        <f>IF(D69=0, "-", D56/D69)</f>
        <v>0.13790238836967808</v>
      </c>
      <c r="F56" s="81">
        <v>6192</v>
      </c>
      <c r="G56" s="34">
        <f>IF(F69=0, "-", F56/F69)</f>
        <v>0.24345364472753009</v>
      </c>
      <c r="H56" s="65">
        <v>5006</v>
      </c>
      <c r="I56" s="9">
        <f>IF(H69=0, "-", H56/H69)</f>
        <v>0.18858542098323602</v>
      </c>
      <c r="J56" s="8">
        <f t="shared" ref="J56:J67" si="4">IF(D56=0, "-", IF((B56-D56)/D56&lt;10, (B56-D56)/D56, "&gt;999%"))</f>
        <v>0.72289156626506024</v>
      </c>
      <c r="K56" s="9">
        <f t="shared" ref="K56:K67" si="5">IF(H56=0, "-", IF((F56-H56)/H56&lt;10, (F56-H56)/H56, "&gt;999%"))</f>
        <v>0.23691570115860966</v>
      </c>
    </row>
    <row r="57" spans="1:11" x14ac:dyDescent="0.25">
      <c r="A57" s="7" t="s">
        <v>528</v>
      </c>
      <c r="B57" s="65">
        <v>286</v>
      </c>
      <c r="C57" s="34">
        <f>IF(B69=0, "-", B57/B69)</f>
        <v>5.2525252525252523E-2</v>
      </c>
      <c r="D57" s="65">
        <v>369</v>
      </c>
      <c r="E57" s="9">
        <f>IF(D69=0, "-", D57/D69)</f>
        <v>7.6635514018691592E-2</v>
      </c>
      <c r="F57" s="81">
        <v>1292</v>
      </c>
      <c r="G57" s="34">
        <f>IF(F69=0, "-", F57/F69)</f>
        <v>5.0798144216403239E-2</v>
      </c>
      <c r="H57" s="65">
        <v>801</v>
      </c>
      <c r="I57" s="9">
        <f>IF(H69=0, "-", H57/H69)</f>
        <v>3.0175174232435487E-2</v>
      </c>
      <c r="J57" s="8">
        <f t="shared" si="4"/>
        <v>-0.22493224932249323</v>
      </c>
      <c r="K57" s="9">
        <f t="shared" si="5"/>
        <v>0.61298377028714113</v>
      </c>
    </row>
    <row r="58" spans="1:11" x14ac:dyDescent="0.25">
      <c r="A58" s="7" t="s">
        <v>529</v>
      </c>
      <c r="B58" s="65">
        <v>332</v>
      </c>
      <c r="C58" s="34">
        <f>IF(B69=0, "-", B58/B69)</f>
        <v>6.0973370064279157E-2</v>
      </c>
      <c r="D58" s="65">
        <v>546</v>
      </c>
      <c r="E58" s="9">
        <f>IF(D69=0, "-", D58/D69)</f>
        <v>0.11339563862928349</v>
      </c>
      <c r="F58" s="81">
        <v>2821</v>
      </c>
      <c r="G58" s="34">
        <f>IF(F69=0, "-", F58/F69)</f>
        <v>0.11091452386569159</v>
      </c>
      <c r="H58" s="65">
        <v>2787</v>
      </c>
      <c r="I58" s="9">
        <f>IF(H69=0, "-", H58/H69)</f>
        <v>0.1049915238274628</v>
      </c>
      <c r="J58" s="8">
        <f t="shared" si="4"/>
        <v>-0.39194139194139194</v>
      </c>
      <c r="K58" s="9">
        <f t="shared" si="5"/>
        <v>1.2199497667743094E-2</v>
      </c>
    </row>
    <row r="59" spans="1:11" x14ac:dyDescent="0.25">
      <c r="A59" s="7" t="s">
        <v>530</v>
      </c>
      <c r="B59" s="65">
        <v>18</v>
      </c>
      <c r="C59" s="34">
        <f>IF(B69=0, "-", B59/B69)</f>
        <v>3.3057851239669421E-3</v>
      </c>
      <c r="D59" s="65">
        <v>54</v>
      </c>
      <c r="E59" s="9">
        <f>IF(D69=0, "-", D59/D69)</f>
        <v>1.1214953271028037E-2</v>
      </c>
      <c r="F59" s="81">
        <v>126</v>
      </c>
      <c r="G59" s="34">
        <f>IF(F69=0, "-", F59/F69)</f>
        <v>4.953998584571833E-3</v>
      </c>
      <c r="H59" s="65">
        <v>268</v>
      </c>
      <c r="I59" s="9">
        <f>IF(H69=0, "-", H59/H69)</f>
        <v>1.0096063288754944E-2</v>
      </c>
      <c r="J59" s="8">
        <f t="shared" si="4"/>
        <v>-0.66666666666666663</v>
      </c>
      <c r="K59" s="9">
        <f t="shared" si="5"/>
        <v>-0.52985074626865669</v>
      </c>
    </row>
    <row r="60" spans="1:11" x14ac:dyDescent="0.25">
      <c r="A60" s="7" t="s">
        <v>531</v>
      </c>
      <c r="B60" s="65">
        <v>356</v>
      </c>
      <c r="C60" s="34">
        <f>IF(B69=0, "-", B60/B69)</f>
        <v>6.5381083562901746E-2</v>
      </c>
      <c r="D60" s="65">
        <v>143</v>
      </c>
      <c r="E60" s="9">
        <f>IF(D69=0, "-", D60/D69)</f>
        <v>2.9698857736240914E-2</v>
      </c>
      <c r="F60" s="81">
        <v>1612</v>
      </c>
      <c r="G60" s="34">
        <f>IF(F69=0, "-", F60/F69)</f>
        <v>6.3379727923252333E-2</v>
      </c>
      <c r="H60" s="65">
        <v>614</v>
      </c>
      <c r="I60" s="9">
        <f>IF(H69=0, "-", H60/H69)</f>
        <v>2.3130533057072897E-2</v>
      </c>
      <c r="J60" s="8">
        <f t="shared" si="4"/>
        <v>1.4895104895104896</v>
      </c>
      <c r="K60" s="9">
        <f t="shared" si="5"/>
        <v>1.6254071661237786</v>
      </c>
    </row>
    <row r="61" spans="1:11" x14ac:dyDescent="0.25">
      <c r="A61" s="7" t="s">
        <v>532</v>
      </c>
      <c r="B61" s="65">
        <v>493</v>
      </c>
      <c r="C61" s="34">
        <f>IF(B69=0, "-", B61/B69)</f>
        <v>9.0541781450872355E-2</v>
      </c>
      <c r="D61" s="65">
        <v>315</v>
      </c>
      <c r="E61" s="9">
        <f>IF(D69=0, "-", D61/D69)</f>
        <v>6.5420560747663545E-2</v>
      </c>
      <c r="F61" s="81">
        <v>2005</v>
      </c>
      <c r="G61" s="34">
        <f>IF(F69=0, "-", F61/F69)</f>
        <v>7.883148541322639E-2</v>
      </c>
      <c r="H61" s="65">
        <v>1669</v>
      </c>
      <c r="I61" s="9">
        <f>IF(H69=0, "-", H61/H69)</f>
        <v>6.2874364287059711E-2</v>
      </c>
      <c r="J61" s="8">
        <f t="shared" si="4"/>
        <v>0.56507936507936507</v>
      </c>
      <c r="K61" s="9">
        <f t="shared" si="5"/>
        <v>0.20131815458358299</v>
      </c>
    </row>
    <row r="62" spans="1:11" x14ac:dyDescent="0.25">
      <c r="A62" s="7" t="s">
        <v>533</v>
      </c>
      <c r="B62" s="65">
        <v>721</v>
      </c>
      <c r="C62" s="34">
        <f>IF(B69=0, "-", B62/B69)</f>
        <v>0.13241505968778697</v>
      </c>
      <c r="D62" s="65">
        <v>526</v>
      </c>
      <c r="E62" s="9">
        <f>IF(D69=0, "-", D62/D69)</f>
        <v>0.10924195223260644</v>
      </c>
      <c r="F62" s="81">
        <v>2323</v>
      </c>
      <c r="G62" s="34">
        <f>IF(F69=0, "-", F62/F69)</f>
        <v>9.1334434221907679E-2</v>
      </c>
      <c r="H62" s="65">
        <v>4493</v>
      </c>
      <c r="I62" s="9">
        <f>IF(H69=0, "-", H62/H69)</f>
        <v>0.16925974759841778</v>
      </c>
      <c r="J62" s="8">
        <f t="shared" si="4"/>
        <v>0.37072243346007605</v>
      </c>
      <c r="K62" s="9">
        <f t="shared" si="5"/>
        <v>-0.48297351435566438</v>
      </c>
    </row>
    <row r="63" spans="1:11" x14ac:dyDescent="0.25">
      <c r="A63" s="7" t="s">
        <v>534</v>
      </c>
      <c r="B63" s="65">
        <v>152</v>
      </c>
      <c r="C63" s="34">
        <f>IF(B69=0, "-", B63/B69)</f>
        <v>2.7915518824609735E-2</v>
      </c>
      <c r="D63" s="65">
        <v>224</v>
      </c>
      <c r="E63" s="9">
        <f>IF(D69=0, "-", D63/D69)</f>
        <v>4.6521287642782967E-2</v>
      </c>
      <c r="F63" s="81">
        <v>985</v>
      </c>
      <c r="G63" s="34">
        <f>IF(F69=0, "-", F63/F69)</f>
        <v>3.8727687347644882E-2</v>
      </c>
      <c r="H63" s="65">
        <v>1708</v>
      </c>
      <c r="I63" s="9">
        <f>IF(H69=0, "-", H63/H69)</f>
        <v>6.4343567526841214E-2</v>
      </c>
      <c r="J63" s="8">
        <f t="shared" si="4"/>
        <v>-0.32142857142857145</v>
      </c>
      <c r="K63" s="9">
        <f t="shared" si="5"/>
        <v>-0.42330210772833726</v>
      </c>
    </row>
    <row r="64" spans="1:11" x14ac:dyDescent="0.25">
      <c r="A64" s="7" t="s">
        <v>535</v>
      </c>
      <c r="B64" s="65">
        <v>82</v>
      </c>
      <c r="C64" s="34">
        <f>IF(B69=0, "-", B64/B69)</f>
        <v>1.5059687786960515E-2</v>
      </c>
      <c r="D64" s="65">
        <v>45</v>
      </c>
      <c r="E64" s="9">
        <f>IF(D69=0, "-", D64/D69)</f>
        <v>9.3457943925233638E-3</v>
      </c>
      <c r="F64" s="81">
        <v>426</v>
      </c>
      <c r="G64" s="34">
        <f>IF(F69=0, "-", F64/F69)</f>
        <v>1.6749233309742866E-2</v>
      </c>
      <c r="H64" s="65">
        <v>119</v>
      </c>
      <c r="I64" s="9">
        <f>IF(H69=0, "-", H64/H69)</f>
        <v>4.4829534752307406E-3</v>
      </c>
      <c r="J64" s="8">
        <f t="shared" si="4"/>
        <v>0.82222222222222219</v>
      </c>
      <c r="K64" s="9">
        <f t="shared" si="5"/>
        <v>2.5798319327731094</v>
      </c>
    </row>
    <row r="65" spans="1:11" x14ac:dyDescent="0.25">
      <c r="A65" s="7" t="s">
        <v>536</v>
      </c>
      <c r="B65" s="65">
        <v>1370</v>
      </c>
      <c r="C65" s="34">
        <f>IF(B69=0, "-", B65/B69)</f>
        <v>0.25160697887970618</v>
      </c>
      <c r="D65" s="65">
        <v>1504</v>
      </c>
      <c r="E65" s="9">
        <f>IF(D69=0, "-", D65/D69)</f>
        <v>0.31235721703011421</v>
      </c>
      <c r="F65" s="81">
        <v>5741</v>
      </c>
      <c r="G65" s="34">
        <f>IF(F69=0, "-", F65/F69)</f>
        <v>0.22572147519068964</v>
      </c>
      <c r="H65" s="65">
        <v>6891</v>
      </c>
      <c r="I65" s="9">
        <f>IF(H69=0, "-", H65/H69)</f>
        <v>0.25959691090600867</v>
      </c>
      <c r="J65" s="8">
        <f t="shared" si="4"/>
        <v>-8.9095744680851061E-2</v>
      </c>
      <c r="K65" s="9">
        <f t="shared" si="5"/>
        <v>-0.16688434189522566</v>
      </c>
    </row>
    <row r="66" spans="1:11" x14ac:dyDescent="0.25">
      <c r="A66" s="7" t="s">
        <v>537</v>
      </c>
      <c r="B66" s="65">
        <v>250</v>
      </c>
      <c r="C66" s="34">
        <f>IF(B69=0, "-", B66/B69)</f>
        <v>4.5913682277318638E-2</v>
      </c>
      <c r="D66" s="65">
        <v>316</v>
      </c>
      <c r="E66" s="9">
        <f>IF(D69=0, "-", D66/D69)</f>
        <v>6.5628245067497398E-2</v>
      </c>
      <c r="F66" s="81">
        <v>1186</v>
      </c>
      <c r="G66" s="34">
        <f>IF(F69=0, "-", F66/F69)</f>
        <v>4.6630494613509474E-2</v>
      </c>
      <c r="H66" s="65">
        <v>1531</v>
      </c>
      <c r="I66" s="9">
        <f>IF(H69=0, "-", H66/H69)</f>
        <v>5.7675645130909774E-2</v>
      </c>
      <c r="J66" s="8">
        <f t="shared" si="4"/>
        <v>-0.20886075949367089</v>
      </c>
      <c r="K66" s="9">
        <f t="shared" si="5"/>
        <v>-0.22534291312867408</v>
      </c>
    </row>
    <row r="67" spans="1:11" x14ac:dyDescent="0.25">
      <c r="A67" s="7" t="s">
        <v>538</v>
      </c>
      <c r="B67" s="65">
        <v>241</v>
      </c>
      <c r="C67" s="34">
        <f>IF(B69=0, "-", B67/B69)</f>
        <v>4.4260789715335168E-2</v>
      </c>
      <c r="D67" s="65">
        <v>109</v>
      </c>
      <c r="E67" s="9">
        <f>IF(D69=0, "-", D67/D69)</f>
        <v>2.2637590861889927E-2</v>
      </c>
      <c r="F67" s="81">
        <v>725</v>
      </c>
      <c r="G67" s="34">
        <f>IF(F69=0, "-", F67/F69)</f>
        <v>2.8505150585829992E-2</v>
      </c>
      <c r="H67" s="65">
        <v>658</v>
      </c>
      <c r="I67" s="9">
        <f>IF(H69=0, "-", H67/H69)</f>
        <v>2.4788095686569974E-2</v>
      </c>
      <c r="J67" s="8">
        <f t="shared" si="4"/>
        <v>1.2110091743119267</v>
      </c>
      <c r="K67" s="9">
        <f t="shared" si="5"/>
        <v>0.10182370820668693</v>
      </c>
    </row>
    <row r="68" spans="1:11" x14ac:dyDescent="0.25">
      <c r="A68" s="2"/>
      <c r="B68" s="68"/>
      <c r="C68" s="33"/>
      <c r="D68" s="68"/>
      <c r="E68" s="6"/>
      <c r="F68" s="82"/>
      <c r="G68" s="33"/>
      <c r="H68" s="68"/>
      <c r="I68" s="6"/>
      <c r="J68" s="5"/>
      <c r="K68" s="6"/>
    </row>
    <row r="69" spans="1:11" s="43" customFormat="1" ht="13" x14ac:dyDescent="0.3">
      <c r="A69" s="162" t="s">
        <v>631</v>
      </c>
      <c r="B69" s="71">
        <f>SUM(B56:B68)</f>
        <v>5445</v>
      </c>
      <c r="C69" s="40">
        <f>B69/37020</f>
        <v>0.14708265802269044</v>
      </c>
      <c r="D69" s="71">
        <f>SUM(D56:D68)</f>
        <v>4815</v>
      </c>
      <c r="E69" s="41">
        <f>D69/32027</f>
        <v>0.15034189902269959</v>
      </c>
      <c r="F69" s="77">
        <f>SUM(F56:F68)</f>
        <v>25434</v>
      </c>
      <c r="G69" s="42">
        <f>F69/177889</f>
        <v>0.14297680013941277</v>
      </c>
      <c r="H69" s="71">
        <f>SUM(H56:H68)</f>
        <v>26545</v>
      </c>
      <c r="I69" s="41">
        <f>H69/169835</f>
        <v>0.15629876056172168</v>
      </c>
      <c r="J69" s="37">
        <f>IF(D69=0, "-", IF((B69-D69)/D69&lt;10, (B69-D69)/D69, "&gt;999%"))</f>
        <v>0.13084112149532709</v>
      </c>
      <c r="K69" s="38">
        <f>IF(H69=0, "-", IF((F69-H69)/H69&lt;10, (F69-H69)/H69, "&gt;999%"))</f>
        <v>-4.1853456394801279E-2</v>
      </c>
    </row>
    <row r="70" spans="1:11" x14ac:dyDescent="0.25">
      <c r="B70" s="83"/>
      <c r="D70" s="83"/>
      <c r="F70" s="83"/>
      <c r="H70" s="83"/>
    </row>
    <row r="71" spans="1:11" ht="13" x14ac:dyDescent="0.3">
      <c r="A71" s="163" t="s">
        <v>136</v>
      </c>
      <c r="B71" s="61" t="s">
        <v>12</v>
      </c>
      <c r="C71" s="62" t="s">
        <v>13</v>
      </c>
      <c r="D71" s="61" t="s">
        <v>12</v>
      </c>
      <c r="E71" s="63" t="s">
        <v>13</v>
      </c>
      <c r="F71" s="62" t="s">
        <v>12</v>
      </c>
      <c r="G71" s="62" t="s">
        <v>13</v>
      </c>
      <c r="H71" s="61" t="s">
        <v>12</v>
      </c>
      <c r="I71" s="63" t="s">
        <v>13</v>
      </c>
      <c r="J71" s="61"/>
      <c r="K71" s="63"/>
    </row>
    <row r="72" spans="1:11" x14ac:dyDescent="0.25">
      <c r="A72" s="7" t="s">
        <v>539</v>
      </c>
      <c r="B72" s="65">
        <v>79</v>
      </c>
      <c r="C72" s="34">
        <f>IF(B78=0, "-", B72/B78)</f>
        <v>0.17913832199546487</v>
      </c>
      <c r="D72" s="65">
        <v>19</v>
      </c>
      <c r="E72" s="9">
        <f>IF(D78=0, "-", D72/D78)</f>
        <v>9.3137254901960786E-2</v>
      </c>
      <c r="F72" s="81">
        <v>309</v>
      </c>
      <c r="G72" s="34">
        <f>IF(F78=0, "-", F72/F78)</f>
        <v>0.18636911942098913</v>
      </c>
      <c r="H72" s="65">
        <v>193</v>
      </c>
      <c r="I72" s="9">
        <f>IF(H78=0, "-", H72/H78)</f>
        <v>0.18719689621726479</v>
      </c>
      <c r="J72" s="8">
        <f>IF(D72=0, "-", IF((B72-D72)/D72&lt;10, (B72-D72)/D72, "&gt;999%"))</f>
        <v>3.1578947368421053</v>
      </c>
      <c r="K72" s="9">
        <f>IF(H72=0, "-", IF((F72-H72)/H72&lt;10, (F72-H72)/H72, "&gt;999%"))</f>
        <v>0.60103626943005184</v>
      </c>
    </row>
    <row r="73" spans="1:11" x14ac:dyDescent="0.25">
      <c r="A73" s="7" t="s">
        <v>540</v>
      </c>
      <c r="B73" s="65">
        <v>40</v>
      </c>
      <c r="C73" s="34">
        <f>IF(B78=0, "-", B73/B78)</f>
        <v>9.0702947845804988E-2</v>
      </c>
      <c r="D73" s="65">
        <v>11</v>
      </c>
      <c r="E73" s="9">
        <f>IF(D78=0, "-", D73/D78)</f>
        <v>5.3921568627450983E-2</v>
      </c>
      <c r="F73" s="81">
        <v>140</v>
      </c>
      <c r="G73" s="34">
        <f>IF(F78=0, "-", F73/F78)</f>
        <v>8.4439083232810616E-2</v>
      </c>
      <c r="H73" s="65">
        <v>53</v>
      </c>
      <c r="I73" s="9">
        <f>IF(H78=0, "-", H73/H78)</f>
        <v>5.140640155189137E-2</v>
      </c>
      <c r="J73" s="8">
        <f>IF(D73=0, "-", IF((B73-D73)/D73&lt;10, (B73-D73)/D73, "&gt;999%"))</f>
        <v>2.6363636363636362</v>
      </c>
      <c r="K73" s="9">
        <f>IF(H73=0, "-", IF((F73-H73)/H73&lt;10, (F73-H73)/H73, "&gt;999%"))</f>
        <v>1.6415094339622642</v>
      </c>
    </row>
    <row r="74" spans="1:11" x14ac:dyDescent="0.25">
      <c r="A74" s="7" t="s">
        <v>541</v>
      </c>
      <c r="B74" s="65">
        <v>278</v>
      </c>
      <c r="C74" s="34">
        <f>IF(B78=0, "-", B74/B78)</f>
        <v>0.63038548752834467</v>
      </c>
      <c r="D74" s="65">
        <v>143</v>
      </c>
      <c r="E74" s="9">
        <f>IF(D78=0, "-", D74/D78)</f>
        <v>0.7009803921568627</v>
      </c>
      <c r="F74" s="81">
        <v>1066</v>
      </c>
      <c r="G74" s="34">
        <f>IF(F78=0, "-", F74/F78)</f>
        <v>0.64294330518697229</v>
      </c>
      <c r="H74" s="65">
        <v>648</v>
      </c>
      <c r="I74" s="9">
        <f>IF(H78=0, "-", H74/H78)</f>
        <v>0.62851600387972839</v>
      </c>
      <c r="J74" s="8">
        <f>IF(D74=0, "-", IF((B74-D74)/D74&lt;10, (B74-D74)/D74, "&gt;999%"))</f>
        <v>0.94405594405594406</v>
      </c>
      <c r="K74" s="9">
        <f>IF(H74=0, "-", IF((F74-H74)/H74&lt;10, (F74-H74)/H74, "&gt;999%"))</f>
        <v>0.64506172839506171</v>
      </c>
    </row>
    <row r="75" spans="1:11" x14ac:dyDescent="0.25">
      <c r="A75" s="7" t="s">
        <v>542</v>
      </c>
      <c r="B75" s="65">
        <v>40</v>
      </c>
      <c r="C75" s="34">
        <f>IF(B78=0, "-", B75/B78)</f>
        <v>9.0702947845804988E-2</v>
      </c>
      <c r="D75" s="65">
        <v>30</v>
      </c>
      <c r="E75" s="9">
        <f>IF(D78=0, "-", D75/D78)</f>
        <v>0.14705882352941177</v>
      </c>
      <c r="F75" s="81">
        <v>132</v>
      </c>
      <c r="G75" s="34">
        <f>IF(F78=0, "-", F75/F78)</f>
        <v>7.9613992762364291E-2</v>
      </c>
      <c r="H75" s="65">
        <v>127</v>
      </c>
      <c r="I75" s="9">
        <f>IF(H78=0, "-", H75/H78)</f>
        <v>0.12318137730358875</v>
      </c>
      <c r="J75" s="8">
        <f>IF(D75=0, "-", IF((B75-D75)/D75&lt;10, (B75-D75)/D75, "&gt;999%"))</f>
        <v>0.33333333333333331</v>
      </c>
      <c r="K75" s="9">
        <f>IF(H75=0, "-", IF((F75-H75)/H75&lt;10, (F75-H75)/H75, "&gt;999%"))</f>
        <v>3.937007874015748E-2</v>
      </c>
    </row>
    <row r="76" spans="1:11" x14ac:dyDescent="0.25">
      <c r="A76" s="7" t="s">
        <v>543</v>
      </c>
      <c r="B76" s="65">
        <v>4</v>
      </c>
      <c r="C76" s="34">
        <f>IF(B78=0, "-", B76/B78)</f>
        <v>9.0702947845804991E-3</v>
      </c>
      <c r="D76" s="65">
        <v>1</v>
      </c>
      <c r="E76" s="9">
        <f>IF(D78=0, "-", D76/D78)</f>
        <v>4.9019607843137254E-3</v>
      </c>
      <c r="F76" s="81">
        <v>11</v>
      </c>
      <c r="G76" s="34">
        <f>IF(F78=0, "-", F76/F78)</f>
        <v>6.6344993968636915E-3</v>
      </c>
      <c r="H76" s="65">
        <v>10</v>
      </c>
      <c r="I76" s="9">
        <f>IF(H78=0, "-", H76/H78)</f>
        <v>9.6993210475266739E-3</v>
      </c>
      <c r="J76" s="8">
        <f>IF(D76=0, "-", IF((B76-D76)/D76&lt;10, (B76-D76)/D76, "&gt;999%"))</f>
        <v>3</v>
      </c>
      <c r="K76" s="9">
        <f>IF(H76=0, "-", IF((F76-H76)/H76&lt;10, (F76-H76)/H76, "&gt;999%"))</f>
        <v>0.1</v>
      </c>
    </row>
    <row r="77" spans="1:11" x14ac:dyDescent="0.25">
      <c r="A77" s="2"/>
      <c r="B77" s="68"/>
      <c r="C77" s="33"/>
      <c r="D77" s="68"/>
      <c r="E77" s="6"/>
      <c r="F77" s="82"/>
      <c r="G77" s="33"/>
      <c r="H77" s="68"/>
      <c r="I77" s="6"/>
      <c r="J77" s="5"/>
      <c r="K77" s="6"/>
    </row>
    <row r="78" spans="1:11" s="43" customFormat="1" ht="13" x14ac:dyDescent="0.3">
      <c r="A78" s="162" t="s">
        <v>630</v>
      </c>
      <c r="B78" s="71">
        <f>SUM(B72:B77)</f>
        <v>441</v>
      </c>
      <c r="C78" s="40">
        <f>B78/37020</f>
        <v>1.1912479740680713E-2</v>
      </c>
      <c r="D78" s="71">
        <f>SUM(D72:D77)</f>
        <v>204</v>
      </c>
      <c r="E78" s="41">
        <f>D78/32027</f>
        <v>6.3696256283760581E-3</v>
      </c>
      <c r="F78" s="77">
        <f>SUM(F72:F77)</f>
        <v>1658</v>
      </c>
      <c r="G78" s="42">
        <f>F78/177889</f>
        <v>9.3204189129176065E-3</v>
      </c>
      <c r="H78" s="71">
        <f>SUM(H72:H77)</f>
        <v>1031</v>
      </c>
      <c r="I78" s="41">
        <f>H78/169835</f>
        <v>6.0705979332881911E-3</v>
      </c>
      <c r="J78" s="37">
        <f>IF(D78=0, "-", IF((B78-D78)/D78&lt;10, (B78-D78)/D78, "&gt;999%"))</f>
        <v>1.161764705882353</v>
      </c>
      <c r="K78" s="38">
        <f>IF(H78=0, "-", IF((F78-H78)/H78&lt;10, (F78-H78)/H78, "&gt;999%"))</f>
        <v>0.60814742967992241</v>
      </c>
    </row>
    <row r="79" spans="1:11" x14ac:dyDescent="0.25">
      <c r="B79" s="83"/>
      <c r="D79" s="83"/>
      <c r="F79" s="83"/>
      <c r="H79" s="83"/>
    </row>
    <row r="80" spans="1:11" ht="13" x14ac:dyDescent="0.3">
      <c r="A80" s="27" t="s">
        <v>629</v>
      </c>
      <c r="B80" s="71">
        <v>7799</v>
      </c>
      <c r="C80" s="40">
        <f>B80/37020</f>
        <v>0.21066990815775258</v>
      </c>
      <c r="D80" s="71">
        <v>7132</v>
      </c>
      <c r="E80" s="41">
        <f>D80/32027</f>
        <v>0.22268710775283354</v>
      </c>
      <c r="F80" s="77">
        <v>36315</v>
      </c>
      <c r="G80" s="42">
        <f>F80/177889</f>
        <v>0.20414415731158195</v>
      </c>
      <c r="H80" s="71">
        <v>38054</v>
      </c>
      <c r="I80" s="41">
        <f>H80/169835</f>
        <v>0.22406453322342273</v>
      </c>
      <c r="J80" s="37">
        <f>IF(D80=0, "-", IF((B80-D80)/D80&lt;10, (B80-D80)/D80, "&gt;999%"))</f>
        <v>9.3522153673583852E-2</v>
      </c>
      <c r="K80" s="38">
        <f>IF(H80=0, "-", IF((F80-H80)/H80&lt;10, (F80-H80)/H80, "&gt;999%"))</f>
        <v>-4.5698218321332841E-2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8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643</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39</v>
      </c>
      <c r="B7" s="65">
        <v>119</v>
      </c>
      <c r="C7" s="39">
        <f>IF(B26=0, "-", B7/B26)</f>
        <v>1.5258366457238107E-2</v>
      </c>
      <c r="D7" s="65">
        <v>30</v>
      </c>
      <c r="E7" s="21">
        <f>IF(D26=0, "-", D7/D26)</f>
        <v>4.2063937184520471E-3</v>
      </c>
      <c r="F7" s="81">
        <v>449</v>
      </c>
      <c r="G7" s="39">
        <f>IF(F26=0, "-", F7/F26)</f>
        <v>1.2364036899352884E-2</v>
      </c>
      <c r="H7" s="65">
        <v>246</v>
      </c>
      <c r="I7" s="21">
        <f>IF(H26=0, "-", H7/H26)</f>
        <v>6.4644978188889476E-3</v>
      </c>
      <c r="J7" s="20">
        <f t="shared" ref="J7:J24" si="0">IF(D7=0, "-", IF((B7-D7)/D7&lt;10, (B7-D7)/D7, "&gt;999%"))</f>
        <v>2.9666666666666668</v>
      </c>
      <c r="K7" s="21">
        <f t="shared" ref="K7:K24" si="1">IF(H7=0, "-", IF((F7-H7)/H7&lt;10, (F7-H7)/H7, "&gt;999%"))</f>
        <v>0.82520325203252032</v>
      </c>
    </row>
    <row r="8" spans="1:11" x14ac:dyDescent="0.25">
      <c r="A8" s="7" t="s">
        <v>48</v>
      </c>
      <c r="B8" s="65">
        <v>1472</v>
      </c>
      <c r="C8" s="39">
        <f>IF(B26=0, "-", B8/B26)</f>
        <v>0.18874214642902937</v>
      </c>
      <c r="D8" s="65">
        <v>752</v>
      </c>
      <c r="E8" s="21">
        <f>IF(D26=0, "-", D8/D26)</f>
        <v>0.10544026920919798</v>
      </c>
      <c r="F8" s="81">
        <v>7647</v>
      </c>
      <c r="G8" s="39">
        <f>IF(F26=0, "-", F8/F26)</f>
        <v>0.21057414291615034</v>
      </c>
      <c r="H8" s="65">
        <v>5555</v>
      </c>
      <c r="I8" s="21">
        <f>IF(H26=0, "-", H8/H26)</f>
        <v>0.14597676985336627</v>
      </c>
      <c r="J8" s="20">
        <f t="shared" si="0"/>
        <v>0.95744680851063835</v>
      </c>
      <c r="K8" s="21">
        <f t="shared" si="1"/>
        <v>0.37659765976597659</v>
      </c>
    </row>
    <row r="9" spans="1:11" x14ac:dyDescent="0.25">
      <c r="A9" s="7" t="s">
        <v>53</v>
      </c>
      <c r="B9" s="65">
        <v>301</v>
      </c>
      <c r="C9" s="39">
        <f>IF(B26=0, "-", B9/B26)</f>
        <v>3.859469162713168E-2</v>
      </c>
      <c r="D9" s="65">
        <v>373</v>
      </c>
      <c r="E9" s="21">
        <f>IF(D26=0, "-", D9/D26)</f>
        <v>5.2299495232753783E-2</v>
      </c>
      <c r="F9" s="81">
        <v>1311</v>
      </c>
      <c r="G9" s="39">
        <f>IF(F26=0, "-", F9/F26)</f>
        <v>3.6100784799669557E-2</v>
      </c>
      <c r="H9" s="65">
        <v>823</v>
      </c>
      <c r="I9" s="21">
        <f>IF(H26=0, "-", H9/H26)</f>
        <v>2.16271614022179E-2</v>
      </c>
      <c r="J9" s="20">
        <f t="shared" si="0"/>
        <v>-0.19302949061662197</v>
      </c>
      <c r="K9" s="21">
        <f t="shared" si="1"/>
        <v>0.59295261239368169</v>
      </c>
    </row>
    <row r="10" spans="1:11" x14ac:dyDescent="0.25">
      <c r="A10" s="7" t="s">
        <v>56</v>
      </c>
      <c r="B10" s="65">
        <v>64</v>
      </c>
      <c r="C10" s="39">
        <f>IF(B26=0, "-", B10/B26)</f>
        <v>8.2061802795230163E-3</v>
      </c>
      <c r="D10" s="65">
        <v>219</v>
      </c>
      <c r="E10" s="21">
        <f>IF(D26=0, "-", D10/D26)</f>
        <v>3.0706674144699943E-2</v>
      </c>
      <c r="F10" s="81">
        <v>565</v>
      </c>
      <c r="G10" s="39">
        <f>IF(F26=0, "-", F10/F26)</f>
        <v>1.5558309238606636E-2</v>
      </c>
      <c r="H10" s="65">
        <v>748</v>
      </c>
      <c r="I10" s="21">
        <f>IF(H26=0, "-", H10/H26)</f>
        <v>1.965627792084932E-2</v>
      </c>
      <c r="J10" s="20">
        <f t="shared" si="0"/>
        <v>-0.70776255707762559</v>
      </c>
      <c r="K10" s="21">
        <f t="shared" si="1"/>
        <v>-0.24465240641711231</v>
      </c>
    </row>
    <row r="11" spans="1:11" x14ac:dyDescent="0.25">
      <c r="A11" s="7" t="s">
        <v>59</v>
      </c>
      <c r="B11" s="65">
        <v>443</v>
      </c>
      <c r="C11" s="39">
        <f>IF(B26=0, "-", B11/B26)</f>
        <v>5.6802154122323374E-2</v>
      </c>
      <c r="D11" s="65">
        <v>661</v>
      </c>
      <c r="E11" s="21">
        <f>IF(D26=0, "-", D11/D26)</f>
        <v>9.2680874929893436E-2</v>
      </c>
      <c r="F11" s="81">
        <v>3575</v>
      </c>
      <c r="G11" s="39">
        <f>IF(F26=0, "-", F11/F26)</f>
        <v>9.8444169076139343E-2</v>
      </c>
      <c r="H11" s="65">
        <v>3728</v>
      </c>
      <c r="I11" s="21">
        <f>IF(H26=0, "-", H11/H26)</f>
        <v>9.7966048247227627E-2</v>
      </c>
      <c r="J11" s="20">
        <f t="shared" si="0"/>
        <v>-0.32980332829046899</v>
      </c>
      <c r="K11" s="21">
        <f t="shared" si="1"/>
        <v>-4.1040772532188838E-2</v>
      </c>
    </row>
    <row r="12" spans="1:11" x14ac:dyDescent="0.25">
      <c r="A12" s="7" t="s">
        <v>60</v>
      </c>
      <c r="B12" s="65">
        <v>2</v>
      </c>
      <c r="C12" s="39">
        <f>IF(B26=0, "-", B12/B26)</f>
        <v>2.5644313373509426E-4</v>
      </c>
      <c r="D12" s="65">
        <v>1</v>
      </c>
      <c r="E12" s="21">
        <f>IF(D26=0, "-", D12/D26)</f>
        <v>1.4021312394840157E-4</v>
      </c>
      <c r="F12" s="81">
        <v>2</v>
      </c>
      <c r="G12" s="39">
        <f>IF(F26=0, "-", F12/F26)</f>
        <v>5.507366102161641E-5</v>
      </c>
      <c r="H12" s="65">
        <v>2</v>
      </c>
      <c r="I12" s="21">
        <f>IF(H26=0, "-", H12/H26)</f>
        <v>5.2556892836495508E-5</v>
      </c>
      <c r="J12" s="20">
        <f t="shared" si="0"/>
        <v>1</v>
      </c>
      <c r="K12" s="21">
        <f t="shared" si="1"/>
        <v>0</v>
      </c>
    </row>
    <row r="13" spans="1:11" x14ac:dyDescent="0.25">
      <c r="A13" s="7" t="s">
        <v>63</v>
      </c>
      <c r="B13" s="65">
        <v>18</v>
      </c>
      <c r="C13" s="39">
        <f>IF(B26=0, "-", B13/B26)</f>
        <v>2.3079882036158481E-3</v>
      </c>
      <c r="D13" s="65">
        <v>54</v>
      </c>
      <c r="E13" s="21">
        <f>IF(D26=0, "-", D13/D26)</f>
        <v>7.5715086932136846E-3</v>
      </c>
      <c r="F13" s="81">
        <v>126</v>
      </c>
      <c r="G13" s="39">
        <f>IF(F26=0, "-", F13/F26)</f>
        <v>3.4696406443618338E-3</v>
      </c>
      <c r="H13" s="65">
        <v>268</v>
      </c>
      <c r="I13" s="21">
        <f>IF(H26=0, "-", H13/H26)</f>
        <v>7.0426236400903978E-3</v>
      </c>
      <c r="J13" s="20">
        <f t="shared" si="0"/>
        <v>-0.66666666666666663</v>
      </c>
      <c r="K13" s="21">
        <f t="shared" si="1"/>
        <v>-0.52985074626865669</v>
      </c>
    </row>
    <row r="14" spans="1:11" x14ac:dyDescent="0.25">
      <c r="A14" s="7" t="s">
        <v>68</v>
      </c>
      <c r="B14" s="65">
        <v>628</v>
      </c>
      <c r="C14" s="39">
        <f>IF(B26=0, "-", B14/B26)</f>
        <v>8.0523143992819596E-2</v>
      </c>
      <c r="D14" s="65">
        <v>300</v>
      </c>
      <c r="E14" s="21">
        <f>IF(D26=0, "-", D14/D26)</f>
        <v>4.2063937184520471E-2</v>
      </c>
      <c r="F14" s="81">
        <v>2487</v>
      </c>
      <c r="G14" s="39">
        <f>IF(F26=0, "-", F14/F26)</f>
        <v>6.8484097480380007E-2</v>
      </c>
      <c r="H14" s="65">
        <v>1320</v>
      </c>
      <c r="I14" s="21">
        <f>IF(H26=0, "-", H14/H26)</f>
        <v>3.4687549272087032E-2</v>
      </c>
      <c r="J14" s="20">
        <f t="shared" si="0"/>
        <v>1.0933333333333333</v>
      </c>
      <c r="K14" s="21">
        <f t="shared" si="1"/>
        <v>0.88409090909090904</v>
      </c>
    </row>
    <row r="15" spans="1:11" x14ac:dyDescent="0.25">
      <c r="A15" s="7" t="s">
        <v>74</v>
      </c>
      <c r="B15" s="65">
        <v>635</v>
      </c>
      <c r="C15" s="39">
        <f>IF(B26=0, "-", B15/B26)</f>
        <v>8.1420694960892423E-2</v>
      </c>
      <c r="D15" s="65">
        <v>383</v>
      </c>
      <c r="E15" s="21">
        <f>IF(D26=0, "-", D15/D26)</f>
        <v>5.37016264722378E-2</v>
      </c>
      <c r="F15" s="81">
        <v>2530</v>
      </c>
      <c r="G15" s="39">
        <f>IF(F26=0, "-", F15/F26)</f>
        <v>6.9668181192344761E-2</v>
      </c>
      <c r="H15" s="65">
        <v>2143</v>
      </c>
      <c r="I15" s="21">
        <f>IF(H26=0, "-", H15/H26)</f>
        <v>5.6314710674304935E-2</v>
      </c>
      <c r="J15" s="20">
        <f t="shared" si="0"/>
        <v>0.65796344647519578</v>
      </c>
      <c r="K15" s="21">
        <f t="shared" si="1"/>
        <v>0.18058796080261316</v>
      </c>
    </row>
    <row r="16" spans="1:11" x14ac:dyDescent="0.25">
      <c r="A16" s="7" t="s">
        <v>78</v>
      </c>
      <c r="B16" s="65">
        <v>47</v>
      </c>
      <c r="C16" s="39">
        <f>IF(B26=0, "-", B16/B26)</f>
        <v>6.026413642774715E-3</v>
      </c>
      <c r="D16" s="65">
        <v>16</v>
      </c>
      <c r="E16" s="21">
        <f>IF(D26=0, "-", D16/D26)</f>
        <v>2.2434099831744251E-3</v>
      </c>
      <c r="F16" s="81">
        <v>138</v>
      </c>
      <c r="G16" s="39">
        <f>IF(F26=0, "-", F16/F26)</f>
        <v>3.8000826104915325E-3</v>
      </c>
      <c r="H16" s="65">
        <v>86</v>
      </c>
      <c r="I16" s="21">
        <f>IF(H26=0, "-", H16/H26)</f>
        <v>2.2599463919693069E-3</v>
      </c>
      <c r="J16" s="20">
        <f t="shared" si="0"/>
        <v>1.9375</v>
      </c>
      <c r="K16" s="21">
        <f t="shared" si="1"/>
        <v>0.60465116279069764</v>
      </c>
    </row>
    <row r="17" spans="1:11" x14ac:dyDescent="0.25">
      <c r="A17" s="7" t="s">
        <v>81</v>
      </c>
      <c r="B17" s="65">
        <v>822</v>
      </c>
      <c r="C17" s="39">
        <f>IF(B26=0, "-", B17/B26)</f>
        <v>0.10539812796512374</v>
      </c>
      <c r="D17" s="65">
        <v>685</v>
      </c>
      <c r="E17" s="21">
        <f>IF(D26=0, "-", D17/D26)</f>
        <v>9.6045989904655071E-2</v>
      </c>
      <c r="F17" s="81">
        <v>2755</v>
      </c>
      <c r="G17" s="39">
        <f>IF(F26=0, "-", F17/F26)</f>
        <v>7.5863968057276604E-2</v>
      </c>
      <c r="H17" s="65">
        <v>5219</v>
      </c>
      <c r="I17" s="21">
        <f>IF(H26=0, "-", H17/H26)</f>
        <v>0.13714721185683501</v>
      </c>
      <c r="J17" s="20">
        <f t="shared" si="0"/>
        <v>0.2</v>
      </c>
      <c r="K17" s="21">
        <f t="shared" si="1"/>
        <v>-0.47212109599540142</v>
      </c>
    </row>
    <row r="18" spans="1:11" x14ac:dyDescent="0.25">
      <c r="A18" s="7" t="s">
        <v>82</v>
      </c>
      <c r="B18" s="65">
        <v>165</v>
      </c>
      <c r="C18" s="39">
        <f>IF(B26=0, "-", B18/B26)</f>
        <v>2.1156558533145273E-2</v>
      </c>
      <c r="D18" s="65">
        <v>287</v>
      </c>
      <c r="E18" s="21">
        <f>IF(D26=0, "-", D18/D26)</f>
        <v>4.0241166573191253E-2</v>
      </c>
      <c r="F18" s="81">
        <v>1044</v>
      </c>
      <c r="G18" s="39">
        <f>IF(F26=0, "-", F18/F26)</f>
        <v>2.8748451053283768E-2</v>
      </c>
      <c r="H18" s="65">
        <v>2047</v>
      </c>
      <c r="I18" s="21">
        <f>IF(H26=0, "-", H18/H26)</f>
        <v>5.3791979818153153E-2</v>
      </c>
      <c r="J18" s="20">
        <f t="shared" si="0"/>
        <v>-0.42508710801393729</v>
      </c>
      <c r="K18" s="21">
        <f t="shared" si="1"/>
        <v>-0.48998534440644848</v>
      </c>
    </row>
    <row r="19" spans="1:11" x14ac:dyDescent="0.25">
      <c r="A19" s="7" t="s">
        <v>83</v>
      </c>
      <c r="B19" s="65">
        <v>65</v>
      </c>
      <c r="C19" s="39">
        <f>IF(B26=0, "-", B19/B26)</f>
        <v>8.3344018463905635E-3</v>
      </c>
      <c r="D19" s="65">
        <v>30</v>
      </c>
      <c r="E19" s="21">
        <f>IF(D26=0, "-", D19/D26)</f>
        <v>4.2063937184520471E-3</v>
      </c>
      <c r="F19" s="81">
        <v>178</v>
      </c>
      <c r="G19" s="39">
        <f>IF(F26=0, "-", F19/F26)</f>
        <v>4.9015558309238602E-3</v>
      </c>
      <c r="H19" s="65">
        <v>114</v>
      </c>
      <c r="I19" s="21">
        <f>IF(H26=0, "-", H19/H26)</f>
        <v>2.995742891680244E-3</v>
      </c>
      <c r="J19" s="20">
        <f t="shared" si="0"/>
        <v>1.1666666666666667</v>
      </c>
      <c r="K19" s="21">
        <f t="shared" si="1"/>
        <v>0.56140350877192979</v>
      </c>
    </row>
    <row r="20" spans="1:11" x14ac:dyDescent="0.25">
      <c r="A20" s="7" t="s">
        <v>86</v>
      </c>
      <c r="B20" s="65">
        <v>322</v>
      </c>
      <c r="C20" s="39">
        <f>IF(B26=0, "-", B20/B26)</f>
        <v>4.1287344531350176E-2</v>
      </c>
      <c r="D20" s="65">
        <v>174</v>
      </c>
      <c r="E20" s="21">
        <f>IF(D26=0, "-", D20/D26)</f>
        <v>2.4397083567021874E-2</v>
      </c>
      <c r="F20" s="81">
        <v>1209</v>
      </c>
      <c r="G20" s="39">
        <f>IF(F26=0, "-", F20/F26)</f>
        <v>3.3292028087567122E-2</v>
      </c>
      <c r="H20" s="65">
        <v>785</v>
      </c>
      <c r="I20" s="21">
        <f>IF(H26=0, "-", H20/H26)</f>
        <v>2.0628580438324485E-2</v>
      </c>
      <c r="J20" s="20">
        <f t="shared" si="0"/>
        <v>0.85057471264367812</v>
      </c>
      <c r="K20" s="21">
        <f t="shared" si="1"/>
        <v>0.54012738853503184</v>
      </c>
    </row>
    <row r="21" spans="1:11" x14ac:dyDescent="0.25">
      <c r="A21" s="7" t="s">
        <v>87</v>
      </c>
      <c r="B21" s="65">
        <v>41</v>
      </c>
      <c r="C21" s="39">
        <f>IF(B26=0, "-", B21/B26)</f>
        <v>5.2570842415694324E-3</v>
      </c>
      <c r="D21" s="65">
        <v>61</v>
      </c>
      <c r="E21" s="21">
        <f>IF(D26=0, "-", D21/D26)</f>
        <v>8.5530005608524962E-3</v>
      </c>
      <c r="F21" s="81">
        <v>172</v>
      </c>
      <c r="G21" s="39">
        <f>IF(F26=0, "-", F21/F26)</f>
        <v>4.7363348478590113E-3</v>
      </c>
      <c r="H21" s="65">
        <v>240</v>
      </c>
      <c r="I21" s="21">
        <f>IF(H26=0, "-", H21/H26)</f>
        <v>6.3068271403794608E-3</v>
      </c>
      <c r="J21" s="20">
        <f t="shared" si="0"/>
        <v>-0.32786885245901637</v>
      </c>
      <c r="K21" s="21">
        <f t="shared" si="1"/>
        <v>-0.28333333333333333</v>
      </c>
    </row>
    <row r="22" spans="1:11" x14ac:dyDescent="0.25">
      <c r="A22" s="7" t="s">
        <v>92</v>
      </c>
      <c r="B22" s="65">
        <v>82</v>
      </c>
      <c r="C22" s="39">
        <f>IF(B26=0, "-", B22/B26)</f>
        <v>1.0514168483138865E-2</v>
      </c>
      <c r="D22" s="65">
        <v>45</v>
      </c>
      <c r="E22" s="21">
        <f>IF(D26=0, "-", D22/D26)</f>
        <v>6.3095905776780706E-3</v>
      </c>
      <c r="F22" s="81">
        <v>426</v>
      </c>
      <c r="G22" s="39">
        <f>IF(F26=0, "-", F22/F26)</f>
        <v>1.1730689797604296E-2</v>
      </c>
      <c r="H22" s="65">
        <v>119</v>
      </c>
      <c r="I22" s="21">
        <f>IF(H26=0, "-", H22/H26)</f>
        <v>3.1271351237714827E-3</v>
      </c>
      <c r="J22" s="20">
        <f t="shared" si="0"/>
        <v>0.82222222222222219</v>
      </c>
      <c r="K22" s="21">
        <f t="shared" si="1"/>
        <v>2.5798319327731094</v>
      </c>
    </row>
    <row r="23" spans="1:11" x14ac:dyDescent="0.25">
      <c r="A23" s="7" t="s">
        <v>96</v>
      </c>
      <c r="B23" s="65">
        <v>2279</v>
      </c>
      <c r="C23" s="39">
        <f>IF(B26=0, "-", B23/B26)</f>
        <v>0.29221695089113991</v>
      </c>
      <c r="D23" s="65">
        <v>2879</v>
      </c>
      <c r="E23" s="21">
        <f>IF(D26=0, "-", D23/D26)</f>
        <v>0.40367358384744811</v>
      </c>
      <c r="F23" s="81">
        <v>10681</v>
      </c>
      <c r="G23" s="39">
        <f>IF(F26=0, "-", F23/F26)</f>
        <v>0.29412088668594244</v>
      </c>
      <c r="H23" s="65">
        <v>13482</v>
      </c>
      <c r="I23" s="21">
        <f>IF(H26=0, "-", H23/H26)</f>
        <v>0.35428601461081621</v>
      </c>
      <c r="J23" s="20">
        <f t="shared" si="0"/>
        <v>-0.20840569642236889</v>
      </c>
      <c r="K23" s="21">
        <f t="shared" si="1"/>
        <v>-0.20775849280522177</v>
      </c>
    </row>
    <row r="24" spans="1:11" x14ac:dyDescent="0.25">
      <c r="A24" s="7" t="s">
        <v>98</v>
      </c>
      <c r="B24" s="65">
        <v>294</v>
      </c>
      <c r="C24" s="39">
        <f>IF(B26=0, "-", B24/B26)</f>
        <v>3.7697140659058853E-2</v>
      </c>
      <c r="D24" s="65">
        <v>182</v>
      </c>
      <c r="E24" s="21">
        <f>IF(D26=0, "-", D24/D26)</f>
        <v>2.5518788558609087E-2</v>
      </c>
      <c r="F24" s="81">
        <v>1020</v>
      </c>
      <c r="G24" s="39">
        <f>IF(F26=0, "-", F24/F26)</f>
        <v>2.8087567121024368E-2</v>
      </c>
      <c r="H24" s="65">
        <v>1129</v>
      </c>
      <c r="I24" s="21">
        <f>IF(H26=0, "-", H24/H26)</f>
        <v>2.9668366006201714E-2</v>
      </c>
      <c r="J24" s="20">
        <f t="shared" si="0"/>
        <v>0.61538461538461542</v>
      </c>
      <c r="K24" s="21">
        <f t="shared" si="1"/>
        <v>-9.6545615589016823E-2</v>
      </c>
    </row>
    <row r="25" spans="1:11" x14ac:dyDescent="0.25">
      <c r="A25" s="2"/>
      <c r="B25" s="68"/>
      <c r="C25" s="33"/>
      <c r="D25" s="68"/>
      <c r="E25" s="6"/>
      <c r="F25" s="82"/>
      <c r="G25" s="33"/>
      <c r="H25" s="68"/>
      <c r="I25" s="6"/>
      <c r="J25" s="5"/>
      <c r="K25" s="6"/>
    </row>
    <row r="26" spans="1:11" s="43" customFormat="1" ht="13" x14ac:dyDescent="0.3">
      <c r="A26" s="162" t="s">
        <v>629</v>
      </c>
      <c r="B26" s="71">
        <f>SUM(B7:B25)</f>
        <v>7799</v>
      </c>
      <c r="C26" s="40">
        <v>1</v>
      </c>
      <c r="D26" s="71">
        <f>SUM(D7:D25)</f>
        <v>7132</v>
      </c>
      <c r="E26" s="41">
        <v>1</v>
      </c>
      <c r="F26" s="77">
        <f>SUM(F7:F25)</f>
        <v>36315</v>
      </c>
      <c r="G26" s="42">
        <v>1</v>
      </c>
      <c r="H26" s="71">
        <f>SUM(H7:H25)</f>
        <v>38054</v>
      </c>
      <c r="I26" s="41">
        <v>1</v>
      </c>
      <c r="J26" s="37">
        <f>IF(D26=0, "-", (B26-D26)/D26)</f>
        <v>9.3522153673583852E-2</v>
      </c>
      <c r="K26" s="38">
        <f>IF(H26=0, "-", (F26-H26)/H26)</f>
        <v>-4.5698218321332841E-2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2"/>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129</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137</v>
      </c>
      <c r="B6" s="61" t="s">
        <v>12</v>
      </c>
      <c r="C6" s="62" t="s">
        <v>13</v>
      </c>
      <c r="D6" s="61" t="s">
        <v>12</v>
      </c>
      <c r="E6" s="63" t="s">
        <v>13</v>
      </c>
      <c r="F6" s="62" t="s">
        <v>12</v>
      </c>
      <c r="G6" s="62" t="s">
        <v>13</v>
      </c>
      <c r="H6" s="61" t="s">
        <v>12</v>
      </c>
      <c r="I6" s="63" t="s">
        <v>13</v>
      </c>
      <c r="J6" s="61"/>
      <c r="K6" s="63"/>
    </row>
    <row r="7" spans="1:11" x14ac:dyDescent="0.25">
      <c r="A7" s="7" t="s">
        <v>544</v>
      </c>
      <c r="B7" s="65">
        <v>27</v>
      </c>
      <c r="C7" s="34">
        <f>IF(B24=0, "-", B7/B24)</f>
        <v>2.6315789473684209E-2</v>
      </c>
      <c r="D7" s="65">
        <v>21</v>
      </c>
      <c r="E7" s="9">
        <f>IF(D24=0, "-", D7/D24)</f>
        <v>2.3255813953488372E-2</v>
      </c>
      <c r="F7" s="81">
        <v>189</v>
      </c>
      <c r="G7" s="34">
        <f>IF(F24=0, "-", F7/F24)</f>
        <v>4.1758727353071144E-2</v>
      </c>
      <c r="H7" s="65">
        <v>129</v>
      </c>
      <c r="I7" s="9">
        <f>IF(H24=0, "-", H7/H24)</f>
        <v>3.2314629258517032E-2</v>
      </c>
      <c r="J7" s="8">
        <f t="shared" ref="J7:J22" si="0">IF(D7=0, "-", IF((B7-D7)/D7&lt;10, (B7-D7)/D7, "&gt;999%"))</f>
        <v>0.2857142857142857</v>
      </c>
      <c r="K7" s="9">
        <f t="shared" ref="K7:K22" si="1">IF(H7=0, "-", IF((F7-H7)/H7&lt;10, (F7-H7)/H7, "&gt;999%"))</f>
        <v>0.46511627906976744</v>
      </c>
    </row>
    <row r="8" spans="1:11" x14ac:dyDescent="0.25">
      <c r="A8" s="7" t="s">
        <v>545</v>
      </c>
      <c r="B8" s="65">
        <v>7</v>
      </c>
      <c r="C8" s="34">
        <f>IF(B24=0, "-", B8/B24)</f>
        <v>6.8226120857699801E-3</v>
      </c>
      <c r="D8" s="65">
        <v>11</v>
      </c>
      <c r="E8" s="9">
        <f>IF(D24=0, "-", D8/D24)</f>
        <v>1.2181616832779624E-2</v>
      </c>
      <c r="F8" s="81">
        <v>27</v>
      </c>
      <c r="G8" s="34">
        <f>IF(F24=0, "-", F8/F24)</f>
        <v>5.9655324790101631E-3</v>
      </c>
      <c r="H8" s="65">
        <v>83</v>
      </c>
      <c r="I8" s="9">
        <f>IF(H24=0, "-", H8/H24)</f>
        <v>2.0791583166332665E-2</v>
      </c>
      <c r="J8" s="8">
        <f t="shared" si="0"/>
        <v>-0.36363636363636365</v>
      </c>
      <c r="K8" s="9">
        <f t="shared" si="1"/>
        <v>-0.67469879518072284</v>
      </c>
    </row>
    <row r="9" spans="1:11" x14ac:dyDescent="0.25">
      <c r="A9" s="7" t="s">
        <v>546</v>
      </c>
      <c r="B9" s="65">
        <v>15</v>
      </c>
      <c r="C9" s="34">
        <f>IF(B24=0, "-", B9/B24)</f>
        <v>1.4619883040935672E-2</v>
      </c>
      <c r="D9" s="65">
        <v>0</v>
      </c>
      <c r="E9" s="9">
        <f>IF(D24=0, "-", D9/D24)</f>
        <v>0</v>
      </c>
      <c r="F9" s="81">
        <v>15</v>
      </c>
      <c r="G9" s="34">
        <f>IF(F24=0, "-", F9/F24)</f>
        <v>3.3141847105612019E-3</v>
      </c>
      <c r="H9" s="65">
        <v>0</v>
      </c>
      <c r="I9" s="9">
        <f>IF(H24=0, "-", H9/H24)</f>
        <v>0</v>
      </c>
      <c r="J9" s="8" t="str">
        <f t="shared" si="0"/>
        <v>-</v>
      </c>
      <c r="K9" s="9" t="str">
        <f t="shared" si="1"/>
        <v>-</v>
      </c>
    </row>
    <row r="10" spans="1:11" x14ac:dyDescent="0.25">
      <c r="A10" s="7" t="s">
        <v>547</v>
      </c>
      <c r="B10" s="65">
        <v>122</v>
      </c>
      <c r="C10" s="34">
        <f>IF(B24=0, "-", B10/B24)</f>
        <v>0.1189083820662768</v>
      </c>
      <c r="D10" s="65">
        <v>59</v>
      </c>
      <c r="E10" s="9">
        <f>IF(D24=0, "-", D10/D24)</f>
        <v>6.533776301218161E-2</v>
      </c>
      <c r="F10" s="81">
        <v>560</v>
      </c>
      <c r="G10" s="34">
        <f>IF(F24=0, "-", F10/F24)</f>
        <v>0.1237295625276182</v>
      </c>
      <c r="H10" s="65">
        <v>414</v>
      </c>
      <c r="I10" s="9">
        <f>IF(H24=0, "-", H10/H24)</f>
        <v>0.10370741482965933</v>
      </c>
      <c r="J10" s="8">
        <f t="shared" si="0"/>
        <v>1.0677966101694916</v>
      </c>
      <c r="K10" s="9">
        <f t="shared" si="1"/>
        <v>0.35265700483091789</v>
      </c>
    </row>
    <row r="11" spans="1:11" x14ac:dyDescent="0.25">
      <c r="A11" s="7" t="s">
        <v>548</v>
      </c>
      <c r="B11" s="65">
        <v>221</v>
      </c>
      <c r="C11" s="34">
        <f>IF(B24=0, "-", B11/B24)</f>
        <v>0.21539961013645223</v>
      </c>
      <c r="D11" s="65">
        <v>159</v>
      </c>
      <c r="E11" s="9">
        <f>IF(D24=0, "-", D11/D24)</f>
        <v>0.17607973421926909</v>
      </c>
      <c r="F11" s="81">
        <v>842</v>
      </c>
      <c r="G11" s="34">
        <f>IF(F24=0, "-", F11/F24)</f>
        <v>0.18603623508616882</v>
      </c>
      <c r="H11" s="65">
        <v>828</v>
      </c>
      <c r="I11" s="9">
        <f>IF(H24=0, "-", H11/H24)</f>
        <v>0.20741482965931865</v>
      </c>
      <c r="J11" s="8">
        <f t="shared" si="0"/>
        <v>0.38993710691823902</v>
      </c>
      <c r="K11" s="9">
        <f t="shared" si="1"/>
        <v>1.6908212560386472E-2</v>
      </c>
    </row>
    <row r="12" spans="1:11" x14ac:dyDescent="0.25">
      <c r="A12" s="7" t="s">
        <v>549</v>
      </c>
      <c r="B12" s="65">
        <v>11</v>
      </c>
      <c r="C12" s="34">
        <f>IF(B24=0, "-", B12/B24)</f>
        <v>1.0721247563352826E-2</v>
      </c>
      <c r="D12" s="65">
        <v>5</v>
      </c>
      <c r="E12" s="9">
        <f>IF(D24=0, "-", D12/D24)</f>
        <v>5.5370985603543747E-3</v>
      </c>
      <c r="F12" s="81">
        <v>42</v>
      </c>
      <c r="G12" s="34">
        <f>IF(F24=0, "-", F12/F24)</f>
        <v>9.2797171895713654E-3</v>
      </c>
      <c r="H12" s="65">
        <v>31</v>
      </c>
      <c r="I12" s="9">
        <f>IF(H24=0, "-", H12/H24)</f>
        <v>7.7655310621242485E-3</v>
      </c>
      <c r="J12" s="8">
        <f t="shared" si="0"/>
        <v>1.2</v>
      </c>
      <c r="K12" s="9">
        <f t="shared" si="1"/>
        <v>0.35483870967741937</v>
      </c>
    </row>
    <row r="13" spans="1:11" x14ac:dyDescent="0.25">
      <c r="A13" s="7" t="s">
        <v>550</v>
      </c>
      <c r="B13" s="65">
        <v>0</v>
      </c>
      <c r="C13" s="34">
        <f>IF(B24=0, "-", B13/B24)</f>
        <v>0</v>
      </c>
      <c r="D13" s="65">
        <v>0</v>
      </c>
      <c r="E13" s="9">
        <f>IF(D24=0, "-", D13/D24)</f>
        <v>0</v>
      </c>
      <c r="F13" s="81">
        <v>3</v>
      </c>
      <c r="G13" s="34">
        <f>IF(F24=0, "-", F13/F24)</f>
        <v>6.6283694211224042E-4</v>
      </c>
      <c r="H13" s="65">
        <v>1</v>
      </c>
      <c r="I13" s="9">
        <f>IF(H24=0, "-", H13/H24)</f>
        <v>2.50501002004008E-4</v>
      </c>
      <c r="J13" s="8" t="str">
        <f t="shared" si="0"/>
        <v>-</v>
      </c>
      <c r="K13" s="9">
        <f t="shared" si="1"/>
        <v>2</v>
      </c>
    </row>
    <row r="14" spans="1:11" x14ac:dyDescent="0.25">
      <c r="A14" s="7" t="s">
        <v>551</v>
      </c>
      <c r="B14" s="65">
        <v>0</v>
      </c>
      <c r="C14" s="34">
        <f>IF(B24=0, "-", B14/B24)</f>
        <v>0</v>
      </c>
      <c r="D14" s="65">
        <v>0</v>
      </c>
      <c r="E14" s="9">
        <f>IF(D24=0, "-", D14/D24)</f>
        <v>0</v>
      </c>
      <c r="F14" s="81">
        <v>1</v>
      </c>
      <c r="G14" s="34">
        <f>IF(F24=0, "-", F14/F24)</f>
        <v>2.2094564737074681E-4</v>
      </c>
      <c r="H14" s="65">
        <v>0</v>
      </c>
      <c r="I14" s="9">
        <f>IF(H24=0, "-", H14/H24)</f>
        <v>0</v>
      </c>
      <c r="J14" s="8" t="str">
        <f t="shared" si="0"/>
        <v>-</v>
      </c>
      <c r="K14" s="9" t="str">
        <f t="shared" si="1"/>
        <v>-</v>
      </c>
    </row>
    <row r="15" spans="1:11" x14ac:dyDescent="0.25">
      <c r="A15" s="7" t="s">
        <v>552</v>
      </c>
      <c r="B15" s="65">
        <v>216</v>
      </c>
      <c r="C15" s="34">
        <f>IF(B24=0, "-", B15/B24)</f>
        <v>0.21052631578947367</v>
      </c>
      <c r="D15" s="65">
        <v>325</v>
      </c>
      <c r="E15" s="9">
        <f>IF(D24=0, "-", D15/D24)</f>
        <v>0.35991140642303432</v>
      </c>
      <c r="F15" s="81">
        <v>1095</v>
      </c>
      <c r="G15" s="34">
        <f>IF(F24=0, "-", F15/F24)</f>
        <v>0.24193548387096775</v>
      </c>
      <c r="H15" s="65">
        <v>1124</v>
      </c>
      <c r="I15" s="9">
        <f>IF(H24=0, "-", H15/H24)</f>
        <v>0.28156312625250501</v>
      </c>
      <c r="J15" s="8">
        <f t="shared" si="0"/>
        <v>-0.33538461538461539</v>
      </c>
      <c r="K15" s="9">
        <f t="shared" si="1"/>
        <v>-2.5800711743772242E-2</v>
      </c>
    </row>
    <row r="16" spans="1:11" x14ac:dyDescent="0.25">
      <c r="A16" s="7" t="s">
        <v>553</v>
      </c>
      <c r="B16" s="65">
        <v>54</v>
      </c>
      <c r="C16" s="34">
        <f>IF(B24=0, "-", B16/B24)</f>
        <v>5.2631578947368418E-2</v>
      </c>
      <c r="D16" s="65">
        <v>44</v>
      </c>
      <c r="E16" s="9">
        <f>IF(D24=0, "-", D16/D24)</f>
        <v>4.8726467331118496E-2</v>
      </c>
      <c r="F16" s="81">
        <v>210</v>
      </c>
      <c r="G16" s="34">
        <f>IF(F24=0, "-", F16/F24)</f>
        <v>4.6398585947856827E-2</v>
      </c>
      <c r="H16" s="65">
        <v>156</v>
      </c>
      <c r="I16" s="9">
        <f>IF(H24=0, "-", H16/H24)</f>
        <v>3.9078156312625248E-2</v>
      </c>
      <c r="J16" s="8">
        <f t="shared" si="0"/>
        <v>0.22727272727272727</v>
      </c>
      <c r="K16" s="9">
        <f t="shared" si="1"/>
        <v>0.34615384615384615</v>
      </c>
    </row>
    <row r="17" spans="1:11" x14ac:dyDescent="0.25">
      <c r="A17" s="7" t="s">
        <v>554</v>
      </c>
      <c r="B17" s="65">
        <v>17</v>
      </c>
      <c r="C17" s="34">
        <f>IF(B24=0, "-", B17/B24)</f>
        <v>1.6569200779727095E-2</v>
      </c>
      <c r="D17" s="65">
        <v>17</v>
      </c>
      <c r="E17" s="9">
        <f>IF(D24=0, "-", D17/D24)</f>
        <v>1.8826135105204873E-2</v>
      </c>
      <c r="F17" s="81">
        <v>94</v>
      </c>
      <c r="G17" s="34">
        <f>IF(F24=0, "-", F17/F24)</f>
        <v>2.0768890852850198E-2</v>
      </c>
      <c r="H17" s="65">
        <v>34</v>
      </c>
      <c r="I17" s="9">
        <f>IF(H24=0, "-", H17/H24)</f>
        <v>8.5170340681362724E-3</v>
      </c>
      <c r="J17" s="8">
        <f t="shared" si="0"/>
        <v>0</v>
      </c>
      <c r="K17" s="9">
        <f t="shared" si="1"/>
        <v>1.7647058823529411</v>
      </c>
    </row>
    <row r="18" spans="1:11" x14ac:dyDescent="0.25">
      <c r="A18" s="7" t="s">
        <v>555</v>
      </c>
      <c r="B18" s="65">
        <v>171</v>
      </c>
      <c r="C18" s="34">
        <f>IF(B24=0, "-", B18/B24)</f>
        <v>0.16666666666666666</v>
      </c>
      <c r="D18" s="65">
        <v>71</v>
      </c>
      <c r="E18" s="9">
        <f>IF(D24=0, "-", D18/D24)</f>
        <v>7.8626799557032112E-2</v>
      </c>
      <c r="F18" s="81">
        <v>652</v>
      </c>
      <c r="G18" s="34">
        <f>IF(F24=0, "-", F18/F24)</f>
        <v>0.14405656208572692</v>
      </c>
      <c r="H18" s="65">
        <v>575</v>
      </c>
      <c r="I18" s="9">
        <f>IF(H24=0, "-", H18/H24)</f>
        <v>0.1440380761523046</v>
      </c>
      <c r="J18" s="8">
        <f t="shared" si="0"/>
        <v>1.408450704225352</v>
      </c>
      <c r="K18" s="9">
        <f t="shared" si="1"/>
        <v>0.13391304347826086</v>
      </c>
    </row>
    <row r="19" spans="1:11" x14ac:dyDescent="0.25">
      <c r="A19" s="7" t="s">
        <v>556</v>
      </c>
      <c r="B19" s="65">
        <v>81</v>
      </c>
      <c r="C19" s="34">
        <f>IF(B24=0, "-", B19/B24)</f>
        <v>7.8947368421052627E-2</v>
      </c>
      <c r="D19" s="65">
        <v>55</v>
      </c>
      <c r="E19" s="9">
        <f>IF(D24=0, "-", D19/D24)</f>
        <v>6.0908084163898119E-2</v>
      </c>
      <c r="F19" s="81">
        <v>443</v>
      </c>
      <c r="G19" s="34">
        <f>IF(F24=0, "-", F19/F24)</f>
        <v>9.7878921785240824E-2</v>
      </c>
      <c r="H19" s="65">
        <v>231</v>
      </c>
      <c r="I19" s="9">
        <f>IF(H24=0, "-", H19/H24)</f>
        <v>5.7865731462925854E-2</v>
      </c>
      <c r="J19" s="8">
        <f t="shared" si="0"/>
        <v>0.47272727272727272</v>
      </c>
      <c r="K19" s="9">
        <f t="shared" si="1"/>
        <v>0.91774891774891776</v>
      </c>
    </row>
    <row r="20" spans="1:11" x14ac:dyDescent="0.25">
      <c r="A20" s="7" t="s">
        <v>557</v>
      </c>
      <c r="B20" s="65">
        <v>3</v>
      </c>
      <c r="C20" s="34">
        <f>IF(B24=0, "-", B20/B24)</f>
        <v>2.9239766081871343E-3</v>
      </c>
      <c r="D20" s="65">
        <v>0</v>
      </c>
      <c r="E20" s="9">
        <f>IF(D24=0, "-", D20/D24)</f>
        <v>0</v>
      </c>
      <c r="F20" s="81">
        <v>9</v>
      </c>
      <c r="G20" s="34">
        <f>IF(F24=0, "-", F20/F24)</f>
        <v>1.988510826336721E-3</v>
      </c>
      <c r="H20" s="65">
        <v>6</v>
      </c>
      <c r="I20" s="9">
        <f>IF(H24=0, "-", H20/H24)</f>
        <v>1.5030060120240481E-3</v>
      </c>
      <c r="J20" s="8" t="str">
        <f t="shared" si="0"/>
        <v>-</v>
      </c>
      <c r="K20" s="9">
        <f t="shared" si="1"/>
        <v>0.5</v>
      </c>
    </row>
    <row r="21" spans="1:11" x14ac:dyDescent="0.25">
      <c r="A21" s="7" t="s">
        <v>558</v>
      </c>
      <c r="B21" s="65">
        <v>40</v>
      </c>
      <c r="C21" s="34">
        <f>IF(B24=0, "-", B21/B24)</f>
        <v>3.8986354775828458E-2</v>
      </c>
      <c r="D21" s="65">
        <v>102</v>
      </c>
      <c r="E21" s="9">
        <f>IF(D24=0, "-", D21/D24)</f>
        <v>0.11295681063122924</v>
      </c>
      <c r="F21" s="81">
        <v>115</v>
      </c>
      <c r="G21" s="34">
        <f>IF(F24=0, "-", F21/F24)</f>
        <v>2.5408749447635881E-2</v>
      </c>
      <c r="H21" s="65">
        <v>248</v>
      </c>
      <c r="I21" s="9">
        <f>IF(H24=0, "-", H21/H24)</f>
        <v>6.2124248496993988E-2</v>
      </c>
      <c r="J21" s="8">
        <f t="shared" si="0"/>
        <v>-0.60784313725490191</v>
      </c>
      <c r="K21" s="9">
        <f t="shared" si="1"/>
        <v>-0.53629032258064513</v>
      </c>
    </row>
    <row r="22" spans="1:11" x14ac:dyDescent="0.25">
      <c r="A22" s="7" t="s">
        <v>559</v>
      </c>
      <c r="B22" s="65">
        <v>41</v>
      </c>
      <c r="C22" s="34">
        <f>IF(B24=0, "-", B22/B24)</f>
        <v>3.9961013645224169E-2</v>
      </c>
      <c r="D22" s="65">
        <v>34</v>
      </c>
      <c r="E22" s="9">
        <f>IF(D24=0, "-", D22/D24)</f>
        <v>3.7652270210409747E-2</v>
      </c>
      <c r="F22" s="81">
        <v>229</v>
      </c>
      <c r="G22" s="34">
        <f>IF(F24=0, "-", F22/F24)</f>
        <v>5.0596553247901015E-2</v>
      </c>
      <c r="H22" s="65">
        <v>132</v>
      </c>
      <c r="I22" s="9">
        <f>IF(H24=0, "-", H22/H24)</f>
        <v>3.3066132264529056E-2</v>
      </c>
      <c r="J22" s="8">
        <f t="shared" si="0"/>
        <v>0.20588235294117646</v>
      </c>
      <c r="K22" s="9">
        <f t="shared" si="1"/>
        <v>0.73484848484848486</v>
      </c>
    </row>
    <row r="23" spans="1:11" x14ac:dyDescent="0.25">
      <c r="A23" s="2"/>
      <c r="B23" s="68"/>
      <c r="C23" s="33"/>
      <c r="D23" s="68"/>
      <c r="E23" s="6"/>
      <c r="F23" s="82"/>
      <c r="G23" s="33"/>
      <c r="H23" s="68"/>
      <c r="I23" s="6"/>
      <c r="J23" s="5"/>
      <c r="K23" s="6"/>
    </row>
    <row r="24" spans="1:11" s="43" customFormat="1" ht="13" x14ac:dyDescent="0.3">
      <c r="A24" s="162" t="s">
        <v>640</v>
      </c>
      <c r="B24" s="71">
        <f>SUM(B7:B23)</f>
        <v>1026</v>
      </c>
      <c r="C24" s="40">
        <f>B24/37020</f>
        <v>2.7714748784440843E-2</v>
      </c>
      <c r="D24" s="71">
        <f>SUM(D7:D23)</f>
        <v>903</v>
      </c>
      <c r="E24" s="41">
        <f>D24/32027</f>
        <v>2.8194960502076372E-2</v>
      </c>
      <c r="F24" s="77">
        <f>SUM(F7:F23)</f>
        <v>4526</v>
      </c>
      <c r="G24" s="42">
        <f>F24/177889</f>
        <v>2.544283232802478E-2</v>
      </c>
      <c r="H24" s="71">
        <f>SUM(H7:H23)</f>
        <v>3992</v>
      </c>
      <c r="I24" s="41">
        <f>H24/169835</f>
        <v>2.3505166779521299E-2</v>
      </c>
      <c r="J24" s="37">
        <f>IF(D24=0, "-", IF((B24-D24)/D24&lt;10, (B24-D24)/D24, "&gt;999%"))</f>
        <v>0.13621262458471761</v>
      </c>
      <c r="K24" s="38">
        <f>IF(H24=0, "-", IF((F24-H24)/H24&lt;10, (F24-H24)/H24, "&gt;999%"))</f>
        <v>0.13376753507014028</v>
      </c>
    </row>
    <row r="25" spans="1:11" x14ac:dyDescent="0.25">
      <c r="B25" s="83"/>
      <c r="D25" s="83"/>
      <c r="F25" s="83"/>
      <c r="H25" s="83"/>
    </row>
    <row r="26" spans="1:11" ht="13" x14ac:dyDescent="0.3">
      <c r="A26" s="163" t="s">
        <v>138</v>
      </c>
      <c r="B26" s="61" t="s">
        <v>12</v>
      </c>
      <c r="C26" s="62" t="s">
        <v>13</v>
      </c>
      <c r="D26" s="61" t="s">
        <v>12</v>
      </c>
      <c r="E26" s="63" t="s">
        <v>13</v>
      </c>
      <c r="F26" s="62" t="s">
        <v>12</v>
      </c>
      <c r="G26" s="62" t="s">
        <v>13</v>
      </c>
      <c r="H26" s="61" t="s">
        <v>12</v>
      </c>
      <c r="I26" s="63" t="s">
        <v>13</v>
      </c>
      <c r="J26" s="61"/>
      <c r="K26" s="63"/>
    </row>
    <row r="27" spans="1:11" x14ac:dyDescent="0.25">
      <c r="A27" s="7" t="s">
        <v>560</v>
      </c>
      <c r="B27" s="65">
        <v>1</v>
      </c>
      <c r="C27" s="34">
        <f>IF(B41=0, "-", B27/B41)</f>
        <v>3.134796238244514E-3</v>
      </c>
      <c r="D27" s="65">
        <v>1</v>
      </c>
      <c r="E27" s="9">
        <f>IF(D41=0, "-", D27/D41)</f>
        <v>3.2154340836012861E-3</v>
      </c>
      <c r="F27" s="81">
        <v>2</v>
      </c>
      <c r="G27" s="34">
        <f>IF(F41=0, "-", F27/F41)</f>
        <v>1.6103059581320451E-3</v>
      </c>
      <c r="H27" s="65">
        <v>3</v>
      </c>
      <c r="I27" s="9">
        <f>IF(H41=0, "-", H27/H41)</f>
        <v>2.352941176470588E-3</v>
      </c>
      <c r="J27" s="8">
        <f t="shared" ref="J27:J39" si="2">IF(D27=0, "-", IF((B27-D27)/D27&lt;10, (B27-D27)/D27, "&gt;999%"))</f>
        <v>0</v>
      </c>
      <c r="K27" s="9">
        <f t="shared" ref="K27:K39" si="3">IF(H27=0, "-", IF((F27-H27)/H27&lt;10, (F27-H27)/H27, "&gt;999%"))</f>
        <v>-0.33333333333333331</v>
      </c>
    </row>
    <row r="28" spans="1:11" x14ac:dyDescent="0.25">
      <c r="A28" s="7" t="s">
        <v>561</v>
      </c>
      <c r="B28" s="65">
        <v>56</v>
      </c>
      <c r="C28" s="34">
        <f>IF(B41=0, "-", B28/B41)</f>
        <v>0.17554858934169279</v>
      </c>
      <c r="D28" s="65">
        <v>39</v>
      </c>
      <c r="E28" s="9">
        <f>IF(D41=0, "-", D28/D41)</f>
        <v>0.12540192926045016</v>
      </c>
      <c r="F28" s="81">
        <v>238</v>
      </c>
      <c r="G28" s="34">
        <f>IF(F41=0, "-", F28/F41)</f>
        <v>0.19162640901771336</v>
      </c>
      <c r="H28" s="65">
        <v>228</v>
      </c>
      <c r="I28" s="9">
        <f>IF(H41=0, "-", H28/H41)</f>
        <v>0.17882352941176471</v>
      </c>
      <c r="J28" s="8">
        <f t="shared" si="2"/>
        <v>0.4358974358974359</v>
      </c>
      <c r="K28" s="9">
        <f t="shared" si="3"/>
        <v>4.3859649122807015E-2</v>
      </c>
    </row>
    <row r="29" spans="1:11" x14ac:dyDescent="0.25">
      <c r="A29" s="7" t="s">
        <v>562</v>
      </c>
      <c r="B29" s="65">
        <v>112</v>
      </c>
      <c r="C29" s="34">
        <f>IF(B41=0, "-", B29/B41)</f>
        <v>0.35109717868338558</v>
      </c>
      <c r="D29" s="65">
        <v>94</v>
      </c>
      <c r="E29" s="9">
        <f>IF(D41=0, "-", D29/D41)</f>
        <v>0.30225080385852088</v>
      </c>
      <c r="F29" s="81">
        <v>335</v>
      </c>
      <c r="G29" s="34">
        <f>IF(F41=0, "-", F29/F41)</f>
        <v>0.26972624798711753</v>
      </c>
      <c r="H29" s="65">
        <v>429</v>
      </c>
      <c r="I29" s="9">
        <f>IF(H41=0, "-", H29/H41)</f>
        <v>0.33647058823529413</v>
      </c>
      <c r="J29" s="8">
        <f t="shared" si="2"/>
        <v>0.19148936170212766</v>
      </c>
      <c r="K29" s="9">
        <f t="shared" si="3"/>
        <v>-0.21911421911421911</v>
      </c>
    </row>
    <row r="30" spans="1:11" x14ac:dyDescent="0.25">
      <c r="A30" s="7" t="s">
        <v>563</v>
      </c>
      <c r="B30" s="65">
        <v>0</v>
      </c>
      <c r="C30" s="34">
        <f>IF(B41=0, "-", B30/B41)</f>
        <v>0</v>
      </c>
      <c r="D30" s="65">
        <v>0</v>
      </c>
      <c r="E30" s="9">
        <f>IF(D41=0, "-", D30/D41)</f>
        <v>0</v>
      </c>
      <c r="F30" s="81">
        <v>0</v>
      </c>
      <c r="G30" s="34">
        <f>IF(F41=0, "-", F30/F41)</f>
        <v>0</v>
      </c>
      <c r="H30" s="65">
        <v>3</v>
      </c>
      <c r="I30" s="9">
        <f>IF(H41=0, "-", H30/H41)</f>
        <v>2.352941176470588E-3</v>
      </c>
      <c r="J30" s="8" t="str">
        <f t="shared" si="2"/>
        <v>-</v>
      </c>
      <c r="K30" s="9">
        <f t="shared" si="3"/>
        <v>-1</v>
      </c>
    </row>
    <row r="31" spans="1:11" x14ac:dyDescent="0.25">
      <c r="A31" s="7" t="s">
        <v>564</v>
      </c>
      <c r="B31" s="65">
        <v>1</v>
      </c>
      <c r="C31" s="34">
        <f>IF(B41=0, "-", B31/B41)</f>
        <v>3.134796238244514E-3</v>
      </c>
      <c r="D31" s="65">
        <v>2</v>
      </c>
      <c r="E31" s="9">
        <f>IF(D41=0, "-", D31/D41)</f>
        <v>6.4308681672025723E-3</v>
      </c>
      <c r="F31" s="81">
        <v>6</v>
      </c>
      <c r="G31" s="34">
        <f>IF(F41=0, "-", F31/F41)</f>
        <v>4.830917874396135E-3</v>
      </c>
      <c r="H31" s="65">
        <v>5</v>
      </c>
      <c r="I31" s="9">
        <f>IF(H41=0, "-", H31/H41)</f>
        <v>3.9215686274509803E-3</v>
      </c>
      <c r="J31" s="8">
        <f t="shared" si="2"/>
        <v>-0.5</v>
      </c>
      <c r="K31" s="9">
        <f t="shared" si="3"/>
        <v>0.2</v>
      </c>
    </row>
    <row r="32" spans="1:11" x14ac:dyDescent="0.25">
      <c r="A32" s="7" t="s">
        <v>565</v>
      </c>
      <c r="B32" s="65">
        <v>2</v>
      </c>
      <c r="C32" s="34">
        <f>IF(B41=0, "-", B32/B41)</f>
        <v>6.269592476489028E-3</v>
      </c>
      <c r="D32" s="65">
        <v>0</v>
      </c>
      <c r="E32" s="9">
        <f>IF(D41=0, "-", D32/D41)</f>
        <v>0</v>
      </c>
      <c r="F32" s="81">
        <v>3</v>
      </c>
      <c r="G32" s="34">
        <f>IF(F41=0, "-", F32/F41)</f>
        <v>2.4154589371980675E-3</v>
      </c>
      <c r="H32" s="65">
        <v>0</v>
      </c>
      <c r="I32" s="9">
        <f>IF(H41=0, "-", H32/H41)</f>
        <v>0</v>
      </c>
      <c r="J32" s="8" t="str">
        <f t="shared" si="2"/>
        <v>-</v>
      </c>
      <c r="K32" s="9" t="str">
        <f t="shared" si="3"/>
        <v>-</v>
      </c>
    </row>
    <row r="33" spans="1:11" x14ac:dyDescent="0.25">
      <c r="A33" s="7" t="s">
        <v>566</v>
      </c>
      <c r="B33" s="65">
        <v>132</v>
      </c>
      <c r="C33" s="34">
        <f>IF(B41=0, "-", B33/B41)</f>
        <v>0.41379310344827586</v>
      </c>
      <c r="D33" s="65">
        <v>146</v>
      </c>
      <c r="E33" s="9">
        <f>IF(D41=0, "-", D33/D41)</f>
        <v>0.46945337620578781</v>
      </c>
      <c r="F33" s="81">
        <v>607</v>
      </c>
      <c r="G33" s="34">
        <f>IF(F41=0, "-", F33/F41)</f>
        <v>0.48872785829307569</v>
      </c>
      <c r="H33" s="65">
        <v>545</v>
      </c>
      <c r="I33" s="9">
        <f>IF(H41=0, "-", H33/H41)</f>
        <v>0.42745098039215684</v>
      </c>
      <c r="J33" s="8">
        <f t="shared" si="2"/>
        <v>-9.5890410958904104E-2</v>
      </c>
      <c r="K33" s="9">
        <f t="shared" si="3"/>
        <v>0.11376146788990826</v>
      </c>
    </row>
    <row r="34" spans="1:11" x14ac:dyDescent="0.25">
      <c r="A34" s="7" t="s">
        <v>567</v>
      </c>
      <c r="B34" s="65">
        <v>11</v>
      </c>
      <c r="C34" s="34">
        <f>IF(B41=0, "-", B34/B41)</f>
        <v>3.4482758620689655E-2</v>
      </c>
      <c r="D34" s="65">
        <v>12</v>
      </c>
      <c r="E34" s="9">
        <f>IF(D41=0, "-", D34/D41)</f>
        <v>3.8585209003215437E-2</v>
      </c>
      <c r="F34" s="81">
        <v>25</v>
      </c>
      <c r="G34" s="34">
        <f>IF(F41=0, "-", F34/F41)</f>
        <v>2.0128824476650563E-2</v>
      </c>
      <c r="H34" s="65">
        <v>20</v>
      </c>
      <c r="I34" s="9">
        <f>IF(H41=0, "-", H34/H41)</f>
        <v>1.5686274509803921E-2</v>
      </c>
      <c r="J34" s="8">
        <f t="shared" si="2"/>
        <v>-8.3333333333333329E-2</v>
      </c>
      <c r="K34" s="9">
        <f t="shared" si="3"/>
        <v>0.25</v>
      </c>
    </row>
    <row r="35" spans="1:11" x14ac:dyDescent="0.25">
      <c r="A35" s="7" t="s">
        <v>568</v>
      </c>
      <c r="B35" s="65">
        <v>1</v>
      </c>
      <c r="C35" s="34">
        <f>IF(B41=0, "-", B35/B41)</f>
        <v>3.134796238244514E-3</v>
      </c>
      <c r="D35" s="65">
        <v>5</v>
      </c>
      <c r="E35" s="9">
        <f>IF(D41=0, "-", D35/D41)</f>
        <v>1.607717041800643E-2</v>
      </c>
      <c r="F35" s="81">
        <v>1</v>
      </c>
      <c r="G35" s="34">
        <f>IF(F41=0, "-", F35/F41)</f>
        <v>8.0515297906602254E-4</v>
      </c>
      <c r="H35" s="65">
        <v>6</v>
      </c>
      <c r="I35" s="9">
        <f>IF(H41=0, "-", H35/H41)</f>
        <v>4.7058823529411761E-3</v>
      </c>
      <c r="J35" s="8">
        <f t="shared" si="2"/>
        <v>-0.8</v>
      </c>
      <c r="K35" s="9">
        <f t="shared" si="3"/>
        <v>-0.83333333333333337</v>
      </c>
    </row>
    <row r="36" spans="1:11" x14ac:dyDescent="0.25">
      <c r="A36" s="7" t="s">
        <v>569</v>
      </c>
      <c r="B36" s="65">
        <v>0</v>
      </c>
      <c r="C36" s="34">
        <f>IF(B41=0, "-", B36/B41)</f>
        <v>0</v>
      </c>
      <c r="D36" s="65">
        <v>3</v>
      </c>
      <c r="E36" s="9">
        <f>IF(D41=0, "-", D36/D41)</f>
        <v>9.6463022508038593E-3</v>
      </c>
      <c r="F36" s="81">
        <v>4</v>
      </c>
      <c r="G36" s="34">
        <f>IF(F41=0, "-", F36/F41)</f>
        <v>3.2206119162640902E-3</v>
      </c>
      <c r="H36" s="65">
        <v>15</v>
      </c>
      <c r="I36" s="9">
        <f>IF(H41=0, "-", H36/H41)</f>
        <v>1.1764705882352941E-2</v>
      </c>
      <c r="J36" s="8">
        <f t="shared" si="2"/>
        <v>-1</v>
      </c>
      <c r="K36" s="9">
        <f t="shared" si="3"/>
        <v>-0.73333333333333328</v>
      </c>
    </row>
    <row r="37" spans="1:11" x14ac:dyDescent="0.25">
      <c r="A37" s="7" t="s">
        <v>570</v>
      </c>
      <c r="B37" s="65">
        <v>0</v>
      </c>
      <c r="C37" s="34">
        <f>IF(B41=0, "-", B37/B41)</f>
        <v>0</v>
      </c>
      <c r="D37" s="65">
        <v>0</v>
      </c>
      <c r="E37" s="9">
        <f>IF(D41=0, "-", D37/D41)</f>
        <v>0</v>
      </c>
      <c r="F37" s="81">
        <v>1</v>
      </c>
      <c r="G37" s="34">
        <f>IF(F41=0, "-", F37/F41)</f>
        <v>8.0515297906602254E-4</v>
      </c>
      <c r="H37" s="65">
        <v>1</v>
      </c>
      <c r="I37" s="9">
        <f>IF(H41=0, "-", H37/H41)</f>
        <v>7.8431372549019605E-4</v>
      </c>
      <c r="J37" s="8" t="str">
        <f t="shared" si="2"/>
        <v>-</v>
      </c>
      <c r="K37" s="9">
        <f t="shared" si="3"/>
        <v>0</v>
      </c>
    </row>
    <row r="38" spans="1:11" x14ac:dyDescent="0.25">
      <c r="A38" s="7" t="s">
        <v>571</v>
      </c>
      <c r="B38" s="65">
        <v>3</v>
      </c>
      <c r="C38" s="34">
        <f>IF(B41=0, "-", B38/B41)</f>
        <v>9.4043887147335428E-3</v>
      </c>
      <c r="D38" s="65">
        <v>9</v>
      </c>
      <c r="E38" s="9">
        <f>IF(D41=0, "-", D38/D41)</f>
        <v>2.8938906752411574E-2</v>
      </c>
      <c r="F38" s="81">
        <v>18</v>
      </c>
      <c r="G38" s="34">
        <f>IF(F41=0, "-", F38/F41)</f>
        <v>1.4492753623188406E-2</v>
      </c>
      <c r="H38" s="65">
        <v>19</v>
      </c>
      <c r="I38" s="9">
        <f>IF(H41=0, "-", H38/H41)</f>
        <v>1.4901960784313726E-2</v>
      </c>
      <c r="J38" s="8">
        <f t="shared" si="2"/>
        <v>-0.66666666666666663</v>
      </c>
      <c r="K38" s="9">
        <f t="shared" si="3"/>
        <v>-5.2631578947368418E-2</v>
      </c>
    </row>
    <row r="39" spans="1:11" x14ac:dyDescent="0.25">
      <c r="A39" s="7" t="s">
        <v>572</v>
      </c>
      <c r="B39" s="65">
        <v>0</v>
      </c>
      <c r="C39" s="34">
        <f>IF(B41=0, "-", B39/B41)</f>
        <v>0</v>
      </c>
      <c r="D39" s="65">
        <v>0</v>
      </c>
      <c r="E39" s="9">
        <f>IF(D41=0, "-", D39/D41)</f>
        <v>0</v>
      </c>
      <c r="F39" s="81">
        <v>2</v>
      </c>
      <c r="G39" s="34">
        <f>IF(F41=0, "-", F39/F41)</f>
        <v>1.6103059581320451E-3</v>
      </c>
      <c r="H39" s="65">
        <v>1</v>
      </c>
      <c r="I39" s="9">
        <f>IF(H41=0, "-", H39/H41)</f>
        <v>7.8431372549019605E-4</v>
      </c>
      <c r="J39" s="8" t="str">
        <f t="shared" si="2"/>
        <v>-</v>
      </c>
      <c r="K39" s="9">
        <f t="shared" si="3"/>
        <v>1</v>
      </c>
    </row>
    <row r="40" spans="1:11" x14ac:dyDescent="0.25">
      <c r="A40" s="2"/>
      <c r="B40" s="68"/>
      <c r="C40" s="33"/>
      <c r="D40" s="68"/>
      <c r="E40" s="6"/>
      <c r="F40" s="82"/>
      <c r="G40" s="33"/>
      <c r="H40" s="68"/>
      <c r="I40" s="6"/>
      <c r="J40" s="5"/>
      <c r="K40" s="6"/>
    </row>
    <row r="41" spans="1:11" s="43" customFormat="1" ht="13" x14ac:dyDescent="0.3">
      <c r="A41" s="162" t="s">
        <v>639</v>
      </c>
      <c r="B41" s="71">
        <f>SUM(B27:B40)</f>
        <v>319</v>
      </c>
      <c r="C41" s="40">
        <f>B41/37020</f>
        <v>8.6169638033495415E-3</v>
      </c>
      <c r="D41" s="71">
        <f>SUM(D27:D40)</f>
        <v>311</v>
      </c>
      <c r="E41" s="41">
        <f>D41/32027</f>
        <v>9.7105567177693825E-3</v>
      </c>
      <c r="F41" s="77">
        <f>SUM(F27:F40)</f>
        <v>1242</v>
      </c>
      <c r="G41" s="42">
        <f>F41/177889</f>
        <v>6.9818819600987129E-3</v>
      </c>
      <c r="H41" s="71">
        <f>SUM(H27:H40)</f>
        <v>1275</v>
      </c>
      <c r="I41" s="41">
        <f>H41/169835</f>
        <v>7.5072864839402951E-3</v>
      </c>
      <c r="J41" s="37">
        <f>IF(D41=0, "-", IF((B41-D41)/D41&lt;10, (B41-D41)/D41, "&gt;999%"))</f>
        <v>2.5723472668810289E-2</v>
      </c>
      <c r="K41" s="38">
        <f>IF(H41=0, "-", IF((F41-H41)/H41&lt;10, (F41-H41)/H41, "&gt;999%"))</f>
        <v>-2.5882352941176471E-2</v>
      </c>
    </row>
    <row r="42" spans="1:11" x14ac:dyDescent="0.25">
      <c r="B42" s="83"/>
      <c r="D42" s="83"/>
      <c r="F42" s="83"/>
      <c r="H42" s="83"/>
    </row>
    <row r="43" spans="1:11" ht="13" x14ac:dyDescent="0.3">
      <c r="A43" s="163" t="s">
        <v>139</v>
      </c>
      <c r="B43" s="61" t="s">
        <v>12</v>
      </c>
      <c r="C43" s="62" t="s">
        <v>13</v>
      </c>
      <c r="D43" s="61" t="s">
        <v>12</v>
      </c>
      <c r="E43" s="63" t="s">
        <v>13</v>
      </c>
      <c r="F43" s="62" t="s">
        <v>12</v>
      </c>
      <c r="G43" s="62" t="s">
        <v>13</v>
      </c>
      <c r="H43" s="61" t="s">
        <v>12</v>
      </c>
      <c r="I43" s="63" t="s">
        <v>13</v>
      </c>
      <c r="J43" s="61"/>
      <c r="K43" s="63"/>
    </row>
    <row r="44" spans="1:11" x14ac:dyDescent="0.25">
      <c r="A44" s="7" t="s">
        <v>573</v>
      </c>
      <c r="B44" s="65">
        <v>23</v>
      </c>
      <c r="C44" s="34">
        <f>IF(B60=0, "-", B44/B60)</f>
        <v>4.3643263757115747E-2</v>
      </c>
      <c r="D44" s="65">
        <v>10</v>
      </c>
      <c r="E44" s="9">
        <f>IF(D60=0, "-", D44/D60)</f>
        <v>2.6737967914438502E-2</v>
      </c>
      <c r="F44" s="81">
        <v>103</v>
      </c>
      <c r="G44" s="34">
        <f>IF(F60=0, "-", F44/F60)</f>
        <v>5.0914483440434997E-2</v>
      </c>
      <c r="H44" s="65">
        <v>43</v>
      </c>
      <c r="I44" s="9">
        <f>IF(H60=0, "-", H44/H60)</f>
        <v>2.4913093858632676E-2</v>
      </c>
      <c r="J44" s="8">
        <f t="shared" ref="J44:J58" si="4">IF(D44=0, "-", IF((B44-D44)/D44&lt;10, (B44-D44)/D44, "&gt;999%"))</f>
        <v>1.3</v>
      </c>
      <c r="K44" s="9">
        <f t="shared" ref="K44:K58" si="5">IF(H44=0, "-", IF((F44-H44)/H44&lt;10, (F44-H44)/H44, "&gt;999%"))</f>
        <v>1.3953488372093024</v>
      </c>
    </row>
    <row r="45" spans="1:11" x14ac:dyDescent="0.25">
      <c r="A45" s="7" t="s">
        <v>574</v>
      </c>
      <c r="B45" s="65">
        <v>3</v>
      </c>
      <c r="C45" s="34">
        <f>IF(B60=0, "-", B45/B60)</f>
        <v>5.6925996204933585E-3</v>
      </c>
      <c r="D45" s="65">
        <v>2</v>
      </c>
      <c r="E45" s="9">
        <f>IF(D60=0, "-", D45/D60)</f>
        <v>5.3475935828877002E-3</v>
      </c>
      <c r="F45" s="81">
        <v>9</v>
      </c>
      <c r="G45" s="34">
        <f>IF(F60=0, "-", F45/F60)</f>
        <v>4.448838358872961E-3</v>
      </c>
      <c r="H45" s="65">
        <v>2</v>
      </c>
      <c r="I45" s="9">
        <f>IF(H60=0, "-", H45/H60)</f>
        <v>1.1587485515643105E-3</v>
      </c>
      <c r="J45" s="8">
        <f t="shared" si="4"/>
        <v>0.5</v>
      </c>
      <c r="K45" s="9">
        <f t="shared" si="5"/>
        <v>3.5</v>
      </c>
    </row>
    <row r="46" spans="1:11" x14ac:dyDescent="0.25">
      <c r="A46" s="7" t="s">
        <v>575</v>
      </c>
      <c r="B46" s="65">
        <v>17</v>
      </c>
      <c r="C46" s="34">
        <f>IF(B60=0, "-", B46/B60)</f>
        <v>3.2258064516129031E-2</v>
      </c>
      <c r="D46" s="65">
        <v>12</v>
      </c>
      <c r="E46" s="9">
        <f>IF(D60=0, "-", D46/D60)</f>
        <v>3.2085561497326207E-2</v>
      </c>
      <c r="F46" s="81">
        <v>56</v>
      </c>
      <c r="G46" s="34">
        <f>IF(F60=0, "-", F46/F60)</f>
        <v>2.768166089965398E-2</v>
      </c>
      <c r="H46" s="65">
        <v>62</v>
      </c>
      <c r="I46" s="9">
        <f>IF(H60=0, "-", H46/H60)</f>
        <v>3.5921205098493628E-2</v>
      </c>
      <c r="J46" s="8">
        <f t="shared" si="4"/>
        <v>0.41666666666666669</v>
      </c>
      <c r="K46" s="9">
        <f t="shared" si="5"/>
        <v>-9.6774193548387094E-2</v>
      </c>
    </row>
    <row r="47" spans="1:11" x14ac:dyDescent="0.25">
      <c r="A47" s="7" t="s">
        <v>576</v>
      </c>
      <c r="B47" s="65">
        <v>26</v>
      </c>
      <c r="C47" s="34">
        <f>IF(B60=0, "-", B47/B60)</f>
        <v>4.9335863377609111E-2</v>
      </c>
      <c r="D47" s="65">
        <v>22</v>
      </c>
      <c r="E47" s="9">
        <f>IF(D60=0, "-", D47/D60)</f>
        <v>5.8823529411764705E-2</v>
      </c>
      <c r="F47" s="81">
        <v>113</v>
      </c>
      <c r="G47" s="34">
        <f>IF(F60=0, "-", F47/F60)</f>
        <v>5.5857637172516066E-2</v>
      </c>
      <c r="H47" s="65">
        <v>101</v>
      </c>
      <c r="I47" s="9">
        <f>IF(H60=0, "-", H47/H60)</f>
        <v>5.8516801853997685E-2</v>
      </c>
      <c r="J47" s="8">
        <f t="shared" si="4"/>
        <v>0.18181818181818182</v>
      </c>
      <c r="K47" s="9">
        <f t="shared" si="5"/>
        <v>0.11881188118811881</v>
      </c>
    </row>
    <row r="48" spans="1:11" x14ac:dyDescent="0.25">
      <c r="A48" s="7" t="s">
        <v>577</v>
      </c>
      <c r="B48" s="65">
        <v>32</v>
      </c>
      <c r="C48" s="34">
        <f>IF(B60=0, "-", B48/B60)</f>
        <v>6.0721062618595827E-2</v>
      </c>
      <c r="D48" s="65">
        <v>27</v>
      </c>
      <c r="E48" s="9">
        <f>IF(D60=0, "-", D48/D60)</f>
        <v>7.2192513368983954E-2</v>
      </c>
      <c r="F48" s="81">
        <v>103</v>
      </c>
      <c r="G48" s="34">
        <f>IF(F60=0, "-", F48/F60)</f>
        <v>5.0914483440434997E-2</v>
      </c>
      <c r="H48" s="65">
        <v>99</v>
      </c>
      <c r="I48" s="9">
        <f>IF(H60=0, "-", H48/H60)</f>
        <v>5.7358053302433369E-2</v>
      </c>
      <c r="J48" s="8">
        <f t="shared" si="4"/>
        <v>0.18518518518518517</v>
      </c>
      <c r="K48" s="9">
        <f t="shared" si="5"/>
        <v>4.0404040404040407E-2</v>
      </c>
    </row>
    <row r="49" spans="1:11" x14ac:dyDescent="0.25">
      <c r="A49" s="7" t="s">
        <v>578</v>
      </c>
      <c r="B49" s="65">
        <v>76</v>
      </c>
      <c r="C49" s="34">
        <f>IF(B60=0, "-", B49/B60)</f>
        <v>0.1442125237191651</v>
      </c>
      <c r="D49" s="65">
        <v>48</v>
      </c>
      <c r="E49" s="9">
        <f>IF(D60=0, "-", D49/D60)</f>
        <v>0.12834224598930483</v>
      </c>
      <c r="F49" s="81">
        <v>264</v>
      </c>
      <c r="G49" s="34">
        <f>IF(F60=0, "-", F49/F60)</f>
        <v>0.13049925852694019</v>
      </c>
      <c r="H49" s="65">
        <v>260</v>
      </c>
      <c r="I49" s="9">
        <f>IF(H60=0, "-", H49/H60)</f>
        <v>0.15063731170336037</v>
      </c>
      <c r="J49" s="8">
        <f t="shared" si="4"/>
        <v>0.58333333333333337</v>
      </c>
      <c r="K49" s="9">
        <f t="shared" si="5"/>
        <v>1.5384615384615385E-2</v>
      </c>
    </row>
    <row r="50" spans="1:11" x14ac:dyDescent="0.25">
      <c r="A50" s="7" t="s">
        <v>579</v>
      </c>
      <c r="B50" s="65">
        <v>13</v>
      </c>
      <c r="C50" s="34">
        <f>IF(B60=0, "-", B50/B60)</f>
        <v>2.4667931688804556E-2</v>
      </c>
      <c r="D50" s="65">
        <v>12</v>
      </c>
      <c r="E50" s="9">
        <f>IF(D60=0, "-", D50/D60)</f>
        <v>3.2085561497326207E-2</v>
      </c>
      <c r="F50" s="81">
        <v>55</v>
      </c>
      <c r="G50" s="34">
        <f>IF(F60=0, "-", F50/F60)</f>
        <v>2.7187345526445871E-2</v>
      </c>
      <c r="H50" s="65">
        <v>73</v>
      </c>
      <c r="I50" s="9">
        <f>IF(H60=0, "-", H50/H60)</f>
        <v>4.2294322132097335E-2</v>
      </c>
      <c r="J50" s="8">
        <f t="shared" si="4"/>
        <v>8.3333333333333329E-2</v>
      </c>
      <c r="K50" s="9">
        <f t="shared" si="5"/>
        <v>-0.24657534246575341</v>
      </c>
    </row>
    <row r="51" spans="1:11" x14ac:dyDescent="0.25">
      <c r="A51" s="7" t="s">
        <v>64</v>
      </c>
      <c r="B51" s="65">
        <v>110</v>
      </c>
      <c r="C51" s="34">
        <f>IF(B60=0, "-", B51/B60)</f>
        <v>0.20872865275142316</v>
      </c>
      <c r="D51" s="65">
        <v>72</v>
      </c>
      <c r="E51" s="9">
        <f>IF(D60=0, "-", D51/D60)</f>
        <v>0.19251336898395721</v>
      </c>
      <c r="F51" s="81">
        <v>490</v>
      </c>
      <c r="G51" s="34">
        <f>IF(F60=0, "-", F51/F60)</f>
        <v>0.24221453287197231</v>
      </c>
      <c r="H51" s="65">
        <v>374</v>
      </c>
      <c r="I51" s="9">
        <f>IF(H60=0, "-", H51/H60)</f>
        <v>0.21668597914252608</v>
      </c>
      <c r="J51" s="8">
        <f t="shared" si="4"/>
        <v>0.52777777777777779</v>
      </c>
      <c r="K51" s="9">
        <f t="shared" si="5"/>
        <v>0.31016042780748665</v>
      </c>
    </row>
    <row r="52" spans="1:11" x14ac:dyDescent="0.25">
      <c r="A52" s="7" t="s">
        <v>580</v>
      </c>
      <c r="B52" s="65">
        <v>36</v>
      </c>
      <c r="C52" s="34">
        <f>IF(B60=0, "-", B52/B60)</f>
        <v>6.8311195445920306E-2</v>
      </c>
      <c r="D52" s="65">
        <v>17</v>
      </c>
      <c r="E52" s="9">
        <f>IF(D60=0, "-", D52/D60)</f>
        <v>4.5454545454545456E-2</v>
      </c>
      <c r="F52" s="81">
        <v>113</v>
      </c>
      <c r="G52" s="34">
        <f>IF(F60=0, "-", F52/F60)</f>
        <v>5.5857637172516066E-2</v>
      </c>
      <c r="H52" s="65">
        <v>87</v>
      </c>
      <c r="I52" s="9">
        <f>IF(H60=0, "-", H52/H60)</f>
        <v>5.0405561993047507E-2</v>
      </c>
      <c r="J52" s="8">
        <f t="shared" si="4"/>
        <v>1.1176470588235294</v>
      </c>
      <c r="K52" s="9">
        <f t="shared" si="5"/>
        <v>0.2988505747126437</v>
      </c>
    </row>
    <row r="53" spans="1:11" x14ac:dyDescent="0.25">
      <c r="A53" s="7" t="s">
        <v>581</v>
      </c>
      <c r="B53" s="65">
        <v>3</v>
      </c>
      <c r="C53" s="34">
        <f>IF(B60=0, "-", B53/B60)</f>
        <v>5.6925996204933585E-3</v>
      </c>
      <c r="D53" s="65">
        <v>1</v>
      </c>
      <c r="E53" s="9">
        <f>IF(D60=0, "-", D53/D60)</f>
        <v>2.6737967914438501E-3</v>
      </c>
      <c r="F53" s="81">
        <v>31</v>
      </c>
      <c r="G53" s="34">
        <f>IF(F60=0, "-", F53/F60)</f>
        <v>1.532377656945131E-2</v>
      </c>
      <c r="H53" s="65">
        <v>26</v>
      </c>
      <c r="I53" s="9">
        <f>IF(H60=0, "-", H53/H60)</f>
        <v>1.5063731170336037E-2</v>
      </c>
      <c r="J53" s="8">
        <f t="shared" si="4"/>
        <v>2</v>
      </c>
      <c r="K53" s="9">
        <f t="shared" si="5"/>
        <v>0.19230769230769232</v>
      </c>
    </row>
    <row r="54" spans="1:11" x14ac:dyDescent="0.25">
      <c r="A54" s="7" t="s">
        <v>582</v>
      </c>
      <c r="B54" s="65">
        <v>9</v>
      </c>
      <c r="C54" s="34">
        <f>IF(B60=0, "-", B54/B60)</f>
        <v>1.7077798861480076E-2</v>
      </c>
      <c r="D54" s="65">
        <v>31</v>
      </c>
      <c r="E54" s="9">
        <f>IF(D60=0, "-", D54/D60)</f>
        <v>8.2887700534759357E-2</v>
      </c>
      <c r="F54" s="81">
        <v>65</v>
      </c>
      <c r="G54" s="34">
        <f>IF(F60=0, "-", F54/F60)</f>
        <v>3.2130499258526943E-2</v>
      </c>
      <c r="H54" s="65">
        <v>102</v>
      </c>
      <c r="I54" s="9">
        <f>IF(H60=0, "-", H54/H60)</f>
        <v>5.909617612977984E-2</v>
      </c>
      <c r="J54" s="8">
        <f t="shared" si="4"/>
        <v>-0.70967741935483875</v>
      </c>
      <c r="K54" s="9">
        <f t="shared" si="5"/>
        <v>-0.36274509803921567</v>
      </c>
    </row>
    <row r="55" spans="1:11" x14ac:dyDescent="0.25">
      <c r="A55" s="7" t="s">
        <v>583</v>
      </c>
      <c r="B55" s="65">
        <v>34</v>
      </c>
      <c r="C55" s="34">
        <f>IF(B60=0, "-", B55/B60)</f>
        <v>6.4516129032258063E-2</v>
      </c>
      <c r="D55" s="65">
        <v>32</v>
      </c>
      <c r="E55" s="9">
        <f>IF(D60=0, "-", D55/D60)</f>
        <v>8.5561497326203204E-2</v>
      </c>
      <c r="F55" s="81">
        <v>125</v>
      </c>
      <c r="G55" s="34">
        <f>IF(F60=0, "-", F55/F60)</f>
        <v>6.1789421651013345E-2</v>
      </c>
      <c r="H55" s="65">
        <v>134</v>
      </c>
      <c r="I55" s="9">
        <f>IF(H60=0, "-", H55/H60)</f>
        <v>7.7636152954808801E-2</v>
      </c>
      <c r="J55" s="8">
        <f t="shared" si="4"/>
        <v>6.25E-2</v>
      </c>
      <c r="K55" s="9">
        <f t="shared" si="5"/>
        <v>-6.7164179104477612E-2</v>
      </c>
    </row>
    <row r="56" spans="1:11" x14ac:dyDescent="0.25">
      <c r="A56" s="7" t="s">
        <v>584</v>
      </c>
      <c r="B56" s="65">
        <v>34</v>
      </c>
      <c r="C56" s="34">
        <f>IF(B60=0, "-", B56/B60)</f>
        <v>6.4516129032258063E-2</v>
      </c>
      <c r="D56" s="65">
        <v>28</v>
      </c>
      <c r="E56" s="9">
        <f>IF(D60=0, "-", D56/D60)</f>
        <v>7.4866310160427801E-2</v>
      </c>
      <c r="F56" s="81">
        <v>110</v>
      </c>
      <c r="G56" s="34">
        <f>IF(F60=0, "-", F56/F60)</f>
        <v>5.4374691052891742E-2</v>
      </c>
      <c r="H56" s="65">
        <v>113</v>
      </c>
      <c r="I56" s="9">
        <f>IF(H60=0, "-", H56/H60)</f>
        <v>6.5469293163383541E-2</v>
      </c>
      <c r="J56" s="8">
        <f t="shared" si="4"/>
        <v>0.21428571428571427</v>
      </c>
      <c r="K56" s="9">
        <f t="shared" si="5"/>
        <v>-2.6548672566371681E-2</v>
      </c>
    </row>
    <row r="57" spans="1:11" x14ac:dyDescent="0.25">
      <c r="A57" s="7" t="s">
        <v>585</v>
      </c>
      <c r="B57" s="65">
        <v>105</v>
      </c>
      <c r="C57" s="34">
        <f>IF(B60=0, "-", B57/B60)</f>
        <v>0.19924098671726756</v>
      </c>
      <c r="D57" s="65">
        <v>58</v>
      </c>
      <c r="E57" s="9">
        <f>IF(D60=0, "-", D57/D60)</f>
        <v>0.15508021390374332</v>
      </c>
      <c r="F57" s="81">
        <v>352</v>
      </c>
      <c r="G57" s="34">
        <f>IF(F60=0, "-", F57/F60)</f>
        <v>0.17399901136925358</v>
      </c>
      <c r="H57" s="65">
        <v>221</v>
      </c>
      <c r="I57" s="9">
        <f>IF(H60=0, "-", H57/H60)</f>
        <v>0.12804171494785632</v>
      </c>
      <c r="J57" s="8">
        <f t="shared" si="4"/>
        <v>0.81034482758620685</v>
      </c>
      <c r="K57" s="9">
        <f t="shared" si="5"/>
        <v>0.59276018099547512</v>
      </c>
    </row>
    <row r="58" spans="1:11" x14ac:dyDescent="0.25">
      <c r="A58" s="7" t="s">
        <v>586</v>
      </c>
      <c r="B58" s="65">
        <v>6</v>
      </c>
      <c r="C58" s="34">
        <f>IF(B60=0, "-", B58/B60)</f>
        <v>1.1385199240986717E-2</v>
      </c>
      <c r="D58" s="65">
        <v>2</v>
      </c>
      <c r="E58" s="9">
        <f>IF(D60=0, "-", D58/D60)</f>
        <v>5.3475935828877002E-3</v>
      </c>
      <c r="F58" s="81">
        <v>34</v>
      </c>
      <c r="G58" s="34">
        <f>IF(F60=0, "-", F58/F60)</f>
        <v>1.680672268907563E-2</v>
      </c>
      <c r="H58" s="65">
        <v>29</v>
      </c>
      <c r="I58" s="9">
        <f>IF(H60=0, "-", H58/H60)</f>
        <v>1.6801853997682505E-2</v>
      </c>
      <c r="J58" s="8">
        <f t="shared" si="4"/>
        <v>2</v>
      </c>
      <c r="K58" s="9">
        <f t="shared" si="5"/>
        <v>0.17241379310344829</v>
      </c>
    </row>
    <row r="59" spans="1:11" x14ac:dyDescent="0.25">
      <c r="A59" s="2"/>
      <c r="B59" s="68"/>
      <c r="C59" s="33"/>
      <c r="D59" s="68"/>
      <c r="E59" s="6"/>
      <c r="F59" s="82"/>
      <c r="G59" s="33"/>
      <c r="H59" s="68"/>
      <c r="I59" s="6"/>
      <c r="J59" s="5"/>
      <c r="K59" s="6"/>
    </row>
    <row r="60" spans="1:11" s="43" customFormat="1" ht="13" x14ac:dyDescent="0.3">
      <c r="A60" s="162" t="s">
        <v>638</v>
      </c>
      <c r="B60" s="71">
        <f>SUM(B44:B59)</f>
        <v>527</v>
      </c>
      <c r="C60" s="40">
        <f>B60/37020</f>
        <v>1.4235548352242031E-2</v>
      </c>
      <c r="D60" s="71">
        <f>SUM(D44:D59)</f>
        <v>374</v>
      </c>
      <c r="E60" s="41">
        <f>D60/32027</f>
        <v>1.1677646985356106E-2</v>
      </c>
      <c r="F60" s="77">
        <f>SUM(F44:F59)</f>
        <v>2023</v>
      </c>
      <c r="G60" s="42">
        <f>F60/177889</f>
        <v>1.1372260229693797E-2</v>
      </c>
      <c r="H60" s="71">
        <f>SUM(H44:H59)</f>
        <v>1726</v>
      </c>
      <c r="I60" s="41">
        <f>H60/169835</f>
        <v>1.016280507551447E-2</v>
      </c>
      <c r="J60" s="37">
        <f>IF(D60=0, "-", IF((B60-D60)/D60&lt;10, (B60-D60)/D60, "&gt;999%"))</f>
        <v>0.40909090909090912</v>
      </c>
      <c r="K60" s="38">
        <f>IF(H60=0, "-", IF((F60-H60)/H60&lt;10, (F60-H60)/H60, "&gt;999%"))</f>
        <v>0.17207415990730013</v>
      </c>
    </row>
    <row r="61" spans="1:11" x14ac:dyDescent="0.25">
      <c r="B61" s="83"/>
      <c r="D61" s="83"/>
      <c r="F61" s="83"/>
      <c r="H61" s="83"/>
    </row>
    <row r="62" spans="1:11" ht="13" x14ac:dyDescent="0.3">
      <c r="A62" s="27" t="s">
        <v>637</v>
      </c>
      <c r="B62" s="71">
        <v>1872</v>
      </c>
      <c r="C62" s="40">
        <f>B62/37020</f>
        <v>5.0567260940032416E-2</v>
      </c>
      <c r="D62" s="71">
        <v>1588</v>
      </c>
      <c r="E62" s="41">
        <f>D62/32027</f>
        <v>4.9583164205201861E-2</v>
      </c>
      <c r="F62" s="77">
        <v>7791</v>
      </c>
      <c r="G62" s="42">
        <f>F62/177889</f>
        <v>4.3796974517817291E-2</v>
      </c>
      <c r="H62" s="71">
        <v>6993</v>
      </c>
      <c r="I62" s="41">
        <f>H62/169835</f>
        <v>4.1175258338976062E-2</v>
      </c>
      <c r="J62" s="37">
        <f>IF(D62=0, "-", IF((B62-D62)/D62&lt;10, (B62-D62)/D62, "&gt;999%"))</f>
        <v>0.17884130982367757</v>
      </c>
      <c r="K62" s="38">
        <f>IF(H62=0, "-", IF((F62-H62)/H62&lt;10, (F62-H62)/H62, "&gt;999%"))</f>
        <v>0.11411411411411411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4"/>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644</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43</v>
      </c>
      <c r="B7" s="65">
        <v>24</v>
      </c>
      <c r="C7" s="39">
        <f>IF(B34=0, "-", B7/B34)</f>
        <v>1.282051282051282E-2</v>
      </c>
      <c r="D7" s="65">
        <v>11</v>
      </c>
      <c r="E7" s="21">
        <f>IF(D34=0, "-", D7/D34)</f>
        <v>6.9269521410579345E-3</v>
      </c>
      <c r="F7" s="81">
        <v>105</v>
      </c>
      <c r="G7" s="39">
        <f>IF(F34=0, "-", F7/F34)</f>
        <v>1.3477088948787063E-2</v>
      </c>
      <c r="H7" s="65">
        <v>46</v>
      </c>
      <c r="I7" s="21">
        <f>IF(H34=0, "-", H7/H34)</f>
        <v>6.5780065780065783E-3</v>
      </c>
      <c r="J7" s="20">
        <f t="shared" ref="J7:J32" si="0">IF(D7=0, "-", IF((B7-D7)/D7&lt;10, (B7-D7)/D7, "&gt;999%"))</f>
        <v>1.1818181818181819</v>
      </c>
      <c r="K7" s="21">
        <f t="shared" ref="K7:K32" si="1">IF(H7=0, "-", IF((F7-H7)/H7&lt;10, (F7-H7)/H7, "&gt;999%"))</f>
        <v>1.2826086956521738</v>
      </c>
    </row>
    <row r="8" spans="1:11" x14ac:dyDescent="0.25">
      <c r="A8" s="7" t="s">
        <v>44</v>
      </c>
      <c r="B8" s="65">
        <v>3</v>
      </c>
      <c r="C8" s="39">
        <f>IF(B34=0, "-", B8/B34)</f>
        <v>1.6025641025641025E-3</v>
      </c>
      <c r="D8" s="65">
        <v>2</v>
      </c>
      <c r="E8" s="21">
        <f>IF(D34=0, "-", D8/D34)</f>
        <v>1.2594458438287153E-3</v>
      </c>
      <c r="F8" s="81">
        <v>9</v>
      </c>
      <c r="G8" s="39">
        <f>IF(F34=0, "-", F8/F34)</f>
        <v>1.1551790527531767E-3</v>
      </c>
      <c r="H8" s="65">
        <v>2</v>
      </c>
      <c r="I8" s="21">
        <f>IF(H34=0, "-", H8/H34)</f>
        <v>2.8600028600028602E-4</v>
      </c>
      <c r="J8" s="20">
        <f t="shared" si="0"/>
        <v>0.5</v>
      </c>
      <c r="K8" s="21">
        <f t="shared" si="1"/>
        <v>3.5</v>
      </c>
    </row>
    <row r="9" spans="1:11" x14ac:dyDescent="0.25">
      <c r="A9" s="7" t="s">
        <v>47</v>
      </c>
      <c r="B9" s="65">
        <v>27</v>
      </c>
      <c r="C9" s="39">
        <f>IF(B34=0, "-", B9/B34)</f>
        <v>1.4423076923076924E-2</v>
      </c>
      <c r="D9" s="65">
        <v>21</v>
      </c>
      <c r="E9" s="21">
        <f>IF(D34=0, "-", D9/D34)</f>
        <v>1.3224181360201511E-2</v>
      </c>
      <c r="F9" s="81">
        <v>189</v>
      </c>
      <c r="G9" s="39">
        <f>IF(F34=0, "-", F9/F34)</f>
        <v>2.4258760107816711E-2</v>
      </c>
      <c r="H9" s="65">
        <v>129</v>
      </c>
      <c r="I9" s="21">
        <f>IF(H34=0, "-", H9/H34)</f>
        <v>1.8447018447018446E-2</v>
      </c>
      <c r="J9" s="20">
        <f t="shared" si="0"/>
        <v>0.2857142857142857</v>
      </c>
      <c r="K9" s="21">
        <f t="shared" si="1"/>
        <v>0.46511627906976744</v>
      </c>
    </row>
    <row r="10" spans="1:11" x14ac:dyDescent="0.25">
      <c r="A10" s="7" t="s">
        <v>48</v>
      </c>
      <c r="B10" s="65">
        <v>7</v>
      </c>
      <c r="C10" s="39">
        <f>IF(B34=0, "-", B10/B34)</f>
        <v>3.7393162393162395E-3</v>
      </c>
      <c r="D10" s="65">
        <v>11</v>
      </c>
      <c r="E10" s="21">
        <f>IF(D34=0, "-", D10/D34)</f>
        <v>6.9269521410579345E-3</v>
      </c>
      <c r="F10" s="81">
        <v>27</v>
      </c>
      <c r="G10" s="39">
        <f>IF(F34=0, "-", F10/F34)</f>
        <v>3.4655371582595304E-3</v>
      </c>
      <c r="H10" s="65">
        <v>83</v>
      </c>
      <c r="I10" s="21">
        <f>IF(H34=0, "-", H10/H34)</f>
        <v>1.1869011869011868E-2</v>
      </c>
      <c r="J10" s="20">
        <f t="shared" si="0"/>
        <v>-0.36363636363636365</v>
      </c>
      <c r="K10" s="21">
        <f t="shared" si="1"/>
        <v>-0.67469879518072284</v>
      </c>
    </row>
    <row r="11" spans="1:11" x14ac:dyDescent="0.25">
      <c r="A11" s="7" t="s">
        <v>49</v>
      </c>
      <c r="B11" s="65">
        <v>15</v>
      </c>
      <c r="C11" s="39">
        <f>IF(B34=0, "-", B11/B34)</f>
        <v>8.0128205128205121E-3</v>
      </c>
      <c r="D11" s="65">
        <v>0</v>
      </c>
      <c r="E11" s="21">
        <f>IF(D34=0, "-", D11/D34)</f>
        <v>0</v>
      </c>
      <c r="F11" s="81">
        <v>15</v>
      </c>
      <c r="G11" s="39">
        <f>IF(F34=0, "-", F11/F34)</f>
        <v>1.9252984212552945E-3</v>
      </c>
      <c r="H11" s="65">
        <v>0</v>
      </c>
      <c r="I11" s="21">
        <f>IF(H34=0, "-", H11/H34)</f>
        <v>0</v>
      </c>
      <c r="J11" s="20" t="str">
        <f t="shared" si="0"/>
        <v>-</v>
      </c>
      <c r="K11" s="21" t="str">
        <f t="shared" si="1"/>
        <v>-</v>
      </c>
    </row>
    <row r="12" spans="1:11" x14ac:dyDescent="0.25">
      <c r="A12" s="7" t="s">
        <v>50</v>
      </c>
      <c r="B12" s="65">
        <v>17</v>
      </c>
      <c r="C12" s="39">
        <f>IF(B34=0, "-", B12/B34)</f>
        <v>9.0811965811965819E-3</v>
      </c>
      <c r="D12" s="65">
        <v>12</v>
      </c>
      <c r="E12" s="21">
        <f>IF(D34=0, "-", D12/D34)</f>
        <v>7.556675062972292E-3</v>
      </c>
      <c r="F12" s="81">
        <v>56</v>
      </c>
      <c r="G12" s="39">
        <f>IF(F34=0, "-", F12/F34)</f>
        <v>7.1877807726864335E-3</v>
      </c>
      <c r="H12" s="65">
        <v>62</v>
      </c>
      <c r="I12" s="21">
        <f>IF(H34=0, "-", H12/H34)</f>
        <v>8.8660088660088652E-3</v>
      </c>
      <c r="J12" s="20">
        <f t="shared" si="0"/>
        <v>0.41666666666666669</v>
      </c>
      <c r="K12" s="21">
        <f t="shared" si="1"/>
        <v>-9.6774193548387094E-2</v>
      </c>
    </row>
    <row r="13" spans="1:11" x14ac:dyDescent="0.25">
      <c r="A13" s="7" t="s">
        <v>51</v>
      </c>
      <c r="B13" s="65">
        <v>204</v>
      </c>
      <c r="C13" s="39">
        <f>IF(B34=0, "-", B13/B34)</f>
        <v>0.10897435897435898</v>
      </c>
      <c r="D13" s="65">
        <v>120</v>
      </c>
      <c r="E13" s="21">
        <f>IF(D34=0, "-", D13/D34)</f>
        <v>7.5566750629722929E-2</v>
      </c>
      <c r="F13" s="81">
        <v>911</v>
      </c>
      <c r="G13" s="39">
        <f>IF(F34=0, "-", F13/F34)</f>
        <v>0.11692979078423822</v>
      </c>
      <c r="H13" s="65">
        <v>743</v>
      </c>
      <c r="I13" s="21">
        <f>IF(H34=0, "-", H13/H34)</f>
        <v>0.10624910624910625</v>
      </c>
      <c r="J13" s="20">
        <f t="shared" si="0"/>
        <v>0.7</v>
      </c>
      <c r="K13" s="21">
        <f t="shared" si="1"/>
        <v>0.22611036339165544</v>
      </c>
    </row>
    <row r="14" spans="1:11" x14ac:dyDescent="0.25">
      <c r="A14" s="7" t="s">
        <v>54</v>
      </c>
      <c r="B14" s="65">
        <v>365</v>
      </c>
      <c r="C14" s="39">
        <f>IF(B34=0, "-", B14/B34)</f>
        <v>0.19497863247863248</v>
      </c>
      <c r="D14" s="65">
        <v>280</v>
      </c>
      <c r="E14" s="21">
        <f>IF(D34=0, "-", D14/D34)</f>
        <v>0.17632241813602015</v>
      </c>
      <c r="F14" s="81">
        <v>1280</v>
      </c>
      <c r="G14" s="39">
        <f>IF(F34=0, "-", F14/F34)</f>
        <v>0.16429213194711847</v>
      </c>
      <c r="H14" s="65">
        <v>1356</v>
      </c>
      <c r="I14" s="21">
        <f>IF(H34=0, "-", H14/H34)</f>
        <v>0.19390819390819392</v>
      </c>
      <c r="J14" s="20">
        <f t="shared" si="0"/>
        <v>0.30357142857142855</v>
      </c>
      <c r="K14" s="21">
        <f t="shared" si="1"/>
        <v>-5.6047197640117993E-2</v>
      </c>
    </row>
    <row r="15" spans="1:11" x14ac:dyDescent="0.25">
      <c r="A15" s="7" t="s">
        <v>56</v>
      </c>
      <c r="B15" s="65">
        <v>0</v>
      </c>
      <c r="C15" s="39">
        <f>IF(B34=0, "-", B15/B34)</f>
        <v>0</v>
      </c>
      <c r="D15" s="65">
        <v>0</v>
      </c>
      <c r="E15" s="21">
        <f>IF(D34=0, "-", D15/D34)</f>
        <v>0</v>
      </c>
      <c r="F15" s="81">
        <v>1</v>
      </c>
      <c r="G15" s="39">
        <f>IF(F34=0, "-", F15/F34)</f>
        <v>1.2835322808368629E-4</v>
      </c>
      <c r="H15" s="65">
        <v>0</v>
      </c>
      <c r="I15" s="21">
        <f>IF(H34=0, "-", H15/H34)</f>
        <v>0</v>
      </c>
      <c r="J15" s="20" t="str">
        <f t="shared" si="0"/>
        <v>-</v>
      </c>
      <c r="K15" s="21" t="str">
        <f t="shared" si="1"/>
        <v>-</v>
      </c>
    </row>
    <row r="16" spans="1:11" x14ac:dyDescent="0.25">
      <c r="A16" s="7" t="s">
        <v>57</v>
      </c>
      <c r="B16" s="65">
        <v>14</v>
      </c>
      <c r="C16" s="39">
        <f>IF(B34=0, "-", B16/B34)</f>
        <v>7.478632478632479E-3</v>
      </c>
      <c r="D16" s="65">
        <v>7</v>
      </c>
      <c r="E16" s="21">
        <f>IF(D34=0, "-", D16/D34)</f>
        <v>4.4080604534005039E-3</v>
      </c>
      <c r="F16" s="81">
        <v>54</v>
      </c>
      <c r="G16" s="39">
        <f>IF(F34=0, "-", F16/F34)</f>
        <v>6.9310743165190607E-3</v>
      </c>
      <c r="H16" s="65">
        <v>40</v>
      </c>
      <c r="I16" s="21">
        <f>IF(H34=0, "-", H16/H34)</f>
        <v>5.7200057200057202E-3</v>
      </c>
      <c r="J16" s="20">
        <f t="shared" si="0"/>
        <v>1</v>
      </c>
      <c r="K16" s="21">
        <f t="shared" si="1"/>
        <v>0.35</v>
      </c>
    </row>
    <row r="17" spans="1:11" x14ac:dyDescent="0.25">
      <c r="A17" s="7" t="s">
        <v>58</v>
      </c>
      <c r="B17" s="65">
        <v>424</v>
      </c>
      <c r="C17" s="39">
        <f>IF(B34=0, "-", B17/B34)</f>
        <v>0.2264957264957265</v>
      </c>
      <c r="D17" s="65">
        <v>519</v>
      </c>
      <c r="E17" s="21">
        <f>IF(D34=0, "-", D17/D34)</f>
        <v>0.32682619647355166</v>
      </c>
      <c r="F17" s="81">
        <v>1966</v>
      </c>
      <c r="G17" s="39">
        <f>IF(F34=0, "-", F17/F34)</f>
        <v>0.25234244641252729</v>
      </c>
      <c r="H17" s="65">
        <v>1929</v>
      </c>
      <c r="I17" s="21">
        <f>IF(H34=0, "-", H17/H34)</f>
        <v>0.27584727584727586</v>
      </c>
      <c r="J17" s="20">
        <f t="shared" si="0"/>
        <v>-0.18304431599229287</v>
      </c>
      <c r="K17" s="21">
        <f t="shared" si="1"/>
        <v>1.9180922757905651E-2</v>
      </c>
    </row>
    <row r="18" spans="1:11" x14ac:dyDescent="0.25">
      <c r="A18" s="7" t="s">
        <v>61</v>
      </c>
      <c r="B18" s="65">
        <v>95</v>
      </c>
      <c r="C18" s="39">
        <f>IF(B34=0, "-", B18/B34)</f>
        <v>5.0747863247863248E-2</v>
      </c>
      <c r="D18" s="65">
        <v>85</v>
      </c>
      <c r="E18" s="21">
        <f>IF(D34=0, "-", D18/D34)</f>
        <v>5.35264483627204E-2</v>
      </c>
      <c r="F18" s="81">
        <v>384</v>
      </c>
      <c r="G18" s="39">
        <f>IF(F34=0, "-", F18/F34)</f>
        <v>4.928763958413554E-2</v>
      </c>
      <c r="H18" s="65">
        <v>283</v>
      </c>
      <c r="I18" s="21">
        <f>IF(H34=0, "-", H18/H34)</f>
        <v>4.0469040469040471E-2</v>
      </c>
      <c r="J18" s="20">
        <f t="shared" si="0"/>
        <v>0.11764705882352941</v>
      </c>
      <c r="K18" s="21">
        <f t="shared" si="1"/>
        <v>0.35689045936395758</v>
      </c>
    </row>
    <row r="19" spans="1:11" x14ac:dyDescent="0.25">
      <c r="A19" s="7" t="s">
        <v>64</v>
      </c>
      <c r="B19" s="65">
        <v>110</v>
      </c>
      <c r="C19" s="39">
        <f>IF(B34=0, "-", B19/B34)</f>
        <v>5.876068376068376E-2</v>
      </c>
      <c r="D19" s="65">
        <v>72</v>
      </c>
      <c r="E19" s="21">
        <f>IF(D34=0, "-", D19/D34)</f>
        <v>4.534005037783375E-2</v>
      </c>
      <c r="F19" s="81">
        <v>490</v>
      </c>
      <c r="G19" s="39">
        <f>IF(F34=0, "-", F19/F34)</f>
        <v>6.2893081761006289E-2</v>
      </c>
      <c r="H19" s="65">
        <v>374</v>
      </c>
      <c r="I19" s="21">
        <f>IF(H34=0, "-", H19/H34)</f>
        <v>5.3482053482053482E-2</v>
      </c>
      <c r="J19" s="20">
        <f t="shared" si="0"/>
        <v>0.52777777777777779</v>
      </c>
      <c r="K19" s="21">
        <f t="shared" si="1"/>
        <v>0.31016042780748665</v>
      </c>
    </row>
    <row r="20" spans="1:11" x14ac:dyDescent="0.25">
      <c r="A20" s="7" t="s">
        <v>68</v>
      </c>
      <c r="B20" s="65">
        <v>171</v>
      </c>
      <c r="C20" s="39">
        <f>IF(B34=0, "-", B20/B34)</f>
        <v>9.1346153846153841E-2</v>
      </c>
      <c r="D20" s="65">
        <v>71</v>
      </c>
      <c r="E20" s="21">
        <f>IF(D34=0, "-", D20/D34)</f>
        <v>4.4710327455919394E-2</v>
      </c>
      <c r="F20" s="81">
        <v>652</v>
      </c>
      <c r="G20" s="39">
        <f>IF(F34=0, "-", F20/F34)</f>
        <v>8.3686304710563472E-2</v>
      </c>
      <c r="H20" s="65">
        <v>575</v>
      </c>
      <c r="I20" s="21">
        <f>IF(H34=0, "-", H20/H34)</f>
        <v>8.2225082225082222E-2</v>
      </c>
      <c r="J20" s="20">
        <f t="shared" si="0"/>
        <v>1.408450704225352</v>
      </c>
      <c r="K20" s="21">
        <f t="shared" si="1"/>
        <v>0.13391304347826086</v>
      </c>
    </row>
    <row r="21" spans="1:11" x14ac:dyDescent="0.25">
      <c r="A21" s="7" t="s">
        <v>71</v>
      </c>
      <c r="B21" s="65">
        <v>36</v>
      </c>
      <c r="C21" s="39">
        <f>IF(B34=0, "-", B21/B34)</f>
        <v>1.9230769230769232E-2</v>
      </c>
      <c r="D21" s="65">
        <v>17</v>
      </c>
      <c r="E21" s="21">
        <f>IF(D34=0, "-", D21/D34)</f>
        <v>1.0705289672544081E-2</v>
      </c>
      <c r="F21" s="81">
        <v>113</v>
      </c>
      <c r="G21" s="39">
        <f>IF(F34=0, "-", F21/F34)</f>
        <v>1.4503914773456552E-2</v>
      </c>
      <c r="H21" s="65">
        <v>87</v>
      </c>
      <c r="I21" s="21">
        <f>IF(H34=0, "-", H21/H34)</f>
        <v>1.2441012441012441E-2</v>
      </c>
      <c r="J21" s="20">
        <f t="shared" si="0"/>
        <v>1.1176470588235294</v>
      </c>
      <c r="K21" s="21">
        <f t="shared" si="1"/>
        <v>0.2988505747126437</v>
      </c>
    </row>
    <row r="22" spans="1:11" x14ac:dyDescent="0.25">
      <c r="A22" s="7" t="s">
        <v>72</v>
      </c>
      <c r="B22" s="65">
        <v>4</v>
      </c>
      <c r="C22" s="39">
        <f>IF(B34=0, "-", B22/B34)</f>
        <v>2.136752136752137E-3</v>
      </c>
      <c r="D22" s="65">
        <v>6</v>
      </c>
      <c r="E22" s="21">
        <f>IF(D34=0, "-", D22/D34)</f>
        <v>3.778337531486146E-3</v>
      </c>
      <c r="F22" s="81">
        <v>32</v>
      </c>
      <c r="G22" s="39">
        <f>IF(F34=0, "-", F22/F34)</f>
        <v>4.1073032986779614E-3</v>
      </c>
      <c r="H22" s="65">
        <v>32</v>
      </c>
      <c r="I22" s="21">
        <f>IF(H34=0, "-", H22/H34)</f>
        <v>4.5760045760045763E-3</v>
      </c>
      <c r="J22" s="20">
        <f t="shared" si="0"/>
        <v>-0.33333333333333331</v>
      </c>
      <c r="K22" s="21">
        <f t="shared" si="1"/>
        <v>0</v>
      </c>
    </row>
    <row r="23" spans="1:11" x14ac:dyDescent="0.25">
      <c r="A23" s="7" t="s">
        <v>77</v>
      </c>
      <c r="B23" s="65">
        <v>9</v>
      </c>
      <c r="C23" s="39">
        <f>IF(B34=0, "-", B23/B34)</f>
        <v>4.807692307692308E-3</v>
      </c>
      <c r="D23" s="65">
        <v>34</v>
      </c>
      <c r="E23" s="21">
        <f>IF(D34=0, "-", D23/D34)</f>
        <v>2.1410579345088162E-2</v>
      </c>
      <c r="F23" s="81">
        <v>69</v>
      </c>
      <c r="G23" s="39">
        <f>IF(F34=0, "-", F23/F34)</f>
        <v>8.856372737774355E-3</v>
      </c>
      <c r="H23" s="65">
        <v>117</v>
      </c>
      <c r="I23" s="21">
        <f>IF(H34=0, "-", H23/H34)</f>
        <v>1.6731016731016731E-2</v>
      </c>
      <c r="J23" s="20">
        <f t="shared" si="0"/>
        <v>-0.73529411764705888</v>
      </c>
      <c r="K23" s="21">
        <f t="shared" si="1"/>
        <v>-0.41025641025641024</v>
      </c>
    </row>
    <row r="24" spans="1:11" x14ac:dyDescent="0.25">
      <c r="A24" s="7" t="s">
        <v>78</v>
      </c>
      <c r="B24" s="65">
        <v>81</v>
      </c>
      <c r="C24" s="39">
        <f>IF(B34=0, "-", B24/B34)</f>
        <v>4.3269230769230768E-2</v>
      </c>
      <c r="D24" s="65">
        <v>55</v>
      </c>
      <c r="E24" s="21">
        <f>IF(D34=0, "-", D24/D34)</f>
        <v>3.4634760705289674E-2</v>
      </c>
      <c r="F24" s="81">
        <v>443</v>
      </c>
      <c r="G24" s="39">
        <f>IF(F34=0, "-", F24/F34)</f>
        <v>5.6860480041073032E-2</v>
      </c>
      <c r="H24" s="65">
        <v>231</v>
      </c>
      <c r="I24" s="21">
        <f>IF(H34=0, "-", H24/H34)</f>
        <v>3.3033033033033031E-2</v>
      </c>
      <c r="J24" s="20">
        <f t="shared" si="0"/>
        <v>0.47272727272727272</v>
      </c>
      <c r="K24" s="21">
        <f t="shared" si="1"/>
        <v>0.91774891774891776</v>
      </c>
    </row>
    <row r="25" spans="1:11" x14ac:dyDescent="0.25">
      <c r="A25" s="7" t="s">
        <v>83</v>
      </c>
      <c r="B25" s="65">
        <v>3</v>
      </c>
      <c r="C25" s="39">
        <f>IF(B34=0, "-", B25/B34)</f>
        <v>1.6025641025641025E-3</v>
      </c>
      <c r="D25" s="65">
        <v>0</v>
      </c>
      <c r="E25" s="21">
        <f>IF(D34=0, "-", D25/D34)</f>
        <v>0</v>
      </c>
      <c r="F25" s="81">
        <v>9</v>
      </c>
      <c r="G25" s="39">
        <f>IF(F34=0, "-", F25/F34)</f>
        <v>1.1551790527531767E-3</v>
      </c>
      <c r="H25" s="65">
        <v>6</v>
      </c>
      <c r="I25" s="21">
        <f>IF(H34=0, "-", H25/H34)</f>
        <v>8.5800085800085801E-4</v>
      </c>
      <c r="J25" s="20" t="str">
        <f t="shared" si="0"/>
        <v>-</v>
      </c>
      <c r="K25" s="21">
        <f t="shared" si="1"/>
        <v>0.5</v>
      </c>
    </row>
    <row r="26" spans="1:11" x14ac:dyDescent="0.25">
      <c r="A26" s="7" t="s">
        <v>87</v>
      </c>
      <c r="B26" s="65">
        <v>40</v>
      </c>
      <c r="C26" s="39">
        <f>IF(B34=0, "-", B26/B34)</f>
        <v>2.1367521367521368E-2</v>
      </c>
      <c r="D26" s="65">
        <v>102</v>
      </c>
      <c r="E26" s="21">
        <f>IF(D34=0, "-", D26/D34)</f>
        <v>6.4231738035264482E-2</v>
      </c>
      <c r="F26" s="81">
        <v>115</v>
      </c>
      <c r="G26" s="39">
        <f>IF(F34=0, "-", F26/F34)</f>
        <v>1.4760621229623926E-2</v>
      </c>
      <c r="H26" s="65">
        <v>248</v>
      </c>
      <c r="I26" s="21">
        <f>IF(H34=0, "-", H26/H34)</f>
        <v>3.5464035464035461E-2</v>
      </c>
      <c r="J26" s="20">
        <f t="shared" si="0"/>
        <v>-0.60784313725490191</v>
      </c>
      <c r="K26" s="21">
        <f t="shared" si="1"/>
        <v>-0.53629032258064513</v>
      </c>
    </row>
    <row r="27" spans="1:11" x14ac:dyDescent="0.25">
      <c r="A27" s="7" t="s">
        <v>89</v>
      </c>
      <c r="B27" s="65">
        <v>34</v>
      </c>
      <c r="C27" s="39">
        <f>IF(B34=0, "-", B27/B34)</f>
        <v>1.8162393162393164E-2</v>
      </c>
      <c r="D27" s="65">
        <v>32</v>
      </c>
      <c r="E27" s="21">
        <f>IF(D34=0, "-", D27/D34)</f>
        <v>2.0151133501259445E-2</v>
      </c>
      <c r="F27" s="81">
        <v>125</v>
      </c>
      <c r="G27" s="39">
        <f>IF(F34=0, "-", F27/F34)</f>
        <v>1.6044153510460787E-2</v>
      </c>
      <c r="H27" s="65">
        <v>134</v>
      </c>
      <c r="I27" s="21">
        <f>IF(H34=0, "-", H27/H34)</f>
        <v>1.9162019162019161E-2</v>
      </c>
      <c r="J27" s="20">
        <f t="shared" si="0"/>
        <v>6.25E-2</v>
      </c>
      <c r="K27" s="21">
        <f t="shared" si="1"/>
        <v>-6.7164179104477612E-2</v>
      </c>
    </row>
    <row r="28" spans="1:11" x14ac:dyDescent="0.25">
      <c r="A28" s="7" t="s">
        <v>90</v>
      </c>
      <c r="B28" s="65">
        <v>0</v>
      </c>
      <c r="C28" s="39">
        <f>IF(B34=0, "-", B28/B34)</f>
        <v>0</v>
      </c>
      <c r="D28" s="65">
        <v>0</v>
      </c>
      <c r="E28" s="21">
        <f>IF(D34=0, "-", D28/D34)</f>
        <v>0</v>
      </c>
      <c r="F28" s="81">
        <v>1</v>
      </c>
      <c r="G28" s="39">
        <f>IF(F34=0, "-", F28/F34)</f>
        <v>1.2835322808368629E-4</v>
      </c>
      <c r="H28" s="65">
        <v>1</v>
      </c>
      <c r="I28" s="21">
        <f>IF(H34=0, "-", H28/H34)</f>
        <v>1.4300014300014301E-4</v>
      </c>
      <c r="J28" s="20" t="str">
        <f t="shared" si="0"/>
        <v>-</v>
      </c>
      <c r="K28" s="21">
        <f t="shared" si="1"/>
        <v>0</v>
      </c>
    </row>
    <row r="29" spans="1:11" x14ac:dyDescent="0.25">
      <c r="A29" s="7" t="s">
        <v>97</v>
      </c>
      <c r="B29" s="65">
        <v>37</v>
      </c>
      <c r="C29" s="39">
        <f>IF(B34=0, "-", B29/B34)</f>
        <v>1.9764957264957264E-2</v>
      </c>
      <c r="D29" s="65">
        <v>37</v>
      </c>
      <c r="E29" s="21">
        <f>IF(D34=0, "-", D29/D34)</f>
        <v>2.3299748110831235E-2</v>
      </c>
      <c r="F29" s="81">
        <v>128</v>
      </c>
      <c r="G29" s="39">
        <f>IF(F34=0, "-", F29/F34)</f>
        <v>1.6429213194711845E-2</v>
      </c>
      <c r="H29" s="65">
        <v>132</v>
      </c>
      <c r="I29" s="21">
        <f>IF(H34=0, "-", H29/H34)</f>
        <v>1.8876018876018877E-2</v>
      </c>
      <c r="J29" s="20">
        <f t="shared" si="0"/>
        <v>0</v>
      </c>
      <c r="K29" s="21">
        <f t="shared" si="1"/>
        <v>-3.0303030303030304E-2</v>
      </c>
    </row>
    <row r="30" spans="1:11" x14ac:dyDescent="0.25">
      <c r="A30" s="7" t="s">
        <v>98</v>
      </c>
      <c r="B30" s="65">
        <v>41</v>
      </c>
      <c r="C30" s="39">
        <f>IF(B34=0, "-", B30/B34)</f>
        <v>2.19017094017094E-2</v>
      </c>
      <c r="D30" s="65">
        <v>34</v>
      </c>
      <c r="E30" s="21">
        <f>IF(D34=0, "-", D30/D34)</f>
        <v>2.1410579345088162E-2</v>
      </c>
      <c r="F30" s="81">
        <v>229</v>
      </c>
      <c r="G30" s="39">
        <f>IF(F34=0, "-", F30/F34)</f>
        <v>2.9392889231164163E-2</v>
      </c>
      <c r="H30" s="65">
        <v>132</v>
      </c>
      <c r="I30" s="21">
        <f>IF(H34=0, "-", H30/H34)</f>
        <v>1.8876018876018877E-2</v>
      </c>
      <c r="J30" s="20">
        <f t="shared" si="0"/>
        <v>0.20588235294117646</v>
      </c>
      <c r="K30" s="21">
        <f t="shared" si="1"/>
        <v>0.73484848484848486</v>
      </c>
    </row>
    <row r="31" spans="1:11" x14ac:dyDescent="0.25">
      <c r="A31" s="7" t="s">
        <v>100</v>
      </c>
      <c r="B31" s="65">
        <v>105</v>
      </c>
      <c r="C31" s="39">
        <f>IF(B34=0, "-", B31/B34)</f>
        <v>5.6089743589743592E-2</v>
      </c>
      <c r="D31" s="65">
        <v>58</v>
      </c>
      <c r="E31" s="21">
        <f>IF(D34=0, "-", D31/D34)</f>
        <v>3.6523929471032744E-2</v>
      </c>
      <c r="F31" s="81">
        <v>354</v>
      </c>
      <c r="G31" s="39">
        <f>IF(F34=0, "-", F31/F34)</f>
        <v>4.5437042741624953E-2</v>
      </c>
      <c r="H31" s="65">
        <v>222</v>
      </c>
      <c r="I31" s="21">
        <f>IF(H34=0, "-", H31/H34)</f>
        <v>3.1746031746031744E-2</v>
      </c>
      <c r="J31" s="20">
        <f t="shared" si="0"/>
        <v>0.81034482758620685</v>
      </c>
      <c r="K31" s="21">
        <f t="shared" si="1"/>
        <v>0.59459459459459463</v>
      </c>
    </row>
    <row r="32" spans="1:11" x14ac:dyDescent="0.25">
      <c r="A32" s="7" t="s">
        <v>101</v>
      </c>
      <c r="B32" s="65">
        <v>6</v>
      </c>
      <c r="C32" s="39">
        <f>IF(B34=0, "-", B32/B34)</f>
        <v>3.205128205128205E-3</v>
      </c>
      <c r="D32" s="65">
        <v>2</v>
      </c>
      <c r="E32" s="21">
        <f>IF(D34=0, "-", D32/D34)</f>
        <v>1.2594458438287153E-3</v>
      </c>
      <c r="F32" s="81">
        <v>34</v>
      </c>
      <c r="G32" s="39">
        <f>IF(F34=0, "-", F32/F34)</f>
        <v>4.3640097548453341E-3</v>
      </c>
      <c r="H32" s="65">
        <v>29</v>
      </c>
      <c r="I32" s="21">
        <f>IF(H34=0, "-", H32/H34)</f>
        <v>4.1470041470041468E-3</v>
      </c>
      <c r="J32" s="20">
        <f t="shared" si="0"/>
        <v>2</v>
      </c>
      <c r="K32" s="21">
        <f t="shared" si="1"/>
        <v>0.17241379310344829</v>
      </c>
    </row>
    <row r="33" spans="1:11" x14ac:dyDescent="0.25">
      <c r="A33" s="2"/>
      <c r="B33" s="68"/>
      <c r="C33" s="33"/>
      <c r="D33" s="68"/>
      <c r="E33" s="6"/>
      <c r="F33" s="82"/>
      <c r="G33" s="33"/>
      <c r="H33" s="68"/>
      <c r="I33" s="6"/>
      <c r="J33" s="5"/>
      <c r="K33" s="6"/>
    </row>
    <row r="34" spans="1:11" s="43" customFormat="1" ht="13" x14ac:dyDescent="0.3">
      <c r="A34" s="162" t="s">
        <v>637</v>
      </c>
      <c r="B34" s="71">
        <f>SUM(B7:B33)</f>
        <v>1872</v>
      </c>
      <c r="C34" s="40">
        <v>1</v>
      </c>
      <c r="D34" s="71">
        <f>SUM(D7:D33)</f>
        <v>1588</v>
      </c>
      <c r="E34" s="41">
        <v>1</v>
      </c>
      <c r="F34" s="77">
        <f>SUM(F7:F33)</f>
        <v>7791</v>
      </c>
      <c r="G34" s="42">
        <v>1</v>
      </c>
      <c r="H34" s="71">
        <f>SUM(H7:H33)</f>
        <v>6993</v>
      </c>
      <c r="I34" s="41">
        <v>1</v>
      </c>
      <c r="J34" s="37">
        <f>IF(D34=0, "-", (B34-D34)/D34)</f>
        <v>0.17884130982367757</v>
      </c>
      <c r="K34" s="38">
        <f>IF(H34=0, "-", (F34-H34)/H34)</f>
        <v>0.11411411411411411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06"/>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249</v>
      </c>
      <c r="B8" s="143">
        <v>5</v>
      </c>
      <c r="C8" s="144">
        <v>8</v>
      </c>
      <c r="D8" s="143">
        <v>20</v>
      </c>
      <c r="E8" s="144">
        <v>37</v>
      </c>
      <c r="F8" s="145"/>
      <c r="G8" s="143">
        <f>B8-C8</f>
        <v>-3</v>
      </c>
      <c r="H8" s="144">
        <f>D8-E8</f>
        <v>-17</v>
      </c>
      <c r="I8" s="151">
        <f>IF(C8=0, "-", IF(G8/C8&lt;10, G8/C8, "&gt;999%"))</f>
        <v>-0.375</v>
      </c>
      <c r="J8" s="152">
        <f>IF(E8=0, "-", IF(H8/E8&lt;10, H8/E8, "&gt;999%"))</f>
        <v>-0.45945945945945948</v>
      </c>
    </row>
    <row r="9" spans="1:10" x14ac:dyDescent="0.25">
      <c r="A9" s="158" t="s">
        <v>419</v>
      </c>
      <c r="B9" s="65">
        <v>2</v>
      </c>
      <c r="C9" s="66">
        <v>6</v>
      </c>
      <c r="D9" s="65">
        <v>11</v>
      </c>
      <c r="E9" s="66">
        <v>38</v>
      </c>
      <c r="F9" s="67"/>
      <c r="G9" s="65">
        <f>B9-C9</f>
        <v>-4</v>
      </c>
      <c r="H9" s="66">
        <f>D9-E9</f>
        <v>-27</v>
      </c>
      <c r="I9" s="20">
        <f>IF(C9=0, "-", IF(G9/C9&lt;10, G9/C9, "&gt;999%"))</f>
        <v>-0.66666666666666663</v>
      </c>
      <c r="J9" s="21">
        <f>IF(E9=0, "-", IF(H9/E9&lt;10, H9/E9, "&gt;999%"))</f>
        <v>-0.71052631578947367</v>
      </c>
    </row>
    <row r="10" spans="1:10" x14ac:dyDescent="0.25">
      <c r="A10" s="158" t="s">
        <v>382</v>
      </c>
      <c r="B10" s="65">
        <v>7</v>
      </c>
      <c r="C10" s="66">
        <v>0</v>
      </c>
      <c r="D10" s="65">
        <v>10</v>
      </c>
      <c r="E10" s="66">
        <v>0</v>
      </c>
      <c r="F10" s="67"/>
      <c r="G10" s="65">
        <f>B10-C10</f>
        <v>7</v>
      </c>
      <c r="H10" s="66">
        <f>D10-E10</f>
        <v>10</v>
      </c>
      <c r="I10" s="20" t="str">
        <f>IF(C10=0, "-", IF(G10/C10&lt;10, G10/C10, "&gt;999%"))</f>
        <v>-</v>
      </c>
      <c r="J10" s="21" t="str">
        <f>IF(E10=0, "-", IF(H10/E10&lt;10, H10/E10, "&gt;999%"))</f>
        <v>-</v>
      </c>
    </row>
    <row r="11" spans="1:10" s="160" customFormat="1" ht="13" x14ac:dyDescent="0.3">
      <c r="A11" s="178" t="s">
        <v>645</v>
      </c>
      <c r="B11" s="71">
        <v>14</v>
      </c>
      <c r="C11" s="72">
        <v>14</v>
      </c>
      <c r="D11" s="71">
        <v>41</v>
      </c>
      <c r="E11" s="72">
        <v>75</v>
      </c>
      <c r="F11" s="73"/>
      <c r="G11" s="71">
        <f>B11-C11</f>
        <v>0</v>
      </c>
      <c r="H11" s="72">
        <f>D11-E11</f>
        <v>-34</v>
      </c>
      <c r="I11" s="37">
        <f>IF(C11=0, "-", IF(G11/C11&lt;10, G11/C11, "&gt;999%"))</f>
        <v>0</v>
      </c>
      <c r="J11" s="38">
        <f>IF(E11=0, "-", IF(H11/E11&lt;10, H11/E11, "&gt;999%"))</f>
        <v>-0.45333333333333331</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321</v>
      </c>
      <c r="B14" s="65">
        <v>0</v>
      </c>
      <c r="C14" s="66">
        <v>0</v>
      </c>
      <c r="D14" s="65">
        <v>0</v>
      </c>
      <c r="E14" s="66">
        <v>1</v>
      </c>
      <c r="F14" s="67"/>
      <c r="G14" s="65">
        <f>B14-C14</f>
        <v>0</v>
      </c>
      <c r="H14" s="66">
        <f>D14-E14</f>
        <v>-1</v>
      </c>
      <c r="I14" s="20" t="str">
        <f>IF(C14=0, "-", IF(G14/C14&lt;10, G14/C14, "&gt;999%"))</f>
        <v>-</v>
      </c>
      <c r="J14" s="21">
        <f>IF(E14=0, "-", IF(H14/E14&lt;10, H14/E14, "&gt;999%"))</f>
        <v>-1</v>
      </c>
    </row>
    <row r="15" spans="1:10" s="160" customFormat="1" ht="13" x14ac:dyDescent="0.3">
      <c r="A15" s="178" t="s">
        <v>646</v>
      </c>
      <c r="B15" s="71">
        <v>0</v>
      </c>
      <c r="C15" s="72">
        <v>0</v>
      </c>
      <c r="D15" s="71">
        <v>0</v>
      </c>
      <c r="E15" s="72">
        <v>1</v>
      </c>
      <c r="F15" s="73"/>
      <c r="G15" s="71">
        <f>B15-C15</f>
        <v>0</v>
      </c>
      <c r="H15" s="72">
        <f>D15-E15</f>
        <v>-1</v>
      </c>
      <c r="I15" s="37" t="str">
        <f>IF(C15=0, "-", IF(G15/C15&lt;10, G15/C15, "&gt;999%"))</f>
        <v>-</v>
      </c>
      <c r="J15" s="38">
        <f>IF(E15=0, "-", IF(H15/E15&lt;10, H15/E15, "&gt;999%"))</f>
        <v>-1</v>
      </c>
    </row>
    <row r="16" spans="1:10" x14ac:dyDescent="0.25">
      <c r="A16" s="177"/>
      <c r="B16" s="143"/>
      <c r="C16" s="144"/>
      <c r="D16" s="143"/>
      <c r="E16" s="144"/>
      <c r="F16" s="145"/>
      <c r="G16" s="143"/>
      <c r="H16" s="144"/>
      <c r="I16" s="151"/>
      <c r="J16" s="152"/>
    </row>
    <row r="17" spans="1:10" s="139" customFormat="1" ht="13" x14ac:dyDescent="0.3">
      <c r="A17" s="159" t="s">
        <v>33</v>
      </c>
      <c r="B17" s="65"/>
      <c r="C17" s="66"/>
      <c r="D17" s="65"/>
      <c r="E17" s="66"/>
      <c r="F17" s="67"/>
      <c r="G17" s="65"/>
      <c r="H17" s="66"/>
      <c r="I17" s="20"/>
      <c r="J17" s="21"/>
    </row>
    <row r="18" spans="1:10" x14ac:dyDescent="0.25">
      <c r="A18" s="158" t="s">
        <v>338</v>
      </c>
      <c r="B18" s="65">
        <v>1</v>
      </c>
      <c r="C18" s="66">
        <v>7</v>
      </c>
      <c r="D18" s="65">
        <v>13</v>
      </c>
      <c r="E18" s="66">
        <v>16</v>
      </c>
      <c r="F18" s="67"/>
      <c r="G18" s="65">
        <f>B18-C18</f>
        <v>-6</v>
      </c>
      <c r="H18" s="66">
        <f>D18-E18</f>
        <v>-3</v>
      </c>
      <c r="I18" s="20">
        <f>IF(C18=0, "-", IF(G18/C18&lt;10, G18/C18, "&gt;999%"))</f>
        <v>-0.8571428571428571</v>
      </c>
      <c r="J18" s="21">
        <f>IF(E18=0, "-", IF(H18/E18&lt;10, H18/E18, "&gt;999%"))</f>
        <v>-0.1875</v>
      </c>
    </row>
    <row r="19" spans="1:10" x14ac:dyDescent="0.25">
      <c r="A19" s="158" t="s">
        <v>488</v>
      </c>
      <c r="B19" s="65">
        <v>6</v>
      </c>
      <c r="C19" s="66">
        <v>0</v>
      </c>
      <c r="D19" s="65">
        <v>17</v>
      </c>
      <c r="E19" s="66">
        <v>8</v>
      </c>
      <c r="F19" s="67"/>
      <c r="G19" s="65">
        <f>B19-C19</f>
        <v>6</v>
      </c>
      <c r="H19" s="66">
        <f>D19-E19</f>
        <v>9</v>
      </c>
      <c r="I19" s="20" t="str">
        <f>IF(C19=0, "-", IF(G19/C19&lt;10, G19/C19, "&gt;999%"))</f>
        <v>-</v>
      </c>
      <c r="J19" s="21">
        <f>IF(E19=0, "-", IF(H19/E19&lt;10, H19/E19, "&gt;999%"))</f>
        <v>1.125</v>
      </c>
    </row>
    <row r="20" spans="1:10" s="160" customFormat="1" ht="13" x14ac:dyDescent="0.3">
      <c r="A20" s="178" t="s">
        <v>647</v>
      </c>
      <c r="B20" s="71">
        <v>7</v>
      </c>
      <c r="C20" s="72">
        <v>7</v>
      </c>
      <c r="D20" s="71">
        <v>30</v>
      </c>
      <c r="E20" s="72">
        <v>24</v>
      </c>
      <c r="F20" s="73"/>
      <c r="G20" s="71">
        <f>B20-C20</f>
        <v>0</v>
      </c>
      <c r="H20" s="72">
        <f>D20-E20</f>
        <v>6</v>
      </c>
      <c r="I20" s="37">
        <f>IF(C20=0, "-", IF(G20/C20&lt;10, G20/C20, "&gt;999%"))</f>
        <v>0</v>
      </c>
      <c r="J20" s="38">
        <f>IF(E20=0, "-", IF(H20/E20&lt;10, H20/E20, "&gt;999%"))</f>
        <v>0.25</v>
      </c>
    </row>
    <row r="21" spans="1:10" x14ac:dyDescent="0.25">
      <c r="A21" s="177"/>
      <c r="B21" s="143"/>
      <c r="C21" s="144"/>
      <c r="D21" s="143"/>
      <c r="E21" s="144"/>
      <c r="F21" s="145"/>
      <c r="G21" s="143"/>
      <c r="H21" s="144"/>
      <c r="I21" s="151"/>
      <c r="J21" s="152"/>
    </row>
    <row r="22" spans="1:10" s="139" customFormat="1" ht="13" x14ac:dyDescent="0.3">
      <c r="A22" s="159" t="s">
        <v>34</v>
      </c>
      <c r="B22" s="65"/>
      <c r="C22" s="66"/>
      <c r="D22" s="65"/>
      <c r="E22" s="66"/>
      <c r="F22" s="67"/>
      <c r="G22" s="65"/>
      <c r="H22" s="66"/>
      <c r="I22" s="20"/>
      <c r="J22" s="21"/>
    </row>
    <row r="23" spans="1:10" x14ac:dyDescent="0.25">
      <c r="A23" s="158" t="s">
        <v>214</v>
      </c>
      <c r="B23" s="65">
        <v>14</v>
      </c>
      <c r="C23" s="66">
        <v>7</v>
      </c>
      <c r="D23" s="65">
        <v>100</v>
      </c>
      <c r="E23" s="66">
        <v>93</v>
      </c>
      <c r="F23" s="67"/>
      <c r="G23" s="65">
        <f t="shared" ref="G23:G40" si="0">B23-C23</f>
        <v>7</v>
      </c>
      <c r="H23" s="66">
        <f t="shared" ref="H23:H40" si="1">D23-E23</f>
        <v>7</v>
      </c>
      <c r="I23" s="20">
        <f t="shared" ref="I23:I40" si="2">IF(C23=0, "-", IF(G23/C23&lt;10, G23/C23, "&gt;999%"))</f>
        <v>1</v>
      </c>
      <c r="J23" s="21">
        <f t="shared" ref="J23:J40" si="3">IF(E23=0, "-", IF(H23/E23&lt;10, H23/E23, "&gt;999%"))</f>
        <v>7.5268817204301078E-2</v>
      </c>
    </row>
    <row r="24" spans="1:10" x14ac:dyDescent="0.25">
      <c r="A24" s="158" t="s">
        <v>226</v>
      </c>
      <c r="B24" s="65">
        <v>159</v>
      </c>
      <c r="C24" s="66">
        <v>139</v>
      </c>
      <c r="D24" s="65">
        <v>635</v>
      </c>
      <c r="E24" s="66">
        <v>279</v>
      </c>
      <c r="F24" s="67"/>
      <c r="G24" s="65">
        <f t="shared" si="0"/>
        <v>20</v>
      </c>
      <c r="H24" s="66">
        <f t="shared" si="1"/>
        <v>356</v>
      </c>
      <c r="I24" s="20">
        <f t="shared" si="2"/>
        <v>0.14388489208633093</v>
      </c>
      <c r="J24" s="21">
        <f t="shared" si="3"/>
        <v>1.2759856630824373</v>
      </c>
    </row>
    <row r="25" spans="1:10" x14ac:dyDescent="0.25">
      <c r="A25" s="158" t="s">
        <v>250</v>
      </c>
      <c r="B25" s="65">
        <v>42</v>
      </c>
      <c r="C25" s="66">
        <v>27</v>
      </c>
      <c r="D25" s="65">
        <v>188</v>
      </c>
      <c r="E25" s="66">
        <v>110</v>
      </c>
      <c r="F25" s="67"/>
      <c r="G25" s="65">
        <f t="shared" si="0"/>
        <v>15</v>
      </c>
      <c r="H25" s="66">
        <f t="shared" si="1"/>
        <v>78</v>
      </c>
      <c r="I25" s="20">
        <f t="shared" si="2"/>
        <v>0.55555555555555558</v>
      </c>
      <c r="J25" s="21">
        <f t="shared" si="3"/>
        <v>0.70909090909090911</v>
      </c>
    </row>
    <row r="26" spans="1:10" x14ac:dyDescent="0.25">
      <c r="A26" s="158" t="s">
        <v>322</v>
      </c>
      <c r="B26" s="65">
        <v>11</v>
      </c>
      <c r="C26" s="66">
        <v>6</v>
      </c>
      <c r="D26" s="65">
        <v>28</v>
      </c>
      <c r="E26" s="66">
        <v>44</v>
      </c>
      <c r="F26" s="67"/>
      <c r="G26" s="65">
        <f t="shared" si="0"/>
        <v>5</v>
      </c>
      <c r="H26" s="66">
        <f t="shared" si="1"/>
        <v>-16</v>
      </c>
      <c r="I26" s="20">
        <f t="shared" si="2"/>
        <v>0.83333333333333337</v>
      </c>
      <c r="J26" s="21">
        <f t="shared" si="3"/>
        <v>-0.36363636363636365</v>
      </c>
    </row>
    <row r="27" spans="1:10" x14ac:dyDescent="0.25">
      <c r="A27" s="158" t="s">
        <v>251</v>
      </c>
      <c r="B27" s="65">
        <v>22</v>
      </c>
      <c r="C27" s="66">
        <v>23</v>
      </c>
      <c r="D27" s="65">
        <v>106</v>
      </c>
      <c r="E27" s="66">
        <v>92</v>
      </c>
      <c r="F27" s="67"/>
      <c r="G27" s="65">
        <f t="shared" si="0"/>
        <v>-1</v>
      </c>
      <c r="H27" s="66">
        <f t="shared" si="1"/>
        <v>14</v>
      </c>
      <c r="I27" s="20">
        <f t="shared" si="2"/>
        <v>-4.3478260869565216E-2</v>
      </c>
      <c r="J27" s="21">
        <f t="shared" si="3"/>
        <v>0.15217391304347827</v>
      </c>
    </row>
    <row r="28" spans="1:10" x14ac:dyDescent="0.25">
      <c r="A28" s="158" t="s">
        <v>271</v>
      </c>
      <c r="B28" s="65">
        <v>9</v>
      </c>
      <c r="C28" s="66">
        <v>24</v>
      </c>
      <c r="D28" s="65">
        <v>50</v>
      </c>
      <c r="E28" s="66">
        <v>74</v>
      </c>
      <c r="F28" s="67"/>
      <c r="G28" s="65">
        <f t="shared" si="0"/>
        <v>-15</v>
      </c>
      <c r="H28" s="66">
        <f t="shared" si="1"/>
        <v>-24</v>
      </c>
      <c r="I28" s="20">
        <f t="shared" si="2"/>
        <v>-0.625</v>
      </c>
      <c r="J28" s="21">
        <f t="shared" si="3"/>
        <v>-0.32432432432432434</v>
      </c>
    </row>
    <row r="29" spans="1:10" x14ac:dyDescent="0.25">
      <c r="A29" s="158" t="s">
        <v>272</v>
      </c>
      <c r="B29" s="65">
        <v>9</v>
      </c>
      <c r="C29" s="66">
        <v>6</v>
      </c>
      <c r="D29" s="65">
        <v>18</v>
      </c>
      <c r="E29" s="66">
        <v>26</v>
      </c>
      <c r="F29" s="67"/>
      <c r="G29" s="65">
        <f t="shared" si="0"/>
        <v>3</v>
      </c>
      <c r="H29" s="66">
        <f t="shared" si="1"/>
        <v>-8</v>
      </c>
      <c r="I29" s="20">
        <f t="shared" si="2"/>
        <v>0.5</v>
      </c>
      <c r="J29" s="21">
        <f t="shared" si="3"/>
        <v>-0.30769230769230771</v>
      </c>
    </row>
    <row r="30" spans="1:10" x14ac:dyDescent="0.25">
      <c r="A30" s="158" t="s">
        <v>284</v>
      </c>
      <c r="B30" s="65">
        <v>0</v>
      </c>
      <c r="C30" s="66">
        <v>0</v>
      </c>
      <c r="D30" s="65">
        <v>4</v>
      </c>
      <c r="E30" s="66">
        <v>7</v>
      </c>
      <c r="F30" s="67"/>
      <c r="G30" s="65">
        <f t="shared" si="0"/>
        <v>0</v>
      </c>
      <c r="H30" s="66">
        <f t="shared" si="1"/>
        <v>-3</v>
      </c>
      <c r="I30" s="20" t="str">
        <f t="shared" si="2"/>
        <v>-</v>
      </c>
      <c r="J30" s="21">
        <f t="shared" si="3"/>
        <v>-0.42857142857142855</v>
      </c>
    </row>
    <row r="31" spans="1:10" x14ac:dyDescent="0.25">
      <c r="A31" s="158" t="s">
        <v>463</v>
      </c>
      <c r="B31" s="65">
        <v>5</v>
      </c>
      <c r="C31" s="66">
        <v>4</v>
      </c>
      <c r="D31" s="65">
        <v>36</v>
      </c>
      <c r="E31" s="66">
        <v>26</v>
      </c>
      <c r="F31" s="67"/>
      <c r="G31" s="65">
        <f t="shared" si="0"/>
        <v>1</v>
      </c>
      <c r="H31" s="66">
        <f t="shared" si="1"/>
        <v>10</v>
      </c>
      <c r="I31" s="20">
        <f t="shared" si="2"/>
        <v>0.25</v>
      </c>
      <c r="J31" s="21">
        <f t="shared" si="3"/>
        <v>0.38461538461538464</v>
      </c>
    </row>
    <row r="32" spans="1:10" x14ac:dyDescent="0.25">
      <c r="A32" s="158" t="s">
        <v>273</v>
      </c>
      <c r="B32" s="65">
        <v>18</v>
      </c>
      <c r="C32" s="66">
        <v>0</v>
      </c>
      <c r="D32" s="65">
        <v>87</v>
      </c>
      <c r="E32" s="66">
        <v>0</v>
      </c>
      <c r="F32" s="67"/>
      <c r="G32" s="65">
        <f t="shared" si="0"/>
        <v>18</v>
      </c>
      <c r="H32" s="66">
        <f t="shared" si="1"/>
        <v>87</v>
      </c>
      <c r="I32" s="20" t="str">
        <f t="shared" si="2"/>
        <v>-</v>
      </c>
      <c r="J32" s="21" t="str">
        <f t="shared" si="3"/>
        <v>-</v>
      </c>
    </row>
    <row r="33" spans="1:10" x14ac:dyDescent="0.25">
      <c r="A33" s="158" t="s">
        <v>383</v>
      </c>
      <c r="B33" s="65">
        <v>42</v>
      </c>
      <c r="C33" s="66">
        <v>33</v>
      </c>
      <c r="D33" s="65">
        <v>228</v>
      </c>
      <c r="E33" s="66">
        <v>99</v>
      </c>
      <c r="F33" s="67"/>
      <c r="G33" s="65">
        <f t="shared" si="0"/>
        <v>9</v>
      </c>
      <c r="H33" s="66">
        <f t="shared" si="1"/>
        <v>129</v>
      </c>
      <c r="I33" s="20">
        <f t="shared" si="2"/>
        <v>0.27272727272727271</v>
      </c>
      <c r="J33" s="21">
        <f t="shared" si="3"/>
        <v>1.303030303030303</v>
      </c>
    </row>
    <row r="34" spans="1:10" x14ac:dyDescent="0.25">
      <c r="A34" s="158" t="s">
        <v>384</v>
      </c>
      <c r="B34" s="65">
        <v>205</v>
      </c>
      <c r="C34" s="66">
        <v>263</v>
      </c>
      <c r="D34" s="65">
        <v>1050</v>
      </c>
      <c r="E34" s="66">
        <v>775</v>
      </c>
      <c r="F34" s="67"/>
      <c r="G34" s="65">
        <f t="shared" si="0"/>
        <v>-58</v>
      </c>
      <c r="H34" s="66">
        <f t="shared" si="1"/>
        <v>275</v>
      </c>
      <c r="I34" s="20">
        <f t="shared" si="2"/>
        <v>-0.22053231939163498</v>
      </c>
      <c r="J34" s="21">
        <f t="shared" si="3"/>
        <v>0.35483870967741937</v>
      </c>
    </row>
    <row r="35" spans="1:10" x14ac:dyDescent="0.25">
      <c r="A35" s="158" t="s">
        <v>420</v>
      </c>
      <c r="B35" s="65">
        <v>112</v>
      </c>
      <c r="C35" s="66">
        <v>171</v>
      </c>
      <c r="D35" s="65">
        <v>1071</v>
      </c>
      <c r="E35" s="66">
        <v>826</v>
      </c>
      <c r="F35" s="67"/>
      <c r="G35" s="65">
        <f t="shared" si="0"/>
        <v>-59</v>
      </c>
      <c r="H35" s="66">
        <f t="shared" si="1"/>
        <v>245</v>
      </c>
      <c r="I35" s="20">
        <f t="shared" si="2"/>
        <v>-0.34502923976608185</v>
      </c>
      <c r="J35" s="21">
        <f t="shared" si="3"/>
        <v>0.29661016949152541</v>
      </c>
    </row>
    <row r="36" spans="1:10" x14ac:dyDescent="0.25">
      <c r="A36" s="158" t="s">
        <v>464</v>
      </c>
      <c r="B36" s="65">
        <v>93</v>
      </c>
      <c r="C36" s="66">
        <v>36</v>
      </c>
      <c r="D36" s="65">
        <v>396</v>
      </c>
      <c r="E36" s="66">
        <v>249</v>
      </c>
      <c r="F36" s="67"/>
      <c r="G36" s="65">
        <f t="shared" si="0"/>
        <v>57</v>
      </c>
      <c r="H36" s="66">
        <f t="shared" si="1"/>
        <v>147</v>
      </c>
      <c r="I36" s="20">
        <f t="shared" si="2"/>
        <v>1.5833333333333333</v>
      </c>
      <c r="J36" s="21">
        <f t="shared" si="3"/>
        <v>0.59036144578313254</v>
      </c>
    </row>
    <row r="37" spans="1:10" x14ac:dyDescent="0.25">
      <c r="A37" s="158" t="s">
        <v>465</v>
      </c>
      <c r="B37" s="65">
        <v>31</v>
      </c>
      <c r="C37" s="66">
        <v>43</v>
      </c>
      <c r="D37" s="65">
        <v>115</v>
      </c>
      <c r="E37" s="66">
        <v>103</v>
      </c>
      <c r="F37" s="67"/>
      <c r="G37" s="65">
        <f t="shared" si="0"/>
        <v>-12</v>
      </c>
      <c r="H37" s="66">
        <f t="shared" si="1"/>
        <v>12</v>
      </c>
      <c r="I37" s="20">
        <f t="shared" si="2"/>
        <v>-0.27906976744186046</v>
      </c>
      <c r="J37" s="21">
        <f t="shared" si="3"/>
        <v>0.11650485436893204</v>
      </c>
    </row>
    <row r="38" spans="1:10" x14ac:dyDescent="0.25">
      <c r="A38" s="158" t="s">
        <v>339</v>
      </c>
      <c r="B38" s="65">
        <v>0</v>
      </c>
      <c r="C38" s="66">
        <v>0</v>
      </c>
      <c r="D38" s="65">
        <v>0</v>
      </c>
      <c r="E38" s="66">
        <v>1</v>
      </c>
      <c r="F38" s="67"/>
      <c r="G38" s="65">
        <f t="shared" si="0"/>
        <v>0</v>
      </c>
      <c r="H38" s="66">
        <f t="shared" si="1"/>
        <v>-1</v>
      </c>
      <c r="I38" s="20" t="str">
        <f t="shared" si="2"/>
        <v>-</v>
      </c>
      <c r="J38" s="21">
        <f t="shared" si="3"/>
        <v>-1</v>
      </c>
    </row>
    <row r="39" spans="1:10" x14ac:dyDescent="0.25">
      <c r="A39" s="158" t="s">
        <v>323</v>
      </c>
      <c r="B39" s="65">
        <v>5</v>
      </c>
      <c r="C39" s="66">
        <v>6</v>
      </c>
      <c r="D39" s="65">
        <v>24</v>
      </c>
      <c r="E39" s="66">
        <v>15</v>
      </c>
      <c r="F39" s="67"/>
      <c r="G39" s="65">
        <f t="shared" si="0"/>
        <v>-1</v>
      </c>
      <c r="H39" s="66">
        <f t="shared" si="1"/>
        <v>9</v>
      </c>
      <c r="I39" s="20">
        <f t="shared" si="2"/>
        <v>-0.16666666666666666</v>
      </c>
      <c r="J39" s="21">
        <f t="shared" si="3"/>
        <v>0.6</v>
      </c>
    </row>
    <row r="40" spans="1:10" s="160" customFormat="1" ht="13" x14ac:dyDescent="0.3">
      <c r="A40" s="178" t="s">
        <v>648</v>
      </c>
      <c r="B40" s="71">
        <v>777</v>
      </c>
      <c r="C40" s="72">
        <v>788</v>
      </c>
      <c r="D40" s="71">
        <v>4136</v>
      </c>
      <c r="E40" s="72">
        <v>2819</v>
      </c>
      <c r="F40" s="73"/>
      <c r="G40" s="71">
        <f t="shared" si="0"/>
        <v>-11</v>
      </c>
      <c r="H40" s="72">
        <f t="shared" si="1"/>
        <v>1317</v>
      </c>
      <c r="I40" s="37">
        <f t="shared" si="2"/>
        <v>-1.3959390862944163E-2</v>
      </c>
      <c r="J40" s="38">
        <f t="shared" si="3"/>
        <v>0.46718694572543457</v>
      </c>
    </row>
    <row r="41" spans="1:10" x14ac:dyDescent="0.25">
      <c r="A41" s="177"/>
      <c r="B41" s="143"/>
      <c r="C41" s="144"/>
      <c r="D41" s="143"/>
      <c r="E41" s="144"/>
      <c r="F41" s="145"/>
      <c r="G41" s="143"/>
      <c r="H41" s="144"/>
      <c r="I41" s="151"/>
      <c r="J41" s="152"/>
    </row>
    <row r="42" spans="1:10" s="139" customFormat="1" ht="13" x14ac:dyDescent="0.3">
      <c r="A42" s="159" t="s">
        <v>35</v>
      </c>
      <c r="B42" s="65"/>
      <c r="C42" s="66"/>
      <c r="D42" s="65"/>
      <c r="E42" s="66"/>
      <c r="F42" s="67"/>
      <c r="G42" s="65"/>
      <c r="H42" s="66"/>
      <c r="I42" s="20"/>
      <c r="J42" s="21"/>
    </row>
    <row r="43" spans="1:10" x14ac:dyDescent="0.25">
      <c r="A43" s="158" t="s">
        <v>489</v>
      </c>
      <c r="B43" s="65">
        <v>1</v>
      </c>
      <c r="C43" s="66">
        <v>4</v>
      </c>
      <c r="D43" s="65">
        <v>11</v>
      </c>
      <c r="E43" s="66">
        <v>17</v>
      </c>
      <c r="F43" s="67"/>
      <c r="G43" s="65">
        <f>B43-C43</f>
        <v>-3</v>
      </c>
      <c r="H43" s="66">
        <f>D43-E43</f>
        <v>-6</v>
      </c>
      <c r="I43" s="20">
        <f>IF(C43=0, "-", IF(G43/C43&lt;10, G43/C43, "&gt;999%"))</f>
        <v>-0.75</v>
      </c>
      <c r="J43" s="21">
        <f>IF(E43=0, "-", IF(H43/E43&lt;10, H43/E43, "&gt;999%"))</f>
        <v>-0.35294117647058826</v>
      </c>
    </row>
    <row r="44" spans="1:10" x14ac:dyDescent="0.25">
      <c r="A44" s="158" t="s">
        <v>340</v>
      </c>
      <c r="B44" s="65">
        <v>3</v>
      </c>
      <c r="C44" s="66">
        <v>2</v>
      </c>
      <c r="D44" s="65">
        <v>19</v>
      </c>
      <c r="E44" s="66">
        <v>16</v>
      </c>
      <c r="F44" s="67"/>
      <c r="G44" s="65">
        <f>B44-C44</f>
        <v>1</v>
      </c>
      <c r="H44" s="66">
        <f>D44-E44</f>
        <v>3</v>
      </c>
      <c r="I44" s="20">
        <f>IF(C44=0, "-", IF(G44/C44&lt;10, G44/C44, "&gt;999%"))</f>
        <v>0.5</v>
      </c>
      <c r="J44" s="21">
        <f>IF(E44=0, "-", IF(H44/E44&lt;10, H44/E44, "&gt;999%"))</f>
        <v>0.1875</v>
      </c>
    </row>
    <row r="45" spans="1:10" x14ac:dyDescent="0.25">
      <c r="A45" s="158" t="s">
        <v>285</v>
      </c>
      <c r="B45" s="65">
        <v>0</v>
      </c>
      <c r="C45" s="66">
        <v>0</v>
      </c>
      <c r="D45" s="65">
        <v>2</v>
      </c>
      <c r="E45" s="66">
        <v>4</v>
      </c>
      <c r="F45" s="67"/>
      <c r="G45" s="65">
        <f>B45-C45</f>
        <v>0</v>
      </c>
      <c r="H45" s="66">
        <f>D45-E45</f>
        <v>-2</v>
      </c>
      <c r="I45" s="20" t="str">
        <f>IF(C45=0, "-", IF(G45/C45&lt;10, G45/C45, "&gt;999%"))</f>
        <v>-</v>
      </c>
      <c r="J45" s="21">
        <f>IF(E45=0, "-", IF(H45/E45&lt;10, H45/E45, "&gt;999%"))</f>
        <v>-0.5</v>
      </c>
    </row>
    <row r="46" spans="1:10" s="160" customFormat="1" ht="13" x14ac:dyDescent="0.3">
      <c r="A46" s="178" t="s">
        <v>649</v>
      </c>
      <c r="B46" s="71">
        <v>4</v>
      </c>
      <c r="C46" s="72">
        <v>6</v>
      </c>
      <c r="D46" s="71">
        <v>32</v>
      </c>
      <c r="E46" s="72">
        <v>37</v>
      </c>
      <c r="F46" s="73"/>
      <c r="G46" s="71">
        <f>B46-C46</f>
        <v>-2</v>
      </c>
      <c r="H46" s="72">
        <f>D46-E46</f>
        <v>-5</v>
      </c>
      <c r="I46" s="37">
        <f>IF(C46=0, "-", IF(G46/C46&lt;10, G46/C46, "&gt;999%"))</f>
        <v>-0.33333333333333331</v>
      </c>
      <c r="J46" s="38">
        <f>IF(E46=0, "-", IF(H46/E46&lt;10, H46/E46, "&gt;999%"))</f>
        <v>-0.13513513513513514</v>
      </c>
    </row>
    <row r="47" spans="1:10" x14ac:dyDescent="0.25">
      <c r="A47" s="177"/>
      <c r="B47" s="143"/>
      <c r="C47" s="144"/>
      <c r="D47" s="143"/>
      <c r="E47" s="144"/>
      <c r="F47" s="145"/>
      <c r="G47" s="143"/>
      <c r="H47" s="144"/>
      <c r="I47" s="151"/>
      <c r="J47" s="152"/>
    </row>
    <row r="48" spans="1:10" s="139" customFormat="1" ht="13" x14ac:dyDescent="0.3">
      <c r="A48" s="159" t="s">
        <v>36</v>
      </c>
      <c r="B48" s="65"/>
      <c r="C48" s="66"/>
      <c r="D48" s="65"/>
      <c r="E48" s="66"/>
      <c r="F48" s="67"/>
      <c r="G48" s="65"/>
      <c r="H48" s="66"/>
      <c r="I48" s="20"/>
      <c r="J48" s="21"/>
    </row>
    <row r="49" spans="1:10" x14ac:dyDescent="0.25">
      <c r="A49" s="158" t="s">
        <v>227</v>
      </c>
      <c r="B49" s="65">
        <v>65</v>
      </c>
      <c r="C49" s="66">
        <v>47</v>
      </c>
      <c r="D49" s="65">
        <v>326</v>
      </c>
      <c r="E49" s="66">
        <v>263</v>
      </c>
      <c r="F49" s="67"/>
      <c r="G49" s="65">
        <f t="shared" ref="G49:G72" si="4">B49-C49</f>
        <v>18</v>
      </c>
      <c r="H49" s="66">
        <f t="shared" ref="H49:H72" si="5">D49-E49</f>
        <v>63</v>
      </c>
      <c r="I49" s="20">
        <f t="shared" ref="I49:I72" si="6">IF(C49=0, "-", IF(G49/C49&lt;10, G49/C49, "&gt;999%"))</f>
        <v>0.38297872340425532</v>
      </c>
      <c r="J49" s="21">
        <f t="shared" ref="J49:J72" si="7">IF(E49=0, "-", IF(H49/E49&lt;10, H49/E49, "&gt;999%"))</f>
        <v>0.23954372623574144</v>
      </c>
    </row>
    <row r="50" spans="1:10" x14ac:dyDescent="0.25">
      <c r="A50" s="158" t="s">
        <v>313</v>
      </c>
      <c r="B50" s="65">
        <v>47</v>
      </c>
      <c r="C50" s="66">
        <v>9</v>
      </c>
      <c r="D50" s="65">
        <v>160</v>
      </c>
      <c r="E50" s="66">
        <v>91</v>
      </c>
      <c r="F50" s="67"/>
      <c r="G50" s="65">
        <f t="shared" si="4"/>
        <v>38</v>
      </c>
      <c r="H50" s="66">
        <f t="shared" si="5"/>
        <v>69</v>
      </c>
      <c r="I50" s="20">
        <f t="shared" si="6"/>
        <v>4.2222222222222223</v>
      </c>
      <c r="J50" s="21">
        <f t="shared" si="7"/>
        <v>0.75824175824175821</v>
      </c>
    </row>
    <row r="51" spans="1:10" x14ac:dyDescent="0.25">
      <c r="A51" s="158" t="s">
        <v>228</v>
      </c>
      <c r="B51" s="65">
        <v>30</v>
      </c>
      <c r="C51" s="66">
        <v>58</v>
      </c>
      <c r="D51" s="65">
        <v>150</v>
      </c>
      <c r="E51" s="66">
        <v>167</v>
      </c>
      <c r="F51" s="67"/>
      <c r="G51" s="65">
        <f t="shared" si="4"/>
        <v>-28</v>
      </c>
      <c r="H51" s="66">
        <f t="shared" si="5"/>
        <v>-17</v>
      </c>
      <c r="I51" s="20">
        <f t="shared" si="6"/>
        <v>-0.48275862068965519</v>
      </c>
      <c r="J51" s="21">
        <f t="shared" si="7"/>
        <v>-0.10179640718562874</v>
      </c>
    </row>
    <row r="52" spans="1:10" x14ac:dyDescent="0.25">
      <c r="A52" s="158" t="s">
        <v>252</v>
      </c>
      <c r="B52" s="65">
        <v>186</v>
      </c>
      <c r="C52" s="66">
        <v>86</v>
      </c>
      <c r="D52" s="65">
        <v>614</v>
      </c>
      <c r="E52" s="66">
        <v>528</v>
      </c>
      <c r="F52" s="67"/>
      <c r="G52" s="65">
        <f t="shared" si="4"/>
        <v>100</v>
      </c>
      <c r="H52" s="66">
        <f t="shared" si="5"/>
        <v>86</v>
      </c>
      <c r="I52" s="20">
        <f t="shared" si="6"/>
        <v>1.1627906976744187</v>
      </c>
      <c r="J52" s="21">
        <f t="shared" si="7"/>
        <v>0.16287878787878787</v>
      </c>
    </row>
    <row r="53" spans="1:10" x14ac:dyDescent="0.25">
      <c r="A53" s="158" t="s">
        <v>324</v>
      </c>
      <c r="B53" s="65">
        <v>39</v>
      </c>
      <c r="C53" s="66">
        <v>36</v>
      </c>
      <c r="D53" s="65">
        <v>139</v>
      </c>
      <c r="E53" s="66">
        <v>185</v>
      </c>
      <c r="F53" s="67"/>
      <c r="G53" s="65">
        <f t="shared" si="4"/>
        <v>3</v>
      </c>
      <c r="H53" s="66">
        <f t="shared" si="5"/>
        <v>-46</v>
      </c>
      <c r="I53" s="20">
        <f t="shared" si="6"/>
        <v>8.3333333333333329E-2</v>
      </c>
      <c r="J53" s="21">
        <f t="shared" si="7"/>
        <v>-0.24864864864864866</v>
      </c>
    </row>
    <row r="54" spans="1:10" x14ac:dyDescent="0.25">
      <c r="A54" s="158" t="s">
        <v>253</v>
      </c>
      <c r="B54" s="65">
        <v>52</v>
      </c>
      <c r="C54" s="66">
        <v>32</v>
      </c>
      <c r="D54" s="65">
        <v>176</v>
      </c>
      <c r="E54" s="66">
        <v>171</v>
      </c>
      <c r="F54" s="67"/>
      <c r="G54" s="65">
        <f t="shared" si="4"/>
        <v>20</v>
      </c>
      <c r="H54" s="66">
        <f t="shared" si="5"/>
        <v>5</v>
      </c>
      <c r="I54" s="20">
        <f t="shared" si="6"/>
        <v>0.625</v>
      </c>
      <c r="J54" s="21">
        <f t="shared" si="7"/>
        <v>2.9239766081871343E-2</v>
      </c>
    </row>
    <row r="55" spans="1:10" x14ac:dyDescent="0.25">
      <c r="A55" s="158" t="s">
        <v>274</v>
      </c>
      <c r="B55" s="65">
        <v>9</v>
      </c>
      <c r="C55" s="66">
        <v>8</v>
      </c>
      <c r="D55" s="65">
        <v>38</v>
      </c>
      <c r="E55" s="66">
        <v>51</v>
      </c>
      <c r="F55" s="67"/>
      <c r="G55" s="65">
        <f t="shared" si="4"/>
        <v>1</v>
      </c>
      <c r="H55" s="66">
        <f t="shared" si="5"/>
        <v>-13</v>
      </c>
      <c r="I55" s="20">
        <f t="shared" si="6"/>
        <v>0.125</v>
      </c>
      <c r="J55" s="21">
        <f t="shared" si="7"/>
        <v>-0.25490196078431371</v>
      </c>
    </row>
    <row r="56" spans="1:10" x14ac:dyDescent="0.25">
      <c r="A56" s="158" t="s">
        <v>286</v>
      </c>
      <c r="B56" s="65">
        <v>3</v>
      </c>
      <c r="C56" s="66">
        <v>4</v>
      </c>
      <c r="D56" s="65">
        <v>19</v>
      </c>
      <c r="E56" s="66">
        <v>12</v>
      </c>
      <c r="F56" s="67"/>
      <c r="G56" s="65">
        <f t="shared" si="4"/>
        <v>-1</v>
      </c>
      <c r="H56" s="66">
        <f t="shared" si="5"/>
        <v>7</v>
      </c>
      <c r="I56" s="20">
        <f t="shared" si="6"/>
        <v>-0.25</v>
      </c>
      <c r="J56" s="21">
        <f t="shared" si="7"/>
        <v>0.58333333333333337</v>
      </c>
    </row>
    <row r="57" spans="1:10" x14ac:dyDescent="0.25">
      <c r="A57" s="158" t="s">
        <v>341</v>
      </c>
      <c r="B57" s="65">
        <v>2</v>
      </c>
      <c r="C57" s="66">
        <v>2</v>
      </c>
      <c r="D57" s="65">
        <v>11</v>
      </c>
      <c r="E57" s="66">
        <v>13</v>
      </c>
      <c r="F57" s="67"/>
      <c r="G57" s="65">
        <f t="shared" si="4"/>
        <v>0</v>
      </c>
      <c r="H57" s="66">
        <f t="shared" si="5"/>
        <v>-2</v>
      </c>
      <c r="I57" s="20">
        <f t="shared" si="6"/>
        <v>0</v>
      </c>
      <c r="J57" s="21">
        <f t="shared" si="7"/>
        <v>-0.15384615384615385</v>
      </c>
    </row>
    <row r="58" spans="1:10" x14ac:dyDescent="0.25">
      <c r="A58" s="158" t="s">
        <v>287</v>
      </c>
      <c r="B58" s="65">
        <v>5</v>
      </c>
      <c r="C58" s="66">
        <v>1</v>
      </c>
      <c r="D58" s="65">
        <v>12</v>
      </c>
      <c r="E58" s="66">
        <v>12</v>
      </c>
      <c r="F58" s="67"/>
      <c r="G58" s="65">
        <f t="shared" si="4"/>
        <v>4</v>
      </c>
      <c r="H58" s="66">
        <f t="shared" si="5"/>
        <v>0</v>
      </c>
      <c r="I58" s="20">
        <f t="shared" si="6"/>
        <v>4</v>
      </c>
      <c r="J58" s="21">
        <f t="shared" si="7"/>
        <v>0</v>
      </c>
    </row>
    <row r="59" spans="1:10" x14ac:dyDescent="0.25">
      <c r="A59" s="158" t="s">
        <v>229</v>
      </c>
      <c r="B59" s="65">
        <v>0</v>
      </c>
      <c r="C59" s="66">
        <v>0</v>
      </c>
      <c r="D59" s="65">
        <v>0</v>
      </c>
      <c r="E59" s="66">
        <v>2</v>
      </c>
      <c r="F59" s="67"/>
      <c r="G59" s="65">
        <f t="shared" si="4"/>
        <v>0</v>
      </c>
      <c r="H59" s="66">
        <f t="shared" si="5"/>
        <v>-2</v>
      </c>
      <c r="I59" s="20" t="str">
        <f t="shared" si="6"/>
        <v>-</v>
      </c>
      <c r="J59" s="21">
        <f t="shared" si="7"/>
        <v>-1</v>
      </c>
    </row>
    <row r="60" spans="1:10" x14ac:dyDescent="0.25">
      <c r="A60" s="158" t="s">
        <v>254</v>
      </c>
      <c r="B60" s="65">
        <v>12</v>
      </c>
      <c r="C60" s="66">
        <v>11</v>
      </c>
      <c r="D60" s="65">
        <v>21</v>
      </c>
      <c r="E60" s="66">
        <v>39</v>
      </c>
      <c r="F60" s="67"/>
      <c r="G60" s="65">
        <f t="shared" si="4"/>
        <v>1</v>
      </c>
      <c r="H60" s="66">
        <f t="shared" si="5"/>
        <v>-18</v>
      </c>
      <c r="I60" s="20">
        <f t="shared" si="6"/>
        <v>9.0909090909090912E-2</v>
      </c>
      <c r="J60" s="21">
        <f t="shared" si="7"/>
        <v>-0.46153846153846156</v>
      </c>
    </row>
    <row r="61" spans="1:10" x14ac:dyDescent="0.25">
      <c r="A61" s="158" t="s">
        <v>288</v>
      </c>
      <c r="B61" s="65">
        <v>3</v>
      </c>
      <c r="C61" s="66">
        <v>0</v>
      </c>
      <c r="D61" s="65">
        <v>11</v>
      </c>
      <c r="E61" s="66">
        <v>0</v>
      </c>
      <c r="F61" s="67"/>
      <c r="G61" s="65">
        <f t="shared" si="4"/>
        <v>3</v>
      </c>
      <c r="H61" s="66">
        <f t="shared" si="5"/>
        <v>11</v>
      </c>
      <c r="I61" s="20" t="str">
        <f t="shared" si="6"/>
        <v>-</v>
      </c>
      <c r="J61" s="21" t="str">
        <f t="shared" si="7"/>
        <v>-</v>
      </c>
    </row>
    <row r="62" spans="1:10" x14ac:dyDescent="0.25">
      <c r="A62" s="158" t="s">
        <v>466</v>
      </c>
      <c r="B62" s="65">
        <v>40</v>
      </c>
      <c r="C62" s="66">
        <v>12</v>
      </c>
      <c r="D62" s="65">
        <v>179</v>
      </c>
      <c r="E62" s="66">
        <v>48</v>
      </c>
      <c r="F62" s="67"/>
      <c r="G62" s="65">
        <f t="shared" si="4"/>
        <v>28</v>
      </c>
      <c r="H62" s="66">
        <f t="shared" si="5"/>
        <v>131</v>
      </c>
      <c r="I62" s="20">
        <f t="shared" si="6"/>
        <v>2.3333333333333335</v>
      </c>
      <c r="J62" s="21">
        <f t="shared" si="7"/>
        <v>2.7291666666666665</v>
      </c>
    </row>
    <row r="63" spans="1:10" x14ac:dyDescent="0.25">
      <c r="A63" s="158" t="s">
        <v>385</v>
      </c>
      <c r="B63" s="65">
        <v>223</v>
      </c>
      <c r="C63" s="66">
        <v>176</v>
      </c>
      <c r="D63" s="65">
        <v>403</v>
      </c>
      <c r="E63" s="66">
        <v>581</v>
      </c>
      <c r="F63" s="67"/>
      <c r="G63" s="65">
        <f t="shared" si="4"/>
        <v>47</v>
      </c>
      <c r="H63" s="66">
        <f t="shared" si="5"/>
        <v>-178</v>
      </c>
      <c r="I63" s="20">
        <f t="shared" si="6"/>
        <v>0.26704545454545453</v>
      </c>
      <c r="J63" s="21">
        <f t="shared" si="7"/>
        <v>-0.30636833046471601</v>
      </c>
    </row>
    <row r="64" spans="1:10" x14ac:dyDescent="0.25">
      <c r="A64" s="158" t="s">
        <v>386</v>
      </c>
      <c r="B64" s="65">
        <v>6</v>
      </c>
      <c r="C64" s="66">
        <v>17</v>
      </c>
      <c r="D64" s="65">
        <v>67</v>
      </c>
      <c r="E64" s="66">
        <v>94</v>
      </c>
      <c r="F64" s="67"/>
      <c r="G64" s="65">
        <f t="shared" si="4"/>
        <v>-11</v>
      </c>
      <c r="H64" s="66">
        <f t="shared" si="5"/>
        <v>-27</v>
      </c>
      <c r="I64" s="20">
        <f t="shared" si="6"/>
        <v>-0.6470588235294118</v>
      </c>
      <c r="J64" s="21">
        <f t="shared" si="7"/>
        <v>-0.28723404255319152</v>
      </c>
    </row>
    <row r="65" spans="1:10" x14ac:dyDescent="0.25">
      <c r="A65" s="158" t="s">
        <v>421</v>
      </c>
      <c r="B65" s="65">
        <v>163</v>
      </c>
      <c r="C65" s="66">
        <v>202</v>
      </c>
      <c r="D65" s="65">
        <v>649</v>
      </c>
      <c r="E65" s="66">
        <v>881</v>
      </c>
      <c r="F65" s="67"/>
      <c r="G65" s="65">
        <f t="shared" si="4"/>
        <v>-39</v>
      </c>
      <c r="H65" s="66">
        <f t="shared" si="5"/>
        <v>-232</v>
      </c>
      <c r="I65" s="20">
        <f t="shared" si="6"/>
        <v>-0.19306930693069307</v>
      </c>
      <c r="J65" s="21">
        <f t="shared" si="7"/>
        <v>-0.26333711691259931</v>
      </c>
    </row>
    <row r="66" spans="1:10" x14ac:dyDescent="0.25">
      <c r="A66" s="158" t="s">
        <v>422</v>
      </c>
      <c r="B66" s="65">
        <v>13</v>
      </c>
      <c r="C66" s="66">
        <v>31</v>
      </c>
      <c r="D66" s="65">
        <v>112</v>
      </c>
      <c r="E66" s="66">
        <v>166</v>
      </c>
      <c r="F66" s="67"/>
      <c r="G66" s="65">
        <f t="shared" si="4"/>
        <v>-18</v>
      </c>
      <c r="H66" s="66">
        <f t="shared" si="5"/>
        <v>-54</v>
      </c>
      <c r="I66" s="20">
        <f t="shared" si="6"/>
        <v>-0.58064516129032262</v>
      </c>
      <c r="J66" s="21">
        <f t="shared" si="7"/>
        <v>-0.3253012048192771</v>
      </c>
    </row>
    <row r="67" spans="1:10" x14ac:dyDescent="0.25">
      <c r="A67" s="158" t="s">
        <v>467</v>
      </c>
      <c r="B67" s="65">
        <v>110</v>
      </c>
      <c r="C67" s="66">
        <v>141</v>
      </c>
      <c r="D67" s="65">
        <v>626</v>
      </c>
      <c r="E67" s="66">
        <v>565</v>
      </c>
      <c r="F67" s="67"/>
      <c r="G67" s="65">
        <f t="shared" si="4"/>
        <v>-31</v>
      </c>
      <c r="H67" s="66">
        <f t="shared" si="5"/>
        <v>61</v>
      </c>
      <c r="I67" s="20">
        <f t="shared" si="6"/>
        <v>-0.21985815602836881</v>
      </c>
      <c r="J67" s="21">
        <f t="shared" si="7"/>
        <v>0.1079646017699115</v>
      </c>
    </row>
    <row r="68" spans="1:10" x14ac:dyDescent="0.25">
      <c r="A68" s="158" t="s">
        <v>468</v>
      </c>
      <c r="B68" s="65">
        <v>9</v>
      </c>
      <c r="C68" s="66">
        <v>51</v>
      </c>
      <c r="D68" s="65">
        <v>102</v>
      </c>
      <c r="E68" s="66">
        <v>147</v>
      </c>
      <c r="F68" s="67"/>
      <c r="G68" s="65">
        <f t="shared" si="4"/>
        <v>-42</v>
      </c>
      <c r="H68" s="66">
        <f t="shared" si="5"/>
        <v>-45</v>
      </c>
      <c r="I68" s="20">
        <f t="shared" si="6"/>
        <v>-0.82352941176470584</v>
      </c>
      <c r="J68" s="21">
        <f t="shared" si="7"/>
        <v>-0.30612244897959184</v>
      </c>
    </row>
    <row r="69" spans="1:10" x14ac:dyDescent="0.25">
      <c r="A69" s="158" t="s">
        <v>490</v>
      </c>
      <c r="B69" s="65">
        <v>32</v>
      </c>
      <c r="C69" s="66">
        <v>40</v>
      </c>
      <c r="D69" s="65">
        <v>206</v>
      </c>
      <c r="E69" s="66">
        <v>180</v>
      </c>
      <c r="F69" s="67"/>
      <c r="G69" s="65">
        <f t="shared" si="4"/>
        <v>-8</v>
      </c>
      <c r="H69" s="66">
        <f t="shared" si="5"/>
        <v>26</v>
      </c>
      <c r="I69" s="20">
        <f t="shared" si="6"/>
        <v>-0.2</v>
      </c>
      <c r="J69" s="21">
        <f t="shared" si="7"/>
        <v>0.14444444444444443</v>
      </c>
    </row>
    <row r="70" spans="1:10" x14ac:dyDescent="0.25">
      <c r="A70" s="158" t="s">
        <v>491</v>
      </c>
      <c r="B70" s="65">
        <v>4</v>
      </c>
      <c r="C70" s="66">
        <v>0</v>
      </c>
      <c r="D70" s="65">
        <v>10</v>
      </c>
      <c r="E70" s="66">
        <v>0</v>
      </c>
      <c r="F70" s="67"/>
      <c r="G70" s="65">
        <f t="shared" si="4"/>
        <v>4</v>
      </c>
      <c r="H70" s="66">
        <f t="shared" si="5"/>
        <v>10</v>
      </c>
      <c r="I70" s="20" t="str">
        <f t="shared" si="6"/>
        <v>-</v>
      </c>
      <c r="J70" s="21" t="str">
        <f t="shared" si="7"/>
        <v>-</v>
      </c>
    </row>
    <row r="71" spans="1:10" x14ac:dyDescent="0.25">
      <c r="A71" s="158" t="s">
        <v>325</v>
      </c>
      <c r="B71" s="65">
        <v>5</v>
      </c>
      <c r="C71" s="66">
        <v>1</v>
      </c>
      <c r="D71" s="65">
        <v>11</v>
      </c>
      <c r="E71" s="66">
        <v>13</v>
      </c>
      <c r="F71" s="67"/>
      <c r="G71" s="65">
        <f t="shared" si="4"/>
        <v>4</v>
      </c>
      <c r="H71" s="66">
        <f t="shared" si="5"/>
        <v>-2</v>
      </c>
      <c r="I71" s="20">
        <f t="shared" si="6"/>
        <v>4</v>
      </c>
      <c r="J71" s="21">
        <f t="shared" si="7"/>
        <v>-0.15384615384615385</v>
      </c>
    </row>
    <row r="72" spans="1:10" s="160" customFormat="1" ht="13" x14ac:dyDescent="0.3">
      <c r="A72" s="178" t="s">
        <v>650</v>
      </c>
      <c r="B72" s="71">
        <v>1058</v>
      </c>
      <c r="C72" s="72">
        <v>965</v>
      </c>
      <c r="D72" s="71">
        <v>4042</v>
      </c>
      <c r="E72" s="72">
        <v>4209</v>
      </c>
      <c r="F72" s="73"/>
      <c r="G72" s="71">
        <f t="shared" si="4"/>
        <v>93</v>
      </c>
      <c r="H72" s="72">
        <f t="shared" si="5"/>
        <v>-167</v>
      </c>
      <c r="I72" s="37">
        <f t="shared" si="6"/>
        <v>9.6373056994818657E-2</v>
      </c>
      <c r="J72" s="38">
        <f t="shared" si="7"/>
        <v>-3.9676882870040391E-2</v>
      </c>
    </row>
    <row r="73" spans="1:10" x14ac:dyDescent="0.25">
      <c r="A73" s="177"/>
      <c r="B73" s="143"/>
      <c r="C73" s="144"/>
      <c r="D73" s="143"/>
      <c r="E73" s="144"/>
      <c r="F73" s="145"/>
      <c r="G73" s="143"/>
      <c r="H73" s="144"/>
      <c r="I73" s="151"/>
      <c r="J73" s="152"/>
    </row>
    <row r="74" spans="1:10" s="139" customFormat="1" ht="13" x14ac:dyDescent="0.3">
      <c r="A74" s="159" t="s">
        <v>37</v>
      </c>
      <c r="B74" s="65"/>
      <c r="C74" s="66"/>
      <c r="D74" s="65"/>
      <c r="E74" s="66"/>
      <c r="F74" s="67"/>
      <c r="G74" s="65"/>
      <c r="H74" s="66"/>
      <c r="I74" s="20"/>
      <c r="J74" s="21"/>
    </row>
    <row r="75" spans="1:10" x14ac:dyDescent="0.25">
      <c r="A75" s="158" t="s">
        <v>396</v>
      </c>
      <c r="B75" s="65">
        <v>291</v>
      </c>
      <c r="C75" s="66">
        <v>0</v>
      </c>
      <c r="D75" s="65">
        <v>1762</v>
      </c>
      <c r="E75" s="66">
        <v>0</v>
      </c>
      <c r="F75" s="67"/>
      <c r="G75" s="65">
        <f>B75-C75</f>
        <v>291</v>
      </c>
      <c r="H75" s="66">
        <f>D75-E75</f>
        <v>1762</v>
      </c>
      <c r="I75" s="20" t="str">
        <f>IF(C75=0, "-", IF(G75/C75&lt;10, G75/C75, "&gt;999%"))</f>
        <v>-</v>
      </c>
      <c r="J75" s="21" t="str">
        <f>IF(E75=0, "-", IF(H75/E75&lt;10, H75/E75, "&gt;999%"))</f>
        <v>-</v>
      </c>
    </row>
    <row r="76" spans="1:10" s="160" customFormat="1" ht="13" x14ac:dyDescent="0.3">
      <c r="A76" s="178" t="s">
        <v>651</v>
      </c>
      <c r="B76" s="71">
        <v>291</v>
      </c>
      <c r="C76" s="72">
        <v>0</v>
      </c>
      <c r="D76" s="71">
        <v>1762</v>
      </c>
      <c r="E76" s="72">
        <v>0</v>
      </c>
      <c r="F76" s="73"/>
      <c r="G76" s="71">
        <f>B76-C76</f>
        <v>291</v>
      </c>
      <c r="H76" s="72">
        <f>D76-E76</f>
        <v>1762</v>
      </c>
      <c r="I76" s="37" t="str">
        <f>IF(C76=0, "-", IF(G76/C76&lt;10, G76/C76, "&gt;999%"))</f>
        <v>-</v>
      </c>
      <c r="J76" s="38" t="str">
        <f>IF(E76=0, "-", IF(H76/E76&lt;10, H76/E76, "&gt;999%"))</f>
        <v>-</v>
      </c>
    </row>
    <row r="77" spans="1:10" x14ac:dyDescent="0.25">
      <c r="A77" s="177"/>
      <c r="B77" s="143"/>
      <c r="C77" s="144"/>
      <c r="D77" s="143"/>
      <c r="E77" s="144"/>
      <c r="F77" s="145"/>
      <c r="G77" s="143"/>
      <c r="H77" s="144"/>
      <c r="I77" s="151"/>
      <c r="J77" s="152"/>
    </row>
    <row r="78" spans="1:10" s="139" customFormat="1" ht="13" x14ac:dyDescent="0.3">
      <c r="A78" s="159" t="s">
        <v>38</v>
      </c>
      <c r="B78" s="65"/>
      <c r="C78" s="66"/>
      <c r="D78" s="65"/>
      <c r="E78" s="66"/>
      <c r="F78" s="67"/>
      <c r="G78" s="65"/>
      <c r="H78" s="66"/>
      <c r="I78" s="20"/>
      <c r="J78" s="21"/>
    </row>
    <row r="79" spans="1:10" x14ac:dyDescent="0.25">
      <c r="A79" s="158" t="s">
        <v>358</v>
      </c>
      <c r="B79" s="65">
        <v>91</v>
      </c>
      <c r="C79" s="66">
        <v>0</v>
      </c>
      <c r="D79" s="65">
        <v>307</v>
      </c>
      <c r="E79" s="66">
        <v>0</v>
      </c>
      <c r="F79" s="67"/>
      <c r="G79" s="65">
        <f>B79-C79</f>
        <v>91</v>
      </c>
      <c r="H79" s="66">
        <f>D79-E79</f>
        <v>307</v>
      </c>
      <c r="I79" s="20" t="str">
        <f>IF(C79=0, "-", IF(G79/C79&lt;10, G79/C79, "&gt;999%"))</f>
        <v>-</v>
      </c>
      <c r="J79" s="21" t="str">
        <f>IF(E79=0, "-", IF(H79/E79&lt;10, H79/E79, "&gt;999%"))</f>
        <v>-</v>
      </c>
    </row>
    <row r="80" spans="1:10" s="160" customFormat="1" ht="13" x14ac:dyDescent="0.3">
      <c r="A80" s="178" t="s">
        <v>652</v>
      </c>
      <c r="B80" s="71">
        <v>91</v>
      </c>
      <c r="C80" s="72">
        <v>0</v>
      </c>
      <c r="D80" s="71">
        <v>307</v>
      </c>
      <c r="E80" s="72">
        <v>0</v>
      </c>
      <c r="F80" s="73"/>
      <c r="G80" s="71">
        <f>B80-C80</f>
        <v>91</v>
      </c>
      <c r="H80" s="72">
        <f>D80-E80</f>
        <v>307</v>
      </c>
      <c r="I80" s="37" t="str">
        <f>IF(C80=0, "-", IF(G80/C80&lt;10, G80/C80, "&gt;999%"))</f>
        <v>-</v>
      </c>
      <c r="J80" s="38" t="str">
        <f>IF(E80=0, "-", IF(H80/E80&lt;10, H80/E80, "&gt;999%"))</f>
        <v>-</v>
      </c>
    </row>
    <row r="81" spans="1:10" x14ac:dyDescent="0.25">
      <c r="A81" s="177"/>
      <c r="B81" s="143"/>
      <c r="C81" s="144"/>
      <c r="D81" s="143"/>
      <c r="E81" s="144"/>
      <c r="F81" s="145"/>
      <c r="G81" s="143"/>
      <c r="H81" s="144"/>
      <c r="I81" s="151"/>
      <c r="J81" s="152"/>
    </row>
    <row r="82" spans="1:10" s="139" customFormat="1" ht="13" x14ac:dyDescent="0.3">
      <c r="A82" s="159" t="s">
        <v>39</v>
      </c>
      <c r="B82" s="65"/>
      <c r="C82" s="66"/>
      <c r="D82" s="65"/>
      <c r="E82" s="66"/>
      <c r="F82" s="67"/>
      <c r="G82" s="65"/>
      <c r="H82" s="66"/>
      <c r="I82" s="20"/>
      <c r="J82" s="21"/>
    </row>
    <row r="83" spans="1:10" x14ac:dyDescent="0.25">
      <c r="A83" s="158" t="s">
        <v>326</v>
      </c>
      <c r="B83" s="65">
        <v>4</v>
      </c>
      <c r="C83" s="66">
        <v>6</v>
      </c>
      <c r="D83" s="65">
        <v>40</v>
      </c>
      <c r="E83" s="66">
        <v>33</v>
      </c>
      <c r="F83" s="67"/>
      <c r="G83" s="65">
        <f>B83-C83</f>
        <v>-2</v>
      </c>
      <c r="H83" s="66">
        <f>D83-E83</f>
        <v>7</v>
      </c>
      <c r="I83" s="20">
        <f>IF(C83=0, "-", IF(G83/C83&lt;10, G83/C83, "&gt;999%"))</f>
        <v>-0.33333333333333331</v>
      </c>
      <c r="J83" s="21">
        <f>IF(E83=0, "-", IF(H83/E83&lt;10, H83/E83, "&gt;999%"))</f>
        <v>0.21212121212121213</v>
      </c>
    </row>
    <row r="84" spans="1:10" x14ac:dyDescent="0.25">
      <c r="A84" s="158" t="s">
        <v>539</v>
      </c>
      <c r="B84" s="65">
        <v>79</v>
      </c>
      <c r="C84" s="66">
        <v>19</v>
      </c>
      <c r="D84" s="65">
        <v>309</v>
      </c>
      <c r="E84" s="66">
        <v>193</v>
      </c>
      <c r="F84" s="67"/>
      <c r="G84" s="65">
        <f>B84-C84</f>
        <v>60</v>
      </c>
      <c r="H84" s="66">
        <f>D84-E84</f>
        <v>116</v>
      </c>
      <c r="I84" s="20">
        <f>IF(C84=0, "-", IF(G84/C84&lt;10, G84/C84, "&gt;999%"))</f>
        <v>3.1578947368421053</v>
      </c>
      <c r="J84" s="21">
        <f>IF(E84=0, "-", IF(H84/E84&lt;10, H84/E84, "&gt;999%"))</f>
        <v>0.60103626943005184</v>
      </c>
    </row>
    <row r="85" spans="1:10" x14ac:dyDescent="0.25">
      <c r="A85" s="158" t="s">
        <v>540</v>
      </c>
      <c r="B85" s="65">
        <v>40</v>
      </c>
      <c r="C85" s="66">
        <v>11</v>
      </c>
      <c r="D85" s="65">
        <v>140</v>
      </c>
      <c r="E85" s="66">
        <v>53</v>
      </c>
      <c r="F85" s="67"/>
      <c r="G85" s="65">
        <f>B85-C85</f>
        <v>29</v>
      </c>
      <c r="H85" s="66">
        <f>D85-E85</f>
        <v>87</v>
      </c>
      <c r="I85" s="20">
        <f>IF(C85=0, "-", IF(G85/C85&lt;10, G85/C85, "&gt;999%"))</f>
        <v>2.6363636363636362</v>
      </c>
      <c r="J85" s="21">
        <f>IF(E85=0, "-", IF(H85/E85&lt;10, H85/E85, "&gt;999%"))</f>
        <v>1.6415094339622642</v>
      </c>
    </row>
    <row r="86" spans="1:10" s="160" customFormat="1" ht="13" x14ac:dyDescent="0.3">
      <c r="A86" s="178" t="s">
        <v>653</v>
      </c>
      <c r="B86" s="71">
        <v>123</v>
      </c>
      <c r="C86" s="72">
        <v>36</v>
      </c>
      <c r="D86" s="71">
        <v>489</v>
      </c>
      <c r="E86" s="72">
        <v>279</v>
      </c>
      <c r="F86" s="73"/>
      <c r="G86" s="71">
        <f>B86-C86</f>
        <v>87</v>
      </c>
      <c r="H86" s="72">
        <f>D86-E86</f>
        <v>210</v>
      </c>
      <c r="I86" s="37">
        <f>IF(C86=0, "-", IF(G86/C86&lt;10, G86/C86, "&gt;999%"))</f>
        <v>2.4166666666666665</v>
      </c>
      <c r="J86" s="38">
        <f>IF(E86=0, "-", IF(H86/E86&lt;10, H86/E86, "&gt;999%"))</f>
        <v>0.75268817204301075</v>
      </c>
    </row>
    <row r="87" spans="1:10" x14ac:dyDescent="0.25">
      <c r="A87" s="177"/>
      <c r="B87" s="143"/>
      <c r="C87" s="144"/>
      <c r="D87" s="143"/>
      <c r="E87" s="144"/>
      <c r="F87" s="145"/>
      <c r="G87" s="143"/>
      <c r="H87" s="144"/>
      <c r="I87" s="151"/>
      <c r="J87" s="152"/>
    </row>
    <row r="88" spans="1:10" s="139" customFormat="1" ht="13" x14ac:dyDescent="0.3">
      <c r="A88" s="159" t="s">
        <v>40</v>
      </c>
      <c r="B88" s="65"/>
      <c r="C88" s="66"/>
      <c r="D88" s="65"/>
      <c r="E88" s="66"/>
      <c r="F88" s="67"/>
      <c r="G88" s="65"/>
      <c r="H88" s="66"/>
      <c r="I88" s="20"/>
      <c r="J88" s="21"/>
    </row>
    <row r="89" spans="1:10" x14ac:dyDescent="0.25">
      <c r="A89" s="158" t="s">
        <v>283</v>
      </c>
      <c r="B89" s="65">
        <v>0</v>
      </c>
      <c r="C89" s="66">
        <v>7</v>
      </c>
      <c r="D89" s="65">
        <v>0</v>
      </c>
      <c r="E89" s="66">
        <v>47</v>
      </c>
      <c r="F89" s="67"/>
      <c r="G89" s="65">
        <f>B89-C89</f>
        <v>-7</v>
      </c>
      <c r="H89" s="66">
        <f>D89-E89</f>
        <v>-47</v>
      </c>
      <c r="I89" s="20">
        <f>IF(C89=0, "-", IF(G89/C89&lt;10, G89/C89, "&gt;999%"))</f>
        <v>-1</v>
      </c>
      <c r="J89" s="21">
        <f>IF(E89=0, "-", IF(H89/E89&lt;10, H89/E89, "&gt;999%"))</f>
        <v>-1</v>
      </c>
    </row>
    <row r="90" spans="1:10" s="160" customFormat="1" ht="13" x14ac:dyDescent="0.3">
      <c r="A90" s="178" t="s">
        <v>654</v>
      </c>
      <c r="B90" s="71">
        <v>0</v>
      </c>
      <c r="C90" s="72">
        <v>7</v>
      </c>
      <c r="D90" s="71">
        <v>0</v>
      </c>
      <c r="E90" s="72">
        <v>47</v>
      </c>
      <c r="F90" s="73"/>
      <c r="G90" s="71">
        <f>B90-C90</f>
        <v>-7</v>
      </c>
      <c r="H90" s="72">
        <f>D90-E90</f>
        <v>-47</v>
      </c>
      <c r="I90" s="37">
        <f>IF(C90=0, "-", IF(G90/C90&lt;10, G90/C90, "&gt;999%"))</f>
        <v>-1</v>
      </c>
      <c r="J90" s="38">
        <f>IF(E90=0, "-", IF(H90/E90&lt;10, H90/E90, "&gt;999%"))</f>
        <v>-1</v>
      </c>
    </row>
    <row r="91" spans="1:10" x14ac:dyDescent="0.25">
      <c r="A91" s="177"/>
      <c r="B91" s="143"/>
      <c r="C91" s="144"/>
      <c r="D91" s="143"/>
      <c r="E91" s="144"/>
      <c r="F91" s="145"/>
      <c r="G91" s="143"/>
      <c r="H91" s="144"/>
      <c r="I91" s="151"/>
      <c r="J91" s="152"/>
    </row>
    <row r="92" spans="1:10" s="139" customFormat="1" ht="13" x14ac:dyDescent="0.3">
      <c r="A92" s="159" t="s">
        <v>41</v>
      </c>
      <c r="B92" s="65"/>
      <c r="C92" s="66"/>
      <c r="D92" s="65"/>
      <c r="E92" s="66"/>
      <c r="F92" s="67"/>
      <c r="G92" s="65"/>
      <c r="H92" s="66"/>
      <c r="I92" s="20"/>
      <c r="J92" s="21"/>
    </row>
    <row r="93" spans="1:10" x14ac:dyDescent="0.25">
      <c r="A93" s="158" t="s">
        <v>215</v>
      </c>
      <c r="B93" s="65">
        <v>3</v>
      </c>
      <c r="C93" s="66">
        <v>1</v>
      </c>
      <c r="D93" s="65">
        <v>12</v>
      </c>
      <c r="E93" s="66">
        <v>10</v>
      </c>
      <c r="F93" s="67"/>
      <c r="G93" s="65">
        <f>B93-C93</f>
        <v>2</v>
      </c>
      <c r="H93" s="66">
        <f>D93-E93</f>
        <v>2</v>
      </c>
      <c r="I93" s="20">
        <f>IF(C93=0, "-", IF(G93/C93&lt;10, G93/C93, "&gt;999%"))</f>
        <v>2</v>
      </c>
      <c r="J93" s="21">
        <f>IF(E93=0, "-", IF(H93/E93&lt;10, H93/E93, "&gt;999%"))</f>
        <v>0.2</v>
      </c>
    </row>
    <row r="94" spans="1:10" x14ac:dyDescent="0.25">
      <c r="A94" s="158" t="s">
        <v>359</v>
      </c>
      <c r="B94" s="65">
        <v>0</v>
      </c>
      <c r="C94" s="66">
        <v>1</v>
      </c>
      <c r="D94" s="65">
        <v>6</v>
      </c>
      <c r="E94" s="66">
        <v>21</v>
      </c>
      <c r="F94" s="67"/>
      <c r="G94" s="65">
        <f>B94-C94</f>
        <v>-1</v>
      </c>
      <c r="H94" s="66">
        <f>D94-E94</f>
        <v>-15</v>
      </c>
      <c r="I94" s="20">
        <f>IF(C94=0, "-", IF(G94/C94&lt;10, G94/C94, "&gt;999%"))</f>
        <v>-1</v>
      </c>
      <c r="J94" s="21">
        <f>IF(E94=0, "-", IF(H94/E94&lt;10, H94/E94, "&gt;999%"))</f>
        <v>-0.7142857142857143</v>
      </c>
    </row>
    <row r="95" spans="1:10" x14ac:dyDescent="0.25">
      <c r="A95" s="158" t="s">
        <v>397</v>
      </c>
      <c r="B95" s="65">
        <v>2</v>
      </c>
      <c r="C95" s="66">
        <v>1</v>
      </c>
      <c r="D95" s="65">
        <v>17</v>
      </c>
      <c r="E95" s="66">
        <v>14</v>
      </c>
      <c r="F95" s="67"/>
      <c r="G95" s="65">
        <f>B95-C95</f>
        <v>1</v>
      </c>
      <c r="H95" s="66">
        <f>D95-E95</f>
        <v>3</v>
      </c>
      <c r="I95" s="20">
        <f>IF(C95=0, "-", IF(G95/C95&lt;10, G95/C95, "&gt;999%"))</f>
        <v>1</v>
      </c>
      <c r="J95" s="21">
        <f>IF(E95=0, "-", IF(H95/E95&lt;10, H95/E95, "&gt;999%"))</f>
        <v>0.21428571428571427</v>
      </c>
    </row>
    <row r="96" spans="1:10" x14ac:dyDescent="0.25">
      <c r="A96" s="158" t="s">
        <v>268</v>
      </c>
      <c r="B96" s="65">
        <v>2</v>
      </c>
      <c r="C96" s="66">
        <v>0</v>
      </c>
      <c r="D96" s="65">
        <v>20</v>
      </c>
      <c r="E96" s="66">
        <v>0</v>
      </c>
      <c r="F96" s="67"/>
      <c r="G96" s="65">
        <f>B96-C96</f>
        <v>2</v>
      </c>
      <c r="H96" s="66">
        <f>D96-E96</f>
        <v>20</v>
      </c>
      <c r="I96" s="20" t="str">
        <f>IF(C96=0, "-", IF(G96/C96&lt;10, G96/C96, "&gt;999%"))</f>
        <v>-</v>
      </c>
      <c r="J96" s="21" t="str">
        <f>IF(E96=0, "-", IF(H96/E96&lt;10, H96/E96, "&gt;999%"))</f>
        <v>-</v>
      </c>
    </row>
    <row r="97" spans="1:10" s="160" customFormat="1" ht="13" x14ac:dyDescent="0.3">
      <c r="A97" s="178" t="s">
        <v>655</v>
      </c>
      <c r="B97" s="71">
        <v>7</v>
      </c>
      <c r="C97" s="72">
        <v>3</v>
      </c>
      <c r="D97" s="71">
        <v>55</v>
      </c>
      <c r="E97" s="72">
        <v>45</v>
      </c>
      <c r="F97" s="73"/>
      <c r="G97" s="71">
        <f>B97-C97</f>
        <v>4</v>
      </c>
      <c r="H97" s="72">
        <f>D97-E97</f>
        <v>10</v>
      </c>
      <c r="I97" s="37">
        <f>IF(C97=0, "-", IF(G97/C97&lt;10, G97/C97, "&gt;999%"))</f>
        <v>1.3333333333333333</v>
      </c>
      <c r="J97" s="38">
        <f>IF(E97=0, "-", IF(H97/E97&lt;10, H97/E97, "&gt;999%"))</f>
        <v>0.22222222222222221</v>
      </c>
    </row>
    <row r="98" spans="1:10" x14ac:dyDescent="0.25">
      <c r="A98" s="177"/>
      <c r="B98" s="143"/>
      <c r="C98" s="144"/>
      <c r="D98" s="143"/>
      <c r="E98" s="144"/>
      <c r="F98" s="145"/>
      <c r="G98" s="143"/>
      <c r="H98" s="144"/>
      <c r="I98" s="151"/>
      <c r="J98" s="152"/>
    </row>
    <row r="99" spans="1:10" s="139" customFormat="1" ht="13" x14ac:dyDescent="0.3">
      <c r="A99" s="159" t="s">
        <v>42</v>
      </c>
      <c r="B99" s="65"/>
      <c r="C99" s="66"/>
      <c r="D99" s="65"/>
      <c r="E99" s="66"/>
      <c r="F99" s="67"/>
      <c r="G99" s="65"/>
      <c r="H99" s="66"/>
      <c r="I99" s="20"/>
      <c r="J99" s="21"/>
    </row>
    <row r="100" spans="1:10" x14ac:dyDescent="0.25">
      <c r="A100" s="158" t="s">
        <v>423</v>
      </c>
      <c r="B100" s="65">
        <v>6</v>
      </c>
      <c r="C100" s="66">
        <v>0</v>
      </c>
      <c r="D100" s="65">
        <v>20</v>
      </c>
      <c r="E100" s="66">
        <v>0</v>
      </c>
      <c r="F100" s="67"/>
      <c r="G100" s="65">
        <f>B100-C100</f>
        <v>6</v>
      </c>
      <c r="H100" s="66">
        <f>D100-E100</f>
        <v>20</v>
      </c>
      <c r="I100" s="20" t="str">
        <f>IF(C100=0, "-", IF(G100/C100&lt;10, G100/C100, "&gt;999%"))</f>
        <v>-</v>
      </c>
      <c r="J100" s="21" t="str">
        <f>IF(E100=0, "-", IF(H100/E100&lt;10, H100/E100, "&gt;999%"))</f>
        <v>-</v>
      </c>
    </row>
    <row r="101" spans="1:10" x14ac:dyDescent="0.25">
      <c r="A101" s="158" t="s">
        <v>230</v>
      </c>
      <c r="B101" s="65">
        <v>21</v>
      </c>
      <c r="C101" s="66">
        <v>0</v>
      </c>
      <c r="D101" s="65">
        <v>66</v>
      </c>
      <c r="E101" s="66">
        <v>0</v>
      </c>
      <c r="F101" s="67"/>
      <c r="G101" s="65">
        <f>B101-C101</f>
        <v>21</v>
      </c>
      <c r="H101" s="66">
        <f>D101-E101</f>
        <v>66</v>
      </c>
      <c r="I101" s="20" t="str">
        <f>IF(C101=0, "-", IF(G101/C101&lt;10, G101/C101, "&gt;999%"))</f>
        <v>-</v>
      </c>
      <c r="J101" s="21" t="str">
        <f>IF(E101=0, "-", IF(H101/E101&lt;10, H101/E101, "&gt;999%"))</f>
        <v>-</v>
      </c>
    </row>
    <row r="102" spans="1:10" x14ac:dyDescent="0.25">
      <c r="A102" s="158" t="s">
        <v>398</v>
      </c>
      <c r="B102" s="65">
        <v>77</v>
      </c>
      <c r="C102" s="66">
        <v>0</v>
      </c>
      <c r="D102" s="65">
        <v>249</v>
      </c>
      <c r="E102" s="66">
        <v>0</v>
      </c>
      <c r="F102" s="67"/>
      <c r="G102" s="65">
        <f>B102-C102</f>
        <v>77</v>
      </c>
      <c r="H102" s="66">
        <f>D102-E102</f>
        <v>249</v>
      </c>
      <c r="I102" s="20" t="str">
        <f>IF(C102=0, "-", IF(G102/C102&lt;10, G102/C102, "&gt;999%"))</f>
        <v>-</v>
      </c>
      <c r="J102" s="21" t="str">
        <f>IF(E102=0, "-", IF(H102/E102&lt;10, H102/E102, "&gt;999%"))</f>
        <v>-</v>
      </c>
    </row>
    <row r="103" spans="1:10" x14ac:dyDescent="0.25">
      <c r="A103" s="158" t="s">
        <v>231</v>
      </c>
      <c r="B103" s="65">
        <v>19</v>
      </c>
      <c r="C103" s="66">
        <v>0</v>
      </c>
      <c r="D103" s="65">
        <v>43</v>
      </c>
      <c r="E103" s="66">
        <v>0</v>
      </c>
      <c r="F103" s="67"/>
      <c r="G103" s="65">
        <f>B103-C103</f>
        <v>19</v>
      </c>
      <c r="H103" s="66">
        <f>D103-E103</f>
        <v>43</v>
      </c>
      <c r="I103" s="20" t="str">
        <f>IF(C103=0, "-", IF(G103/C103&lt;10, G103/C103, "&gt;999%"))</f>
        <v>-</v>
      </c>
      <c r="J103" s="21" t="str">
        <f>IF(E103=0, "-", IF(H103/E103&lt;10, H103/E103, "&gt;999%"))</f>
        <v>-</v>
      </c>
    </row>
    <row r="104" spans="1:10" s="160" customFormat="1" ht="13" x14ac:dyDescent="0.3">
      <c r="A104" s="178" t="s">
        <v>656</v>
      </c>
      <c r="B104" s="71">
        <v>123</v>
      </c>
      <c r="C104" s="72">
        <v>0</v>
      </c>
      <c r="D104" s="71">
        <v>378</v>
      </c>
      <c r="E104" s="72">
        <v>0</v>
      </c>
      <c r="F104" s="73"/>
      <c r="G104" s="71">
        <f>B104-C104</f>
        <v>123</v>
      </c>
      <c r="H104" s="72">
        <f>D104-E104</f>
        <v>378</v>
      </c>
      <c r="I104" s="37" t="str">
        <f>IF(C104=0, "-", IF(G104/C104&lt;10, G104/C104, "&gt;999%"))</f>
        <v>-</v>
      </c>
      <c r="J104" s="38" t="str">
        <f>IF(E104=0, "-", IF(H104/E104&lt;10, H104/E104, "&gt;999%"))</f>
        <v>-</v>
      </c>
    </row>
    <row r="105" spans="1:10" x14ac:dyDescent="0.25">
      <c r="A105" s="177"/>
      <c r="B105" s="143"/>
      <c r="C105" s="144"/>
      <c r="D105" s="143"/>
      <c r="E105" s="144"/>
      <c r="F105" s="145"/>
      <c r="G105" s="143"/>
      <c r="H105" s="144"/>
      <c r="I105" s="151"/>
      <c r="J105" s="152"/>
    </row>
    <row r="106" spans="1:10" s="139" customFormat="1" ht="13" x14ac:dyDescent="0.3">
      <c r="A106" s="159" t="s">
        <v>43</v>
      </c>
      <c r="B106" s="65"/>
      <c r="C106" s="66"/>
      <c r="D106" s="65"/>
      <c r="E106" s="66"/>
      <c r="F106" s="67"/>
      <c r="G106" s="65"/>
      <c r="H106" s="66"/>
      <c r="I106" s="20"/>
      <c r="J106" s="21"/>
    </row>
    <row r="107" spans="1:10" x14ac:dyDescent="0.25">
      <c r="A107" s="158" t="s">
        <v>573</v>
      </c>
      <c r="B107" s="65">
        <v>23</v>
      </c>
      <c r="C107" s="66">
        <v>10</v>
      </c>
      <c r="D107" s="65">
        <v>103</v>
      </c>
      <c r="E107" s="66">
        <v>43</v>
      </c>
      <c r="F107" s="67"/>
      <c r="G107" s="65">
        <f>B107-C107</f>
        <v>13</v>
      </c>
      <c r="H107" s="66">
        <f>D107-E107</f>
        <v>60</v>
      </c>
      <c r="I107" s="20">
        <f>IF(C107=0, "-", IF(G107/C107&lt;10, G107/C107, "&gt;999%"))</f>
        <v>1.3</v>
      </c>
      <c r="J107" s="21">
        <f>IF(E107=0, "-", IF(H107/E107&lt;10, H107/E107, "&gt;999%"))</f>
        <v>1.3953488372093024</v>
      </c>
    </row>
    <row r="108" spans="1:10" x14ac:dyDescent="0.25">
      <c r="A108" s="158" t="s">
        <v>560</v>
      </c>
      <c r="B108" s="65">
        <v>1</v>
      </c>
      <c r="C108" s="66">
        <v>1</v>
      </c>
      <c r="D108" s="65">
        <v>2</v>
      </c>
      <c r="E108" s="66">
        <v>3</v>
      </c>
      <c r="F108" s="67"/>
      <c r="G108" s="65">
        <f>B108-C108</f>
        <v>0</v>
      </c>
      <c r="H108" s="66">
        <f>D108-E108</f>
        <v>-1</v>
      </c>
      <c r="I108" s="20">
        <f>IF(C108=0, "-", IF(G108/C108&lt;10, G108/C108, "&gt;999%"))</f>
        <v>0</v>
      </c>
      <c r="J108" s="21">
        <f>IF(E108=0, "-", IF(H108/E108&lt;10, H108/E108, "&gt;999%"))</f>
        <v>-0.33333333333333331</v>
      </c>
    </row>
    <row r="109" spans="1:10" s="160" customFormat="1" ht="13" x14ac:dyDescent="0.3">
      <c r="A109" s="178" t="s">
        <v>657</v>
      </c>
      <c r="B109" s="71">
        <v>24</v>
      </c>
      <c r="C109" s="72">
        <v>11</v>
      </c>
      <c r="D109" s="71">
        <v>105</v>
      </c>
      <c r="E109" s="72">
        <v>46</v>
      </c>
      <c r="F109" s="73"/>
      <c r="G109" s="71">
        <f>B109-C109</f>
        <v>13</v>
      </c>
      <c r="H109" s="72">
        <f>D109-E109</f>
        <v>59</v>
      </c>
      <c r="I109" s="37">
        <f>IF(C109=0, "-", IF(G109/C109&lt;10, G109/C109, "&gt;999%"))</f>
        <v>1.1818181818181819</v>
      </c>
      <c r="J109" s="38">
        <f>IF(E109=0, "-", IF(H109/E109&lt;10, H109/E109, "&gt;999%"))</f>
        <v>1.2826086956521738</v>
      </c>
    </row>
    <row r="110" spans="1:10" x14ac:dyDescent="0.25">
      <c r="A110" s="177"/>
      <c r="B110" s="143"/>
      <c r="C110" s="144"/>
      <c r="D110" s="143"/>
      <c r="E110" s="144"/>
      <c r="F110" s="145"/>
      <c r="G110" s="143"/>
      <c r="H110" s="144"/>
      <c r="I110" s="151"/>
      <c r="J110" s="152"/>
    </row>
    <row r="111" spans="1:10" s="139" customFormat="1" ht="13" x14ac:dyDescent="0.3">
      <c r="A111" s="159" t="s">
        <v>44</v>
      </c>
      <c r="B111" s="65"/>
      <c r="C111" s="66"/>
      <c r="D111" s="65"/>
      <c r="E111" s="66"/>
      <c r="F111" s="67"/>
      <c r="G111" s="65"/>
      <c r="H111" s="66"/>
      <c r="I111" s="20"/>
      <c r="J111" s="21"/>
    </row>
    <row r="112" spans="1:10" x14ac:dyDescent="0.25">
      <c r="A112" s="158" t="s">
        <v>574</v>
      </c>
      <c r="B112" s="65">
        <v>3</v>
      </c>
      <c r="C112" s="66">
        <v>2</v>
      </c>
      <c r="D112" s="65">
        <v>9</v>
      </c>
      <c r="E112" s="66">
        <v>2</v>
      </c>
      <c r="F112" s="67"/>
      <c r="G112" s="65">
        <f>B112-C112</f>
        <v>1</v>
      </c>
      <c r="H112" s="66">
        <f>D112-E112</f>
        <v>7</v>
      </c>
      <c r="I112" s="20">
        <f>IF(C112=0, "-", IF(G112/C112&lt;10, G112/C112, "&gt;999%"))</f>
        <v>0.5</v>
      </c>
      <c r="J112" s="21">
        <f>IF(E112=0, "-", IF(H112/E112&lt;10, H112/E112, "&gt;999%"))</f>
        <v>3.5</v>
      </c>
    </row>
    <row r="113" spans="1:10" s="160" customFormat="1" ht="13" x14ac:dyDescent="0.3">
      <c r="A113" s="178" t="s">
        <v>658</v>
      </c>
      <c r="B113" s="71">
        <v>3</v>
      </c>
      <c r="C113" s="72">
        <v>2</v>
      </c>
      <c r="D113" s="71">
        <v>9</v>
      </c>
      <c r="E113" s="72">
        <v>2</v>
      </c>
      <c r="F113" s="73"/>
      <c r="G113" s="71">
        <f>B113-C113</f>
        <v>1</v>
      </c>
      <c r="H113" s="72">
        <f>D113-E113</f>
        <v>7</v>
      </c>
      <c r="I113" s="37">
        <f>IF(C113=0, "-", IF(G113/C113&lt;10, G113/C113, "&gt;999%"))</f>
        <v>0.5</v>
      </c>
      <c r="J113" s="38">
        <f>IF(E113=0, "-", IF(H113/E113&lt;10, H113/E113, "&gt;999%"))</f>
        <v>3.5</v>
      </c>
    </row>
    <row r="114" spans="1:10" x14ac:dyDescent="0.25">
      <c r="A114" s="177"/>
      <c r="B114" s="143"/>
      <c r="C114" s="144"/>
      <c r="D114" s="143"/>
      <c r="E114" s="144"/>
      <c r="F114" s="145"/>
      <c r="G114" s="143"/>
      <c r="H114" s="144"/>
      <c r="I114" s="151"/>
      <c r="J114" s="152"/>
    </row>
    <row r="115" spans="1:10" s="139" customFormat="1" ht="13" x14ac:dyDescent="0.3">
      <c r="A115" s="159" t="s">
        <v>45</v>
      </c>
      <c r="B115" s="65"/>
      <c r="C115" s="66"/>
      <c r="D115" s="65"/>
      <c r="E115" s="66"/>
      <c r="F115" s="67"/>
      <c r="G115" s="65"/>
      <c r="H115" s="66"/>
      <c r="I115" s="20"/>
      <c r="J115" s="21"/>
    </row>
    <row r="116" spans="1:10" x14ac:dyDescent="0.25">
      <c r="A116" s="158" t="s">
        <v>342</v>
      </c>
      <c r="B116" s="65">
        <v>5</v>
      </c>
      <c r="C116" s="66">
        <v>5</v>
      </c>
      <c r="D116" s="65">
        <v>33</v>
      </c>
      <c r="E116" s="66">
        <v>34</v>
      </c>
      <c r="F116" s="67"/>
      <c r="G116" s="65">
        <f>B116-C116</f>
        <v>0</v>
      </c>
      <c r="H116" s="66">
        <f>D116-E116</f>
        <v>-1</v>
      </c>
      <c r="I116" s="20">
        <f>IF(C116=0, "-", IF(G116/C116&lt;10, G116/C116, "&gt;999%"))</f>
        <v>0</v>
      </c>
      <c r="J116" s="21">
        <f>IF(E116=0, "-", IF(H116/E116&lt;10, H116/E116, "&gt;999%"))</f>
        <v>-2.9411764705882353E-2</v>
      </c>
    </row>
    <row r="117" spans="1:10" s="160" customFormat="1" ht="13" x14ac:dyDescent="0.3">
      <c r="A117" s="178" t="s">
        <v>659</v>
      </c>
      <c r="B117" s="71">
        <v>5</v>
      </c>
      <c r="C117" s="72">
        <v>5</v>
      </c>
      <c r="D117" s="71">
        <v>33</v>
      </c>
      <c r="E117" s="72">
        <v>34</v>
      </c>
      <c r="F117" s="73"/>
      <c r="G117" s="71">
        <f>B117-C117</f>
        <v>0</v>
      </c>
      <c r="H117" s="72">
        <f>D117-E117</f>
        <v>-1</v>
      </c>
      <c r="I117" s="37">
        <f>IF(C117=0, "-", IF(G117/C117&lt;10, G117/C117, "&gt;999%"))</f>
        <v>0</v>
      </c>
      <c r="J117" s="38">
        <f>IF(E117=0, "-", IF(H117/E117&lt;10, H117/E117, "&gt;999%"))</f>
        <v>-2.9411764705882353E-2</v>
      </c>
    </row>
    <row r="118" spans="1:10" x14ac:dyDescent="0.25">
      <c r="A118" s="177"/>
      <c r="B118" s="143"/>
      <c r="C118" s="144"/>
      <c r="D118" s="143"/>
      <c r="E118" s="144"/>
      <c r="F118" s="145"/>
      <c r="G118" s="143"/>
      <c r="H118" s="144"/>
      <c r="I118" s="151"/>
      <c r="J118" s="152"/>
    </row>
    <row r="119" spans="1:10" s="139" customFormat="1" ht="13" x14ac:dyDescent="0.3">
      <c r="A119" s="159" t="s">
        <v>46</v>
      </c>
      <c r="B119" s="65"/>
      <c r="C119" s="66"/>
      <c r="D119" s="65"/>
      <c r="E119" s="66"/>
      <c r="F119" s="67"/>
      <c r="G119" s="65"/>
      <c r="H119" s="66"/>
      <c r="I119" s="20"/>
      <c r="J119" s="21"/>
    </row>
    <row r="120" spans="1:10" x14ac:dyDescent="0.25">
      <c r="A120" s="158" t="s">
        <v>202</v>
      </c>
      <c r="B120" s="65">
        <v>24</v>
      </c>
      <c r="C120" s="66">
        <v>7</v>
      </c>
      <c r="D120" s="65">
        <v>132</v>
      </c>
      <c r="E120" s="66">
        <v>98</v>
      </c>
      <c r="F120" s="67"/>
      <c r="G120" s="65">
        <f>B120-C120</f>
        <v>17</v>
      </c>
      <c r="H120" s="66">
        <f>D120-E120</f>
        <v>34</v>
      </c>
      <c r="I120" s="20">
        <f>IF(C120=0, "-", IF(G120/C120&lt;10, G120/C120, "&gt;999%"))</f>
        <v>2.4285714285714284</v>
      </c>
      <c r="J120" s="21">
        <f>IF(E120=0, "-", IF(H120/E120&lt;10, H120/E120, "&gt;999%"))</f>
        <v>0.34693877551020408</v>
      </c>
    </row>
    <row r="121" spans="1:10" s="160" customFormat="1" ht="13" x14ac:dyDescent="0.3">
      <c r="A121" s="178" t="s">
        <v>660</v>
      </c>
      <c r="B121" s="71">
        <v>24</v>
      </c>
      <c r="C121" s="72">
        <v>7</v>
      </c>
      <c r="D121" s="71">
        <v>132</v>
      </c>
      <c r="E121" s="72">
        <v>98</v>
      </c>
      <c r="F121" s="73"/>
      <c r="G121" s="71">
        <f>B121-C121</f>
        <v>17</v>
      </c>
      <c r="H121" s="72">
        <f>D121-E121</f>
        <v>34</v>
      </c>
      <c r="I121" s="37">
        <f>IF(C121=0, "-", IF(G121/C121&lt;10, G121/C121, "&gt;999%"))</f>
        <v>2.4285714285714284</v>
      </c>
      <c r="J121" s="38">
        <f>IF(E121=0, "-", IF(H121/E121&lt;10, H121/E121, "&gt;999%"))</f>
        <v>0.34693877551020408</v>
      </c>
    </row>
    <row r="122" spans="1:10" x14ac:dyDescent="0.25">
      <c r="A122" s="177"/>
      <c r="B122" s="143"/>
      <c r="C122" s="144"/>
      <c r="D122" s="143"/>
      <c r="E122" s="144"/>
      <c r="F122" s="145"/>
      <c r="G122" s="143"/>
      <c r="H122" s="144"/>
      <c r="I122" s="151"/>
      <c r="J122" s="152"/>
    </row>
    <row r="123" spans="1:10" s="139" customFormat="1" ht="13" x14ac:dyDescent="0.3">
      <c r="A123" s="159" t="s">
        <v>47</v>
      </c>
      <c r="B123" s="65"/>
      <c r="C123" s="66"/>
      <c r="D123" s="65"/>
      <c r="E123" s="66"/>
      <c r="F123" s="67"/>
      <c r="G123" s="65"/>
      <c r="H123" s="66"/>
      <c r="I123" s="20"/>
      <c r="J123" s="21"/>
    </row>
    <row r="124" spans="1:10" x14ac:dyDescent="0.25">
      <c r="A124" s="158" t="s">
        <v>544</v>
      </c>
      <c r="B124" s="65">
        <v>27</v>
      </c>
      <c r="C124" s="66">
        <v>21</v>
      </c>
      <c r="D124" s="65">
        <v>189</v>
      </c>
      <c r="E124" s="66">
        <v>129</v>
      </c>
      <c r="F124" s="67"/>
      <c r="G124" s="65">
        <f>B124-C124</f>
        <v>6</v>
      </c>
      <c r="H124" s="66">
        <f>D124-E124</f>
        <v>60</v>
      </c>
      <c r="I124" s="20">
        <f>IF(C124=0, "-", IF(G124/C124&lt;10, G124/C124, "&gt;999%"))</f>
        <v>0.2857142857142857</v>
      </c>
      <c r="J124" s="21">
        <f>IF(E124=0, "-", IF(H124/E124&lt;10, H124/E124, "&gt;999%"))</f>
        <v>0.46511627906976744</v>
      </c>
    </row>
    <row r="125" spans="1:10" s="160" customFormat="1" ht="13" x14ac:dyDescent="0.3">
      <c r="A125" s="178" t="s">
        <v>661</v>
      </c>
      <c r="B125" s="71">
        <v>27</v>
      </c>
      <c r="C125" s="72">
        <v>21</v>
      </c>
      <c r="D125" s="71">
        <v>189</v>
      </c>
      <c r="E125" s="72">
        <v>129</v>
      </c>
      <c r="F125" s="73"/>
      <c r="G125" s="71">
        <f>B125-C125</f>
        <v>6</v>
      </c>
      <c r="H125" s="72">
        <f>D125-E125</f>
        <v>60</v>
      </c>
      <c r="I125" s="37">
        <f>IF(C125=0, "-", IF(G125/C125&lt;10, G125/C125, "&gt;999%"))</f>
        <v>0.2857142857142857</v>
      </c>
      <c r="J125" s="38">
        <f>IF(E125=0, "-", IF(H125/E125&lt;10, H125/E125, "&gt;999%"))</f>
        <v>0.46511627906976744</v>
      </c>
    </row>
    <row r="126" spans="1:10" x14ac:dyDescent="0.25">
      <c r="A126" s="177"/>
      <c r="B126" s="143"/>
      <c r="C126" s="144"/>
      <c r="D126" s="143"/>
      <c r="E126" s="144"/>
      <c r="F126" s="145"/>
      <c r="G126" s="143"/>
      <c r="H126" s="144"/>
      <c r="I126" s="151"/>
      <c r="J126" s="152"/>
    </row>
    <row r="127" spans="1:10" s="139" customFormat="1" ht="13" x14ac:dyDescent="0.3">
      <c r="A127" s="159" t="s">
        <v>48</v>
      </c>
      <c r="B127" s="65"/>
      <c r="C127" s="66"/>
      <c r="D127" s="65"/>
      <c r="E127" s="66"/>
      <c r="F127" s="67"/>
      <c r="G127" s="65"/>
      <c r="H127" s="66"/>
      <c r="I127" s="20"/>
      <c r="J127" s="21"/>
    </row>
    <row r="128" spans="1:10" x14ac:dyDescent="0.25">
      <c r="A128" s="158" t="s">
        <v>399</v>
      </c>
      <c r="B128" s="65">
        <v>105</v>
      </c>
      <c r="C128" s="66">
        <v>88</v>
      </c>
      <c r="D128" s="65">
        <v>326</v>
      </c>
      <c r="E128" s="66">
        <v>210</v>
      </c>
      <c r="F128" s="67"/>
      <c r="G128" s="65">
        <f t="shared" ref="G128:G138" si="8">B128-C128</f>
        <v>17</v>
      </c>
      <c r="H128" s="66">
        <f t="shared" ref="H128:H138" si="9">D128-E128</f>
        <v>116</v>
      </c>
      <c r="I128" s="20">
        <f t="shared" ref="I128:I138" si="10">IF(C128=0, "-", IF(G128/C128&lt;10, G128/C128, "&gt;999%"))</f>
        <v>0.19318181818181818</v>
      </c>
      <c r="J128" s="21">
        <f t="shared" ref="J128:J138" si="11">IF(E128=0, "-", IF(H128/E128&lt;10, H128/E128, "&gt;999%"))</f>
        <v>0.55238095238095242</v>
      </c>
    </row>
    <row r="129" spans="1:10" x14ac:dyDescent="0.25">
      <c r="A129" s="158" t="s">
        <v>441</v>
      </c>
      <c r="B129" s="65">
        <v>183</v>
      </c>
      <c r="C129" s="66">
        <v>322</v>
      </c>
      <c r="D129" s="65">
        <v>1156</v>
      </c>
      <c r="E129" s="66">
        <v>1078</v>
      </c>
      <c r="F129" s="67"/>
      <c r="G129" s="65">
        <f t="shared" si="8"/>
        <v>-139</v>
      </c>
      <c r="H129" s="66">
        <f t="shared" si="9"/>
        <v>78</v>
      </c>
      <c r="I129" s="20">
        <f t="shared" si="10"/>
        <v>-0.43167701863354035</v>
      </c>
      <c r="J129" s="21">
        <f t="shared" si="11"/>
        <v>7.2356215213358069E-2</v>
      </c>
    </row>
    <row r="130" spans="1:10" x14ac:dyDescent="0.25">
      <c r="A130" s="158" t="s">
        <v>205</v>
      </c>
      <c r="B130" s="65">
        <v>2</v>
      </c>
      <c r="C130" s="66">
        <v>12</v>
      </c>
      <c r="D130" s="65">
        <v>43</v>
      </c>
      <c r="E130" s="66">
        <v>21</v>
      </c>
      <c r="F130" s="67"/>
      <c r="G130" s="65">
        <f t="shared" si="8"/>
        <v>-10</v>
      </c>
      <c r="H130" s="66">
        <f t="shared" si="9"/>
        <v>22</v>
      </c>
      <c r="I130" s="20">
        <f t="shared" si="10"/>
        <v>-0.83333333333333337</v>
      </c>
      <c r="J130" s="21">
        <f t="shared" si="11"/>
        <v>1.0476190476190477</v>
      </c>
    </row>
    <row r="131" spans="1:10" x14ac:dyDescent="0.25">
      <c r="A131" s="158" t="s">
        <v>232</v>
      </c>
      <c r="B131" s="65">
        <v>1</v>
      </c>
      <c r="C131" s="66">
        <v>3</v>
      </c>
      <c r="D131" s="65">
        <v>14</v>
      </c>
      <c r="E131" s="66">
        <v>23</v>
      </c>
      <c r="F131" s="67"/>
      <c r="G131" s="65">
        <f t="shared" si="8"/>
        <v>-2</v>
      </c>
      <c r="H131" s="66">
        <f t="shared" si="9"/>
        <v>-9</v>
      </c>
      <c r="I131" s="20">
        <f t="shared" si="10"/>
        <v>-0.66666666666666663</v>
      </c>
      <c r="J131" s="21">
        <f t="shared" si="11"/>
        <v>-0.39130434782608697</v>
      </c>
    </row>
    <row r="132" spans="1:10" x14ac:dyDescent="0.25">
      <c r="A132" s="158" t="s">
        <v>314</v>
      </c>
      <c r="B132" s="65">
        <v>58</v>
      </c>
      <c r="C132" s="66">
        <v>63</v>
      </c>
      <c r="D132" s="65">
        <v>339</v>
      </c>
      <c r="E132" s="66">
        <v>209</v>
      </c>
      <c r="F132" s="67"/>
      <c r="G132" s="65">
        <f t="shared" si="8"/>
        <v>-5</v>
      </c>
      <c r="H132" s="66">
        <f t="shared" si="9"/>
        <v>130</v>
      </c>
      <c r="I132" s="20">
        <f t="shared" si="10"/>
        <v>-7.9365079365079361E-2</v>
      </c>
      <c r="J132" s="21">
        <f t="shared" si="11"/>
        <v>0.62200956937799046</v>
      </c>
    </row>
    <row r="133" spans="1:10" x14ac:dyDescent="0.25">
      <c r="A133" s="158" t="s">
        <v>348</v>
      </c>
      <c r="B133" s="65">
        <v>72</v>
      </c>
      <c r="C133" s="66">
        <v>98</v>
      </c>
      <c r="D133" s="65">
        <v>319</v>
      </c>
      <c r="E133" s="66">
        <v>254</v>
      </c>
      <c r="F133" s="67"/>
      <c r="G133" s="65">
        <f t="shared" si="8"/>
        <v>-26</v>
      </c>
      <c r="H133" s="66">
        <f t="shared" si="9"/>
        <v>65</v>
      </c>
      <c r="I133" s="20">
        <f t="shared" si="10"/>
        <v>-0.26530612244897961</v>
      </c>
      <c r="J133" s="21">
        <f t="shared" si="11"/>
        <v>0.25590551181102361</v>
      </c>
    </row>
    <row r="134" spans="1:10" x14ac:dyDescent="0.25">
      <c r="A134" s="158" t="s">
        <v>519</v>
      </c>
      <c r="B134" s="65">
        <v>129</v>
      </c>
      <c r="C134" s="66">
        <v>62</v>
      </c>
      <c r="D134" s="65">
        <v>903</v>
      </c>
      <c r="E134" s="66">
        <v>348</v>
      </c>
      <c r="F134" s="67"/>
      <c r="G134" s="65">
        <f t="shared" si="8"/>
        <v>67</v>
      </c>
      <c r="H134" s="66">
        <f t="shared" si="9"/>
        <v>555</v>
      </c>
      <c r="I134" s="20">
        <f t="shared" si="10"/>
        <v>1.0806451612903225</v>
      </c>
      <c r="J134" s="21">
        <f t="shared" si="11"/>
        <v>1.5948275862068966</v>
      </c>
    </row>
    <row r="135" spans="1:10" x14ac:dyDescent="0.25">
      <c r="A135" s="158" t="s">
        <v>527</v>
      </c>
      <c r="B135" s="65">
        <v>1144</v>
      </c>
      <c r="C135" s="66">
        <v>664</v>
      </c>
      <c r="D135" s="65">
        <v>6192</v>
      </c>
      <c r="E135" s="66">
        <v>5006</v>
      </c>
      <c r="F135" s="67"/>
      <c r="G135" s="65">
        <f t="shared" si="8"/>
        <v>480</v>
      </c>
      <c r="H135" s="66">
        <f t="shared" si="9"/>
        <v>1186</v>
      </c>
      <c r="I135" s="20">
        <f t="shared" si="10"/>
        <v>0.72289156626506024</v>
      </c>
      <c r="J135" s="21">
        <f t="shared" si="11"/>
        <v>0.23691570115860966</v>
      </c>
    </row>
    <row r="136" spans="1:10" x14ac:dyDescent="0.25">
      <c r="A136" s="158" t="s">
        <v>508</v>
      </c>
      <c r="B136" s="65">
        <v>199</v>
      </c>
      <c r="C136" s="66">
        <v>26</v>
      </c>
      <c r="D136" s="65">
        <v>552</v>
      </c>
      <c r="E136" s="66">
        <v>201</v>
      </c>
      <c r="F136" s="67"/>
      <c r="G136" s="65">
        <f t="shared" si="8"/>
        <v>173</v>
      </c>
      <c r="H136" s="66">
        <f t="shared" si="9"/>
        <v>351</v>
      </c>
      <c r="I136" s="20">
        <f t="shared" si="10"/>
        <v>6.6538461538461542</v>
      </c>
      <c r="J136" s="21">
        <f t="shared" si="11"/>
        <v>1.7462686567164178</v>
      </c>
    </row>
    <row r="137" spans="1:10" x14ac:dyDescent="0.25">
      <c r="A137" s="158" t="s">
        <v>545</v>
      </c>
      <c r="B137" s="65">
        <v>7</v>
      </c>
      <c r="C137" s="66">
        <v>11</v>
      </c>
      <c r="D137" s="65">
        <v>27</v>
      </c>
      <c r="E137" s="66">
        <v>83</v>
      </c>
      <c r="F137" s="67"/>
      <c r="G137" s="65">
        <f t="shared" si="8"/>
        <v>-4</v>
      </c>
      <c r="H137" s="66">
        <f t="shared" si="9"/>
        <v>-56</v>
      </c>
      <c r="I137" s="20">
        <f t="shared" si="10"/>
        <v>-0.36363636363636365</v>
      </c>
      <c r="J137" s="21">
        <f t="shared" si="11"/>
        <v>-0.67469879518072284</v>
      </c>
    </row>
    <row r="138" spans="1:10" s="160" customFormat="1" ht="13" x14ac:dyDescent="0.3">
      <c r="A138" s="178" t="s">
        <v>662</v>
      </c>
      <c r="B138" s="71">
        <v>1900</v>
      </c>
      <c r="C138" s="72">
        <v>1349</v>
      </c>
      <c r="D138" s="71">
        <v>9871</v>
      </c>
      <c r="E138" s="72">
        <v>7433</v>
      </c>
      <c r="F138" s="73"/>
      <c r="G138" s="71">
        <f t="shared" si="8"/>
        <v>551</v>
      </c>
      <c r="H138" s="72">
        <f t="shared" si="9"/>
        <v>2438</v>
      </c>
      <c r="I138" s="37">
        <f t="shared" si="10"/>
        <v>0.40845070422535212</v>
      </c>
      <c r="J138" s="38">
        <f t="shared" si="11"/>
        <v>0.32799677115565723</v>
      </c>
    </row>
    <row r="139" spans="1:10" x14ac:dyDescent="0.25">
      <c r="A139" s="177"/>
      <c r="B139" s="143"/>
      <c r="C139" s="144"/>
      <c r="D139" s="143"/>
      <c r="E139" s="144"/>
      <c r="F139" s="145"/>
      <c r="G139" s="143"/>
      <c r="H139" s="144"/>
      <c r="I139" s="151"/>
      <c r="J139" s="152"/>
    </row>
    <row r="140" spans="1:10" s="139" customFormat="1" ht="13" x14ac:dyDescent="0.3">
      <c r="A140" s="159" t="s">
        <v>49</v>
      </c>
      <c r="B140" s="65"/>
      <c r="C140" s="66"/>
      <c r="D140" s="65"/>
      <c r="E140" s="66"/>
      <c r="F140" s="67"/>
      <c r="G140" s="65"/>
      <c r="H140" s="66"/>
      <c r="I140" s="20"/>
      <c r="J140" s="21"/>
    </row>
    <row r="141" spans="1:10" x14ac:dyDescent="0.25">
      <c r="A141" s="158" t="s">
        <v>546</v>
      </c>
      <c r="B141" s="65">
        <v>15</v>
      </c>
      <c r="C141" s="66">
        <v>0</v>
      </c>
      <c r="D141" s="65">
        <v>15</v>
      </c>
      <c r="E141" s="66">
        <v>0</v>
      </c>
      <c r="F141" s="67"/>
      <c r="G141" s="65">
        <f>B141-C141</f>
        <v>15</v>
      </c>
      <c r="H141" s="66">
        <f>D141-E141</f>
        <v>15</v>
      </c>
      <c r="I141" s="20" t="str">
        <f>IF(C141=0, "-", IF(G141/C141&lt;10, G141/C141, "&gt;999%"))</f>
        <v>-</v>
      </c>
      <c r="J141" s="21" t="str">
        <f>IF(E141=0, "-", IF(H141/E141&lt;10, H141/E141, "&gt;999%"))</f>
        <v>-</v>
      </c>
    </row>
    <row r="142" spans="1:10" s="160" customFormat="1" ht="13" x14ac:dyDescent="0.3">
      <c r="A142" s="178" t="s">
        <v>663</v>
      </c>
      <c r="B142" s="71">
        <v>15</v>
      </c>
      <c r="C142" s="72">
        <v>0</v>
      </c>
      <c r="D142" s="71">
        <v>15</v>
      </c>
      <c r="E142" s="72">
        <v>0</v>
      </c>
      <c r="F142" s="73"/>
      <c r="G142" s="71">
        <f>B142-C142</f>
        <v>15</v>
      </c>
      <c r="H142" s="72">
        <f>D142-E142</f>
        <v>15</v>
      </c>
      <c r="I142" s="37" t="str">
        <f>IF(C142=0, "-", IF(G142/C142&lt;10, G142/C142, "&gt;999%"))</f>
        <v>-</v>
      </c>
      <c r="J142" s="38" t="str">
        <f>IF(E142=0, "-", IF(H142/E142&lt;10, H142/E142, "&gt;999%"))</f>
        <v>-</v>
      </c>
    </row>
    <row r="143" spans="1:10" x14ac:dyDescent="0.25">
      <c r="A143" s="177"/>
      <c r="B143" s="143"/>
      <c r="C143" s="144"/>
      <c r="D143" s="143"/>
      <c r="E143" s="144"/>
      <c r="F143" s="145"/>
      <c r="G143" s="143"/>
      <c r="H143" s="144"/>
      <c r="I143" s="151"/>
      <c r="J143" s="152"/>
    </row>
    <row r="144" spans="1:10" s="139" customFormat="1" ht="13" x14ac:dyDescent="0.3">
      <c r="A144" s="159" t="s">
        <v>50</v>
      </c>
      <c r="B144" s="65"/>
      <c r="C144" s="66"/>
      <c r="D144" s="65"/>
      <c r="E144" s="66"/>
      <c r="F144" s="67"/>
      <c r="G144" s="65"/>
      <c r="H144" s="66"/>
      <c r="I144" s="20"/>
      <c r="J144" s="21"/>
    </row>
    <row r="145" spans="1:10" x14ac:dyDescent="0.25">
      <c r="A145" s="158" t="s">
        <v>575</v>
      </c>
      <c r="B145" s="65">
        <v>17</v>
      </c>
      <c r="C145" s="66">
        <v>12</v>
      </c>
      <c r="D145" s="65">
        <v>56</v>
      </c>
      <c r="E145" s="66">
        <v>62</v>
      </c>
      <c r="F145" s="67"/>
      <c r="G145" s="65">
        <f>B145-C145</f>
        <v>5</v>
      </c>
      <c r="H145" s="66">
        <f>D145-E145</f>
        <v>-6</v>
      </c>
      <c r="I145" s="20">
        <f>IF(C145=0, "-", IF(G145/C145&lt;10, G145/C145, "&gt;999%"))</f>
        <v>0.41666666666666669</v>
      </c>
      <c r="J145" s="21">
        <f>IF(E145=0, "-", IF(H145/E145&lt;10, H145/E145, "&gt;999%"))</f>
        <v>-9.6774193548387094E-2</v>
      </c>
    </row>
    <row r="146" spans="1:10" s="160" customFormat="1" ht="13" x14ac:dyDescent="0.3">
      <c r="A146" s="178" t="s">
        <v>664</v>
      </c>
      <c r="B146" s="71">
        <v>17</v>
      </c>
      <c r="C146" s="72">
        <v>12</v>
      </c>
      <c r="D146" s="71">
        <v>56</v>
      </c>
      <c r="E146" s="72">
        <v>62</v>
      </c>
      <c r="F146" s="73"/>
      <c r="G146" s="71">
        <f>B146-C146</f>
        <v>5</v>
      </c>
      <c r="H146" s="72">
        <f>D146-E146</f>
        <v>-6</v>
      </c>
      <c r="I146" s="37">
        <f>IF(C146=0, "-", IF(G146/C146&lt;10, G146/C146, "&gt;999%"))</f>
        <v>0.41666666666666669</v>
      </c>
      <c r="J146" s="38">
        <f>IF(E146=0, "-", IF(H146/E146&lt;10, H146/E146, "&gt;999%"))</f>
        <v>-9.6774193548387094E-2</v>
      </c>
    </row>
    <row r="147" spans="1:10" x14ac:dyDescent="0.25">
      <c r="A147" s="177"/>
      <c r="B147" s="143"/>
      <c r="C147" s="144"/>
      <c r="D147" s="143"/>
      <c r="E147" s="144"/>
      <c r="F147" s="145"/>
      <c r="G147" s="143"/>
      <c r="H147" s="144"/>
      <c r="I147" s="151"/>
      <c r="J147" s="152"/>
    </row>
    <row r="148" spans="1:10" s="139" customFormat="1" ht="13" x14ac:dyDescent="0.3">
      <c r="A148" s="159" t="s">
        <v>51</v>
      </c>
      <c r="B148" s="65"/>
      <c r="C148" s="66"/>
      <c r="D148" s="65"/>
      <c r="E148" s="66"/>
      <c r="F148" s="67"/>
      <c r="G148" s="65"/>
      <c r="H148" s="66"/>
      <c r="I148" s="20"/>
      <c r="J148" s="21"/>
    </row>
    <row r="149" spans="1:10" x14ac:dyDescent="0.25">
      <c r="A149" s="158" t="s">
        <v>547</v>
      </c>
      <c r="B149" s="65">
        <v>122</v>
      </c>
      <c r="C149" s="66">
        <v>59</v>
      </c>
      <c r="D149" s="65">
        <v>560</v>
      </c>
      <c r="E149" s="66">
        <v>414</v>
      </c>
      <c r="F149" s="67"/>
      <c r="G149" s="65">
        <f>B149-C149</f>
        <v>63</v>
      </c>
      <c r="H149" s="66">
        <f>D149-E149</f>
        <v>146</v>
      </c>
      <c r="I149" s="20">
        <f>IF(C149=0, "-", IF(G149/C149&lt;10, G149/C149, "&gt;999%"))</f>
        <v>1.0677966101694916</v>
      </c>
      <c r="J149" s="21">
        <f>IF(E149=0, "-", IF(H149/E149&lt;10, H149/E149, "&gt;999%"))</f>
        <v>0.35265700483091789</v>
      </c>
    </row>
    <row r="150" spans="1:10" x14ac:dyDescent="0.25">
      <c r="A150" s="158" t="s">
        <v>561</v>
      </c>
      <c r="B150" s="65">
        <v>56</v>
      </c>
      <c r="C150" s="66">
        <v>39</v>
      </c>
      <c r="D150" s="65">
        <v>238</v>
      </c>
      <c r="E150" s="66">
        <v>228</v>
      </c>
      <c r="F150" s="67"/>
      <c r="G150" s="65">
        <f>B150-C150</f>
        <v>17</v>
      </c>
      <c r="H150" s="66">
        <f>D150-E150</f>
        <v>10</v>
      </c>
      <c r="I150" s="20">
        <f>IF(C150=0, "-", IF(G150/C150&lt;10, G150/C150, "&gt;999%"))</f>
        <v>0.4358974358974359</v>
      </c>
      <c r="J150" s="21">
        <f>IF(E150=0, "-", IF(H150/E150&lt;10, H150/E150, "&gt;999%"))</f>
        <v>4.3859649122807015E-2</v>
      </c>
    </row>
    <row r="151" spans="1:10" x14ac:dyDescent="0.25">
      <c r="A151" s="158" t="s">
        <v>576</v>
      </c>
      <c r="B151" s="65">
        <v>26</v>
      </c>
      <c r="C151" s="66">
        <v>22</v>
      </c>
      <c r="D151" s="65">
        <v>113</v>
      </c>
      <c r="E151" s="66">
        <v>101</v>
      </c>
      <c r="F151" s="67"/>
      <c r="G151" s="65">
        <f>B151-C151</f>
        <v>4</v>
      </c>
      <c r="H151" s="66">
        <f>D151-E151</f>
        <v>12</v>
      </c>
      <c r="I151" s="20">
        <f>IF(C151=0, "-", IF(G151/C151&lt;10, G151/C151, "&gt;999%"))</f>
        <v>0.18181818181818182</v>
      </c>
      <c r="J151" s="21">
        <f>IF(E151=0, "-", IF(H151/E151&lt;10, H151/E151, "&gt;999%"))</f>
        <v>0.11881188118811881</v>
      </c>
    </row>
    <row r="152" spans="1:10" s="160" customFormat="1" ht="13" x14ac:dyDescent="0.3">
      <c r="A152" s="178" t="s">
        <v>665</v>
      </c>
      <c r="B152" s="71">
        <v>204</v>
      </c>
      <c r="C152" s="72">
        <v>120</v>
      </c>
      <c r="D152" s="71">
        <v>911</v>
      </c>
      <c r="E152" s="72">
        <v>743</v>
      </c>
      <c r="F152" s="73"/>
      <c r="G152" s="71">
        <f>B152-C152</f>
        <v>84</v>
      </c>
      <c r="H152" s="72">
        <f>D152-E152</f>
        <v>168</v>
      </c>
      <c r="I152" s="37">
        <f>IF(C152=0, "-", IF(G152/C152&lt;10, G152/C152, "&gt;999%"))</f>
        <v>0.7</v>
      </c>
      <c r="J152" s="38">
        <f>IF(E152=0, "-", IF(H152/E152&lt;10, H152/E152, "&gt;999%"))</f>
        <v>0.22611036339165544</v>
      </c>
    </row>
    <row r="153" spans="1:10" x14ac:dyDescent="0.25">
      <c r="A153" s="177"/>
      <c r="B153" s="143"/>
      <c r="C153" s="144"/>
      <c r="D153" s="143"/>
      <c r="E153" s="144"/>
      <c r="F153" s="145"/>
      <c r="G153" s="143"/>
      <c r="H153" s="144"/>
      <c r="I153" s="151"/>
      <c r="J153" s="152"/>
    </row>
    <row r="154" spans="1:10" s="139" customFormat="1" ht="13" x14ac:dyDescent="0.3">
      <c r="A154" s="159" t="s">
        <v>52</v>
      </c>
      <c r="B154" s="65"/>
      <c r="C154" s="66"/>
      <c r="D154" s="65"/>
      <c r="E154" s="66"/>
      <c r="F154" s="67"/>
      <c r="G154" s="65"/>
      <c r="H154" s="66"/>
      <c r="I154" s="20"/>
      <c r="J154" s="21"/>
    </row>
    <row r="155" spans="1:10" x14ac:dyDescent="0.25">
      <c r="A155" s="158" t="s">
        <v>255</v>
      </c>
      <c r="B155" s="65">
        <v>8</v>
      </c>
      <c r="C155" s="66">
        <v>5</v>
      </c>
      <c r="D155" s="65">
        <v>34</v>
      </c>
      <c r="E155" s="66">
        <v>24</v>
      </c>
      <c r="F155" s="67"/>
      <c r="G155" s="65">
        <f t="shared" ref="G155:G160" si="12">B155-C155</f>
        <v>3</v>
      </c>
      <c r="H155" s="66">
        <f t="shared" ref="H155:H160" si="13">D155-E155</f>
        <v>10</v>
      </c>
      <c r="I155" s="20">
        <f t="shared" ref="I155:I160" si="14">IF(C155=0, "-", IF(G155/C155&lt;10, G155/C155, "&gt;999%"))</f>
        <v>0.6</v>
      </c>
      <c r="J155" s="21">
        <f t="shared" ref="J155:J160" si="15">IF(E155=0, "-", IF(H155/E155&lt;10, H155/E155, "&gt;999%"))</f>
        <v>0.41666666666666669</v>
      </c>
    </row>
    <row r="156" spans="1:10" x14ac:dyDescent="0.25">
      <c r="A156" s="158" t="s">
        <v>275</v>
      </c>
      <c r="B156" s="65">
        <v>5</v>
      </c>
      <c r="C156" s="66">
        <v>3</v>
      </c>
      <c r="D156" s="65">
        <v>18</v>
      </c>
      <c r="E156" s="66">
        <v>19</v>
      </c>
      <c r="F156" s="67"/>
      <c r="G156" s="65">
        <f t="shared" si="12"/>
        <v>2</v>
      </c>
      <c r="H156" s="66">
        <f t="shared" si="13"/>
        <v>-1</v>
      </c>
      <c r="I156" s="20">
        <f t="shared" si="14"/>
        <v>0.66666666666666663</v>
      </c>
      <c r="J156" s="21">
        <f t="shared" si="15"/>
        <v>-5.2631578947368418E-2</v>
      </c>
    </row>
    <row r="157" spans="1:10" x14ac:dyDescent="0.25">
      <c r="A157" s="158" t="s">
        <v>387</v>
      </c>
      <c r="B157" s="65">
        <v>6</v>
      </c>
      <c r="C157" s="66">
        <v>9</v>
      </c>
      <c r="D157" s="65">
        <v>58</v>
      </c>
      <c r="E157" s="66">
        <v>9</v>
      </c>
      <c r="F157" s="67"/>
      <c r="G157" s="65">
        <f t="shared" si="12"/>
        <v>-3</v>
      </c>
      <c r="H157" s="66">
        <f t="shared" si="13"/>
        <v>49</v>
      </c>
      <c r="I157" s="20">
        <f t="shared" si="14"/>
        <v>-0.33333333333333331</v>
      </c>
      <c r="J157" s="21">
        <f t="shared" si="15"/>
        <v>5.4444444444444446</v>
      </c>
    </row>
    <row r="158" spans="1:10" x14ac:dyDescent="0.25">
      <c r="A158" s="158" t="s">
        <v>424</v>
      </c>
      <c r="B158" s="65">
        <v>73</v>
      </c>
      <c r="C158" s="66">
        <v>28</v>
      </c>
      <c r="D158" s="65">
        <v>238</v>
      </c>
      <c r="E158" s="66">
        <v>106</v>
      </c>
      <c r="F158" s="67"/>
      <c r="G158" s="65">
        <f t="shared" si="12"/>
        <v>45</v>
      </c>
      <c r="H158" s="66">
        <f t="shared" si="13"/>
        <v>132</v>
      </c>
      <c r="I158" s="20">
        <f t="shared" si="14"/>
        <v>1.6071428571428572</v>
      </c>
      <c r="J158" s="21">
        <f t="shared" si="15"/>
        <v>1.2452830188679245</v>
      </c>
    </row>
    <row r="159" spans="1:10" x14ac:dyDescent="0.25">
      <c r="A159" s="158" t="s">
        <v>469</v>
      </c>
      <c r="B159" s="65">
        <v>29</v>
      </c>
      <c r="C159" s="66">
        <v>8</v>
      </c>
      <c r="D159" s="65">
        <v>95</v>
      </c>
      <c r="E159" s="66">
        <v>71</v>
      </c>
      <c r="F159" s="67"/>
      <c r="G159" s="65">
        <f t="shared" si="12"/>
        <v>21</v>
      </c>
      <c r="H159" s="66">
        <f t="shared" si="13"/>
        <v>24</v>
      </c>
      <c r="I159" s="20">
        <f t="shared" si="14"/>
        <v>2.625</v>
      </c>
      <c r="J159" s="21">
        <f t="shared" si="15"/>
        <v>0.3380281690140845</v>
      </c>
    </row>
    <row r="160" spans="1:10" s="160" customFormat="1" ht="13" x14ac:dyDescent="0.3">
      <c r="A160" s="178" t="s">
        <v>666</v>
      </c>
      <c r="B160" s="71">
        <v>121</v>
      </c>
      <c r="C160" s="72">
        <v>53</v>
      </c>
      <c r="D160" s="71">
        <v>443</v>
      </c>
      <c r="E160" s="72">
        <v>229</v>
      </c>
      <c r="F160" s="73"/>
      <c r="G160" s="71">
        <f t="shared" si="12"/>
        <v>68</v>
      </c>
      <c r="H160" s="72">
        <f t="shared" si="13"/>
        <v>214</v>
      </c>
      <c r="I160" s="37">
        <f t="shared" si="14"/>
        <v>1.2830188679245282</v>
      </c>
      <c r="J160" s="38">
        <f t="shared" si="15"/>
        <v>0.93449781659388642</v>
      </c>
    </row>
    <row r="161" spans="1:10" x14ac:dyDescent="0.25">
      <c r="A161" s="177"/>
      <c r="B161" s="143"/>
      <c r="C161" s="144"/>
      <c r="D161" s="143"/>
      <c r="E161" s="144"/>
      <c r="F161" s="145"/>
      <c r="G161" s="143"/>
      <c r="H161" s="144"/>
      <c r="I161" s="151"/>
      <c r="J161" s="152"/>
    </row>
    <row r="162" spans="1:10" s="139" customFormat="1" ht="13" x14ac:dyDescent="0.3">
      <c r="A162" s="159" t="s">
        <v>53</v>
      </c>
      <c r="B162" s="65"/>
      <c r="C162" s="66"/>
      <c r="D162" s="65"/>
      <c r="E162" s="66"/>
      <c r="F162" s="67"/>
      <c r="G162" s="65"/>
      <c r="H162" s="66"/>
      <c r="I162" s="20"/>
      <c r="J162" s="21"/>
    </row>
    <row r="163" spans="1:10" x14ac:dyDescent="0.25">
      <c r="A163" s="158" t="s">
        <v>360</v>
      </c>
      <c r="B163" s="65">
        <v>0</v>
      </c>
      <c r="C163" s="66">
        <v>0</v>
      </c>
      <c r="D163" s="65">
        <v>0</v>
      </c>
      <c r="E163" s="66">
        <v>1</v>
      </c>
      <c r="F163" s="67"/>
      <c r="G163" s="65">
        <f t="shared" ref="G163:G171" si="16">B163-C163</f>
        <v>0</v>
      </c>
      <c r="H163" s="66">
        <f t="shared" ref="H163:H171" si="17">D163-E163</f>
        <v>-1</v>
      </c>
      <c r="I163" s="20" t="str">
        <f t="shared" ref="I163:I171" si="18">IF(C163=0, "-", IF(G163/C163&lt;10, G163/C163, "&gt;999%"))</f>
        <v>-</v>
      </c>
      <c r="J163" s="21">
        <f t="shared" ref="J163:J171" si="19">IF(E163=0, "-", IF(H163/E163&lt;10, H163/E163, "&gt;999%"))</f>
        <v>-1</v>
      </c>
    </row>
    <row r="164" spans="1:10" x14ac:dyDescent="0.25">
      <c r="A164" s="158" t="s">
        <v>400</v>
      </c>
      <c r="B164" s="65">
        <v>223</v>
      </c>
      <c r="C164" s="66">
        <v>128</v>
      </c>
      <c r="D164" s="65">
        <v>1169</v>
      </c>
      <c r="E164" s="66">
        <v>708</v>
      </c>
      <c r="F164" s="67"/>
      <c r="G164" s="65">
        <f t="shared" si="16"/>
        <v>95</v>
      </c>
      <c r="H164" s="66">
        <f t="shared" si="17"/>
        <v>461</v>
      </c>
      <c r="I164" s="20">
        <f t="shared" si="18"/>
        <v>0.7421875</v>
      </c>
      <c r="J164" s="21">
        <f t="shared" si="19"/>
        <v>0.65112994350282483</v>
      </c>
    </row>
    <row r="165" spans="1:10" x14ac:dyDescent="0.25">
      <c r="A165" s="158" t="s">
        <v>401</v>
      </c>
      <c r="B165" s="65">
        <v>106</v>
      </c>
      <c r="C165" s="66">
        <v>0</v>
      </c>
      <c r="D165" s="65">
        <v>516</v>
      </c>
      <c r="E165" s="66">
        <v>0</v>
      </c>
      <c r="F165" s="67"/>
      <c r="G165" s="65">
        <f t="shared" si="16"/>
        <v>106</v>
      </c>
      <c r="H165" s="66">
        <f t="shared" si="17"/>
        <v>516</v>
      </c>
      <c r="I165" s="20" t="str">
        <f t="shared" si="18"/>
        <v>-</v>
      </c>
      <c r="J165" s="21" t="str">
        <f t="shared" si="19"/>
        <v>-</v>
      </c>
    </row>
    <row r="166" spans="1:10" x14ac:dyDescent="0.25">
      <c r="A166" s="158" t="s">
        <v>361</v>
      </c>
      <c r="B166" s="65">
        <v>245</v>
      </c>
      <c r="C166" s="66">
        <v>188</v>
      </c>
      <c r="D166" s="65">
        <v>1222</v>
      </c>
      <c r="E166" s="66">
        <v>859</v>
      </c>
      <c r="F166" s="67"/>
      <c r="G166" s="65">
        <f t="shared" si="16"/>
        <v>57</v>
      </c>
      <c r="H166" s="66">
        <f t="shared" si="17"/>
        <v>363</v>
      </c>
      <c r="I166" s="20">
        <f t="shared" si="18"/>
        <v>0.30319148936170215</v>
      </c>
      <c r="J166" s="21">
        <f t="shared" si="19"/>
        <v>0.42258440046565776</v>
      </c>
    </row>
    <row r="167" spans="1:10" x14ac:dyDescent="0.25">
      <c r="A167" s="158" t="s">
        <v>233</v>
      </c>
      <c r="B167" s="65">
        <v>20</v>
      </c>
      <c r="C167" s="66">
        <v>0</v>
      </c>
      <c r="D167" s="65">
        <v>20</v>
      </c>
      <c r="E167" s="66">
        <v>0</v>
      </c>
      <c r="F167" s="67"/>
      <c r="G167" s="65">
        <f t="shared" si="16"/>
        <v>20</v>
      </c>
      <c r="H167" s="66">
        <f t="shared" si="17"/>
        <v>20</v>
      </c>
      <c r="I167" s="20" t="str">
        <f t="shared" si="18"/>
        <v>-</v>
      </c>
      <c r="J167" s="21" t="str">
        <f t="shared" si="19"/>
        <v>-</v>
      </c>
    </row>
    <row r="168" spans="1:10" x14ac:dyDescent="0.25">
      <c r="A168" s="158" t="s">
        <v>442</v>
      </c>
      <c r="B168" s="65">
        <v>32</v>
      </c>
      <c r="C168" s="66">
        <v>0</v>
      </c>
      <c r="D168" s="65">
        <v>32</v>
      </c>
      <c r="E168" s="66">
        <v>0</v>
      </c>
      <c r="F168" s="67"/>
      <c r="G168" s="65">
        <f t="shared" si="16"/>
        <v>32</v>
      </c>
      <c r="H168" s="66">
        <f t="shared" si="17"/>
        <v>32</v>
      </c>
      <c r="I168" s="20" t="str">
        <f t="shared" si="18"/>
        <v>-</v>
      </c>
      <c r="J168" s="21" t="str">
        <f t="shared" si="19"/>
        <v>-</v>
      </c>
    </row>
    <row r="169" spans="1:10" x14ac:dyDescent="0.25">
      <c r="A169" s="158" t="s">
        <v>520</v>
      </c>
      <c r="B169" s="65">
        <v>15</v>
      </c>
      <c r="C169" s="66">
        <v>4</v>
      </c>
      <c r="D169" s="65">
        <v>19</v>
      </c>
      <c r="E169" s="66">
        <v>22</v>
      </c>
      <c r="F169" s="67"/>
      <c r="G169" s="65">
        <f t="shared" si="16"/>
        <v>11</v>
      </c>
      <c r="H169" s="66">
        <f t="shared" si="17"/>
        <v>-3</v>
      </c>
      <c r="I169" s="20">
        <f t="shared" si="18"/>
        <v>2.75</v>
      </c>
      <c r="J169" s="21">
        <f t="shared" si="19"/>
        <v>-0.13636363636363635</v>
      </c>
    </row>
    <row r="170" spans="1:10" x14ac:dyDescent="0.25">
      <c r="A170" s="158" t="s">
        <v>528</v>
      </c>
      <c r="B170" s="65">
        <v>286</v>
      </c>
      <c r="C170" s="66">
        <v>369</v>
      </c>
      <c r="D170" s="65">
        <v>1292</v>
      </c>
      <c r="E170" s="66">
        <v>801</v>
      </c>
      <c r="F170" s="67"/>
      <c r="G170" s="65">
        <f t="shared" si="16"/>
        <v>-83</v>
      </c>
      <c r="H170" s="66">
        <f t="shared" si="17"/>
        <v>491</v>
      </c>
      <c r="I170" s="20">
        <f t="shared" si="18"/>
        <v>-0.22493224932249323</v>
      </c>
      <c r="J170" s="21">
        <f t="shared" si="19"/>
        <v>0.61298377028714113</v>
      </c>
    </row>
    <row r="171" spans="1:10" s="160" customFormat="1" ht="13" x14ac:dyDescent="0.3">
      <c r="A171" s="178" t="s">
        <v>667</v>
      </c>
      <c r="B171" s="71">
        <v>927</v>
      </c>
      <c r="C171" s="72">
        <v>689</v>
      </c>
      <c r="D171" s="71">
        <v>4270</v>
      </c>
      <c r="E171" s="72">
        <v>2391</v>
      </c>
      <c r="F171" s="73"/>
      <c r="G171" s="71">
        <f t="shared" si="16"/>
        <v>238</v>
      </c>
      <c r="H171" s="72">
        <f t="shared" si="17"/>
        <v>1879</v>
      </c>
      <c r="I171" s="37">
        <f t="shared" si="18"/>
        <v>0.34542815674891147</v>
      </c>
      <c r="J171" s="38">
        <f t="shared" si="19"/>
        <v>0.78586365537432035</v>
      </c>
    </row>
    <row r="172" spans="1:10" x14ac:dyDescent="0.25">
      <c r="A172" s="177"/>
      <c r="B172" s="143"/>
      <c r="C172" s="144"/>
      <c r="D172" s="143"/>
      <c r="E172" s="144"/>
      <c r="F172" s="145"/>
      <c r="G172" s="143"/>
      <c r="H172" s="144"/>
      <c r="I172" s="151"/>
      <c r="J172" s="152"/>
    </row>
    <row r="173" spans="1:10" s="139" customFormat="1" ht="13" x14ac:dyDescent="0.3">
      <c r="A173" s="159" t="s">
        <v>54</v>
      </c>
      <c r="B173" s="65"/>
      <c r="C173" s="66"/>
      <c r="D173" s="65"/>
      <c r="E173" s="66"/>
      <c r="F173" s="67"/>
      <c r="G173" s="65"/>
      <c r="H173" s="66"/>
      <c r="I173" s="20"/>
      <c r="J173" s="21"/>
    </row>
    <row r="174" spans="1:10" x14ac:dyDescent="0.25">
      <c r="A174" s="158" t="s">
        <v>577</v>
      </c>
      <c r="B174" s="65">
        <v>32</v>
      </c>
      <c r="C174" s="66">
        <v>27</v>
      </c>
      <c r="D174" s="65">
        <v>103</v>
      </c>
      <c r="E174" s="66">
        <v>99</v>
      </c>
      <c r="F174" s="67"/>
      <c r="G174" s="65">
        <f>B174-C174</f>
        <v>5</v>
      </c>
      <c r="H174" s="66">
        <f>D174-E174</f>
        <v>4</v>
      </c>
      <c r="I174" s="20">
        <f>IF(C174=0, "-", IF(G174/C174&lt;10, G174/C174, "&gt;999%"))</f>
        <v>0.18518518518518517</v>
      </c>
      <c r="J174" s="21">
        <f>IF(E174=0, "-", IF(H174/E174&lt;10, H174/E174, "&gt;999%"))</f>
        <v>4.0404040404040407E-2</v>
      </c>
    </row>
    <row r="175" spans="1:10" x14ac:dyDescent="0.25">
      <c r="A175" s="158" t="s">
        <v>548</v>
      </c>
      <c r="B175" s="65">
        <v>221</v>
      </c>
      <c r="C175" s="66">
        <v>159</v>
      </c>
      <c r="D175" s="65">
        <v>842</v>
      </c>
      <c r="E175" s="66">
        <v>828</v>
      </c>
      <c r="F175" s="67"/>
      <c r="G175" s="65">
        <f>B175-C175</f>
        <v>62</v>
      </c>
      <c r="H175" s="66">
        <f>D175-E175</f>
        <v>14</v>
      </c>
      <c r="I175" s="20">
        <f>IF(C175=0, "-", IF(G175/C175&lt;10, G175/C175, "&gt;999%"))</f>
        <v>0.38993710691823902</v>
      </c>
      <c r="J175" s="21">
        <f>IF(E175=0, "-", IF(H175/E175&lt;10, H175/E175, "&gt;999%"))</f>
        <v>1.6908212560386472E-2</v>
      </c>
    </row>
    <row r="176" spans="1:10" x14ac:dyDescent="0.25">
      <c r="A176" s="158" t="s">
        <v>562</v>
      </c>
      <c r="B176" s="65">
        <v>112</v>
      </c>
      <c r="C176" s="66">
        <v>94</v>
      </c>
      <c r="D176" s="65">
        <v>335</v>
      </c>
      <c r="E176" s="66">
        <v>429</v>
      </c>
      <c r="F176" s="67"/>
      <c r="G176" s="65">
        <f>B176-C176</f>
        <v>18</v>
      </c>
      <c r="H176" s="66">
        <f>D176-E176</f>
        <v>-94</v>
      </c>
      <c r="I176" s="20">
        <f>IF(C176=0, "-", IF(G176/C176&lt;10, G176/C176, "&gt;999%"))</f>
        <v>0.19148936170212766</v>
      </c>
      <c r="J176" s="21">
        <f>IF(E176=0, "-", IF(H176/E176&lt;10, H176/E176, "&gt;999%"))</f>
        <v>-0.21911421911421911</v>
      </c>
    </row>
    <row r="177" spans="1:10" s="160" customFormat="1" ht="13" x14ac:dyDescent="0.3">
      <c r="A177" s="178" t="s">
        <v>668</v>
      </c>
      <c r="B177" s="71">
        <v>365</v>
      </c>
      <c r="C177" s="72">
        <v>280</v>
      </c>
      <c r="D177" s="71">
        <v>1280</v>
      </c>
      <c r="E177" s="72">
        <v>1356</v>
      </c>
      <c r="F177" s="73"/>
      <c r="G177" s="71">
        <f>B177-C177</f>
        <v>85</v>
      </c>
      <c r="H177" s="72">
        <f>D177-E177</f>
        <v>-76</v>
      </c>
      <c r="I177" s="37">
        <f>IF(C177=0, "-", IF(G177/C177&lt;10, G177/C177, "&gt;999%"))</f>
        <v>0.30357142857142855</v>
      </c>
      <c r="J177" s="38">
        <f>IF(E177=0, "-", IF(H177/E177&lt;10, H177/E177, "&gt;999%"))</f>
        <v>-5.6047197640117993E-2</v>
      </c>
    </row>
    <row r="178" spans="1:10" x14ac:dyDescent="0.25">
      <c r="A178" s="177"/>
      <c r="B178" s="143"/>
      <c r="C178" s="144"/>
      <c r="D178" s="143"/>
      <c r="E178" s="144"/>
      <c r="F178" s="145"/>
      <c r="G178" s="143"/>
      <c r="H178" s="144"/>
      <c r="I178" s="151"/>
      <c r="J178" s="152"/>
    </row>
    <row r="179" spans="1:10" s="139" customFormat="1" ht="13" x14ac:dyDescent="0.3">
      <c r="A179" s="159" t="s">
        <v>55</v>
      </c>
      <c r="B179" s="65"/>
      <c r="C179" s="66"/>
      <c r="D179" s="65"/>
      <c r="E179" s="66"/>
      <c r="F179" s="67"/>
      <c r="G179" s="65"/>
      <c r="H179" s="66"/>
      <c r="I179" s="20"/>
      <c r="J179" s="21"/>
    </row>
    <row r="180" spans="1:10" x14ac:dyDescent="0.25">
      <c r="A180" s="158" t="s">
        <v>243</v>
      </c>
      <c r="B180" s="65">
        <v>6</v>
      </c>
      <c r="C180" s="66">
        <v>3</v>
      </c>
      <c r="D180" s="65">
        <v>18</v>
      </c>
      <c r="E180" s="66">
        <v>9</v>
      </c>
      <c r="F180" s="67"/>
      <c r="G180" s="65">
        <f t="shared" ref="G180:G186" si="20">B180-C180</f>
        <v>3</v>
      </c>
      <c r="H180" s="66">
        <f t="shared" ref="H180:H186" si="21">D180-E180</f>
        <v>9</v>
      </c>
      <c r="I180" s="20">
        <f t="shared" ref="I180:I186" si="22">IF(C180=0, "-", IF(G180/C180&lt;10, G180/C180, "&gt;999%"))</f>
        <v>1</v>
      </c>
      <c r="J180" s="21">
        <f t="shared" ref="J180:J186" si="23">IF(E180=0, "-", IF(H180/E180&lt;10, H180/E180, "&gt;999%"))</f>
        <v>1</v>
      </c>
    </row>
    <row r="181" spans="1:10" x14ac:dyDescent="0.25">
      <c r="A181" s="158" t="s">
        <v>234</v>
      </c>
      <c r="B181" s="65">
        <v>9</v>
      </c>
      <c r="C181" s="66">
        <v>19</v>
      </c>
      <c r="D181" s="65">
        <v>171</v>
      </c>
      <c r="E181" s="66">
        <v>116</v>
      </c>
      <c r="F181" s="67"/>
      <c r="G181" s="65">
        <f t="shared" si="20"/>
        <v>-10</v>
      </c>
      <c r="H181" s="66">
        <f t="shared" si="21"/>
        <v>55</v>
      </c>
      <c r="I181" s="20">
        <f t="shared" si="22"/>
        <v>-0.52631578947368418</v>
      </c>
      <c r="J181" s="21">
        <f t="shared" si="23"/>
        <v>0.47413793103448276</v>
      </c>
    </row>
    <row r="182" spans="1:10" x14ac:dyDescent="0.25">
      <c r="A182" s="158" t="s">
        <v>402</v>
      </c>
      <c r="B182" s="65">
        <v>206</v>
      </c>
      <c r="C182" s="66">
        <v>234</v>
      </c>
      <c r="D182" s="65">
        <v>1321</v>
      </c>
      <c r="E182" s="66">
        <v>1188</v>
      </c>
      <c r="F182" s="67"/>
      <c r="G182" s="65">
        <f t="shared" si="20"/>
        <v>-28</v>
      </c>
      <c r="H182" s="66">
        <f t="shared" si="21"/>
        <v>133</v>
      </c>
      <c r="I182" s="20">
        <f t="shared" si="22"/>
        <v>-0.11965811965811966</v>
      </c>
      <c r="J182" s="21">
        <f t="shared" si="23"/>
        <v>0.11195286195286196</v>
      </c>
    </row>
    <row r="183" spans="1:10" x14ac:dyDescent="0.25">
      <c r="A183" s="158" t="s">
        <v>362</v>
      </c>
      <c r="B183" s="65">
        <v>27</v>
      </c>
      <c r="C183" s="66">
        <v>66</v>
      </c>
      <c r="D183" s="65">
        <v>243</v>
      </c>
      <c r="E183" s="66">
        <v>916</v>
      </c>
      <c r="F183" s="67"/>
      <c r="G183" s="65">
        <f t="shared" si="20"/>
        <v>-39</v>
      </c>
      <c r="H183" s="66">
        <f t="shared" si="21"/>
        <v>-673</v>
      </c>
      <c r="I183" s="20">
        <f t="shared" si="22"/>
        <v>-0.59090909090909094</v>
      </c>
      <c r="J183" s="21">
        <f t="shared" si="23"/>
        <v>-0.73471615720524019</v>
      </c>
    </row>
    <row r="184" spans="1:10" x14ac:dyDescent="0.25">
      <c r="A184" s="158" t="s">
        <v>296</v>
      </c>
      <c r="B184" s="65">
        <v>0</v>
      </c>
      <c r="C184" s="66">
        <v>1</v>
      </c>
      <c r="D184" s="65">
        <v>0</v>
      </c>
      <c r="E184" s="66">
        <v>160</v>
      </c>
      <c r="F184" s="67"/>
      <c r="G184" s="65">
        <f t="shared" si="20"/>
        <v>-1</v>
      </c>
      <c r="H184" s="66">
        <f t="shared" si="21"/>
        <v>-160</v>
      </c>
      <c r="I184" s="20">
        <f t="shared" si="22"/>
        <v>-1</v>
      </c>
      <c r="J184" s="21">
        <f t="shared" si="23"/>
        <v>-1</v>
      </c>
    </row>
    <row r="185" spans="1:10" x14ac:dyDescent="0.25">
      <c r="A185" s="158" t="s">
        <v>403</v>
      </c>
      <c r="B185" s="65">
        <v>16</v>
      </c>
      <c r="C185" s="66">
        <v>0</v>
      </c>
      <c r="D185" s="65">
        <v>19</v>
      </c>
      <c r="E185" s="66">
        <v>0</v>
      </c>
      <c r="F185" s="67"/>
      <c r="G185" s="65">
        <f t="shared" si="20"/>
        <v>16</v>
      </c>
      <c r="H185" s="66">
        <f t="shared" si="21"/>
        <v>19</v>
      </c>
      <c r="I185" s="20" t="str">
        <f t="shared" si="22"/>
        <v>-</v>
      </c>
      <c r="J185" s="21" t="str">
        <f t="shared" si="23"/>
        <v>-</v>
      </c>
    </row>
    <row r="186" spans="1:10" s="160" customFormat="1" ht="13" x14ac:dyDescent="0.3">
      <c r="A186" s="178" t="s">
        <v>669</v>
      </c>
      <c r="B186" s="71">
        <v>264</v>
      </c>
      <c r="C186" s="72">
        <v>323</v>
      </c>
      <c r="D186" s="71">
        <v>1772</v>
      </c>
      <c r="E186" s="72">
        <v>2389</v>
      </c>
      <c r="F186" s="73"/>
      <c r="G186" s="71">
        <f t="shared" si="20"/>
        <v>-59</v>
      </c>
      <c r="H186" s="72">
        <f t="shared" si="21"/>
        <v>-617</v>
      </c>
      <c r="I186" s="37">
        <f t="shared" si="22"/>
        <v>-0.1826625386996904</v>
      </c>
      <c r="J186" s="38">
        <f t="shared" si="23"/>
        <v>-0.25826705734616995</v>
      </c>
    </row>
    <row r="187" spans="1:10" x14ac:dyDescent="0.25">
      <c r="A187" s="177"/>
      <c r="B187" s="143"/>
      <c r="C187" s="144"/>
      <c r="D187" s="143"/>
      <c r="E187" s="144"/>
      <c r="F187" s="145"/>
      <c r="G187" s="143"/>
      <c r="H187" s="144"/>
      <c r="I187" s="151"/>
      <c r="J187" s="152"/>
    </row>
    <row r="188" spans="1:10" s="139" customFormat="1" ht="13" x14ac:dyDescent="0.3">
      <c r="A188" s="159" t="s">
        <v>56</v>
      </c>
      <c r="B188" s="65"/>
      <c r="C188" s="66"/>
      <c r="D188" s="65"/>
      <c r="E188" s="66"/>
      <c r="F188" s="67"/>
      <c r="G188" s="65"/>
      <c r="H188" s="66"/>
      <c r="I188" s="20"/>
      <c r="J188" s="21"/>
    </row>
    <row r="189" spans="1:10" x14ac:dyDescent="0.25">
      <c r="A189" s="158" t="s">
        <v>206</v>
      </c>
      <c r="B189" s="65">
        <v>0</v>
      </c>
      <c r="C189" s="66">
        <v>11</v>
      </c>
      <c r="D189" s="65">
        <v>52</v>
      </c>
      <c r="E189" s="66">
        <v>149</v>
      </c>
      <c r="F189" s="67"/>
      <c r="G189" s="65">
        <f t="shared" ref="G189:G206" si="24">B189-C189</f>
        <v>-11</v>
      </c>
      <c r="H189" s="66">
        <f t="shared" ref="H189:H206" si="25">D189-E189</f>
        <v>-97</v>
      </c>
      <c r="I189" s="20">
        <f t="shared" ref="I189:I206" si="26">IF(C189=0, "-", IF(G189/C189&lt;10, G189/C189, "&gt;999%"))</f>
        <v>-1</v>
      </c>
      <c r="J189" s="21">
        <f t="shared" ref="J189:J206" si="27">IF(E189=0, "-", IF(H189/E189&lt;10, H189/E189, "&gt;999%"))</f>
        <v>-0.65100671140939592</v>
      </c>
    </row>
    <row r="190" spans="1:10" x14ac:dyDescent="0.25">
      <c r="A190" s="158" t="s">
        <v>218</v>
      </c>
      <c r="B190" s="65">
        <v>833</v>
      </c>
      <c r="C190" s="66">
        <v>655</v>
      </c>
      <c r="D190" s="65">
        <v>3527</v>
      </c>
      <c r="E190" s="66">
        <v>3934</v>
      </c>
      <c r="F190" s="67"/>
      <c r="G190" s="65">
        <f t="shared" si="24"/>
        <v>178</v>
      </c>
      <c r="H190" s="66">
        <f t="shared" si="25"/>
        <v>-407</v>
      </c>
      <c r="I190" s="20">
        <f t="shared" si="26"/>
        <v>0.27175572519083968</v>
      </c>
      <c r="J190" s="21">
        <f t="shared" si="27"/>
        <v>-0.10345704117946111</v>
      </c>
    </row>
    <row r="191" spans="1:10" x14ac:dyDescent="0.25">
      <c r="A191" s="158" t="s">
        <v>509</v>
      </c>
      <c r="B191" s="65">
        <v>0</v>
      </c>
      <c r="C191" s="66">
        <v>0</v>
      </c>
      <c r="D191" s="65">
        <v>0</v>
      </c>
      <c r="E191" s="66">
        <v>78</v>
      </c>
      <c r="F191" s="67"/>
      <c r="G191" s="65">
        <f t="shared" si="24"/>
        <v>0</v>
      </c>
      <c r="H191" s="66">
        <f t="shared" si="25"/>
        <v>-78</v>
      </c>
      <c r="I191" s="20" t="str">
        <f t="shared" si="26"/>
        <v>-</v>
      </c>
      <c r="J191" s="21">
        <f t="shared" si="27"/>
        <v>-1</v>
      </c>
    </row>
    <row r="192" spans="1:10" x14ac:dyDescent="0.25">
      <c r="A192" s="158" t="s">
        <v>297</v>
      </c>
      <c r="B192" s="65">
        <v>0</v>
      </c>
      <c r="C192" s="66">
        <v>0</v>
      </c>
      <c r="D192" s="65">
        <v>0</v>
      </c>
      <c r="E192" s="66">
        <v>18</v>
      </c>
      <c r="F192" s="67"/>
      <c r="G192" s="65">
        <f t="shared" si="24"/>
        <v>0</v>
      </c>
      <c r="H192" s="66">
        <f t="shared" si="25"/>
        <v>-18</v>
      </c>
      <c r="I192" s="20" t="str">
        <f t="shared" si="26"/>
        <v>-</v>
      </c>
      <c r="J192" s="21">
        <f t="shared" si="27"/>
        <v>-1</v>
      </c>
    </row>
    <row r="193" spans="1:10" x14ac:dyDescent="0.25">
      <c r="A193" s="158" t="s">
        <v>219</v>
      </c>
      <c r="B193" s="65">
        <v>0</v>
      </c>
      <c r="C193" s="66">
        <v>13</v>
      </c>
      <c r="D193" s="65">
        <v>0</v>
      </c>
      <c r="E193" s="66">
        <v>97</v>
      </c>
      <c r="F193" s="67"/>
      <c r="G193" s="65">
        <f t="shared" si="24"/>
        <v>-13</v>
      </c>
      <c r="H193" s="66">
        <f t="shared" si="25"/>
        <v>-97</v>
      </c>
      <c r="I193" s="20">
        <f t="shared" si="26"/>
        <v>-1</v>
      </c>
      <c r="J193" s="21">
        <f t="shared" si="27"/>
        <v>-1</v>
      </c>
    </row>
    <row r="194" spans="1:10" x14ac:dyDescent="0.25">
      <c r="A194" s="158" t="s">
        <v>425</v>
      </c>
      <c r="B194" s="65">
        <v>36</v>
      </c>
      <c r="C194" s="66">
        <v>18</v>
      </c>
      <c r="D194" s="65">
        <v>172</v>
      </c>
      <c r="E194" s="66">
        <v>101</v>
      </c>
      <c r="F194" s="67"/>
      <c r="G194" s="65">
        <f t="shared" si="24"/>
        <v>18</v>
      </c>
      <c r="H194" s="66">
        <f t="shared" si="25"/>
        <v>71</v>
      </c>
      <c r="I194" s="20">
        <f t="shared" si="26"/>
        <v>1</v>
      </c>
      <c r="J194" s="21">
        <f t="shared" si="27"/>
        <v>0.70297029702970293</v>
      </c>
    </row>
    <row r="195" spans="1:10" x14ac:dyDescent="0.25">
      <c r="A195" s="158" t="s">
        <v>256</v>
      </c>
      <c r="B195" s="65">
        <v>31</v>
      </c>
      <c r="C195" s="66">
        <v>0</v>
      </c>
      <c r="D195" s="65">
        <v>132</v>
      </c>
      <c r="E195" s="66">
        <v>0</v>
      </c>
      <c r="F195" s="67"/>
      <c r="G195" s="65">
        <f t="shared" si="24"/>
        <v>31</v>
      </c>
      <c r="H195" s="66">
        <f t="shared" si="25"/>
        <v>132</v>
      </c>
      <c r="I195" s="20" t="str">
        <f t="shared" si="26"/>
        <v>-</v>
      </c>
      <c r="J195" s="21" t="str">
        <f t="shared" si="27"/>
        <v>-</v>
      </c>
    </row>
    <row r="196" spans="1:10" x14ac:dyDescent="0.25">
      <c r="A196" s="158" t="s">
        <v>363</v>
      </c>
      <c r="B196" s="65">
        <v>179</v>
      </c>
      <c r="C196" s="66">
        <v>392</v>
      </c>
      <c r="D196" s="65">
        <v>1199</v>
      </c>
      <c r="E196" s="66">
        <v>1961</v>
      </c>
      <c r="F196" s="67"/>
      <c r="G196" s="65">
        <f t="shared" si="24"/>
        <v>-213</v>
      </c>
      <c r="H196" s="66">
        <f t="shared" si="25"/>
        <v>-762</v>
      </c>
      <c r="I196" s="20">
        <f t="shared" si="26"/>
        <v>-0.54336734693877553</v>
      </c>
      <c r="J196" s="21">
        <f t="shared" si="27"/>
        <v>-0.38857725650178482</v>
      </c>
    </row>
    <row r="197" spans="1:10" x14ac:dyDescent="0.25">
      <c r="A197" s="158" t="s">
        <v>551</v>
      </c>
      <c r="B197" s="65">
        <v>0</v>
      </c>
      <c r="C197" s="66">
        <v>0</v>
      </c>
      <c r="D197" s="65">
        <v>1</v>
      </c>
      <c r="E197" s="66">
        <v>0</v>
      </c>
      <c r="F197" s="67"/>
      <c r="G197" s="65">
        <f t="shared" si="24"/>
        <v>0</v>
      </c>
      <c r="H197" s="66">
        <f t="shared" si="25"/>
        <v>1</v>
      </c>
      <c r="I197" s="20" t="str">
        <f t="shared" si="26"/>
        <v>-</v>
      </c>
      <c r="J197" s="21" t="str">
        <f t="shared" si="27"/>
        <v>-</v>
      </c>
    </row>
    <row r="198" spans="1:10" x14ac:dyDescent="0.25">
      <c r="A198" s="158" t="s">
        <v>426</v>
      </c>
      <c r="B198" s="65">
        <v>0</v>
      </c>
      <c r="C198" s="66">
        <v>0</v>
      </c>
      <c r="D198" s="65">
        <v>0</v>
      </c>
      <c r="E198" s="66">
        <v>1</v>
      </c>
      <c r="F198" s="67"/>
      <c r="G198" s="65">
        <f t="shared" si="24"/>
        <v>0</v>
      </c>
      <c r="H198" s="66">
        <f t="shared" si="25"/>
        <v>-1</v>
      </c>
      <c r="I198" s="20" t="str">
        <f t="shared" si="26"/>
        <v>-</v>
      </c>
      <c r="J198" s="21">
        <f t="shared" si="27"/>
        <v>-1</v>
      </c>
    </row>
    <row r="199" spans="1:10" x14ac:dyDescent="0.25">
      <c r="A199" s="158" t="s">
        <v>443</v>
      </c>
      <c r="B199" s="65">
        <v>183</v>
      </c>
      <c r="C199" s="66">
        <v>152</v>
      </c>
      <c r="D199" s="65">
        <v>693</v>
      </c>
      <c r="E199" s="66">
        <v>745</v>
      </c>
      <c r="F199" s="67"/>
      <c r="G199" s="65">
        <f t="shared" si="24"/>
        <v>31</v>
      </c>
      <c r="H199" s="66">
        <f t="shared" si="25"/>
        <v>-52</v>
      </c>
      <c r="I199" s="20">
        <f t="shared" si="26"/>
        <v>0.20394736842105263</v>
      </c>
      <c r="J199" s="21">
        <f t="shared" si="27"/>
        <v>-6.9798657718120799E-2</v>
      </c>
    </row>
    <row r="200" spans="1:10" x14ac:dyDescent="0.25">
      <c r="A200" s="158" t="s">
        <v>444</v>
      </c>
      <c r="B200" s="65">
        <v>229</v>
      </c>
      <c r="C200" s="66">
        <v>165</v>
      </c>
      <c r="D200" s="65">
        <v>953</v>
      </c>
      <c r="E200" s="66">
        <v>697</v>
      </c>
      <c r="F200" s="67"/>
      <c r="G200" s="65">
        <f t="shared" si="24"/>
        <v>64</v>
      </c>
      <c r="H200" s="66">
        <f t="shared" si="25"/>
        <v>256</v>
      </c>
      <c r="I200" s="20">
        <f t="shared" si="26"/>
        <v>0.38787878787878788</v>
      </c>
      <c r="J200" s="21">
        <f t="shared" si="27"/>
        <v>0.36728837876614062</v>
      </c>
    </row>
    <row r="201" spans="1:10" x14ac:dyDescent="0.25">
      <c r="A201" s="158" t="s">
        <v>244</v>
      </c>
      <c r="B201" s="65">
        <v>9</v>
      </c>
      <c r="C201" s="66">
        <v>13</v>
      </c>
      <c r="D201" s="65">
        <v>49</v>
      </c>
      <c r="E201" s="66">
        <v>94</v>
      </c>
      <c r="F201" s="67"/>
      <c r="G201" s="65">
        <f t="shared" si="24"/>
        <v>-4</v>
      </c>
      <c r="H201" s="66">
        <f t="shared" si="25"/>
        <v>-45</v>
      </c>
      <c r="I201" s="20">
        <f t="shared" si="26"/>
        <v>-0.30769230769230771</v>
      </c>
      <c r="J201" s="21">
        <f t="shared" si="27"/>
        <v>-0.47872340425531917</v>
      </c>
    </row>
    <row r="202" spans="1:10" x14ac:dyDescent="0.25">
      <c r="A202" s="158" t="s">
        <v>298</v>
      </c>
      <c r="B202" s="65">
        <v>123</v>
      </c>
      <c r="C202" s="66">
        <v>45</v>
      </c>
      <c r="D202" s="65">
        <v>362</v>
      </c>
      <c r="E202" s="66">
        <v>272</v>
      </c>
      <c r="F202" s="67"/>
      <c r="G202" s="65">
        <f t="shared" si="24"/>
        <v>78</v>
      </c>
      <c r="H202" s="66">
        <f t="shared" si="25"/>
        <v>90</v>
      </c>
      <c r="I202" s="20">
        <f t="shared" si="26"/>
        <v>1.7333333333333334</v>
      </c>
      <c r="J202" s="21">
        <f t="shared" si="27"/>
        <v>0.33088235294117646</v>
      </c>
    </row>
    <row r="203" spans="1:10" x14ac:dyDescent="0.25">
      <c r="A203" s="158" t="s">
        <v>510</v>
      </c>
      <c r="B203" s="65">
        <v>64</v>
      </c>
      <c r="C203" s="66">
        <v>219</v>
      </c>
      <c r="D203" s="65">
        <v>565</v>
      </c>
      <c r="E203" s="66">
        <v>670</v>
      </c>
      <c r="F203" s="67"/>
      <c r="G203" s="65">
        <f t="shared" si="24"/>
        <v>-155</v>
      </c>
      <c r="H203" s="66">
        <f t="shared" si="25"/>
        <v>-105</v>
      </c>
      <c r="I203" s="20">
        <f t="shared" si="26"/>
        <v>-0.70776255707762559</v>
      </c>
      <c r="J203" s="21">
        <f t="shared" si="27"/>
        <v>-0.15671641791044777</v>
      </c>
    </row>
    <row r="204" spans="1:10" x14ac:dyDescent="0.25">
      <c r="A204" s="158" t="s">
        <v>404</v>
      </c>
      <c r="B204" s="65">
        <v>693</v>
      </c>
      <c r="C204" s="66">
        <v>818</v>
      </c>
      <c r="D204" s="65">
        <v>3189</v>
      </c>
      <c r="E204" s="66">
        <v>2424</v>
      </c>
      <c r="F204" s="67"/>
      <c r="G204" s="65">
        <f t="shared" si="24"/>
        <v>-125</v>
      </c>
      <c r="H204" s="66">
        <f t="shared" si="25"/>
        <v>765</v>
      </c>
      <c r="I204" s="20">
        <f t="shared" si="26"/>
        <v>-0.1528117359413203</v>
      </c>
      <c r="J204" s="21">
        <f t="shared" si="27"/>
        <v>0.3155940594059406</v>
      </c>
    </row>
    <row r="205" spans="1:10" x14ac:dyDescent="0.25">
      <c r="A205" s="158" t="s">
        <v>349</v>
      </c>
      <c r="B205" s="65">
        <v>88</v>
      </c>
      <c r="C205" s="66">
        <v>188</v>
      </c>
      <c r="D205" s="65">
        <v>961</v>
      </c>
      <c r="E205" s="66">
        <v>1162</v>
      </c>
      <c r="F205" s="67"/>
      <c r="G205" s="65">
        <f t="shared" si="24"/>
        <v>-100</v>
      </c>
      <c r="H205" s="66">
        <f t="shared" si="25"/>
        <v>-201</v>
      </c>
      <c r="I205" s="20">
        <f t="shared" si="26"/>
        <v>-0.53191489361702127</v>
      </c>
      <c r="J205" s="21">
        <f t="shared" si="27"/>
        <v>-0.17297762478485371</v>
      </c>
    </row>
    <row r="206" spans="1:10" s="160" customFormat="1" ht="13" x14ac:dyDescent="0.3">
      <c r="A206" s="178" t="s">
        <v>670</v>
      </c>
      <c r="B206" s="71">
        <v>2468</v>
      </c>
      <c r="C206" s="72">
        <v>2689</v>
      </c>
      <c r="D206" s="71">
        <v>11855</v>
      </c>
      <c r="E206" s="72">
        <v>12403</v>
      </c>
      <c r="F206" s="73"/>
      <c r="G206" s="71">
        <f t="shared" si="24"/>
        <v>-221</v>
      </c>
      <c r="H206" s="72">
        <f t="shared" si="25"/>
        <v>-548</v>
      </c>
      <c r="I206" s="37">
        <f t="shared" si="26"/>
        <v>-8.2186686500557826E-2</v>
      </c>
      <c r="J206" s="38">
        <f t="shared" si="27"/>
        <v>-4.4182858985729261E-2</v>
      </c>
    </row>
    <row r="207" spans="1:10" x14ac:dyDescent="0.25">
      <c r="A207" s="177"/>
      <c r="B207" s="143"/>
      <c r="C207" s="144"/>
      <c r="D207" s="143"/>
      <c r="E207" s="144"/>
      <c r="F207" s="145"/>
      <c r="G207" s="143"/>
      <c r="H207" s="144"/>
      <c r="I207" s="151"/>
      <c r="J207" s="152"/>
    </row>
    <row r="208" spans="1:10" s="139" customFormat="1" ht="13" x14ac:dyDescent="0.3">
      <c r="A208" s="159" t="s">
        <v>57</v>
      </c>
      <c r="B208" s="65"/>
      <c r="C208" s="66"/>
      <c r="D208" s="65"/>
      <c r="E208" s="66"/>
      <c r="F208" s="67"/>
      <c r="G208" s="65"/>
      <c r="H208" s="66"/>
      <c r="I208" s="20"/>
      <c r="J208" s="21"/>
    </row>
    <row r="209" spans="1:10" x14ac:dyDescent="0.25">
      <c r="A209" s="158" t="s">
        <v>563</v>
      </c>
      <c r="B209" s="65">
        <v>0</v>
      </c>
      <c r="C209" s="66">
        <v>0</v>
      </c>
      <c r="D209" s="65">
        <v>0</v>
      </c>
      <c r="E209" s="66">
        <v>3</v>
      </c>
      <c r="F209" s="67"/>
      <c r="G209" s="65">
        <f t="shared" ref="G209:G214" si="28">B209-C209</f>
        <v>0</v>
      </c>
      <c r="H209" s="66">
        <f t="shared" ref="H209:H214" si="29">D209-E209</f>
        <v>-3</v>
      </c>
      <c r="I209" s="20" t="str">
        <f t="shared" ref="I209:I214" si="30">IF(C209=0, "-", IF(G209/C209&lt;10, G209/C209, "&gt;999%"))</f>
        <v>-</v>
      </c>
      <c r="J209" s="21">
        <f t="shared" ref="J209:J214" si="31">IF(E209=0, "-", IF(H209/E209&lt;10, H209/E209, "&gt;999%"))</f>
        <v>-1</v>
      </c>
    </row>
    <row r="210" spans="1:10" x14ac:dyDescent="0.25">
      <c r="A210" s="158" t="s">
        <v>549</v>
      </c>
      <c r="B210" s="65">
        <v>11</v>
      </c>
      <c r="C210" s="66">
        <v>5</v>
      </c>
      <c r="D210" s="65">
        <v>42</v>
      </c>
      <c r="E210" s="66">
        <v>31</v>
      </c>
      <c r="F210" s="67"/>
      <c r="G210" s="65">
        <f t="shared" si="28"/>
        <v>6</v>
      </c>
      <c r="H210" s="66">
        <f t="shared" si="29"/>
        <v>11</v>
      </c>
      <c r="I210" s="20">
        <f t="shared" si="30"/>
        <v>1.2</v>
      </c>
      <c r="J210" s="21">
        <f t="shared" si="31"/>
        <v>0.35483870967741937</v>
      </c>
    </row>
    <row r="211" spans="1:10" x14ac:dyDescent="0.25">
      <c r="A211" s="158" t="s">
        <v>550</v>
      </c>
      <c r="B211" s="65">
        <v>0</v>
      </c>
      <c r="C211" s="66">
        <v>0</v>
      </c>
      <c r="D211" s="65">
        <v>3</v>
      </c>
      <c r="E211" s="66">
        <v>1</v>
      </c>
      <c r="F211" s="67"/>
      <c r="G211" s="65">
        <f t="shared" si="28"/>
        <v>0</v>
      </c>
      <c r="H211" s="66">
        <f t="shared" si="29"/>
        <v>2</v>
      </c>
      <c r="I211" s="20" t="str">
        <f t="shared" si="30"/>
        <v>-</v>
      </c>
      <c r="J211" s="21">
        <f t="shared" si="31"/>
        <v>2</v>
      </c>
    </row>
    <row r="212" spans="1:10" x14ac:dyDescent="0.25">
      <c r="A212" s="158" t="s">
        <v>564</v>
      </c>
      <c r="B212" s="65">
        <v>1</v>
      </c>
      <c r="C212" s="66">
        <v>2</v>
      </c>
      <c r="D212" s="65">
        <v>6</v>
      </c>
      <c r="E212" s="66">
        <v>5</v>
      </c>
      <c r="F212" s="67"/>
      <c r="G212" s="65">
        <f t="shared" si="28"/>
        <v>-1</v>
      </c>
      <c r="H212" s="66">
        <f t="shared" si="29"/>
        <v>1</v>
      </c>
      <c r="I212" s="20">
        <f t="shared" si="30"/>
        <v>-0.5</v>
      </c>
      <c r="J212" s="21">
        <f t="shared" si="31"/>
        <v>0.2</v>
      </c>
    </row>
    <row r="213" spans="1:10" x14ac:dyDescent="0.25">
      <c r="A213" s="158" t="s">
        <v>565</v>
      </c>
      <c r="B213" s="65">
        <v>2</v>
      </c>
      <c r="C213" s="66">
        <v>0</v>
      </c>
      <c r="D213" s="65">
        <v>3</v>
      </c>
      <c r="E213" s="66">
        <v>0</v>
      </c>
      <c r="F213" s="67"/>
      <c r="G213" s="65">
        <f t="shared" si="28"/>
        <v>2</v>
      </c>
      <c r="H213" s="66">
        <f t="shared" si="29"/>
        <v>3</v>
      </c>
      <c r="I213" s="20" t="str">
        <f t="shared" si="30"/>
        <v>-</v>
      </c>
      <c r="J213" s="21" t="str">
        <f t="shared" si="31"/>
        <v>-</v>
      </c>
    </row>
    <row r="214" spans="1:10" s="160" customFormat="1" ht="13" x14ac:dyDescent="0.3">
      <c r="A214" s="178" t="s">
        <v>671</v>
      </c>
      <c r="B214" s="71">
        <v>14</v>
      </c>
      <c r="C214" s="72">
        <v>7</v>
      </c>
      <c r="D214" s="71">
        <v>54</v>
      </c>
      <c r="E214" s="72">
        <v>40</v>
      </c>
      <c r="F214" s="73"/>
      <c r="G214" s="71">
        <f t="shared" si="28"/>
        <v>7</v>
      </c>
      <c r="H214" s="72">
        <f t="shared" si="29"/>
        <v>14</v>
      </c>
      <c r="I214" s="37">
        <f t="shared" si="30"/>
        <v>1</v>
      </c>
      <c r="J214" s="38">
        <f t="shared" si="31"/>
        <v>0.35</v>
      </c>
    </row>
    <row r="215" spans="1:10" x14ac:dyDescent="0.25">
      <c r="A215" s="177"/>
      <c r="B215" s="143"/>
      <c r="C215" s="144"/>
      <c r="D215" s="143"/>
      <c r="E215" s="144"/>
      <c r="F215" s="145"/>
      <c r="G215" s="143"/>
      <c r="H215" s="144"/>
      <c r="I215" s="151"/>
      <c r="J215" s="152"/>
    </row>
    <row r="216" spans="1:10" s="139" customFormat="1" ht="13" x14ac:dyDescent="0.3">
      <c r="A216" s="159" t="s">
        <v>58</v>
      </c>
      <c r="B216" s="65"/>
      <c r="C216" s="66"/>
      <c r="D216" s="65"/>
      <c r="E216" s="66"/>
      <c r="F216" s="67"/>
      <c r="G216" s="65"/>
      <c r="H216" s="66"/>
      <c r="I216" s="20"/>
      <c r="J216" s="21"/>
    </row>
    <row r="217" spans="1:10" x14ac:dyDescent="0.25">
      <c r="A217" s="158" t="s">
        <v>578</v>
      </c>
      <c r="B217" s="65">
        <v>76</v>
      </c>
      <c r="C217" s="66">
        <v>48</v>
      </c>
      <c r="D217" s="65">
        <v>264</v>
      </c>
      <c r="E217" s="66">
        <v>260</v>
      </c>
      <c r="F217" s="67"/>
      <c r="G217" s="65">
        <f>B217-C217</f>
        <v>28</v>
      </c>
      <c r="H217" s="66">
        <f>D217-E217</f>
        <v>4</v>
      </c>
      <c r="I217" s="20">
        <f>IF(C217=0, "-", IF(G217/C217&lt;10, G217/C217, "&gt;999%"))</f>
        <v>0.58333333333333337</v>
      </c>
      <c r="J217" s="21">
        <f>IF(E217=0, "-", IF(H217/E217&lt;10, H217/E217, "&gt;999%"))</f>
        <v>1.5384615384615385E-2</v>
      </c>
    </row>
    <row r="218" spans="1:10" x14ac:dyDescent="0.25">
      <c r="A218" s="158" t="s">
        <v>552</v>
      </c>
      <c r="B218" s="65">
        <v>216</v>
      </c>
      <c r="C218" s="66">
        <v>325</v>
      </c>
      <c r="D218" s="65">
        <v>1095</v>
      </c>
      <c r="E218" s="66">
        <v>1124</v>
      </c>
      <c r="F218" s="67"/>
      <c r="G218" s="65">
        <f>B218-C218</f>
        <v>-109</v>
      </c>
      <c r="H218" s="66">
        <f>D218-E218</f>
        <v>-29</v>
      </c>
      <c r="I218" s="20">
        <f>IF(C218=0, "-", IF(G218/C218&lt;10, G218/C218, "&gt;999%"))</f>
        <v>-0.33538461538461539</v>
      </c>
      <c r="J218" s="21">
        <f>IF(E218=0, "-", IF(H218/E218&lt;10, H218/E218, "&gt;999%"))</f>
        <v>-2.5800711743772242E-2</v>
      </c>
    </row>
    <row r="219" spans="1:10" x14ac:dyDescent="0.25">
      <c r="A219" s="158" t="s">
        <v>566</v>
      </c>
      <c r="B219" s="65">
        <v>132</v>
      </c>
      <c r="C219" s="66">
        <v>146</v>
      </c>
      <c r="D219" s="65">
        <v>607</v>
      </c>
      <c r="E219" s="66">
        <v>545</v>
      </c>
      <c r="F219" s="67"/>
      <c r="G219" s="65">
        <f>B219-C219</f>
        <v>-14</v>
      </c>
      <c r="H219" s="66">
        <f>D219-E219</f>
        <v>62</v>
      </c>
      <c r="I219" s="20">
        <f>IF(C219=0, "-", IF(G219/C219&lt;10, G219/C219, "&gt;999%"))</f>
        <v>-9.5890410958904104E-2</v>
      </c>
      <c r="J219" s="21">
        <f>IF(E219=0, "-", IF(H219/E219&lt;10, H219/E219, "&gt;999%"))</f>
        <v>0.11376146788990826</v>
      </c>
    </row>
    <row r="220" spans="1:10" s="160" customFormat="1" ht="13" x14ac:dyDescent="0.3">
      <c r="A220" s="178" t="s">
        <v>672</v>
      </c>
      <c r="B220" s="71">
        <v>424</v>
      </c>
      <c r="C220" s="72">
        <v>519</v>
      </c>
      <c r="D220" s="71">
        <v>1966</v>
      </c>
      <c r="E220" s="72">
        <v>1929</v>
      </c>
      <c r="F220" s="73"/>
      <c r="G220" s="71">
        <f>B220-C220</f>
        <v>-95</v>
      </c>
      <c r="H220" s="72">
        <f>D220-E220</f>
        <v>37</v>
      </c>
      <c r="I220" s="37">
        <f>IF(C220=0, "-", IF(G220/C220&lt;10, G220/C220, "&gt;999%"))</f>
        <v>-0.18304431599229287</v>
      </c>
      <c r="J220" s="38">
        <f>IF(E220=0, "-", IF(H220/E220&lt;10, H220/E220, "&gt;999%"))</f>
        <v>1.9180922757905651E-2</v>
      </c>
    </row>
    <row r="221" spans="1:10" x14ac:dyDescent="0.25">
      <c r="A221" s="177"/>
      <c r="B221" s="143"/>
      <c r="C221" s="144"/>
      <c r="D221" s="143"/>
      <c r="E221" s="144"/>
      <c r="F221" s="145"/>
      <c r="G221" s="143"/>
      <c r="H221" s="144"/>
      <c r="I221" s="151"/>
      <c r="J221" s="152"/>
    </row>
    <row r="222" spans="1:10" s="139" customFormat="1" ht="13" x14ac:dyDescent="0.3">
      <c r="A222" s="159" t="s">
        <v>59</v>
      </c>
      <c r="B222" s="65"/>
      <c r="C222" s="66"/>
      <c r="D222" s="65"/>
      <c r="E222" s="66"/>
      <c r="F222" s="67"/>
      <c r="G222" s="65"/>
      <c r="H222" s="66"/>
      <c r="I222" s="20"/>
      <c r="J222" s="21"/>
    </row>
    <row r="223" spans="1:10" x14ac:dyDescent="0.25">
      <c r="A223" s="158" t="s">
        <v>521</v>
      </c>
      <c r="B223" s="65">
        <v>111</v>
      </c>
      <c r="C223" s="66">
        <v>115</v>
      </c>
      <c r="D223" s="65">
        <v>754</v>
      </c>
      <c r="E223" s="66">
        <v>941</v>
      </c>
      <c r="F223" s="67"/>
      <c r="G223" s="65">
        <f>B223-C223</f>
        <v>-4</v>
      </c>
      <c r="H223" s="66">
        <f>D223-E223</f>
        <v>-187</v>
      </c>
      <c r="I223" s="20">
        <f>IF(C223=0, "-", IF(G223/C223&lt;10, G223/C223, "&gt;999%"))</f>
        <v>-3.4782608695652174E-2</v>
      </c>
      <c r="J223" s="21">
        <f>IF(E223=0, "-", IF(H223/E223&lt;10, H223/E223, "&gt;999%"))</f>
        <v>-0.19872476089266738</v>
      </c>
    </row>
    <row r="224" spans="1:10" x14ac:dyDescent="0.25">
      <c r="A224" s="158" t="s">
        <v>529</v>
      </c>
      <c r="B224" s="65">
        <v>332</v>
      </c>
      <c r="C224" s="66">
        <v>546</v>
      </c>
      <c r="D224" s="65">
        <v>2821</v>
      </c>
      <c r="E224" s="66">
        <v>2787</v>
      </c>
      <c r="F224" s="67"/>
      <c r="G224" s="65">
        <f>B224-C224</f>
        <v>-214</v>
      </c>
      <c r="H224" s="66">
        <f>D224-E224</f>
        <v>34</v>
      </c>
      <c r="I224" s="20">
        <f>IF(C224=0, "-", IF(G224/C224&lt;10, G224/C224, "&gt;999%"))</f>
        <v>-0.39194139194139194</v>
      </c>
      <c r="J224" s="21">
        <f>IF(E224=0, "-", IF(H224/E224&lt;10, H224/E224, "&gt;999%"))</f>
        <v>1.2199497667743094E-2</v>
      </c>
    </row>
    <row r="225" spans="1:10" x14ac:dyDescent="0.25">
      <c r="A225" s="158" t="s">
        <v>445</v>
      </c>
      <c r="B225" s="65">
        <v>147</v>
      </c>
      <c r="C225" s="66">
        <v>313</v>
      </c>
      <c r="D225" s="65">
        <v>1875</v>
      </c>
      <c r="E225" s="66">
        <v>1550</v>
      </c>
      <c r="F225" s="67"/>
      <c r="G225" s="65">
        <f>B225-C225</f>
        <v>-166</v>
      </c>
      <c r="H225" s="66">
        <f>D225-E225</f>
        <v>325</v>
      </c>
      <c r="I225" s="20">
        <f>IF(C225=0, "-", IF(G225/C225&lt;10, G225/C225, "&gt;999%"))</f>
        <v>-0.53035143769968052</v>
      </c>
      <c r="J225" s="21">
        <f>IF(E225=0, "-", IF(H225/E225&lt;10, H225/E225, "&gt;999%"))</f>
        <v>0.20967741935483872</v>
      </c>
    </row>
    <row r="226" spans="1:10" s="160" customFormat="1" ht="13" x14ac:dyDescent="0.3">
      <c r="A226" s="178" t="s">
        <v>673</v>
      </c>
      <c r="B226" s="71">
        <v>590</v>
      </c>
      <c r="C226" s="72">
        <v>974</v>
      </c>
      <c r="D226" s="71">
        <v>5450</v>
      </c>
      <c r="E226" s="72">
        <v>5278</v>
      </c>
      <c r="F226" s="73"/>
      <c r="G226" s="71">
        <f>B226-C226</f>
        <v>-384</v>
      </c>
      <c r="H226" s="72">
        <f>D226-E226</f>
        <v>172</v>
      </c>
      <c r="I226" s="37">
        <f>IF(C226=0, "-", IF(G226/C226&lt;10, G226/C226, "&gt;999%"))</f>
        <v>-0.3942505133470226</v>
      </c>
      <c r="J226" s="38">
        <f>IF(E226=0, "-", IF(H226/E226&lt;10, H226/E226, "&gt;999%"))</f>
        <v>3.2588101553618798E-2</v>
      </c>
    </row>
    <row r="227" spans="1:10" x14ac:dyDescent="0.25">
      <c r="A227" s="177"/>
      <c r="B227" s="143"/>
      <c r="C227" s="144"/>
      <c r="D227" s="143"/>
      <c r="E227" s="144"/>
      <c r="F227" s="145"/>
      <c r="G227" s="143"/>
      <c r="H227" s="144"/>
      <c r="I227" s="151"/>
      <c r="J227" s="152"/>
    </row>
    <row r="228" spans="1:10" s="139" customFormat="1" ht="13" x14ac:dyDescent="0.3">
      <c r="A228" s="159" t="s">
        <v>60</v>
      </c>
      <c r="B228" s="65"/>
      <c r="C228" s="66"/>
      <c r="D228" s="65"/>
      <c r="E228" s="66"/>
      <c r="F228" s="67"/>
      <c r="G228" s="65"/>
      <c r="H228" s="66"/>
      <c r="I228" s="20"/>
      <c r="J228" s="21"/>
    </row>
    <row r="229" spans="1:10" x14ac:dyDescent="0.25">
      <c r="A229" s="158" t="s">
        <v>498</v>
      </c>
      <c r="B229" s="65">
        <v>1</v>
      </c>
      <c r="C229" s="66">
        <v>1</v>
      </c>
      <c r="D229" s="65">
        <v>1</v>
      </c>
      <c r="E229" s="66">
        <v>2</v>
      </c>
      <c r="F229" s="67"/>
      <c r="G229" s="65">
        <f>B229-C229</f>
        <v>0</v>
      </c>
      <c r="H229" s="66">
        <f>D229-E229</f>
        <v>-1</v>
      </c>
      <c r="I229" s="20">
        <f>IF(C229=0, "-", IF(G229/C229&lt;10, G229/C229, "&gt;999%"))</f>
        <v>0</v>
      </c>
      <c r="J229" s="21">
        <f>IF(E229=0, "-", IF(H229/E229&lt;10, H229/E229, "&gt;999%"))</f>
        <v>-0.5</v>
      </c>
    </row>
    <row r="230" spans="1:10" x14ac:dyDescent="0.25">
      <c r="A230" s="158" t="s">
        <v>503</v>
      </c>
      <c r="B230" s="65">
        <v>1</v>
      </c>
      <c r="C230" s="66">
        <v>0</v>
      </c>
      <c r="D230" s="65">
        <v>1</v>
      </c>
      <c r="E230" s="66">
        <v>0</v>
      </c>
      <c r="F230" s="67"/>
      <c r="G230" s="65">
        <f>B230-C230</f>
        <v>1</v>
      </c>
      <c r="H230" s="66">
        <f>D230-E230</f>
        <v>1</v>
      </c>
      <c r="I230" s="20" t="str">
        <f>IF(C230=0, "-", IF(G230/C230&lt;10, G230/C230, "&gt;999%"))</f>
        <v>-</v>
      </c>
      <c r="J230" s="21" t="str">
        <f>IF(E230=0, "-", IF(H230/E230&lt;10, H230/E230, "&gt;999%"))</f>
        <v>-</v>
      </c>
    </row>
    <row r="231" spans="1:10" s="160" customFormat="1" ht="13" x14ac:dyDescent="0.3">
      <c r="A231" s="178" t="s">
        <v>674</v>
      </c>
      <c r="B231" s="71">
        <v>2</v>
      </c>
      <c r="C231" s="72">
        <v>1</v>
      </c>
      <c r="D231" s="71">
        <v>2</v>
      </c>
      <c r="E231" s="72">
        <v>2</v>
      </c>
      <c r="F231" s="73"/>
      <c r="G231" s="71">
        <f>B231-C231</f>
        <v>1</v>
      </c>
      <c r="H231" s="72">
        <f>D231-E231</f>
        <v>0</v>
      </c>
      <c r="I231" s="37">
        <f>IF(C231=0, "-", IF(G231/C231&lt;10, G231/C231, "&gt;999%"))</f>
        <v>1</v>
      </c>
      <c r="J231" s="38">
        <f>IF(E231=0, "-", IF(H231/E231&lt;10, H231/E231, "&gt;999%"))</f>
        <v>0</v>
      </c>
    </row>
    <row r="232" spans="1:10" x14ac:dyDescent="0.25">
      <c r="A232" s="177"/>
      <c r="B232" s="143"/>
      <c r="C232" s="144"/>
      <c r="D232" s="143"/>
      <c r="E232" s="144"/>
      <c r="F232" s="145"/>
      <c r="G232" s="143"/>
      <c r="H232" s="144"/>
      <c r="I232" s="151"/>
      <c r="J232" s="152"/>
    </row>
    <row r="233" spans="1:10" s="139" customFormat="1" ht="13" x14ac:dyDescent="0.3">
      <c r="A233" s="159" t="s">
        <v>61</v>
      </c>
      <c r="B233" s="65"/>
      <c r="C233" s="66"/>
      <c r="D233" s="65"/>
      <c r="E233" s="66"/>
      <c r="F233" s="67"/>
      <c r="G233" s="65"/>
      <c r="H233" s="66"/>
      <c r="I233" s="20"/>
      <c r="J233" s="21"/>
    </row>
    <row r="234" spans="1:10" x14ac:dyDescent="0.25">
      <c r="A234" s="158" t="s">
        <v>579</v>
      </c>
      <c r="B234" s="65">
        <v>13</v>
      </c>
      <c r="C234" s="66">
        <v>12</v>
      </c>
      <c r="D234" s="65">
        <v>55</v>
      </c>
      <c r="E234" s="66">
        <v>73</v>
      </c>
      <c r="F234" s="67"/>
      <c r="G234" s="65">
        <f>B234-C234</f>
        <v>1</v>
      </c>
      <c r="H234" s="66">
        <f>D234-E234</f>
        <v>-18</v>
      </c>
      <c r="I234" s="20">
        <f>IF(C234=0, "-", IF(G234/C234&lt;10, G234/C234, "&gt;999%"))</f>
        <v>8.3333333333333329E-2</v>
      </c>
      <c r="J234" s="21">
        <f>IF(E234=0, "-", IF(H234/E234&lt;10, H234/E234, "&gt;999%"))</f>
        <v>-0.24657534246575341</v>
      </c>
    </row>
    <row r="235" spans="1:10" x14ac:dyDescent="0.25">
      <c r="A235" s="158" t="s">
        <v>567</v>
      </c>
      <c r="B235" s="65">
        <v>11</v>
      </c>
      <c r="C235" s="66">
        <v>12</v>
      </c>
      <c r="D235" s="65">
        <v>25</v>
      </c>
      <c r="E235" s="66">
        <v>20</v>
      </c>
      <c r="F235" s="67"/>
      <c r="G235" s="65">
        <f>B235-C235</f>
        <v>-1</v>
      </c>
      <c r="H235" s="66">
        <f>D235-E235</f>
        <v>5</v>
      </c>
      <c r="I235" s="20">
        <f>IF(C235=0, "-", IF(G235/C235&lt;10, G235/C235, "&gt;999%"))</f>
        <v>-8.3333333333333329E-2</v>
      </c>
      <c r="J235" s="21">
        <f>IF(E235=0, "-", IF(H235/E235&lt;10, H235/E235, "&gt;999%"))</f>
        <v>0.25</v>
      </c>
    </row>
    <row r="236" spans="1:10" x14ac:dyDescent="0.25">
      <c r="A236" s="158" t="s">
        <v>553</v>
      </c>
      <c r="B236" s="65">
        <v>54</v>
      </c>
      <c r="C236" s="66">
        <v>44</v>
      </c>
      <c r="D236" s="65">
        <v>210</v>
      </c>
      <c r="E236" s="66">
        <v>156</v>
      </c>
      <c r="F236" s="67"/>
      <c r="G236" s="65">
        <f>B236-C236</f>
        <v>10</v>
      </c>
      <c r="H236" s="66">
        <f>D236-E236</f>
        <v>54</v>
      </c>
      <c r="I236" s="20">
        <f>IF(C236=0, "-", IF(G236/C236&lt;10, G236/C236, "&gt;999%"))</f>
        <v>0.22727272727272727</v>
      </c>
      <c r="J236" s="21">
        <f>IF(E236=0, "-", IF(H236/E236&lt;10, H236/E236, "&gt;999%"))</f>
        <v>0.34615384615384615</v>
      </c>
    </row>
    <row r="237" spans="1:10" x14ac:dyDescent="0.25">
      <c r="A237" s="158" t="s">
        <v>554</v>
      </c>
      <c r="B237" s="65">
        <v>17</v>
      </c>
      <c r="C237" s="66">
        <v>17</v>
      </c>
      <c r="D237" s="65">
        <v>94</v>
      </c>
      <c r="E237" s="66">
        <v>34</v>
      </c>
      <c r="F237" s="67"/>
      <c r="G237" s="65">
        <f>B237-C237</f>
        <v>0</v>
      </c>
      <c r="H237" s="66">
        <f>D237-E237</f>
        <v>60</v>
      </c>
      <c r="I237" s="20">
        <f>IF(C237=0, "-", IF(G237/C237&lt;10, G237/C237, "&gt;999%"))</f>
        <v>0</v>
      </c>
      <c r="J237" s="21">
        <f>IF(E237=0, "-", IF(H237/E237&lt;10, H237/E237, "&gt;999%"))</f>
        <v>1.7647058823529411</v>
      </c>
    </row>
    <row r="238" spans="1:10" s="160" customFormat="1" ht="13" x14ac:dyDescent="0.3">
      <c r="A238" s="178" t="s">
        <v>675</v>
      </c>
      <c r="B238" s="71">
        <v>95</v>
      </c>
      <c r="C238" s="72">
        <v>85</v>
      </c>
      <c r="D238" s="71">
        <v>384</v>
      </c>
      <c r="E238" s="72">
        <v>283</v>
      </c>
      <c r="F238" s="73"/>
      <c r="G238" s="71">
        <f>B238-C238</f>
        <v>10</v>
      </c>
      <c r="H238" s="72">
        <f>D238-E238</f>
        <v>101</v>
      </c>
      <c r="I238" s="37">
        <f>IF(C238=0, "-", IF(G238/C238&lt;10, G238/C238, "&gt;999%"))</f>
        <v>0.11764705882352941</v>
      </c>
      <c r="J238" s="38">
        <f>IF(E238=0, "-", IF(H238/E238&lt;10, H238/E238, "&gt;999%"))</f>
        <v>0.35689045936395758</v>
      </c>
    </row>
    <row r="239" spans="1:10" x14ac:dyDescent="0.25">
      <c r="A239" s="177"/>
      <c r="B239" s="143"/>
      <c r="C239" s="144"/>
      <c r="D239" s="143"/>
      <c r="E239" s="144"/>
      <c r="F239" s="145"/>
      <c r="G239" s="143"/>
      <c r="H239" s="144"/>
      <c r="I239" s="151"/>
      <c r="J239" s="152"/>
    </row>
    <row r="240" spans="1:10" s="139" customFormat="1" ht="13" x14ac:dyDescent="0.3">
      <c r="A240" s="159" t="s">
        <v>62</v>
      </c>
      <c r="B240" s="65"/>
      <c r="C240" s="66"/>
      <c r="D240" s="65"/>
      <c r="E240" s="66"/>
      <c r="F240" s="67"/>
      <c r="G240" s="65"/>
      <c r="H240" s="66"/>
      <c r="I240" s="20"/>
      <c r="J240" s="21"/>
    </row>
    <row r="241" spans="1:10" x14ac:dyDescent="0.25">
      <c r="A241" s="158" t="s">
        <v>388</v>
      </c>
      <c r="B241" s="65">
        <v>0</v>
      </c>
      <c r="C241" s="66">
        <v>4</v>
      </c>
      <c r="D241" s="65">
        <v>2</v>
      </c>
      <c r="E241" s="66">
        <v>55</v>
      </c>
      <c r="F241" s="67"/>
      <c r="G241" s="65">
        <f t="shared" ref="G241:G247" si="32">B241-C241</f>
        <v>-4</v>
      </c>
      <c r="H241" s="66">
        <f t="shared" ref="H241:H247" si="33">D241-E241</f>
        <v>-53</v>
      </c>
      <c r="I241" s="20">
        <f t="shared" ref="I241:I247" si="34">IF(C241=0, "-", IF(G241/C241&lt;10, G241/C241, "&gt;999%"))</f>
        <v>-1</v>
      </c>
      <c r="J241" s="21">
        <f t="shared" ref="J241:J247" si="35">IF(E241=0, "-", IF(H241/E241&lt;10, H241/E241, "&gt;999%"))</f>
        <v>-0.96363636363636362</v>
      </c>
    </row>
    <row r="242" spans="1:10" x14ac:dyDescent="0.25">
      <c r="A242" s="158" t="s">
        <v>470</v>
      </c>
      <c r="B242" s="65">
        <v>10</v>
      </c>
      <c r="C242" s="66">
        <v>13</v>
      </c>
      <c r="D242" s="65">
        <v>33</v>
      </c>
      <c r="E242" s="66">
        <v>69</v>
      </c>
      <c r="F242" s="67"/>
      <c r="G242" s="65">
        <f t="shared" si="32"/>
        <v>-3</v>
      </c>
      <c r="H242" s="66">
        <f t="shared" si="33"/>
        <v>-36</v>
      </c>
      <c r="I242" s="20">
        <f t="shared" si="34"/>
        <v>-0.23076923076923078</v>
      </c>
      <c r="J242" s="21">
        <f t="shared" si="35"/>
        <v>-0.52173913043478259</v>
      </c>
    </row>
    <row r="243" spans="1:10" x14ac:dyDescent="0.25">
      <c r="A243" s="158" t="s">
        <v>327</v>
      </c>
      <c r="B243" s="65">
        <v>3</v>
      </c>
      <c r="C243" s="66">
        <v>2</v>
      </c>
      <c r="D243" s="65">
        <v>14</v>
      </c>
      <c r="E243" s="66">
        <v>5</v>
      </c>
      <c r="F243" s="67"/>
      <c r="G243" s="65">
        <f t="shared" si="32"/>
        <v>1</v>
      </c>
      <c r="H243" s="66">
        <f t="shared" si="33"/>
        <v>9</v>
      </c>
      <c r="I243" s="20">
        <f t="shared" si="34"/>
        <v>0.5</v>
      </c>
      <c r="J243" s="21">
        <f t="shared" si="35"/>
        <v>1.8</v>
      </c>
    </row>
    <row r="244" spans="1:10" x14ac:dyDescent="0.25">
      <c r="A244" s="158" t="s">
        <v>471</v>
      </c>
      <c r="B244" s="65">
        <v>0</v>
      </c>
      <c r="C244" s="66">
        <v>1</v>
      </c>
      <c r="D244" s="65">
        <v>6</v>
      </c>
      <c r="E244" s="66">
        <v>3</v>
      </c>
      <c r="F244" s="67"/>
      <c r="G244" s="65">
        <f t="shared" si="32"/>
        <v>-1</v>
      </c>
      <c r="H244" s="66">
        <f t="shared" si="33"/>
        <v>3</v>
      </c>
      <c r="I244" s="20">
        <f t="shared" si="34"/>
        <v>-1</v>
      </c>
      <c r="J244" s="21">
        <f t="shared" si="35"/>
        <v>1</v>
      </c>
    </row>
    <row r="245" spans="1:10" x14ac:dyDescent="0.25">
      <c r="A245" s="158" t="s">
        <v>257</v>
      </c>
      <c r="B245" s="65">
        <v>2</v>
      </c>
      <c r="C245" s="66">
        <v>0</v>
      </c>
      <c r="D245" s="65">
        <v>14</v>
      </c>
      <c r="E245" s="66">
        <v>13</v>
      </c>
      <c r="F245" s="67"/>
      <c r="G245" s="65">
        <f t="shared" si="32"/>
        <v>2</v>
      </c>
      <c r="H245" s="66">
        <f t="shared" si="33"/>
        <v>1</v>
      </c>
      <c r="I245" s="20" t="str">
        <f t="shared" si="34"/>
        <v>-</v>
      </c>
      <c r="J245" s="21">
        <f t="shared" si="35"/>
        <v>7.6923076923076927E-2</v>
      </c>
    </row>
    <row r="246" spans="1:10" x14ac:dyDescent="0.25">
      <c r="A246" s="158" t="s">
        <v>276</v>
      </c>
      <c r="B246" s="65">
        <v>1</v>
      </c>
      <c r="C246" s="66">
        <v>1</v>
      </c>
      <c r="D246" s="65">
        <v>1</v>
      </c>
      <c r="E246" s="66">
        <v>4</v>
      </c>
      <c r="F246" s="67"/>
      <c r="G246" s="65">
        <f t="shared" si="32"/>
        <v>0</v>
      </c>
      <c r="H246" s="66">
        <f t="shared" si="33"/>
        <v>-3</v>
      </c>
      <c r="I246" s="20">
        <f t="shared" si="34"/>
        <v>0</v>
      </c>
      <c r="J246" s="21">
        <f t="shared" si="35"/>
        <v>-0.75</v>
      </c>
    </row>
    <row r="247" spans="1:10" s="160" customFormat="1" ht="13" x14ac:dyDescent="0.3">
      <c r="A247" s="178" t="s">
        <v>676</v>
      </c>
      <c r="B247" s="71">
        <v>16</v>
      </c>
      <c r="C247" s="72">
        <v>21</v>
      </c>
      <c r="D247" s="71">
        <v>70</v>
      </c>
      <c r="E247" s="72">
        <v>149</v>
      </c>
      <c r="F247" s="73"/>
      <c r="G247" s="71">
        <f t="shared" si="32"/>
        <v>-5</v>
      </c>
      <c r="H247" s="72">
        <f t="shared" si="33"/>
        <v>-79</v>
      </c>
      <c r="I247" s="37">
        <f t="shared" si="34"/>
        <v>-0.23809523809523808</v>
      </c>
      <c r="J247" s="38">
        <f t="shared" si="35"/>
        <v>-0.53020134228187921</v>
      </c>
    </row>
    <row r="248" spans="1:10" x14ac:dyDescent="0.25">
      <c r="A248" s="177"/>
      <c r="B248" s="143"/>
      <c r="C248" s="144"/>
      <c r="D248" s="143"/>
      <c r="E248" s="144"/>
      <c r="F248" s="145"/>
      <c r="G248" s="143"/>
      <c r="H248" s="144"/>
      <c r="I248" s="151"/>
      <c r="J248" s="152"/>
    </row>
    <row r="249" spans="1:10" s="139" customFormat="1" ht="13" x14ac:dyDescent="0.3">
      <c r="A249" s="159" t="s">
        <v>63</v>
      </c>
      <c r="B249" s="65"/>
      <c r="C249" s="66"/>
      <c r="D249" s="65"/>
      <c r="E249" s="66"/>
      <c r="F249" s="67"/>
      <c r="G249" s="65"/>
      <c r="H249" s="66"/>
      <c r="I249" s="20"/>
      <c r="J249" s="21"/>
    </row>
    <row r="250" spans="1:10" x14ac:dyDescent="0.25">
      <c r="A250" s="158" t="s">
        <v>405</v>
      </c>
      <c r="B250" s="65">
        <v>0</v>
      </c>
      <c r="C250" s="66">
        <v>15</v>
      </c>
      <c r="D250" s="65">
        <v>1</v>
      </c>
      <c r="E250" s="66">
        <v>48</v>
      </c>
      <c r="F250" s="67"/>
      <c r="G250" s="65">
        <f t="shared" ref="G250:G255" si="36">B250-C250</f>
        <v>-15</v>
      </c>
      <c r="H250" s="66">
        <f t="shared" ref="H250:H255" si="37">D250-E250</f>
        <v>-47</v>
      </c>
      <c r="I250" s="20">
        <f t="shared" ref="I250:I255" si="38">IF(C250=0, "-", IF(G250/C250&lt;10, G250/C250, "&gt;999%"))</f>
        <v>-1</v>
      </c>
      <c r="J250" s="21">
        <f t="shared" ref="J250:J255" si="39">IF(E250=0, "-", IF(H250/E250&lt;10, H250/E250, "&gt;999%"))</f>
        <v>-0.97916666666666663</v>
      </c>
    </row>
    <row r="251" spans="1:10" x14ac:dyDescent="0.25">
      <c r="A251" s="158" t="s">
        <v>364</v>
      </c>
      <c r="B251" s="65">
        <v>59</v>
      </c>
      <c r="C251" s="66">
        <v>74</v>
      </c>
      <c r="D251" s="65">
        <v>213</v>
      </c>
      <c r="E251" s="66">
        <v>279</v>
      </c>
      <c r="F251" s="67"/>
      <c r="G251" s="65">
        <f t="shared" si="36"/>
        <v>-15</v>
      </c>
      <c r="H251" s="66">
        <f t="shared" si="37"/>
        <v>-66</v>
      </c>
      <c r="I251" s="20">
        <f t="shared" si="38"/>
        <v>-0.20270270270270271</v>
      </c>
      <c r="J251" s="21">
        <f t="shared" si="39"/>
        <v>-0.23655913978494625</v>
      </c>
    </row>
    <row r="252" spans="1:10" x14ac:dyDescent="0.25">
      <c r="A252" s="158" t="s">
        <v>530</v>
      </c>
      <c r="B252" s="65">
        <v>18</v>
      </c>
      <c r="C252" s="66">
        <v>54</v>
      </c>
      <c r="D252" s="65">
        <v>126</v>
      </c>
      <c r="E252" s="66">
        <v>268</v>
      </c>
      <c r="F252" s="67"/>
      <c r="G252" s="65">
        <f t="shared" si="36"/>
        <v>-36</v>
      </c>
      <c r="H252" s="66">
        <f t="shared" si="37"/>
        <v>-142</v>
      </c>
      <c r="I252" s="20">
        <f t="shared" si="38"/>
        <v>-0.66666666666666663</v>
      </c>
      <c r="J252" s="21">
        <f t="shared" si="39"/>
        <v>-0.52985074626865669</v>
      </c>
    </row>
    <row r="253" spans="1:10" x14ac:dyDescent="0.25">
      <c r="A253" s="158" t="s">
        <v>472</v>
      </c>
      <c r="B253" s="65">
        <v>29</v>
      </c>
      <c r="C253" s="66">
        <v>11</v>
      </c>
      <c r="D253" s="65">
        <v>177</v>
      </c>
      <c r="E253" s="66">
        <v>273</v>
      </c>
      <c r="F253" s="67"/>
      <c r="G253" s="65">
        <f t="shared" si="36"/>
        <v>18</v>
      </c>
      <c r="H253" s="66">
        <f t="shared" si="37"/>
        <v>-96</v>
      </c>
      <c r="I253" s="20">
        <f t="shared" si="38"/>
        <v>1.6363636363636365</v>
      </c>
      <c r="J253" s="21">
        <f t="shared" si="39"/>
        <v>-0.35164835164835168</v>
      </c>
    </row>
    <row r="254" spans="1:10" x14ac:dyDescent="0.25">
      <c r="A254" s="158" t="s">
        <v>446</v>
      </c>
      <c r="B254" s="65">
        <v>51</v>
      </c>
      <c r="C254" s="66">
        <v>45</v>
      </c>
      <c r="D254" s="65">
        <v>147</v>
      </c>
      <c r="E254" s="66">
        <v>149</v>
      </c>
      <c r="F254" s="67"/>
      <c r="G254" s="65">
        <f t="shared" si="36"/>
        <v>6</v>
      </c>
      <c r="H254" s="66">
        <f t="shared" si="37"/>
        <v>-2</v>
      </c>
      <c r="I254" s="20">
        <f t="shared" si="38"/>
        <v>0.13333333333333333</v>
      </c>
      <c r="J254" s="21">
        <f t="shared" si="39"/>
        <v>-1.3422818791946308E-2</v>
      </c>
    </row>
    <row r="255" spans="1:10" s="160" customFormat="1" ht="13" x14ac:dyDescent="0.3">
      <c r="A255" s="178" t="s">
        <v>677</v>
      </c>
      <c r="B255" s="71">
        <v>157</v>
      </c>
      <c r="C255" s="72">
        <v>199</v>
      </c>
      <c r="D255" s="71">
        <v>664</v>
      </c>
      <c r="E255" s="72">
        <v>1017</v>
      </c>
      <c r="F255" s="73"/>
      <c r="G255" s="71">
        <f t="shared" si="36"/>
        <v>-42</v>
      </c>
      <c r="H255" s="72">
        <f t="shared" si="37"/>
        <v>-353</v>
      </c>
      <c r="I255" s="37">
        <f t="shared" si="38"/>
        <v>-0.21105527638190955</v>
      </c>
      <c r="J255" s="38">
        <f t="shared" si="39"/>
        <v>-0.3470993117010816</v>
      </c>
    </row>
    <row r="256" spans="1:10" x14ac:dyDescent="0.25">
      <c r="A256" s="177"/>
      <c r="B256" s="143"/>
      <c r="C256" s="144"/>
      <c r="D256" s="143"/>
      <c r="E256" s="144"/>
      <c r="F256" s="145"/>
      <c r="G256" s="143"/>
      <c r="H256" s="144"/>
      <c r="I256" s="151"/>
      <c r="J256" s="152"/>
    </row>
    <row r="257" spans="1:10" s="139" customFormat="1" ht="13" x14ac:dyDescent="0.3">
      <c r="A257" s="159" t="s">
        <v>64</v>
      </c>
      <c r="B257" s="65"/>
      <c r="C257" s="66"/>
      <c r="D257" s="65"/>
      <c r="E257" s="66"/>
      <c r="F257" s="67"/>
      <c r="G257" s="65"/>
      <c r="H257" s="66"/>
      <c r="I257" s="20"/>
      <c r="J257" s="21"/>
    </row>
    <row r="258" spans="1:10" x14ac:dyDescent="0.25">
      <c r="A258" s="158" t="s">
        <v>64</v>
      </c>
      <c r="B258" s="65">
        <v>110</v>
      </c>
      <c r="C258" s="66">
        <v>72</v>
      </c>
      <c r="D258" s="65">
        <v>490</v>
      </c>
      <c r="E258" s="66">
        <v>374</v>
      </c>
      <c r="F258" s="67"/>
      <c r="G258" s="65">
        <f>B258-C258</f>
        <v>38</v>
      </c>
      <c r="H258" s="66">
        <f>D258-E258</f>
        <v>116</v>
      </c>
      <c r="I258" s="20">
        <f>IF(C258=0, "-", IF(G258/C258&lt;10, G258/C258, "&gt;999%"))</f>
        <v>0.52777777777777779</v>
      </c>
      <c r="J258" s="21">
        <f>IF(E258=0, "-", IF(H258/E258&lt;10, H258/E258, "&gt;999%"))</f>
        <v>0.31016042780748665</v>
      </c>
    </row>
    <row r="259" spans="1:10" s="160" customFormat="1" ht="13" x14ac:dyDescent="0.3">
      <c r="A259" s="178" t="s">
        <v>678</v>
      </c>
      <c r="B259" s="71">
        <v>110</v>
      </c>
      <c r="C259" s="72">
        <v>72</v>
      </c>
      <c r="D259" s="71">
        <v>490</v>
      </c>
      <c r="E259" s="72">
        <v>374</v>
      </c>
      <c r="F259" s="73"/>
      <c r="G259" s="71">
        <f>B259-C259</f>
        <v>38</v>
      </c>
      <c r="H259" s="72">
        <f>D259-E259</f>
        <v>116</v>
      </c>
      <c r="I259" s="37">
        <f>IF(C259=0, "-", IF(G259/C259&lt;10, G259/C259, "&gt;999%"))</f>
        <v>0.52777777777777779</v>
      </c>
      <c r="J259" s="38">
        <f>IF(E259=0, "-", IF(H259/E259&lt;10, H259/E259, "&gt;999%"))</f>
        <v>0.31016042780748665</v>
      </c>
    </row>
    <row r="260" spans="1:10" x14ac:dyDescent="0.25">
      <c r="A260" s="177"/>
      <c r="B260" s="143"/>
      <c r="C260" s="144"/>
      <c r="D260" s="143"/>
      <c r="E260" s="144"/>
      <c r="F260" s="145"/>
      <c r="G260" s="143"/>
      <c r="H260" s="144"/>
      <c r="I260" s="151"/>
      <c r="J260" s="152"/>
    </row>
    <row r="261" spans="1:10" s="139" customFormat="1" ht="13" x14ac:dyDescent="0.3">
      <c r="A261" s="159" t="s">
        <v>65</v>
      </c>
      <c r="B261" s="65"/>
      <c r="C261" s="66"/>
      <c r="D261" s="65"/>
      <c r="E261" s="66"/>
      <c r="F261" s="67"/>
      <c r="G261" s="65"/>
      <c r="H261" s="66"/>
      <c r="I261" s="20"/>
      <c r="J261" s="21"/>
    </row>
    <row r="262" spans="1:10" x14ac:dyDescent="0.25">
      <c r="A262" s="158" t="s">
        <v>299</v>
      </c>
      <c r="B262" s="65">
        <v>383</v>
      </c>
      <c r="C262" s="66">
        <v>330</v>
      </c>
      <c r="D262" s="65">
        <v>1933</v>
      </c>
      <c r="E262" s="66">
        <v>1291</v>
      </c>
      <c r="F262" s="67"/>
      <c r="G262" s="65">
        <f t="shared" ref="G262:G273" si="40">B262-C262</f>
        <v>53</v>
      </c>
      <c r="H262" s="66">
        <f t="shared" ref="H262:H273" si="41">D262-E262</f>
        <v>642</v>
      </c>
      <c r="I262" s="20">
        <f t="shared" ref="I262:I273" si="42">IF(C262=0, "-", IF(G262/C262&lt;10, G262/C262, "&gt;999%"))</f>
        <v>0.16060606060606061</v>
      </c>
      <c r="J262" s="21">
        <f t="shared" ref="J262:J273" si="43">IF(E262=0, "-", IF(H262/E262&lt;10, H262/E262, "&gt;999%"))</f>
        <v>0.49728892331525948</v>
      </c>
    </row>
    <row r="263" spans="1:10" x14ac:dyDescent="0.25">
      <c r="A263" s="158" t="s">
        <v>220</v>
      </c>
      <c r="B263" s="65">
        <v>260</v>
      </c>
      <c r="C263" s="66">
        <v>587</v>
      </c>
      <c r="D263" s="65">
        <v>1090</v>
      </c>
      <c r="E263" s="66">
        <v>2476</v>
      </c>
      <c r="F263" s="67"/>
      <c r="G263" s="65">
        <f t="shared" si="40"/>
        <v>-327</v>
      </c>
      <c r="H263" s="66">
        <f t="shared" si="41"/>
        <v>-1386</v>
      </c>
      <c r="I263" s="20">
        <f t="shared" si="42"/>
        <v>-0.55706984667802384</v>
      </c>
      <c r="J263" s="21">
        <f t="shared" si="43"/>
        <v>-0.55977382875605819</v>
      </c>
    </row>
    <row r="264" spans="1:10" x14ac:dyDescent="0.25">
      <c r="A264" s="158" t="s">
        <v>473</v>
      </c>
      <c r="B264" s="65">
        <v>51</v>
      </c>
      <c r="C264" s="66">
        <v>26</v>
      </c>
      <c r="D264" s="65">
        <v>168</v>
      </c>
      <c r="E264" s="66">
        <v>108</v>
      </c>
      <c r="F264" s="67"/>
      <c r="G264" s="65">
        <f t="shared" si="40"/>
        <v>25</v>
      </c>
      <c r="H264" s="66">
        <f t="shared" si="41"/>
        <v>60</v>
      </c>
      <c r="I264" s="20">
        <f t="shared" si="42"/>
        <v>0.96153846153846156</v>
      </c>
      <c r="J264" s="21">
        <f t="shared" si="43"/>
        <v>0.55555555555555558</v>
      </c>
    </row>
    <row r="265" spans="1:10" x14ac:dyDescent="0.25">
      <c r="A265" s="158" t="s">
        <v>389</v>
      </c>
      <c r="B265" s="65">
        <v>86</v>
      </c>
      <c r="C265" s="66">
        <v>11</v>
      </c>
      <c r="D265" s="65">
        <v>295</v>
      </c>
      <c r="E265" s="66">
        <v>305</v>
      </c>
      <c r="F265" s="67"/>
      <c r="G265" s="65">
        <f t="shared" si="40"/>
        <v>75</v>
      </c>
      <c r="H265" s="66">
        <f t="shared" si="41"/>
        <v>-10</v>
      </c>
      <c r="I265" s="20">
        <f t="shared" si="42"/>
        <v>6.8181818181818183</v>
      </c>
      <c r="J265" s="21">
        <f t="shared" si="43"/>
        <v>-3.2786885245901641E-2</v>
      </c>
    </row>
    <row r="266" spans="1:10" x14ac:dyDescent="0.25">
      <c r="A266" s="158" t="s">
        <v>203</v>
      </c>
      <c r="B266" s="65">
        <v>226</v>
      </c>
      <c r="C266" s="66">
        <v>13</v>
      </c>
      <c r="D266" s="65">
        <v>1044</v>
      </c>
      <c r="E266" s="66">
        <v>681</v>
      </c>
      <c r="F266" s="67"/>
      <c r="G266" s="65">
        <f t="shared" si="40"/>
        <v>213</v>
      </c>
      <c r="H266" s="66">
        <f t="shared" si="41"/>
        <v>363</v>
      </c>
      <c r="I266" s="20" t="str">
        <f t="shared" si="42"/>
        <v>&gt;999%</v>
      </c>
      <c r="J266" s="21">
        <f t="shared" si="43"/>
        <v>0.53303964757709255</v>
      </c>
    </row>
    <row r="267" spans="1:10" x14ac:dyDescent="0.25">
      <c r="A267" s="158" t="s">
        <v>207</v>
      </c>
      <c r="B267" s="65">
        <v>232</v>
      </c>
      <c r="C267" s="66">
        <v>226</v>
      </c>
      <c r="D267" s="65">
        <v>1084</v>
      </c>
      <c r="E267" s="66">
        <v>739</v>
      </c>
      <c r="F267" s="67"/>
      <c r="G267" s="65">
        <f t="shared" si="40"/>
        <v>6</v>
      </c>
      <c r="H267" s="66">
        <f t="shared" si="41"/>
        <v>345</v>
      </c>
      <c r="I267" s="20">
        <f t="shared" si="42"/>
        <v>2.6548672566371681E-2</v>
      </c>
      <c r="J267" s="21">
        <f t="shared" si="43"/>
        <v>0.46684709066305818</v>
      </c>
    </row>
    <row r="268" spans="1:10" x14ac:dyDescent="0.25">
      <c r="A268" s="158" t="s">
        <v>365</v>
      </c>
      <c r="B268" s="65">
        <v>453</v>
      </c>
      <c r="C268" s="66">
        <v>307</v>
      </c>
      <c r="D268" s="65">
        <v>2157</v>
      </c>
      <c r="E268" s="66">
        <v>1706</v>
      </c>
      <c r="F268" s="67"/>
      <c r="G268" s="65">
        <f t="shared" si="40"/>
        <v>146</v>
      </c>
      <c r="H268" s="66">
        <f t="shared" si="41"/>
        <v>451</v>
      </c>
      <c r="I268" s="20">
        <f t="shared" si="42"/>
        <v>0.47557003257328989</v>
      </c>
      <c r="J268" s="21">
        <f t="shared" si="43"/>
        <v>0.26436107854630714</v>
      </c>
    </row>
    <row r="269" spans="1:10" x14ac:dyDescent="0.25">
      <c r="A269" s="158" t="s">
        <v>447</v>
      </c>
      <c r="B269" s="65">
        <v>283</v>
      </c>
      <c r="C269" s="66">
        <v>171</v>
      </c>
      <c r="D269" s="65">
        <v>1929</v>
      </c>
      <c r="E269" s="66">
        <v>996</v>
      </c>
      <c r="F269" s="67"/>
      <c r="G269" s="65">
        <f t="shared" si="40"/>
        <v>112</v>
      </c>
      <c r="H269" s="66">
        <f t="shared" si="41"/>
        <v>933</v>
      </c>
      <c r="I269" s="20">
        <f t="shared" si="42"/>
        <v>0.65497076023391809</v>
      </c>
      <c r="J269" s="21">
        <f t="shared" si="43"/>
        <v>0.93674698795180722</v>
      </c>
    </row>
    <row r="270" spans="1:10" x14ac:dyDescent="0.25">
      <c r="A270" s="158" t="s">
        <v>406</v>
      </c>
      <c r="B270" s="65">
        <v>485</v>
      </c>
      <c r="C270" s="66">
        <v>614</v>
      </c>
      <c r="D270" s="65">
        <v>2328</v>
      </c>
      <c r="E270" s="66">
        <v>2910</v>
      </c>
      <c r="F270" s="67"/>
      <c r="G270" s="65">
        <f t="shared" si="40"/>
        <v>-129</v>
      </c>
      <c r="H270" s="66">
        <f t="shared" si="41"/>
        <v>-582</v>
      </c>
      <c r="I270" s="20">
        <f t="shared" si="42"/>
        <v>-0.21009771986970685</v>
      </c>
      <c r="J270" s="21">
        <f t="shared" si="43"/>
        <v>-0.2</v>
      </c>
    </row>
    <row r="271" spans="1:10" x14ac:dyDescent="0.25">
      <c r="A271" s="158" t="s">
        <v>269</v>
      </c>
      <c r="B271" s="65">
        <v>132</v>
      </c>
      <c r="C271" s="66">
        <v>95</v>
      </c>
      <c r="D271" s="65">
        <v>510</v>
      </c>
      <c r="E271" s="66">
        <v>490</v>
      </c>
      <c r="F271" s="67"/>
      <c r="G271" s="65">
        <f t="shared" si="40"/>
        <v>37</v>
      </c>
      <c r="H271" s="66">
        <f t="shared" si="41"/>
        <v>20</v>
      </c>
      <c r="I271" s="20">
        <f t="shared" si="42"/>
        <v>0.38947368421052631</v>
      </c>
      <c r="J271" s="21">
        <f t="shared" si="43"/>
        <v>4.0816326530612242E-2</v>
      </c>
    </row>
    <row r="272" spans="1:10" x14ac:dyDescent="0.25">
      <c r="A272" s="158" t="s">
        <v>350</v>
      </c>
      <c r="B272" s="65">
        <v>366</v>
      </c>
      <c r="C272" s="66">
        <v>348</v>
      </c>
      <c r="D272" s="65">
        <v>1327</v>
      </c>
      <c r="E272" s="66">
        <v>1605</v>
      </c>
      <c r="F272" s="67"/>
      <c r="G272" s="65">
        <f t="shared" si="40"/>
        <v>18</v>
      </c>
      <c r="H272" s="66">
        <f t="shared" si="41"/>
        <v>-278</v>
      </c>
      <c r="I272" s="20">
        <f t="shared" si="42"/>
        <v>5.1724137931034482E-2</v>
      </c>
      <c r="J272" s="21">
        <f t="shared" si="43"/>
        <v>-0.17320872274143304</v>
      </c>
    </row>
    <row r="273" spans="1:10" s="160" customFormat="1" ht="13" x14ac:dyDescent="0.3">
      <c r="A273" s="178" t="s">
        <v>679</v>
      </c>
      <c r="B273" s="71">
        <v>2957</v>
      </c>
      <c r="C273" s="72">
        <v>2728</v>
      </c>
      <c r="D273" s="71">
        <v>13865</v>
      </c>
      <c r="E273" s="72">
        <v>13307</v>
      </c>
      <c r="F273" s="73"/>
      <c r="G273" s="71">
        <f t="shared" si="40"/>
        <v>229</v>
      </c>
      <c r="H273" s="72">
        <f t="shared" si="41"/>
        <v>558</v>
      </c>
      <c r="I273" s="37">
        <f t="shared" si="42"/>
        <v>8.3944281524926681E-2</v>
      </c>
      <c r="J273" s="38">
        <f t="shared" si="43"/>
        <v>4.1932817314195535E-2</v>
      </c>
    </row>
    <row r="274" spans="1:10" x14ac:dyDescent="0.25">
      <c r="A274" s="177"/>
      <c r="B274" s="143"/>
      <c r="C274" s="144"/>
      <c r="D274" s="143"/>
      <c r="E274" s="144"/>
      <c r="F274" s="145"/>
      <c r="G274" s="143"/>
      <c r="H274" s="144"/>
      <c r="I274" s="151"/>
      <c r="J274" s="152"/>
    </row>
    <row r="275" spans="1:10" s="139" customFormat="1" ht="13" x14ac:dyDescent="0.3">
      <c r="A275" s="159" t="s">
        <v>66</v>
      </c>
      <c r="B275" s="65"/>
      <c r="C275" s="66"/>
      <c r="D275" s="65"/>
      <c r="E275" s="66"/>
      <c r="F275" s="67"/>
      <c r="G275" s="65"/>
      <c r="H275" s="66"/>
      <c r="I275" s="20"/>
      <c r="J275" s="21"/>
    </row>
    <row r="276" spans="1:10" x14ac:dyDescent="0.25">
      <c r="A276" s="158" t="s">
        <v>343</v>
      </c>
      <c r="B276" s="65">
        <v>6</v>
      </c>
      <c r="C276" s="66">
        <v>0</v>
      </c>
      <c r="D276" s="65">
        <v>15</v>
      </c>
      <c r="E276" s="66">
        <v>0</v>
      </c>
      <c r="F276" s="67"/>
      <c r="G276" s="65">
        <f>B276-C276</f>
        <v>6</v>
      </c>
      <c r="H276" s="66">
        <f>D276-E276</f>
        <v>15</v>
      </c>
      <c r="I276" s="20" t="str">
        <f>IF(C276=0, "-", IF(G276/C276&lt;10, G276/C276, "&gt;999%"))</f>
        <v>-</v>
      </c>
      <c r="J276" s="21" t="str">
        <f>IF(E276=0, "-", IF(H276/E276&lt;10, H276/E276, "&gt;999%"))</f>
        <v>-</v>
      </c>
    </row>
    <row r="277" spans="1:10" x14ac:dyDescent="0.25">
      <c r="A277" s="158" t="s">
        <v>492</v>
      </c>
      <c r="B277" s="65">
        <v>1</v>
      </c>
      <c r="C277" s="66">
        <v>0</v>
      </c>
      <c r="D277" s="65">
        <v>7</v>
      </c>
      <c r="E277" s="66">
        <v>6</v>
      </c>
      <c r="F277" s="67"/>
      <c r="G277" s="65">
        <f>B277-C277</f>
        <v>1</v>
      </c>
      <c r="H277" s="66">
        <f>D277-E277</f>
        <v>1</v>
      </c>
      <c r="I277" s="20" t="str">
        <f>IF(C277=0, "-", IF(G277/C277&lt;10, G277/C277, "&gt;999%"))</f>
        <v>-</v>
      </c>
      <c r="J277" s="21">
        <f>IF(E277=0, "-", IF(H277/E277&lt;10, H277/E277, "&gt;999%"))</f>
        <v>0.16666666666666666</v>
      </c>
    </row>
    <row r="278" spans="1:10" s="160" customFormat="1" ht="13" x14ac:dyDescent="0.3">
      <c r="A278" s="178" t="s">
        <v>680</v>
      </c>
      <c r="B278" s="71">
        <v>7</v>
      </c>
      <c r="C278" s="72">
        <v>0</v>
      </c>
      <c r="D278" s="71">
        <v>22</v>
      </c>
      <c r="E278" s="72">
        <v>6</v>
      </c>
      <c r="F278" s="73"/>
      <c r="G278" s="71">
        <f>B278-C278</f>
        <v>7</v>
      </c>
      <c r="H278" s="72">
        <f>D278-E278</f>
        <v>16</v>
      </c>
      <c r="I278" s="37" t="str">
        <f>IF(C278=0, "-", IF(G278/C278&lt;10, G278/C278, "&gt;999%"))</f>
        <v>-</v>
      </c>
      <c r="J278" s="38">
        <f>IF(E278=0, "-", IF(H278/E278&lt;10, H278/E278, "&gt;999%"))</f>
        <v>2.6666666666666665</v>
      </c>
    </row>
    <row r="279" spans="1:10" x14ac:dyDescent="0.25">
      <c r="A279" s="177"/>
      <c r="B279" s="143"/>
      <c r="C279" s="144"/>
      <c r="D279" s="143"/>
      <c r="E279" s="144"/>
      <c r="F279" s="145"/>
      <c r="G279" s="143"/>
      <c r="H279" s="144"/>
      <c r="I279" s="151"/>
      <c r="J279" s="152"/>
    </row>
    <row r="280" spans="1:10" s="139" customFormat="1" ht="13" x14ac:dyDescent="0.3">
      <c r="A280" s="159" t="s">
        <v>67</v>
      </c>
      <c r="B280" s="65"/>
      <c r="C280" s="66"/>
      <c r="D280" s="65"/>
      <c r="E280" s="66"/>
      <c r="F280" s="67"/>
      <c r="G280" s="65"/>
      <c r="H280" s="66"/>
      <c r="I280" s="20"/>
      <c r="J280" s="21"/>
    </row>
    <row r="281" spans="1:10" x14ac:dyDescent="0.25">
      <c r="A281" s="158" t="s">
        <v>474</v>
      </c>
      <c r="B281" s="65">
        <v>69</v>
      </c>
      <c r="C281" s="66">
        <v>45</v>
      </c>
      <c r="D281" s="65">
        <v>531</v>
      </c>
      <c r="E281" s="66">
        <v>271</v>
      </c>
      <c r="F281" s="67"/>
      <c r="G281" s="65">
        <f t="shared" ref="G281:G288" si="44">B281-C281</f>
        <v>24</v>
      </c>
      <c r="H281" s="66">
        <f t="shared" ref="H281:H288" si="45">D281-E281</f>
        <v>260</v>
      </c>
      <c r="I281" s="20">
        <f t="shared" ref="I281:I288" si="46">IF(C281=0, "-", IF(G281/C281&lt;10, G281/C281, "&gt;999%"))</f>
        <v>0.53333333333333333</v>
      </c>
      <c r="J281" s="21">
        <f t="shared" ref="J281:J288" si="47">IF(E281=0, "-", IF(H281/E281&lt;10, H281/E281, "&gt;999%"))</f>
        <v>0.95940959409594095</v>
      </c>
    </row>
    <row r="282" spans="1:10" x14ac:dyDescent="0.25">
      <c r="A282" s="158" t="s">
        <v>485</v>
      </c>
      <c r="B282" s="65">
        <v>6</v>
      </c>
      <c r="C282" s="66">
        <v>0</v>
      </c>
      <c r="D282" s="65">
        <v>35</v>
      </c>
      <c r="E282" s="66">
        <v>32</v>
      </c>
      <c r="F282" s="67"/>
      <c r="G282" s="65">
        <f t="shared" si="44"/>
        <v>6</v>
      </c>
      <c r="H282" s="66">
        <f t="shared" si="45"/>
        <v>3</v>
      </c>
      <c r="I282" s="20" t="str">
        <f t="shared" si="46"/>
        <v>-</v>
      </c>
      <c r="J282" s="21">
        <f t="shared" si="47"/>
        <v>9.375E-2</v>
      </c>
    </row>
    <row r="283" spans="1:10" x14ac:dyDescent="0.25">
      <c r="A283" s="158" t="s">
        <v>427</v>
      </c>
      <c r="B283" s="65">
        <v>10</v>
      </c>
      <c r="C283" s="66">
        <v>33</v>
      </c>
      <c r="D283" s="65">
        <v>65</v>
      </c>
      <c r="E283" s="66">
        <v>137</v>
      </c>
      <c r="F283" s="67"/>
      <c r="G283" s="65">
        <f t="shared" si="44"/>
        <v>-23</v>
      </c>
      <c r="H283" s="66">
        <f t="shared" si="45"/>
        <v>-72</v>
      </c>
      <c r="I283" s="20">
        <f t="shared" si="46"/>
        <v>-0.69696969696969702</v>
      </c>
      <c r="J283" s="21">
        <f t="shared" si="47"/>
        <v>-0.52554744525547448</v>
      </c>
    </row>
    <row r="284" spans="1:10" x14ac:dyDescent="0.25">
      <c r="A284" s="158" t="s">
        <v>493</v>
      </c>
      <c r="B284" s="65">
        <v>20</v>
      </c>
      <c r="C284" s="66">
        <v>13</v>
      </c>
      <c r="D284" s="65">
        <v>109</v>
      </c>
      <c r="E284" s="66">
        <v>22</v>
      </c>
      <c r="F284" s="67"/>
      <c r="G284" s="65">
        <f t="shared" si="44"/>
        <v>7</v>
      </c>
      <c r="H284" s="66">
        <f t="shared" si="45"/>
        <v>87</v>
      </c>
      <c r="I284" s="20">
        <f t="shared" si="46"/>
        <v>0.53846153846153844</v>
      </c>
      <c r="J284" s="21">
        <f t="shared" si="47"/>
        <v>3.9545454545454546</v>
      </c>
    </row>
    <row r="285" spans="1:10" x14ac:dyDescent="0.25">
      <c r="A285" s="158" t="s">
        <v>428</v>
      </c>
      <c r="B285" s="65">
        <v>9</v>
      </c>
      <c r="C285" s="66">
        <v>18</v>
      </c>
      <c r="D285" s="65">
        <v>80</v>
      </c>
      <c r="E285" s="66">
        <v>136</v>
      </c>
      <c r="F285" s="67"/>
      <c r="G285" s="65">
        <f t="shared" si="44"/>
        <v>-9</v>
      </c>
      <c r="H285" s="66">
        <f t="shared" si="45"/>
        <v>-56</v>
      </c>
      <c r="I285" s="20">
        <f t="shared" si="46"/>
        <v>-0.5</v>
      </c>
      <c r="J285" s="21">
        <f t="shared" si="47"/>
        <v>-0.41176470588235292</v>
      </c>
    </row>
    <row r="286" spans="1:10" x14ac:dyDescent="0.25">
      <c r="A286" s="158" t="s">
        <v>475</v>
      </c>
      <c r="B286" s="65">
        <v>74</v>
      </c>
      <c r="C286" s="66">
        <v>23</v>
      </c>
      <c r="D286" s="65">
        <v>374</v>
      </c>
      <c r="E286" s="66">
        <v>241</v>
      </c>
      <c r="F286" s="67"/>
      <c r="G286" s="65">
        <f t="shared" si="44"/>
        <v>51</v>
      </c>
      <c r="H286" s="66">
        <f t="shared" si="45"/>
        <v>133</v>
      </c>
      <c r="I286" s="20">
        <f t="shared" si="46"/>
        <v>2.2173913043478262</v>
      </c>
      <c r="J286" s="21">
        <f t="shared" si="47"/>
        <v>0.55186721991701249</v>
      </c>
    </row>
    <row r="287" spans="1:10" x14ac:dyDescent="0.25">
      <c r="A287" s="158" t="s">
        <v>476</v>
      </c>
      <c r="B287" s="65">
        <v>11</v>
      </c>
      <c r="C287" s="66">
        <v>24</v>
      </c>
      <c r="D287" s="65">
        <v>60</v>
      </c>
      <c r="E287" s="66">
        <v>90</v>
      </c>
      <c r="F287" s="67"/>
      <c r="G287" s="65">
        <f t="shared" si="44"/>
        <v>-13</v>
      </c>
      <c r="H287" s="66">
        <f t="shared" si="45"/>
        <v>-30</v>
      </c>
      <c r="I287" s="20">
        <f t="shared" si="46"/>
        <v>-0.54166666666666663</v>
      </c>
      <c r="J287" s="21">
        <f t="shared" si="47"/>
        <v>-0.33333333333333331</v>
      </c>
    </row>
    <row r="288" spans="1:10" s="160" customFormat="1" ht="13" x14ac:dyDescent="0.3">
      <c r="A288" s="178" t="s">
        <v>681</v>
      </c>
      <c r="B288" s="71">
        <v>199</v>
      </c>
      <c r="C288" s="72">
        <v>156</v>
      </c>
      <c r="D288" s="71">
        <v>1254</v>
      </c>
      <c r="E288" s="72">
        <v>929</v>
      </c>
      <c r="F288" s="73"/>
      <c r="G288" s="71">
        <f t="shared" si="44"/>
        <v>43</v>
      </c>
      <c r="H288" s="72">
        <f t="shared" si="45"/>
        <v>325</v>
      </c>
      <c r="I288" s="37">
        <f t="shared" si="46"/>
        <v>0.27564102564102566</v>
      </c>
      <c r="J288" s="38">
        <f t="shared" si="47"/>
        <v>0.34983853606027987</v>
      </c>
    </row>
    <row r="289" spans="1:10" x14ac:dyDescent="0.25">
      <c r="A289" s="177"/>
      <c r="B289" s="143"/>
      <c r="C289" s="144"/>
      <c r="D289" s="143"/>
      <c r="E289" s="144"/>
      <c r="F289" s="145"/>
      <c r="G289" s="143"/>
      <c r="H289" s="144"/>
      <c r="I289" s="151"/>
      <c r="J289" s="152"/>
    </row>
    <row r="290" spans="1:10" s="139" customFormat="1" ht="13" x14ac:dyDescent="0.3">
      <c r="A290" s="159" t="s">
        <v>68</v>
      </c>
      <c r="B290" s="65"/>
      <c r="C290" s="66"/>
      <c r="D290" s="65"/>
      <c r="E290" s="66"/>
      <c r="F290" s="67"/>
      <c r="G290" s="65"/>
      <c r="H290" s="66"/>
      <c r="I290" s="20"/>
      <c r="J290" s="21"/>
    </row>
    <row r="291" spans="1:10" x14ac:dyDescent="0.25">
      <c r="A291" s="158" t="s">
        <v>448</v>
      </c>
      <c r="B291" s="65">
        <v>131</v>
      </c>
      <c r="C291" s="66">
        <v>56</v>
      </c>
      <c r="D291" s="65">
        <v>510</v>
      </c>
      <c r="E291" s="66">
        <v>694</v>
      </c>
      <c r="F291" s="67"/>
      <c r="G291" s="65">
        <f t="shared" ref="G291:G301" si="48">B291-C291</f>
        <v>75</v>
      </c>
      <c r="H291" s="66">
        <f t="shared" ref="H291:H301" si="49">D291-E291</f>
        <v>-184</v>
      </c>
      <c r="I291" s="20">
        <f t="shared" ref="I291:I301" si="50">IF(C291=0, "-", IF(G291/C291&lt;10, G291/C291, "&gt;999%"))</f>
        <v>1.3392857142857142</v>
      </c>
      <c r="J291" s="21">
        <f t="shared" ref="J291:J301" si="51">IF(E291=0, "-", IF(H291/E291&lt;10, H291/E291, "&gt;999%"))</f>
        <v>-0.26512968299711814</v>
      </c>
    </row>
    <row r="292" spans="1:10" x14ac:dyDescent="0.25">
      <c r="A292" s="158" t="s">
        <v>555</v>
      </c>
      <c r="B292" s="65">
        <v>171</v>
      </c>
      <c r="C292" s="66">
        <v>71</v>
      </c>
      <c r="D292" s="65">
        <v>652</v>
      </c>
      <c r="E292" s="66">
        <v>575</v>
      </c>
      <c r="F292" s="67"/>
      <c r="G292" s="65">
        <f t="shared" si="48"/>
        <v>100</v>
      </c>
      <c r="H292" s="66">
        <f t="shared" si="49"/>
        <v>77</v>
      </c>
      <c r="I292" s="20">
        <f t="shared" si="50"/>
        <v>1.408450704225352</v>
      </c>
      <c r="J292" s="21">
        <f t="shared" si="51"/>
        <v>0.13391304347826086</v>
      </c>
    </row>
    <row r="293" spans="1:10" x14ac:dyDescent="0.25">
      <c r="A293" s="158" t="s">
        <v>499</v>
      </c>
      <c r="B293" s="65">
        <v>14</v>
      </c>
      <c r="C293" s="66">
        <v>5</v>
      </c>
      <c r="D293" s="65">
        <v>29</v>
      </c>
      <c r="E293" s="66">
        <v>37</v>
      </c>
      <c r="F293" s="67"/>
      <c r="G293" s="65">
        <f t="shared" si="48"/>
        <v>9</v>
      </c>
      <c r="H293" s="66">
        <f t="shared" si="49"/>
        <v>-8</v>
      </c>
      <c r="I293" s="20">
        <f t="shared" si="50"/>
        <v>1.8</v>
      </c>
      <c r="J293" s="21">
        <f t="shared" si="51"/>
        <v>-0.21621621621621623</v>
      </c>
    </row>
    <row r="294" spans="1:10" x14ac:dyDescent="0.25">
      <c r="A294" s="158" t="s">
        <v>300</v>
      </c>
      <c r="B294" s="65">
        <v>0</v>
      </c>
      <c r="C294" s="66">
        <v>1</v>
      </c>
      <c r="D294" s="65">
        <v>0</v>
      </c>
      <c r="E294" s="66">
        <v>96</v>
      </c>
      <c r="F294" s="67"/>
      <c r="G294" s="65">
        <f t="shared" si="48"/>
        <v>-1</v>
      </c>
      <c r="H294" s="66">
        <f t="shared" si="49"/>
        <v>-96</v>
      </c>
      <c r="I294" s="20">
        <f t="shared" si="50"/>
        <v>-1</v>
      </c>
      <c r="J294" s="21">
        <f t="shared" si="51"/>
        <v>-1</v>
      </c>
    </row>
    <row r="295" spans="1:10" x14ac:dyDescent="0.25">
      <c r="A295" s="158" t="s">
        <v>511</v>
      </c>
      <c r="B295" s="65">
        <v>207</v>
      </c>
      <c r="C295" s="66">
        <v>135</v>
      </c>
      <c r="D295" s="65">
        <v>713</v>
      </c>
      <c r="E295" s="66">
        <v>614</v>
      </c>
      <c r="F295" s="67"/>
      <c r="G295" s="65">
        <f t="shared" si="48"/>
        <v>72</v>
      </c>
      <c r="H295" s="66">
        <f t="shared" si="49"/>
        <v>99</v>
      </c>
      <c r="I295" s="20">
        <f t="shared" si="50"/>
        <v>0.53333333333333333</v>
      </c>
      <c r="J295" s="21">
        <f t="shared" si="51"/>
        <v>0.16123778501628663</v>
      </c>
    </row>
    <row r="296" spans="1:10" x14ac:dyDescent="0.25">
      <c r="A296" s="158" t="s">
        <v>301</v>
      </c>
      <c r="B296" s="65">
        <v>16</v>
      </c>
      <c r="C296" s="66">
        <v>0</v>
      </c>
      <c r="D296" s="65">
        <v>56</v>
      </c>
      <c r="E296" s="66">
        <v>0</v>
      </c>
      <c r="F296" s="67"/>
      <c r="G296" s="65">
        <f t="shared" si="48"/>
        <v>16</v>
      </c>
      <c r="H296" s="66">
        <f t="shared" si="49"/>
        <v>56</v>
      </c>
      <c r="I296" s="20" t="str">
        <f t="shared" si="50"/>
        <v>-</v>
      </c>
      <c r="J296" s="21" t="str">
        <f t="shared" si="51"/>
        <v>-</v>
      </c>
    </row>
    <row r="297" spans="1:10" x14ac:dyDescent="0.25">
      <c r="A297" s="158" t="s">
        <v>305</v>
      </c>
      <c r="B297" s="65">
        <v>0</v>
      </c>
      <c r="C297" s="66">
        <v>0</v>
      </c>
      <c r="D297" s="65">
        <v>6</v>
      </c>
      <c r="E297" s="66">
        <v>0</v>
      </c>
      <c r="F297" s="67"/>
      <c r="G297" s="65">
        <f t="shared" si="48"/>
        <v>0</v>
      </c>
      <c r="H297" s="66">
        <f t="shared" si="49"/>
        <v>6</v>
      </c>
      <c r="I297" s="20" t="str">
        <f t="shared" si="50"/>
        <v>-</v>
      </c>
      <c r="J297" s="21" t="str">
        <f t="shared" si="51"/>
        <v>-</v>
      </c>
    </row>
    <row r="298" spans="1:10" x14ac:dyDescent="0.25">
      <c r="A298" s="158" t="s">
        <v>522</v>
      </c>
      <c r="B298" s="65">
        <v>5</v>
      </c>
      <c r="C298" s="66">
        <v>0</v>
      </c>
      <c r="D298" s="65">
        <v>15</v>
      </c>
      <c r="E298" s="66">
        <v>0</v>
      </c>
      <c r="F298" s="67"/>
      <c r="G298" s="65">
        <f t="shared" si="48"/>
        <v>5</v>
      </c>
      <c r="H298" s="66">
        <f t="shared" si="49"/>
        <v>15</v>
      </c>
      <c r="I298" s="20" t="str">
        <f t="shared" si="50"/>
        <v>-</v>
      </c>
      <c r="J298" s="21" t="str">
        <f t="shared" si="51"/>
        <v>-</v>
      </c>
    </row>
    <row r="299" spans="1:10" x14ac:dyDescent="0.25">
      <c r="A299" s="158" t="s">
        <v>531</v>
      </c>
      <c r="B299" s="65">
        <v>356</v>
      </c>
      <c r="C299" s="66">
        <v>143</v>
      </c>
      <c r="D299" s="65">
        <v>1612</v>
      </c>
      <c r="E299" s="66">
        <v>614</v>
      </c>
      <c r="F299" s="67"/>
      <c r="G299" s="65">
        <f t="shared" si="48"/>
        <v>213</v>
      </c>
      <c r="H299" s="66">
        <f t="shared" si="49"/>
        <v>998</v>
      </c>
      <c r="I299" s="20">
        <f t="shared" si="50"/>
        <v>1.4895104895104896</v>
      </c>
      <c r="J299" s="21">
        <f t="shared" si="51"/>
        <v>1.6254071661237786</v>
      </c>
    </row>
    <row r="300" spans="1:10" x14ac:dyDescent="0.25">
      <c r="A300" s="158" t="s">
        <v>512</v>
      </c>
      <c r="B300" s="65">
        <v>46</v>
      </c>
      <c r="C300" s="66">
        <v>17</v>
      </c>
      <c r="D300" s="65">
        <v>118</v>
      </c>
      <c r="E300" s="66">
        <v>55</v>
      </c>
      <c r="F300" s="67"/>
      <c r="G300" s="65">
        <f t="shared" si="48"/>
        <v>29</v>
      </c>
      <c r="H300" s="66">
        <f t="shared" si="49"/>
        <v>63</v>
      </c>
      <c r="I300" s="20">
        <f t="shared" si="50"/>
        <v>1.7058823529411764</v>
      </c>
      <c r="J300" s="21">
        <f t="shared" si="51"/>
        <v>1.1454545454545455</v>
      </c>
    </row>
    <row r="301" spans="1:10" s="160" customFormat="1" ht="13" x14ac:dyDescent="0.3">
      <c r="A301" s="178" t="s">
        <v>682</v>
      </c>
      <c r="B301" s="71">
        <v>946</v>
      </c>
      <c r="C301" s="72">
        <v>428</v>
      </c>
      <c r="D301" s="71">
        <v>3711</v>
      </c>
      <c r="E301" s="72">
        <v>2685</v>
      </c>
      <c r="F301" s="73"/>
      <c r="G301" s="71">
        <f t="shared" si="48"/>
        <v>518</v>
      </c>
      <c r="H301" s="72">
        <f t="shared" si="49"/>
        <v>1026</v>
      </c>
      <c r="I301" s="37">
        <f t="shared" si="50"/>
        <v>1.2102803738317758</v>
      </c>
      <c r="J301" s="38">
        <f t="shared" si="51"/>
        <v>0.38212290502793295</v>
      </c>
    </row>
    <row r="302" spans="1:10" x14ac:dyDescent="0.25">
      <c r="A302" s="177"/>
      <c r="B302" s="143"/>
      <c r="C302" s="144"/>
      <c r="D302" s="143"/>
      <c r="E302" s="144"/>
      <c r="F302" s="145"/>
      <c r="G302" s="143"/>
      <c r="H302" s="144"/>
      <c r="I302" s="151"/>
      <c r="J302" s="152"/>
    </row>
    <row r="303" spans="1:10" s="139" customFormat="1" ht="13" x14ac:dyDescent="0.3">
      <c r="A303" s="159" t="s">
        <v>69</v>
      </c>
      <c r="B303" s="65"/>
      <c r="C303" s="66"/>
      <c r="D303" s="65"/>
      <c r="E303" s="66"/>
      <c r="F303" s="67"/>
      <c r="G303" s="65"/>
      <c r="H303" s="66"/>
      <c r="I303" s="20"/>
      <c r="J303" s="21"/>
    </row>
    <row r="304" spans="1:10" x14ac:dyDescent="0.25">
      <c r="A304" s="158" t="s">
        <v>258</v>
      </c>
      <c r="B304" s="65">
        <v>34</v>
      </c>
      <c r="C304" s="66">
        <v>14</v>
      </c>
      <c r="D304" s="65">
        <v>430</v>
      </c>
      <c r="E304" s="66">
        <v>187</v>
      </c>
      <c r="F304" s="67"/>
      <c r="G304" s="65">
        <f t="shared" ref="G304:G314" si="52">B304-C304</f>
        <v>20</v>
      </c>
      <c r="H304" s="66">
        <f t="shared" ref="H304:H314" si="53">D304-E304</f>
        <v>243</v>
      </c>
      <c r="I304" s="20">
        <f t="shared" ref="I304:I314" si="54">IF(C304=0, "-", IF(G304/C304&lt;10, G304/C304, "&gt;999%"))</f>
        <v>1.4285714285714286</v>
      </c>
      <c r="J304" s="21">
        <f t="shared" ref="J304:J314" si="55">IF(E304=0, "-", IF(H304/E304&lt;10, H304/E304, "&gt;999%"))</f>
        <v>1.2994652406417113</v>
      </c>
    </row>
    <row r="305" spans="1:10" x14ac:dyDescent="0.25">
      <c r="A305" s="158" t="s">
        <v>259</v>
      </c>
      <c r="B305" s="65">
        <v>0</v>
      </c>
      <c r="C305" s="66">
        <v>0</v>
      </c>
      <c r="D305" s="65">
        <v>0</v>
      </c>
      <c r="E305" s="66">
        <v>13</v>
      </c>
      <c r="F305" s="67"/>
      <c r="G305" s="65">
        <f t="shared" si="52"/>
        <v>0</v>
      </c>
      <c r="H305" s="66">
        <f t="shared" si="53"/>
        <v>-13</v>
      </c>
      <c r="I305" s="20" t="str">
        <f t="shared" si="54"/>
        <v>-</v>
      </c>
      <c r="J305" s="21">
        <f t="shared" si="55"/>
        <v>-1</v>
      </c>
    </row>
    <row r="306" spans="1:10" x14ac:dyDescent="0.25">
      <c r="A306" s="158" t="s">
        <v>328</v>
      </c>
      <c r="B306" s="65">
        <v>1</v>
      </c>
      <c r="C306" s="66">
        <v>3</v>
      </c>
      <c r="D306" s="65">
        <v>4</v>
      </c>
      <c r="E306" s="66">
        <v>10</v>
      </c>
      <c r="F306" s="67"/>
      <c r="G306" s="65">
        <f t="shared" si="52"/>
        <v>-2</v>
      </c>
      <c r="H306" s="66">
        <f t="shared" si="53"/>
        <v>-6</v>
      </c>
      <c r="I306" s="20">
        <f t="shared" si="54"/>
        <v>-0.66666666666666663</v>
      </c>
      <c r="J306" s="21">
        <f t="shared" si="55"/>
        <v>-0.6</v>
      </c>
    </row>
    <row r="307" spans="1:10" x14ac:dyDescent="0.25">
      <c r="A307" s="158" t="s">
        <v>289</v>
      </c>
      <c r="B307" s="65">
        <v>1</v>
      </c>
      <c r="C307" s="66">
        <v>0</v>
      </c>
      <c r="D307" s="65">
        <v>4</v>
      </c>
      <c r="E307" s="66">
        <v>5</v>
      </c>
      <c r="F307" s="67"/>
      <c r="G307" s="65">
        <f t="shared" si="52"/>
        <v>1</v>
      </c>
      <c r="H307" s="66">
        <f t="shared" si="53"/>
        <v>-1</v>
      </c>
      <c r="I307" s="20" t="str">
        <f t="shared" si="54"/>
        <v>-</v>
      </c>
      <c r="J307" s="21">
        <f t="shared" si="55"/>
        <v>-0.2</v>
      </c>
    </row>
    <row r="308" spans="1:10" x14ac:dyDescent="0.25">
      <c r="A308" s="158" t="s">
        <v>494</v>
      </c>
      <c r="B308" s="65">
        <v>37</v>
      </c>
      <c r="C308" s="66">
        <v>12</v>
      </c>
      <c r="D308" s="65">
        <v>214</v>
      </c>
      <c r="E308" s="66">
        <v>75</v>
      </c>
      <c r="F308" s="67"/>
      <c r="G308" s="65">
        <f t="shared" si="52"/>
        <v>25</v>
      </c>
      <c r="H308" s="66">
        <f t="shared" si="53"/>
        <v>139</v>
      </c>
      <c r="I308" s="20">
        <f t="shared" si="54"/>
        <v>2.0833333333333335</v>
      </c>
      <c r="J308" s="21">
        <f t="shared" si="55"/>
        <v>1.8533333333333333</v>
      </c>
    </row>
    <row r="309" spans="1:10" x14ac:dyDescent="0.25">
      <c r="A309" s="158" t="s">
        <v>429</v>
      </c>
      <c r="B309" s="65">
        <v>228</v>
      </c>
      <c r="C309" s="66">
        <v>117</v>
      </c>
      <c r="D309" s="65">
        <v>1117</v>
      </c>
      <c r="E309" s="66">
        <v>706</v>
      </c>
      <c r="F309" s="67"/>
      <c r="G309" s="65">
        <f t="shared" si="52"/>
        <v>111</v>
      </c>
      <c r="H309" s="66">
        <f t="shared" si="53"/>
        <v>411</v>
      </c>
      <c r="I309" s="20">
        <f t="shared" si="54"/>
        <v>0.94871794871794868</v>
      </c>
      <c r="J309" s="21">
        <f t="shared" si="55"/>
        <v>0.5821529745042493</v>
      </c>
    </row>
    <row r="310" spans="1:10" x14ac:dyDescent="0.25">
      <c r="A310" s="158" t="s">
        <v>329</v>
      </c>
      <c r="B310" s="65">
        <v>0</v>
      </c>
      <c r="C310" s="66">
        <v>0</v>
      </c>
      <c r="D310" s="65">
        <v>0</v>
      </c>
      <c r="E310" s="66">
        <v>4</v>
      </c>
      <c r="F310" s="67"/>
      <c r="G310" s="65">
        <f t="shared" si="52"/>
        <v>0</v>
      </c>
      <c r="H310" s="66">
        <f t="shared" si="53"/>
        <v>-4</v>
      </c>
      <c r="I310" s="20" t="str">
        <f t="shared" si="54"/>
        <v>-</v>
      </c>
      <c r="J310" s="21">
        <f t="shared" si="55"/>
        <v>-1</v>
      </c>
    </row>
    <row r="311" spans="1:10" x14ac:dyDescent="0.25">
      <c r="A311" s="158" t="s">
        <v>477</v>
      </c>
      <c r="B311" s="65">
        <v>103</v>
      </c>
      <c r="C311" s="66">
        <v>66</v>
      </c>
      <c r="D311" s="65">
        <v>595</v>
      </c>
      <c r="E311" s="66">
        <v>407</v>
      </c>
      <c r="F311" s="67"/>
      <c r="G311" s="65">
        <f t="shared" si="52"/>
        <v>37</v>
      </c>
      <c r="H311" s="66">
        <f t="shared" si="53"/>
        <v>188</v>
      </c>
      <c r="I311" s="20">
        <f t="shared" si="54"/>
        <v>0.56060606060606055</v>
      </c>
      <c r="J311" s="21">
        <f t="shared" si="55"/>
        <v>0.46191646191646191</v>
      </c>
    </row>
    <row r="312" spans="1:10" x14ac:dyDescent="0.25">
      <c r="A312" s="158" t="s">
        <v>430</v>
      </c>
      <c r="B312" s="65">
        <v>9</v>
      </c>
      <c r="C312" s="66">
        <v>0</v>
      </c>
      <c r="D312" s="65">
        <v>28</v>
      </c>
      <c r="E312" s="66">
        <v>0</v>
      </c>
      <c r="F312" s="67"/>
      <c r="G312" s="65">
        <f t="shared" si="52"/>
        <v>9</v>
      </c>
      <c r="H312" s="66">
        <f t="shared" si="53"/>
        <v>28</v>
      </c>
      <c r="I312" s="20" t="str">
        <f t="shared" si="54"/>
        <v>-</v>
      </c>
      <c r="J312" s="21" t="str">
        <f t="shared" si="55"/>
        <v>-</v>
      </c>
    </row>
    <row r="313" spans="1:10" x14ac:dyDescent="0.25">
      <c r="A313" s="158" t="s">
        <v>390</v>
      </c>
      <c r="B313" s="65">
        <v>77</v>
      </c>
      <c r="C313" s="66">
        <v>45</v>
      </c>
      <c r="D313" s="65">
        <v>488</v>
      </c>
      <c r="E313" s="66">
        <v>243</v>
      </c>
      <c r="F313" s="67"/>
      <c r="G313" s="65">
        <f t="shared" si="52"/>
        <v>32</v>
      </c>
      <c r="H313" s="66">
        <f t="shared" si="53"/>
        <v>245</v>
      </c>
      <c r="I313" s="20">
        <f t="shared" si="54"/>
        <v>0.71111111111111114</v>
      </c>
      <c r="J313" s="21">
        <f t="shared" si="55"/>
        <v>1.0082304526748971</v>
      </c>
    </row>
    <row r="314" spans="1:10" s="160" customFormat="1" ht="13" x14ac:dyDescent="0.3">
      <c r="A314" s="178" t="s">
        <v>683</v>
      </c>
      <c r="B314" s="71">
        <v>490</v>
      </c>
      <c r="C314" s="72">
        <v>257</v>
      </c>
      <c r="D314" s="71">
        <v>2880</v>
      </c>
      <c r="E314" s="72">
        <v>1650</v>
      </c>
      <c r="F314" s="73"/>
      <c r="G314" s="71">
        <f t="shared" si="52"/>
        <v>233</v>
      </c>
      <c r="H314" s="72">
        <f t="shared" si="53"/>
        <v>1230</v>
      </c>
      <c r="I314" s="37">
        <f t="shared" si="54"/>
        <v>0.9066147859922179</v>
      </c>
      <c r="J314" s="38">
        <f t="shared" si="55"/>
        <v>0.74545454545454548</v>
      </c>
    </row>
    <row r="315" spans="1:10" x14ac:dyDescent="0.25">
      <c r="A315" s="177"/>
      <c r="B315" s="143"/>
      <c r="C315" s="144"/>
      <c r="D315" s="143"/>
      <c r="E315" s="144"/>
      <c r="F315" s="145"/>
      <c r="G315" s="143"/>
      <c r="H315" s="144"/>
      <c r="I315" s="151"/>
      <c r="J315" s="152"/>
    </row>
    <row r="316" spans="1:10" s="139" customFormat="1" ht="13" x14ac:dyDescent="0.3">
      <c r="A316" s="159" t="s">
        <v>70</v>
      </c>
      <c r="B316" s="65"/>
      <c r="C316" s="66"/>
      <c r="D316" s="65"/>
      <c r="E316" s="66"/>
      <c r="F316" s="67"/>
      <c r="G316" s="65"/>
      <c r="H316" s="66"/>
      <c r="I316" s="20"/>
      <c r="J316" s="21"/>
    </row>
    <row r="317" spans="1:10" x14ac:dyDescent="0.25">
      <c r="A317" s="158" t="s">
        <v>330</v>
      </c>
      <c r="B317" s="65">
        <v>0</v>
      </c>
      <c r="C317" s="66">
        <v>0</v>
      </c>
      <c r="D317" s="65">
        <v>0</v>
      </c>
      <c r="E317" s="66">
        <v>4</v>
      </c>
      <c r="F317" s="67"/>
      <c r="G317" s="65">
        <f>B317-C317</f>
        <v>0</v>
      </c>
      <c r="H317" s="66">
        <f>D317-E317</f>
        <v>-4</v>
      </c>
      <c r="I317" s="20" t="str">
        <f>IF(C317=0, "-", IF(G317/C317&lt;10, G317/C317, "&gt;999%"))</f>
        <v>-</v>
      </c>
      <c r="J317" s="21">
        <f>IF(E317=0, "-", IF(H317/E317&lt;10, H317/E317, "&gt;999%"))</f>
        <v>-1</v>
      </c>
    </row>
    <row r="318" spans="1:10" x14ac:dyDescent="0.25">
      <c r="A318" s="158" t="s">
        <v>331</v>
      </c>
      <c r="B318" s="65">
        <v>1</v>
      </c>
      <c r="C318" s="66">
        <v>0</v>
      </c>
      <c r="D318" s="65">
        <v>14</v>
      </c>
      <c r="E318" s="66">
        <v>0</v>
      </c>
      <c r="F318" s="67"/>
      <c r="G318" s="65">
        <f>B318-C318</f>
        <v>1</v>
      </c>
      <c r="H318" s="66">
        <f>D318-E318</f>
        <v>14</v>
      </c>
      <c r="I318" s="20" t="str">
        <f>IF(C318=0, "-", IF(G318/C318&lt;10, G318/C318, "&gt;999%"))</f>
        <v>-</v>
      </c>
      <c r="J318" s="21" t="str">
        <f>IF(E318=0, "-", IF(H318/E318&lt;10, H318/E318, "&gt;999%"))</f>
        <v>-</v>
      </c>
    </row>
    <row r="319" spans="1:10" x14ac:dyDescent="0.25">
      <c r="A319" s="158" t="s">
        <v>332</v>
      </c>
      <c r="B319" s="65">
        <v>0</v>
      </c>
      <c r="C319" s="66">
        <v>0</v>
      </c>
      <c r="D319" s="65">
        <v>0</v>
      </c>
      <c r="E319" s="66">
        <v>8</v>
      </c>
      <c r="F319" s="67"/>
      <c r="G319" s="65">
        <f>B319-C319</f>
        <v>0</v>
      </c>
      <c r="H319" s="66">
        <f>D319-E319</f>
        <v>-8</v>
      </c>
      <c r="I319" s="20" t="str">
        <f>IF(C319=0, "-", IF(G319/C319&lt;10, G319/C319, "&gt;999%"))</f>
        <v>-</v>
      </c>
      <c r="J319" s="21">
        <f>IF(E319=0, "-", IF(H319/E319&lt;10, H319/E319, "&gt;999%"))</f>
        <v>-1</v>
      </c>
    </row>
    <row r="320" spans="1:10" s="160" customFormat="1" ht="13" x14ac:dyDescent="0.3">
      <c r="A320" s="178" t="s">
        <v>684</v>
      </c>
      <c r="B320" s="71">
        <v>1</v>
      </c>
      <c r="C320" s="72">
        <v>0</v>
      </c>
      <c r="D320" s="71">
        <v>14</v>
      </c>
      <c r="E320" s="72">
        <v>12</v>
      </c>
      <c r="F320" s="73"/>
      <c r="G320" s="71">
        <f>B320-C320</f>
        <v>1</v>
      </c>
      <c r="H320" s="72">
        <f>D320-E320</f>
        <v>2</v>
      </c>
      <c r="I320" s="37" t="str">
        <f>IF(C320=0, "-", IF(G320/C320&lt;10, G320/C320, "&gt;999%"))</f>
        <v>-</v>
      </c>
      <c r="J320" s="38">
        <f>IF(E320=0, "-", IF(H320/E320&lt;10, H320/E320, "&gt;999%"))</f>
        <v>0.16666666666666666</v>
      </c>
    </row>
    <row r="321" spans="1:10" x14ac:dyDescent="0.25">
      <c r="A321" s="177"/>
      <c r="B321" s="143"/>
      <c r="C321" s="144"/>
      <c r="D321" s="143"/>
      <c r="E321" s="144"/>
      <c r="F321" s="145"/>
      <c r="G321" s="143"/>
      <c r="H321" s="144"/>
      <c r="I321" s="151"/>
      <c r="J321" s="152"/>
    </row>
    <row r="322" spans="1:10" s="139" customFormat="1" ht="13" x14ac:dyDescent="0.3">
      <c r="A322" s="159" t="s">
        <v>71</v>
      </c>
      <c r="B322" s="65"/>
      <c r="C322" s="66"/>
      <c r="D322" s="65"/>
      <c r="E322" s="66"/>
      <c r="F322" s="67"/>
      <c r="G322" s="65"/>
      <c r="H322" s="66"/>
      <c r="I322" s="20"/>
      <c r="J322" s="21"/>
    </row>
    <row r="323" spans="1:10" x14ac:dyDescent="0.25">
      <c r="A323" s="158" t="s">
        <v>580</v>
      </c>
      <c r="B323" s="65">
        <v>36</v>
      </c>
      <c r="C323" s="66">
        <v>17</v>
      </c>
      <c r="D323" s="65">
        <v>113</v>
      </c>
      <c r="E323" s="66">
        <v>87</v>
      </c>
      <c r="F323" s="67"/>
      <c r="G323" s="65">
        <f>B323-C323</f>
        <v>19</v>
      </c>
      <c r="H323" s="66">
        <f>D323-E323</f>
        <v>26</v>
      </c>
      <c r="I323" s="20">
        <f>IF(C323=0, "-", IF(G323/C323&lt;10, G323/C323, "&gt;999%"))</f>
        <v>1.1176470588235294</v>
      </c>
      <c r="J323" s="21">
        <f>IF(E323=0, "-", IF(H323/E323&lt;10, H323/E323, "&gt;999%"))</f>
        <v>0.2988505747126437</v>
      </c>
    </row>
    <row r="324" spans="1:10" s="160" customFormat="1" ht="13" x14ac:dyDescent="0.3">
      <c r="A324" s="178" t="s">
        <v>685</v>
      </c>
      <c r="B324" s="71">
        <v>36</v>
      </c>
      <c r="C324" s="72">
        <v>17</v>
      </c>
      <c r="D324" s="71">
        <v>113</v>
      </c>
      <c r="E324" s="72">
        <v>87</v>
      </c>
      <c r="F324" s="73"/>
      <c r="G324" s="71">
        <f>B324-C324</f>
        <v>19</v>
      </c>
      <c r="H324" s="72">
        <f>D324-E324</f>
        <v>26</v>
      </c>
      <c r="I324" s="37">
        <f>IF(C324=0, "-", IF(G324/C324&lt;10, G324/C324, "&gt;999%"))</f>
        <v>1.1176470588235294</v>
      </c>
      <c r="J324" s="38">
        <f>IF(E324=0, "-", IF(H324/E324&lt;10, H324/E324, "&gt;999%"))</f>
        <v>0.2988505747126437</v>
      </c>
    </row>
    <row r="325" spans="1:10" x14ac:dyDescent="0.25">
      <c r="A325" s="177"/>
      <c r="B325" s="143"/>
      <c r="C325" s="144"/>
      <c r="D325" s="143"/>
      <c r="E325" s="144"/>
      <c r="F325" s="145"/>
      <c r="G325" s="143"/>
      <c r="H325" s="144"/>
      <c r="I325" s="151"/>
      <c r="J325" s="152"/>
    </row>
    <row r="326" spans="1:10" s="139" customFormat="1" ht="13" x14ac:dyDescent="0.3">
      <c r="A326" s="159" t="s">
        <v>72</v>
      </c>
      <c r="B326" s="65"/>
      <c r="C326" s="66"/>
      <c r="D326" s="65"/>
      <c r="E326" s="66"/>
      <c r="F326" s="67"/>
      <c r="G326" s="65"/>
      <c r="H326" s="66"/>
      <c r="I326" s="20"/>
      <c r="J326" s="21"/>
    </row>
    <row r="327" spans="1:10" x14ac:dyDescent="0.25">
      <c r="A327" s="158" t="s">
        <v>581</v>
      </c>
      <c r="B327" s="65">
        <v>3</v>
      </c>
      <c r="C327" s="66">
        <v>1</v>
      </c>
      <c r="D327" s="65">
        <v>31</v>
      </c>
      <c r="E327" s="66">
        <v>26</v>
      </c>
      <c r="F327" s="67"/>
      <c r="G327" s="65">
        <f>B327-C327</f>
        <v>2</v>
      </c>
      <c r="H327" s="66">
        <f>D327-E327</f>
        <v>5</v>
      </c>
      <c r="I327" s="20">
        <f>IF(C327=0, "-", IF(G327/C327&lt;10, G327/C327, "&gt;999%"))</f>
        <v>2</v>
      </c>
      <c r="J327" s="21">
        <f>IF(E327=0, "-", IF(H327/E327&lt;10, H327/E327, "&gt;999%"))</f>
        <v>0.19230769230769232</v>
      </c>
    </row>
    <row r="328" spans="1:10" x14ac:dyDescent="0.25">
      <c r="A328" s="158" t="s">
        <v>568</v>
      </c>
      <c r="B328" s="65">
        <v>1</v>
      </c>
      <c r="C328" s="66">
        <v>5</v>
      </c>
      <c r="D328" s="65">
        <v>1</v>
      </c>
      <c r="E328" s="66">
        <v>6</v>
      </c>
      <c r="F328" s="67"/>
      <c r="G328" s="65">
        <f>B328-C328</f>
        <v>-4</v>
      </c>
      <c r="H328" s="66">
        <f>D328-E328</f>
        <v>-5</v>
      </c>
      <c r="I328" s="20">
        <f>IF(C328=0, "-", IF(G328/C328&lt;10, G328/C328, "&gt;999%"))</f>
        <v>-0.8</v>
      </c>
      <c r="J328" s="21">
        <f>IF(E328=0, "-", IF(H328/E328&lt;10, H328/E328, "&gt;999%"))</f>
        <v>-0.83333333333333337</v>
      </c>
    </row>
    <row r="329" spans="1:10" s="160" customFormat="1" ht="13" x14ac:dyDescent="0.3">
      <c r="A329" s="178" t="s">
        <v>686</v>
      </c>
      <c r="B329" s="71">
        <v>4</v>
      </c>
      <c r="C329" s="72">
        <v>6</v>
      </c>
      <c r="D329" s="71">
        <v>32</v>
      </c>
      <c r="E329" s="72">
        <v>32</v>
      </c>
      <c r="F329" s="73"/>
      <c r="G329" s="71">
        <f>B329-C329</f>
        <v>-2</v>
      </c>
      <c r="H329" s="72">
        <f>D329-E329</f>
        <v>0</v>
      </c>
      <c r="I329" s="37">
        <f>IF(C329=0, "-", IF(G329/C329&lt;10, G329/C329, "&gt;999%"))</f>
        <v>-0.33333333333333331</v>
      </c>
      <c r="J329" s="38">
        <f>IF(E329=0, "-", IF(H329/E329&lt;10, H329/E329, "&gt;999%"))</f>
        <v>0</v>
      </c>
    </row>
    <row r="330" spans="1:10" x14ac:dyDescent="0.25">
      <c r="A330" s="177"/>
      <c r="B330" s="143"/>
      <c r="C330" s="144"/>
      <c r="D330" s="143"/>
      <c r="E330" s="144"/>
      <c r="F330" s="145"/>
      <c r="G330" s="143"/>
      <c r="H330" s="144"/>
      <c r="I330" s="151"/>
      <c r="J330" s="152"/>
    </row>
    <row r="331" spans="1:10" s="139" customFormat="1" ht="13" x14ac:dyDescent="0.3">
      <c r="A331" s="159" t="s">
        <v>73</v>
      </c>
      <c r="B331" s="65"/>
      <c r="C331" s="66"/>
      <c r="D331" s="65"/>
      <c r="E331" s="66"/>
      <c r="F331" s="67"/>
      <c r="G331" s="65"/>
      <c r="H331" s="66"/>
      <c r="I331" s="20"/>
      <c r="J331" s="21"/>
    </row>
    <row r="332" spans="1:10" x14ac:dyDescent="0.25">
      <c r="A332" s="158" t="s">
        <v>344</v>
      </c>
      <c r="B332" s="65">
        <v>1</v>
      </c>
      <c r="C332" s="66">
        <v>0</v>
      </c>
      <c r="D332" s="65">
        <v>5</v>
      </c>
      <c r="E332" s="66">
        <v>2</v>
      </c>
      <c r="F332" s="67"/>
      <c r="G332" s="65">
        <f t="shared" ref="G332:G337" si="56">B332-C332</f>
        <v>1</v>
      </c>
      <c r="H332" s="66">
        <f t="shared" ref="H332:H337" si="57">D332-E332</f>
        <v>3</v>
      </c>
      <c r="I332" s="20" t="str">
        <f t="shared" ref="I332:I337" si="58">IF(C332=0, "-", IF(G332/C332&lt;10, G332/C332, "&gt;999%"))</f>
        <v>-</v>
      </c>
      <c r="J332" s="21">
        <f t="shared" ref="J332:J337" si="59">IF(E332=0, "-", IF(H332/E332&lt;10, H332/E332, "&gt;999%"))</f>
        <v>1.5</v>
      </c>
    </row>
    <row r="333" spans="1:10" x14ac:dyDescent="0.25">
      <c r="A333" s="158" t="s">
        <v>277</v>
      </c>
      <c r="B333" s="65">
        <v>2</v>
      </c>
      <c r="C333" s="66">
        <v>10</v>
      </c>
      <c r="D333" s="65">
        <v>6</v>
      </c>
      <c r="E333" s="66">
        <v>28</v>
      </c>
      <c r="F333" s="67"/>
      <c r="G333" s="65">
        <f t="shared" si="56"/>
        <v>-8</v>
      </c>
      <c r="H333" s="66">
        <f t="shared" si="57"/>
        <v>-22</v>
      </c>
      <c r="I333" s="20">
        <f t="shared" si="58"/>
        <v>-0.8</v>
      </c>
      <c r="J333" s="21">
        <f t="shared" si="59"/>
        <v>-0.7857142857142857</v>
      </c>
    </row>
    <row r="334" spans="1:10" x14ac:dyDescent="0.25">
      <c r="A334" s="158" t="s">
        <v>431</v>
      </c>
      <c r="B334" s="65">
        <v>51</v>
      </c>
      <c r="C334" s="66">
        <v>0</v>
      </c>
      <c r="D334" s="65">
        <v>83</v>
      </c>
      <c r="E334" s="66">
        <v>0</v>
      </c>
      <c r="F334" s="67"/>
      <c r="G334" s="65">
        <f t="shared" si="56"/>
        <v>51</v>
      </c>
      <c r="H334" s="66">
        <f t="shared" si="57"/>
        <v>83</v>
      </c>
      <c r="I334" s="20" t="str">
        <f t="shared" si="58"/>
        <v>-</v>
      </c>
      <c r="J334" s="21" t="str">
        <f t="shared" si="59"/>
        <v>-</v>
      </c>
    </row>
    <row r="335" spans="1:10" x14ac:dyDescent="0.25">
      <c r="A335" s="158" t="s">
        <v>478</v>
      </c>
      <c r="B335" s="65">
        <v>3</v>
      </c>
      <c r="C335" s="66">
        <v>18</v>
      </c>
      <c r="D335" s="65">
        <v>28</v>
      </c>
      <c r="E335" s="66">
        <v>86</v>
      </c>
      <c r="F335" s="67"/>
      <c r="G335" s="65">
        <f t="shared" si="56"/>
        <v>-15</v>
      </c>
      <c r="H335" s="66">
        <f t="shared" si="57"/>
        <v>-58</v>
      </c>
      <c r="I335" s="20">
        <f t="shared" si="58"/>
        <v>-0.83333333333333337</v>
      </c>
      <c r="J335" s="21">
        <f t="shared" si="59"/>
        <v>-0.67441860465116277</v>
      </c>
    </row>
    <row r="336" spans="1:10" x14ac:dyDescent="0.25">
      <c r="A336" s="158" t="s">
        <v>290</v>
      </c>
      <c r="B336" s="65">
        <v>0</v>
      </c>
      <c r="C336" s="66">
        <v>2</v>
      </c>
      <c r="D336" s="65">
        <v>0</v>
      </c>
      <c r="E336" s="66">
        <v>4</v>
      </c>
      <c r="F336" s="67"/>
      <c r="G336" s="65">
        <f t="shared" si="56"/>
        <v>-2</v>
      </c>
      <c r="H336" s="66">
        <f t="shared" si="57"/>
        <v>-4</v>
      </c>
      <c r="I336" s="20">
        <f t="shared" si="58"/>
        <v>-1</v>
      </c>
      <c r="J336" s="21">
        <f t="shared" si="59"/>
        <v>-1</v>
      </c>
    </row>
    <row r="337" spans="1:10" s="160" customFormat="1" ht="13" x14ac:dyDescent="0.3">
      <c r="A337" s="178" t="s">
        <v>687</v>
      </c>
      <c r="B337" s="71">
        <v>57</v>
      </c>
      <c r="C337" s="72">
        <v>30</v>
      </c>
      <c r="D337" s="71">
        <v>122</v>
      </c>
      <c r="E337" s="72">
        <v>120</v>
      </c>
      <c r="F337" s="73"/>
      <c r="G337" s="71">
        <f t="shared" si="56"/>
        <v>27</v>
      </c>
      <c r="H337" s="72">
        <f t="shared" si="57"/>
        <v>2</v>
      </c>
      <c r="I337" s="37">
        <f t="shared" si="58"/>
        <v>0.9</v>
      </c>
      <c r="J337" s="38">
        <f t="shared" si="59"/>
        <v>1.6666666666666666E-2</v>
      </c>
    </row>
    <row r="338" spans="1:10" x14ac:dyDescent="0.25">
      <c r="A338" s="177"/>
      <c r="B338" s="143"/>
      <c r="C338" s="144"/>
      <c r="D338" s="143"/>
      <c r="E338" s="144"/>
      <c r="F338" s="145"/>
      <c r="G338" s="143"/>
      <c r="H338" s="144"/>
      <c r="I338" s="151"/>
      <c r="J338" s="152"/>
    </row>
    <row r="339" spans="1:10" s="139" customFormat="1" ht="13" x14ac:dyDescent="0.3">
      <c r="A339" s="159" t="s">
        <v>74</v>
      </c>
      <c r="B339" s="65"/>
      <c r="C339" s="66"/>
      <c r="D339" s="65"/>
      <c r="E339" s="66"/>
      <c r="F339" s="67"/>
      <c r="G339" s="65"/>
      <c r="H339" s="66"/>
      <c r="I339" s="20"/>
      <c r="J339" s="21"/>
    </row>
    <row r="340" spans="1:10" x14ac:dyDescent="0.25">
      <c r="A340" s="158" t="s">
        <v>523</v>
      </c>
      <c r="B340" s="65">
        <v>142</v>
      </c>
      <c r="C340" s="66">
        <v>68</v>
      </c>
      <c r="D340" s="65">
        <v>525</v>
      </c>
      <c r="E340" s="66">
        <v>474</v>
      </c>
      <c r="F340" s="67"/>
      <c r="G340" s="65">
        <f t="shared" ref="G340:G353" si="60">B340-C340</f>
        <v>74</v>
      </c>
      <c r="H340" s="66">
        <f t="shared" ref="H340:H353" si="61">D340-E340</f>
        <v>51</v>
      </c>
      <c r="I340" s="20">
        <f t="shared" ref="I340:I353" si="62">IF(C340=0, "-", IF(G340/C340&lt;10, G340/C340, "&gt;999%"))</f>
        <v>1.088235294117647</v>
      </c>
      <c r="J340" s="21">
        <f t="shared" ref="J340:J353" si="63">IF(E340=0, "-", IF(H340/E340&lt;10, H340/E340, "&gt;999%"))</f>
        <v>0.10759493670886076</v>
      </c>
    </row>
    <row r="341" spans="1:10" x14ac:dyDescent="0.25">
      <c r="A341" s="158" t="s">
        <v>532</v>
      </c>
      <c r="B341" s="65">
        <v>493</v>
      </c>
      <c r="C341" s="66">
        <v>315</v>
      </c>
      <c r="D341" s="65">
        <v>2005</v>
      </c>
      <c r="E341" s="66">
        <v>1669</v>
      </c>
      <c r="F341" s="67"/>
      <c r="G341" s="65">
        <f t="shared" si="60"/>
        <v>178</v>
      </c>
      <c r="H341" s="66">
        <f t="shared" si="61"/>
        <v>336</v>
      </c>
      <c r="I341" s="20">
        <f t="shared" si="62"/>
        <v>0.56507936507936507</v>
      </c>
      <c r="J341" s="21">
        <f t="shared" si="63"/>
        <v>0.20131815458358299</v>
      </c>
    </row>
    <row r="342" spans="1:10" x14ac:dyDescent="0.25">
      <c r="A342" s="158" t="s">
        <v>351</v>
      </c>
      <c r="B342" s="65">
        <v>570</v>
      </c>
      <c r="C342" s="66">
        <v>511</v>
      </c>
      <c r="D342" s="65">
        <v>2644</v>
      </c>
      <c r="E342" s="66">
        <v>1779</v>
      </c>
      <c r="F342" s="67"/>
      <c r="G342" s="65">
        <f t="shared" si="60"/>
        <v>59</v>
      </c>
      <c r="H342" s="66">
        <f t="shared" si="61"/>
        <v>865</v>
      </c>
      <c r="I342" s="20">
        <f t="shared" si="62"/>
        <v>0.11545988258317025</v>
      </c>
      <c r="J342" s="21">
        <f t="shared" si="63"/>
        <v>0.48622821810005623</v>
      </c>
    </row>
    <row r="343" spans="1:10" x14ac:dyDescent="0.25">
      <c r="A343" s="158" t="s">
        <v>366</v>
      </c>
      <c r="B343" s="65">
        <v>359</v>
      </c>
      <c r="C343" s="66">
        <v>249</v>
      </c>
      <c r="D343" s="65">
        <v>1713</v>
      </c>
      <c r="E343" s="66">
        <v>2502</v>
      </c>
      <c r="F343" s="67"/>
      <c r="G343" s="65">
        <f t="shared" si="60"/>
        <v>110</v>
      </c>
      <c r="H343" s="66">
        <f t="shared" si="61"/>
        <v>-789</v>
      </c>
      <c r="I343" s="20">
        <f t="shared" si="62"/>
        <v>0.44176706827309237</v>
      </c>
      <c r="J343" s="21">
        <f t="shared" si="63"/>
        <v>-0.31534772182254195</v>
      </c>
    </row>
    <row r="344" spans="1:10" x14ac:dyDescent="0.25">
      <c r="A344" s="158" t="s">
        <v>407</v>
      </c>
      <c r="B344" s="65">
        <v>511</v>
      </c>
      <c r="C344" s="66">
        <v>438</v>
      </c>
      <c r="D344" s="65">
        <v>3284</v>
      </c>
      <c r="E344" s="66">
        <v>4503</v>
      </c>
      <c r="F344" s="67"/>
      <c r="G344" s="65">
        <f t="shared" si="60"/>
        <v>73</v>
      </c>
      <c r="H344" s="66">
        <f t="shared" si="61"/>
        <v>-1219</v>
      </c>
      <c r="I344" s="20">
        <f t="shared" si="62"/>
        <v>0.16666666666666666</v>
      </c>
      <c r="J344" s="21">
        <f t="shared" si="63"/>
        <v>-0.27070841661114814</v>
      </c>
    </row>
    <row r="345" spans="1:10" x14ac:dyDescent="0.25">
      <c r="A345" s="158" t="s">
        <v>432</v>
      </c>
      <c r="B345" s="65">
        <v>7</v>
      </c>
      <c r="C345" s="66">
        <v>0</v>
      </c>
      <c r="D345" s="65">
        <v>7</v>
      </c>
      <c r="E345" s="66">
        <v>0</v>
      </c>
      <c r="F345" s="67"/>
      <c r="G345" s="65">
        <f t="shared" si="60"/>
        <v>7</v>
      </c>
      <c r="H345" s="66">
        <f t="shared" si="61"/>
        <v>7</v>
      </c>
      <c r="I345" s="20" t="str">
        <f t="shared" si="62"/>
        <v>-</v>
      </c>
      <c r="J345" s="21" t="str">
        <f t="shared" si="63"/>
        <v>-</v>
      </c>
    </row>
    <row r="346" spans="1:10" x14ac:dyDescent="0.25">
      <c r="A346" s="158" t="s">
        <v>449</v>
      </c>
      <c r="B346" s="65">
        <v>122</v>
      </c>
      <c r="C346" s="66">
        <v>133</v>
      </c>
      <c r="D346" s="65">
        <v>694</v>
      </c>
      <c r="E346" s="66">
        <v>801</v>
      </c>
      <c r="F346" s="67"/>
      <c r="G346" s="65">
        <f t="shared" si="60"/>
        <v>-11</v>
      </c>
      <c r="H346" s="66">
        <f t="shared" si="61"/>
        <v>-107</v>
      </c>
      <c r="I346" s="20">
        <f t="shared" si="62"/>
        <v>-8.2706766917293228E-2</v>
      </c>
      <c r="J346" s="21">
        <f t="shared" si="63"/>
        <v>-0.13358302122347065</v>
      </c>
    </row>
    <row r="347" spans="1:10" x14ac:dyDescent="0.25">
      <c r="A347" s="158" t="s">
        <v>450</v>
      </c>
      <c r="B347" s="65">
        <v>191</v>
      </c>
      <c r="C347" s="66">
        <v>167</v>
      </c>
      <c r="D347" s="65">
        <v>1034</v>
      </c>
      <c r="E347" s="66">
        <v>1263</v>
      </c>
      <c r="F347" s="67"/>
      <c r="G347" s="65">
        <f t="shared" si="60"/>
        <v>24</v>
      </c>
      <c r="H347" s="66">
        <f t="shared" si="61"/>
        <v>-229</v>
      </c>
      <c r="I347" s="20">
        <f t="shared" si="62"/>
        <v>0.1437125748502994</v>
      </c>
      <c r="J347" s="21">
        <f t="shared" si="63"/>
        <v>-0.18131433095803642</v>
      </c>
    </row>
    <row r="348" spans="1:10" x14ac:dyDescent="0.25">
      <c r="A348" s="158" t="s">
        <v>367</v>
      </c>
      <c r="B348" s="65">
        <v>5</v>
      </c>
      <c r="C348" s="66">
        <v>10</v>
      </c>
      <c r="D348" s="65">
        <v>51</v>
      </c>
      <c r="E348" s="66">
        <v>87</v>
      </c>
      <c r="F348" s="67"/>
      <c r="G348" s="65">
        <f t="shared" si="60"/>
        <v>-5</v>
      </c>
      <c r="H348" s="66">
        <f t="shared" si="61"/>
        <v>-36</v>
      </c>
      <c r="I348" s="20">
        <f t="shared" si="62"/>
        <v>-0.5</v>
      </c>
      <c r="J348" s="21">
        <f t="shared" si="63"/>
        <v>-0.41379310344827586</v>
      </c>
    </row>
    <row r="349" spans="1:10" x14ac:dyDescent="0.25">
      <c r="A349" s="158" t="s">
        <v>315</v>
      </c>
      <c r="B349" s="65">
        <v>14</v>
      </c>
      <c r="C349" s="66">
        <v>10</v>
      </c>
      <c r="D349" s="65">
        <v>75</v>
      </c>
      <c r="E349" s="66">
        <v>61</v>
      </c>
      <c r="F349" s="67"/>
      <c r="G349" s="65">
        <f t="shared" si="60"/>
        <v>4</v>
      </c>
      <c r="H349" s="66">
        <f t="shared" si="61"/>
        <v>14</v>
      </c>
      <c r="I349" s="20">
        <f t="shared" si="62"/>
        <v>0.4</v>
      </c>
      <c r="J349" s="21">
        <f t="shared" si="63"/>
        <v>0.22950819672131148</v>
      </c>
    </row>
    <row r="350" spans="1:10" x14ac:dyDescent="0.25">
      <c r="A350" s="158" t="s">
        <v>208</v>
      </c>
      <c r="B350" s="65">
        <v>118</v>
      </c>
      <c r="C350" s="66">
        <v>186</v>
      </c>
      <c r="D350" s="65">
        <v>903</v>
      </c>
      <c r="E350" s="66">
        <v>828</v>
      </c>
      <c r="F350" s="67"/>
      <c r="G350" s="65">
        <f t="shared" si="60"/>
        <v>-68</v>
      </c>
      <c r="H350" s="66">
        <f t="shared" si="61"/>
        <v>75</v>
      </c>
      <c r="I350" s="20">
        <f t="shared" si="62"/>
        <v>-0.36559139784946237</v>
      </c>
      <c r="J350" s="21">
        <f t="shared" si="63"/>
        <v>9.0579710144927536E-2</v>
      </c>
    </row>
    <row r="351" spans="1:10" x14ac:dyDescent="0.25">
      <c r="A351" s="158" t="s">
        <v>221</v>
      </c>
      <c r="B351" s="65">
        <v>325</v>
      </c>
      <c r="C351" s="66">
        <v>126</v>
      </c>
      <c r="D351" s="65">
        <v>1555</v>
      </c>
      <c r="E351" s="66">
        <v>1518</v>
      </c>
      <c r="F351" s="67"/>
      <c r="G351" s="65">
        <f t="shared" si="60"/>
        <v>199</v>
      </c>
      <c r="H351" s="66">
        <f t="shared" si="61"/>
        <v>37</v>
      </c>
      <c r="I351" s="20">
        <f t="shared" si="62"/>
        <v>1.5793650793650793</v>
      </c>
      <c r="J351" s="21">
        <f t="shared" si="63"/>
        <v>2.4374176548089592E-2</v>
      </c>
    </row>
    <row r="352" spans="1:10" x14ac:dyDescent="0.25">
      <c r="A352" s="158" t="s">
        <v>245</v>
      </c>
      <c r="B352" s="65">
        <v>28</v>
      </c>
      <c r="C352" s="66">
        <v>7</v>
      </c>
      <c r="D352" s="65">
        <v>228</v>
      </c>
      <c r="E352" s="66">
        <v>139</v>
      </c>
      <c r="F352" s="67"/>
      <c r="G352" s="65">
        <f t="shared" si="60"/>
        <v>21</v>
      </c>
      <c r="H352" s="66">
        <f t="shared" si="61"/>
        <v>89</v>
      </c>
      <c r="I352" s="20">
        <f t="shared" si="62"/>
        <v>3</v>
      </c>
      <c r="J352" s="21">
        <f t="shared" si="63"/>
        <v>0.64028776978417268</v>
      </c>
    </row>
    <row r="353" spans="1:10" s="160" customFormat="1" ht="13" x14ac:dyDescent="0.3">
      <c r="A353" s="178" t="s">
        <v>688</v>
      </c>
      <c r="B353" s="71">
        <v>2885</v>
      </c>
      <c r="C353" s="72">
        <v>2220</v>
      </c>
      <c r="D353" s="71">
        <v>14718</v>
      </c>
      <c r="E353" s="72">
        <v>15624</v>
      </c>
      <c r="F353" s="73"/>
      <c r="G353" s="71">
        <f t="shared" si="60"/>
        <v>665</v>
      </c>
      <c r="H353" s="72">
        <f t="shared" si="61"/>
        <v>-906</v>
      </c>
      <c r="I353" s="37">
        <f t="shared" si="62"/>
        <v>0.29954954954954954</v>
      </c>
      <c r="J353" s="38">
        <f t="shared" si="63"/>
        <v>-5.7987711213517666E-2</v>
      </c>
    </row>
    <row r="354" spans="1:10" x14ac:dyDescent="0.25">
      <c r="A354" s="177"/>
      <c r="B354" s="143"/>
      <c r="C354" s="144"/>
      <c r="D354" s="143"/>
      <c r="E354" s="144"/>
      <c r="F354" s="145"/>
      <c r="G354" s="143"/>
      <c r="H354" s="144"/>
      <c r="I354" s="151"/>
      <c r="J354" s="152"/>
    </row>
    <row r="355" spans="1:10" s="139" customFormat="1" ht="13" x14ac:dyDescent="0.3">
      <c r="A355" s="159" t="s">
        <v>75</v>
      </c>
      <c r="B355" s="65"/>
      <c r="C355" s="66"/>
      <c r="D355" s="65"/>
      <c r="E355" s="66"/>
      <c r="F355" s="67"/>
      <c r="G355" s="65"/>
      <c r="H355" s="66"/>
      <c r="I355" s="20"/>
      <c r="J355" s="21"/>
    </row>
    <row r="356" spans="1:10" x14ac:dyDescent="0.25">
      <c r="A356" s="158" t="s">
        <v>345</v>
      </c>
      <c r="B356" s="65">
        <v>5</v>
      </c>
      <c r="C356" s="66">
        <v>2</v>
      </c>
      <c r="D356" s="65">
        <v>25</v>
      </c>
      <c r="E356" s="66">
        <v>10</v>
      </c>
      <c r="F356" s="67"/>
      <c r="G356" s="65">
        <f>B356-C356</f>
        <v>3</v>
      </c>
      <c r="H356" s="66">
        <f>D356-E356</f>
        <v>15</v>
      </c>
      <c r="I356" s="20">
        <f>IF(C356=0, "-", IF(G356/C356&lt;10, G356/C356, "&gt;999%"))</f>
        <v>1.5</v>
      </c>
      <c r="J356" s="21">
        <f>IF(E356=0, "-", IF(H356/E356&lt;10, H356/E356, "&gt;999%"))</f>
        <v>1.5</v>
      </c>
    </row>
    <row r="357" spans="1:10" s="160" customFormat="1" ht="13" x14ac:dyDescent="0.3">
      <c r="A357" s="178" t="s">
        <v>689</v>
      </c>
      <c r="B357" s="71">
        <v>5</v>
      </c>
      <c r="C357" s="72">
        <v>2</v>
      </c>
      <c r="D357" s="71">
        <v>25</v>
      </c>
      <c r="E357" s="72">
        <v>10</v>
      </c>
      <c r="F357" s="73"/>
      <c r="G357" s="71">
        <f>B357-C357</f>
        <v>3</v>
      </c>
      <c r="H357" s="72">
        <f>D357-E357</f>
        <v>15</v>
      </c>
      <c r="I357" s="37">
        <f>IF(C357=0, "-", IF(G357/C357&lt;10, G357/C357, "&gt;999%"))</f>
        <v>1.5</v>
      </c>
      <c r="J357" s="38">
        <f>IF(E357=0, "-", IF(H357/E357&lt;10, H357/E357, "&gt;999%"))</f>
        <v>1.5</v>
      </c>
    </row>
    <row r="358" spans="1:10" x14ac:dyDescent="0.25">
      <c r="A358" s="177"/>
      <c r="B358" s="143"/>
      <c r="C358" s="144"/>
      <c r="D358" s="143"/>
      <c r="E358" s="144"/>
      <c r="F358" s="145"/>
      <c r="G358" s="143"/>
      <c r="H358" s="144"/>
      <c r="I358" s="151"/>
      <c r="J358" s="152"/>
    </row>
    <row r="359" spans="1:10" s="139" customFormat="1" ht="13" x14ac:dyDescent="0.3">
      <c r="A359" s="159" t="s">
        <v>76</v>
      </c>
      <c r="B359" s="65"/>
      <c r="C359" s="66"/>
      <c r="D359" s="65"/>
      <c r="E359" s="66"/>
      <c r="F359" s="67"/>
      <c r="G359" s="65"/>
      <c r="H359" s="66"/>
      <c r="I359" s="20"/>
      <c r="J359" s="21"/>
    </row>
    <row r="360" spans="1:10" x14ac:dyDescent="0.25">
      <c r="A360" s="158" t="s">
        <v>291</v>
      </c>
      <c r="B360" s="65">
        <v>0</v>
      </c>
      <c r="C360" s="66">
        <v>0</v>
      </c>
      <c r="D360" s="65">
        <v>0</v>
      </c>
      <c r="E360" s="66">
        <v>1</v>
      </c>
      <c r="F360" s="67"/>
      <c r="G360" s="65">
        <f t="shared" ref="G360:G383" si="64">B360-C360</f>
        <v>0</v>
      </c>
      <c r="H360" s="66">
        <f t="shared" ref="H360:H383" si="65">D360-E360</f>
        <v>-1</v>
      </c>
      <c r="I360" s="20" t="str">
        <f t="shared" ref="I360:I383" si="66">IF(C360=0, "-", IF(G360/C360&lt;10, G360/C360, "&gt;999%"))</f>
        <v>-</v>
      </c>
      <c r="J360" s="21">
        <f t="shared" ref="J360:J383" si="67">IF(E360=0, "-", IF(H360/E360&lt;10, H360/E360, "&gt;999%"))</f>
        <v>-1</v>
      </c>
    </row>
    <row r="361" spans="1:10" x14ac:dyDescent="0.25">
      <c r="A361" s="158" t="s">
        <v>235</v>
      </c>
      <c r="B361" s="65">
        <v>42</v>
      </c>
      <c r="C361" s="66">
        <v>83</v>
      </c>
      <c r="D361" s="65">
        <v>389</v>
      </c>
      <c r="E361" s="66">
        <v>410</v>
      </c>
      <c r="F361" s="67"/>
      <c r="G361" s="65">
        <f t="shared" si="64"/>
        <v>-41</v>
      </c>
      <c r="H361" s="66">
        <f t="shared" si="65"/>
        <v>-21</v>
      </c>
      <c r="I361" s="20">
        <f t="shared" si="66"/>
        <v>-0.49397590361445781</v>
      </c>
      <c r="J361" s="21">
        <f t="shared" si="67"/>
        <v>-5.1219512195121948E-2</v>
      </c>
    </row>
    <row r="362" spans="1:10" x14ac:dyDescent="0.25">
      <c r="A362" s="158" t="s">
        <v>236</v>
      </c>
      <c r="B362" s="65">
        <v>6</v>
      </c>
      <c r="C362" s="66">
        <v>32</v>
      </c>
      <c r="D362" s="65">
        <v>33</v>
      </c>
      <c r="E362" s="66">
        <v>51</v>
      </c>
      <c r="F362" s="67"/>
      <c r="G362" s="65">
        <f t="shared" si="64"/>
        <v>-26</v>
      </c>
      <c r="H362" s="66">
        <f t="shared" si="65"/>
        <v>-18</v>
      </c>
      <c r="I362" s="20">
        <f t="shared" si="66"/>
        <v>-0.8125</v>
      </c>
      <c r="J362" s="21">
        <f t="shared" si="67"/>
        <v>-0.35294117647058826</v>
      </c>
    </row>
    <row r="363" spans="1:10" x14ac:dyDescent="0.25">
      <c r="A363" s="158" t="s">
        <v>260</v>
      </c>
      <c r="B363" s="65">
        <v>102</v>
      </c>
      <c r="C363" s="66">
        <v>152</v>
      </c>
      <c r="D363" s="65">
        <v>532</v>
      </c>
      <c r="E363" s="66">
        <v>539</v>
      </c>
      <c r="F363" s="67"/>
      <c r="G363" s="65">
        <f t="shared" si="64"/>
        <v>-50</v>
      </c>
      <c r="H363" s="66">
        <f t="shared" si="65"/>
        <v>-7</v>
      </c>
      <c r="I363" s="20">
        <f t="shared" si="66"/>
        <v>-0.32894736842105265</v>
      </c>
      <c r="J363" s="21">
        <f t="shared" si="67"/>
        <v>-1.2987012987012988E-2</v>
      </c>
    </row>
    <row r="364" spans="1:10" x14ac:dyDescent="0.25">
      <c r="A364" s="158" t="s">
        <v>333</v>
      </c>
      <c r="B364" s="65">
        <v>23</v>
      </c>
      <c r="C364" s="66">
        <v>31</v>
      </c>
      <c r="D364" s="65">
        <v>124</v>
      </c>
      <c r="E364" s="66">
        <v>106</v>
      </c>
      <c r="F364" s="67"/>
      <c r="G364" s="65">
        <f t="shared" si="64"/>
        <v>-8</v>
      </c>
      <c r="H364" s="66">
        <f t="shared" si="65"/>
        <v>18</v>
      </c>
      <c r="I364" s="20">
        <f t="shared" si="66"/>
        <v>-0.25806451612903225</v>
      </c>
      <c r="J364" s="21">
        <f t="shared" si="67"/>
        <v>0.16981132075471697</v>
      </c>
    </row>
    <row r="365" spans="1:10" x14ac:dyDescent="0.25">
      <c r="A365" s="158" t="s">
        <v>261</v>
      </c>
      <c r="B365" s="65">
        <v>25</v>
      </c>
      <c r="C365" s="66">
        <v>72</v>
      </c>
      <c r="D365" s="65">
        <v>225</v>
      </c>
      <c r="E365" s="66">
        <v>278</v>
      </c>
      <c r="F365" s="67"/>
      <c r="G365" s="65">
        <f t="shared" si="64"/>
        <v>-47</v>
      </c>
      <c r="H365" s="66">
        <f t="shared" si="65"/>
        <v>-53</v>
      </c>
      <c r="I365" s="20">
        <f t="shared" si="66"/>
        <v>-0.65277777777777779</v>
      </c>
      <c r="J365" s="21">
        <f t="shared" si="67"/>
        <v>-0.1906474820143885</v>
      </c>
    </row>
    <row r="366" spans="1:10" x14ac:dyDescent="0.25">
      <c r="A366" s="158" t="s">
        <v>278</v>
      </c>
      <c r="B366" s="65">
        <v>0</v>
      </c>
      <c r="C366" s="66">
        <v>2</v>
      </c>
      <c r="D366" s="65">
        <v>3</v>
      </c>
      <c r="E366" s="66">
        <v>9</v>
      </c>
      <c r="F366" s="67"/>
      <c r="G366" s="65">
        <f t="shared" si="64"/>
        <v>-2</v>
      </c>
      <c r="H366" s="66">
        <f t="shared" si="65"/>
        <v>-6</v>
      </c>
      <c r="I366" s="20">
        <f t="shared" si="66"/>
        <v>-1</v>
      </c>
      <c r="J366" s="21">
        <f t="shared" si="67"/>
        <v>-0.66666666666666663</v>
      </c>
    </row>
    <row r="367" spans="1:10" x14ac:dyDescent="0.25">
      <c r="A367" s="158" t="s">
        <v>279</v>
      </c>
      <c r="B367" s="65">
        <v>13</v>
      </c>
      <c r="C367" s="66">
        <v>15</v>
      </c>
      <c r="D367" s="65">
        <v>70</v>
      </c>
      <c r="E367" s="66">
        <v>56</v>
      </c>
      <c r="F367" s="67"/>
      <c r="G367" s="65">
        <f t="shared" si="64"/>
        <v>-2</v>
      </c>
      <c r="H367" s="66">
        <f t="shared" si="65"/>
        <v>14</v>
      </c>
      <c r="I367" s="20">
        <f t="shared" si="66"/>
        <v>-0.13333333333333333</v>
      </c>
      <c r="J367" s="21">
        <f t="shared" si="67"/>
        <v>0.25</v>
      </c>
    </row>
    <row r="368" spans="1:10" x14ac:dyDescent="0.25">
      <c r="A368" s="158" t="s">
        <v>334</v>
      </c>
      <c r="B368" s="65">
        <v>10</v>
      </c>
      <c r="C368" s="66">
        <v>11</v>
      </c>
      <c r="D368" s="65">
        <v>37</v>
      </c>
      <c r="E368" s="66">
        <v>37</v>
      </c>
      <c r="F368" s="67"/>
      <c r="G368" s="65">
        <f t="shared" si="64"/>
        <v>-1</v>
      </c>
      <c r="H368" s="66">
        <f t="shared" si="65"/>
        <v>0</v>
      </c>
      <c r="I368" s="20">
        <f t="shared" si="66"/>
        <v>-9.0909090909090912E-2</v>
      </c>
      <c r="J368" s="21">
        <f t="shared" si="67"/>
        <v>0</v>
      </c>
    </row>
    <row r="369" spans="1:10" x14ac:dyDescent="0.25">
      <c r="A369" s="158" t="s">
        <v>391</v>
      </c>
      <c r="B369" s="65">
        <v>32</v>
      </c>
      <c r="C369" s="66">
        <v>5</v>
      </c>
      <c r="D369" s="65">
        <v>94</v>
      </c>
      <c r="E369" s="66">
        <v>124</v>
      </c>
      <c r="F369" s="67"/>
      <c r="G369" s="65">
        <f t="shared" si="64"/>
        <v>27</v>
      </c>
      <c r="H369" s="66">
        <f t="shared" si="65"/>
        <v>-30</v>
      </c>
      <c r="I369" s="20">
        <f t="shared" si="66"/>
        <v>5.4</v>
      </c>
      <c r="J369" s="21">
        <f t="shared" si="67"/>
        <v>-0.24193548387096775</v>
      </c>
    </row>
    <row r="370" spans="1:10" x14ac:dyDescent="0.25">
      <c r="A370" s="158" t="s">
        <v>433</v>
      </c>
      <c r="B370" s="65">
        <v>16</v>
      </c>
      <c r="C370" s="66">
        <v>0</v>
      </c>
      <c r="D370" s="65">
        <v>85</v>
      </c>
      <c r="E370" s="66">
        <v>0</v>
      </c>
      <c r="F370" s="67"/>
      <c r="G370" s="65">
        <f t="shared" si="64"/>
        <v>16</v>
      </c>
      <c r="H370" s="66">
        <f t="shared" si="65"/>
        <v>85</v>
      </c>
      <c r="I370" s="20" t="str">
        <f t="shared" si="66"/>
        <v>-</v>
      </c>
      <c r="J370" s="21" t="str">
        <f t="shared" si="67"/>
        <v>-</v>
      </c>
    </row>
    <row r="371" spans="1:10" x14ac:dyDescent="0.25">
      <c r="A371" s="158" t="s">
        <v>434</v>
      </c>
      <c r="B371" s="65">
        <v>9</v>
      </c>
      <c r="C371" s="66">
        <v>8</v>
      </c>
      <c r="D371" s="65">
        <v>44</v>
      </c>
      <c r="E371" s="66">
        <v>85</v>
      </c>
      <c r="F371" s="67"/>
      <c r="G371" s="65">
        <f t="shared" si="64"/>
        <v>1</v>
      </c>
      <c r="H371" s="66">
        <f t="shared" si="65"/>
        <v>-41</v>
      </c>
      <c r="I371" s="20">
        <f t="shared" si="66"/>
        <v>0.125</v>
      </c>
      <c r="J371" s="21">
        <f t="shared" si="67"/>
        <v>-0.4823529411764706</v>
      </c>
    </row>
    <row r="372" spans="1:10" x14ac:dyDescent="0.25">
      <c r="A372" s="158" t="s">
        <v>280</v>
      </c>
      <c r="B372" s="65">
        <v>14</v>
      </c>
      <c r="C372" s="66">
        <v>0</v>
      </c>
      <c r="D372" s="65">
        <v>73</v>
      </c>
      <c r="E372" s="66">
        <v>0</v>
      </c>
      <c r="F372" s="67"/>
      <c r="G372" s="65">
        <f t="shared" si="64"/>
        <v>14</v>
      </c>
      <c r="H372" s="66">
        <f t="shared" si="65"/>
        <v>73</v>
      </c>
      <c r="I372" s="20" t="str">
        <f t="shared" si="66"/>
        <v>-</v>
      </c>
      <c r="J372" s="21" t="str">
        <f t="shared" si="67"/>
        <v>-</v>
      </c>
    </row>
    <row r="373" spans="1:10" x14ac:dyDescent="0.25">
      <c r="A373" s="158" t="s">
        <v>292</v>
      </c>
      <c r="B373" s="65">
        <v>1</v>
      </c>
      <c r="C373" s="66">
        <v>0</v>
      </c>
      <c r="D373" s="65">
        <v>2</v>
      </c>
      <c r="E373" s="66">
        <v>0</v>
      </c>
      <c r="F373" s="67"/>
      <c r="G373" s="65">
        <f t="shared" si="64"/>
        <v>1</v>
      </c>
      <c r="H373" s="66">
        <f t="shared" si="65"/>
        <v>2</v>
      </c>
      <c r="I373" s="20" t="str">
        <f t="shared" si="66"/>
        <v>-</v>
      </c>
      <c r="J373" s="21" t="str">
        <f t="shared" si="67"/>
        <v>-</v>
      </c>
    </row>
    <row r="374" spans="1:10" x14ac:dyDescent="0.25">
      <c r="A374" s="158" t="s">
        <v>495</v>
      </c>
      <c r="B374" s="65">
        <v>9</v>
      </c>
      <c r="C374" s="66">
        <v>66</v>
      </c>
      <c r="D374" s="65">
        <v>44</v>
      </c>
      <c r="E374" s="66">
        <v>116</v>
      </c>
      <c r="F374" s="67"/>
      <c r="G374" s="65">
        <f t="shared" si="64"/>
        <v>-57</v>
      </c>
      <c r="H374" s="66">
        <f t="shared" si="65"/>
        <v>-72</v>
      </c>
      <c r="I374" s="20">
        <f t="shared" si="66"/>
        <v>-0.86363636363636365</v>
      </c>
      <c r="J374" s="21">
        <f t="shared" si="67"/>
        <v>-0.62068965517241381</v>
      </c>
    </row>
    <row r="375" spans="1:10" x14ac:dyDescent="0.25">
      <c r="A375" s="158" t="s">
        <v>392</v>
      </c>
      <c r="B375" s="65">
        <v>56</v>
      </c>
      <c r="C375" s="66">
        <v>166</v>
      </c>
      <c r="D375" s="65">
        <v>279</v>
      </c>
      <c r="E375" s="66">
        <v>574</v>
      </c>
      <c r="F375" s="67"/>
      <c r="G375" s="65">
        <f t="shared" si="64"/>
        <v>-110</v>
      </c>
      <c r="H375" s="66">
        <f t="shared" si="65"/>
        <v>-295</v>
      </c>
      <c r="I375" s="20">
        <f t="shared" si="66"/>
        <v>-0.66265060240963858</v>
      </c>
      <c r="J375" s="21">
        <f t="shared" si="67"/>
        <v>-0.51393728222996515</v>
      </c>
    </row>
    <row r="376" spans="1:10" x14ac:dyDescent="0.25">
      <c r="A376" s="158" t="s">
        <v>435</v>
      </c>
      <c r="B376" s="65">
        <v>62</v>
      </c>
      <c r="C376" s="66">
        <v>68</v>
      </c>
      <c r="D376" s="65">
        <v>341</v>
      </c>
      <c r="E376" s="66">
        <v>289</v>
      </c>
      <c r="F376" s="67"/>
      <c r="G376" s="65">
        <f t="shared" si="64"/>
        <v>-6</v>
      </c>
      <c r="H376" s="66">
        <f t="shared" si="65"/>
        <v>52</v>
      </c>
      <c r="I376" s="20">
        <f t="shared" si="66"/>
        <v>-8.8235294117647065E-2</v>
      </c>
      <c r="J376" s="21">
        <f t="shared" si="67"/>
        <v>0.17993079584775087</v>
      </c>
    </row>
    <row r="377" spans="1:10" x14ac:dyDescent="0.25">
      <c r="A377" s="158" t="s">
        <v>436</v>
      </c>
      <c r="B377" s="65">
        <v>44</v>
      </c>
      <c r="C377" s="66">
        <v>81</v>
      </c>
      <c r="D377" s="65">
        <v>193</v>
      </c>
      <c r="E377" s="66">
        <v>322</v>
      </c>
      <c r="F377" s="67"/>
      <c r="G377" s="65">
        <f t="shared" si="64"/>
        <v>-37</v>
      </c>
      <c r="H377" s="66">
        <f t="shared" si="65"/>
        <v>-129</v>
      </c>
      <c r="I377" s="20">
        <f t="shared" si="66"/>
        <v>-0.4567901234567901</v>
      </c>
      <c r="J377" s="21">
        <f t="shared" si="67"/>
        <v>-0.40062111801242234</v>
      </c>
    </row>
    <row r="378" spans="1:10" x14ac:dyDescent="0.25">
      <c r="A378" s="158" t="s">
        <v>437</v>
      </c>
      <c r="B378" s="65">
        <v>148</v>
      </c>
      <c r="C378" s="66">
        <v>215</v>
      </c>
      <c r="D378" s="65">
        <v>414</v>
      </c>
      <c r="E378" s="66">
        <v>663</v>
      </c>
      <c r="F378" s="67"/>
      <c r="G378" s="65">
        <f t="shared" si="64"/>
        <v>-67</v>
      </c>
      <c r="H378" s="66">
        <f t="shared" si="65"/>
        <v>-249</v>
      </c>
      <c r="I378" s="20">
        <f t="shared" si="66"/>
        <v>-0.3116279069767442</v>
      </c>
      <c r="J378" s="21">
        <f t="shared" si="67"/>
        <v>-0.3755656108597285</v>
      </c>
    </row>
    <row r="379" spans="1:10" x14ac:dyDescent="0.25">
      <c r="A379" s="158" t="s">
        <v>479</v>
      </c>
      <c r="B379" s="65">
        <v>31</v>
      </c>
      <c r="C379" s="66">
        <v>22</v>
      </c>
      <c r="D379" s="65">
        <v>159</v>
      </c>
      <c r="E379" s="66">
        <v>84</v>
      </c>
      <c r="F379" s="67"/>
      <c r="G379" s="65">
        <f t="shared" si="64"/>
        <v>9</v>
      </c>
      <c r="H379" s="66">
        <f t="shared" si="65"/>
        <v>75</v>
      </c>
      <c r="I379" s="20">
        <f t="shared" si="66"/>
        <v>0.40909090909090912</v>
      </c>
      <c r="J379" s="21">
        <f t="shared" si="67"/>
        <v>0.8928571428571429</v>
      </c>
    </row>
    <row r="380" spans="1:10" x14ac:dyDescent="0.25">
      <c r="A380" s="158" t="s">
        <v>480</v>
      </c>
      <c r="B380" s="65">
        <v>64</v>
      </c>
      <c r="C380" s="66">
        <v>128</v>
      </c>
      <c r="D380" s="65">
        <v>478</v>
      </c>
      <c r="E380" s="66">
        <v>378</v>
      </c>
      <c r="F380" s="67"/>
      <c r="G380" s="65">
        <f t="shared" si="64"/>
        <v>-64</v>
      </c>
      <c r="H380" s="66">
        <f t="shared" si="65"/>
        <v>100</v>
      </c>
      <c r="I380" s="20">
        <f t="shared" si="66"/>
        <v>-0.5</v>
      </c>
      <c r="J380" s="21">
        <f t="shared" si="67"/>
        <v>0.26455026455026454</v>
      </c>
    </row>
    <row r="381" spans="1:10" x14ac:dyDescent="0.25">
      <c r="A381" s="158" t="s">
        <v>496</v>
      </c>
      <c r="B381" s="65">
        <v>34</v>
      </c>
      <c r="C381" s="66">
        <v>19</v>
      </c>
      <c r="D381" s="65">
        <v>151</v>
      </c>
      <c r="E381" s="66">
        <v>112</v>
      </c>
      <c r="F381" s="67"/>
      <c r="G381" s="65">
        <f t="shared" si="64"/>
        <v>15</v>
      </c>
      <c r="H381" s="66">
        <f t="shared" si="65"/>
        <v>39</v>
      </c>
      <c r="I381" s="20">
        <f t="shared" si="66"/>
        <v>0.78947368421052633</v>
      </c>
      <c r="J381" s="21">
        <f t="shared" si="67"/>
        <v>0.3482142857142857</v>
      </c>
    </row>
    <row r="382" spans="1:10" x14ac:dyDescent="0.25">
      <c r="A382" s="158" t="s">
        <v>293</v>
      </c>
      <c r="B382" s="65">
        <v>5</v>
      </c>
      <c r="C382" s="66">
        <v>4</v>
      </c>
      <c r="D382" s="65">
        <v>17</v>
      </c>
      <c r="E382" s="66">
        <v>23</v>
      </c>
      <c r="F382" s="67"/>
      <c r="G382" s="65">
        <f t="shared" si="64"/>
        <v>1</v>
      </c>
      <c r="H382" s="66">
        <f t="shared" si="65"/>
        <v>-6</v>
      </c>
      <c r="I382" s="20">
        <f t="shared" si="66"/>
        <v>0.25</v>
      </c>
      <c r="J382" s="21">
        <f t="shared" si="67"/>
        <v>-0.2608695652173913</v>
      </c>
    </row>
    <row r="383" spans="1:10" s="160" customFormat="1" ht="13" x14ac:dyDescent="0.3">
      <c r="A383" s="178" t="s">
        <v>690</v>
      </c>
      <c r="B383" s="71">
        <v>746</v>
      </c>
      <c r="C383" s="72">
        <v>1180</v>
      </c>
      <c r="D383" s="71">
        <v>3787</v>
      </c>
      <c r="E383" s="72">
        <v>4257</v>
      </c>
      <c r="F383" s="73"/>
      <c r="G383" s="71">
        <f t="shared" si="64"/>
        <v>-434</v>
      </c>
      <c r="H383" s="72">
        <f t="shared" si="65"/>
        <v>-470</v>
      </c>
      <c r="I383" s="37">
        <f t="shared" si="66"/>
        <v>-0.3677966101694915</v>
      </c>
      <c r="J383" s="38">
        <f t="shared" si="67"/>
        <v>-0.11040638947615691</v>
      </c>
    </row>
    <row r="384" spans="1:10" x14ac:dyDescent="0.25">
      <c r="A384" s="177"/>
      <c r="B384" s="143"/>
      <c r="C384" s="144"/>
      <c r="D384" s="143"/>
      <c r="E384" s="144"/>
      <c r="F384" s="145"/>
      <c r="G384" s="143"/>
      <c r="H384" s="144"/>
      <c r="I384" s="151"/>
      <c r="J384" s="152"/>
    </row>
    <row r="385" spans="1:10" s="139" customFormat="1" ht="13" x14ac:dyDescent="0.3">
      <c r="A385" s="159" t="s">
        <v>77</v>
      </c>
      <c r="B385" s="65"/>
      <c r="C385" s="66"/>
      <c r="D385" s="65"/>
      <c r="E385" s="66"/>
      <c r="F385" s="67"/>
      <c r="G385" s="65"/>
      <c r="H385" s="66"/>
      <c r="I385" s="20"/>
      <c r="J385" s="21"/>
    </row>
    <row r="386" spans="1:10" x14ac:dyDescent="0.25">
      <c r="A386" s="158" t="s">
        <v>582</v>
      </c>
      <c r="B386" s="65">
        <v>9</v>
      </c>
      <c r="C386" s="66">
        <v>31</v>
      </c>
      <c r="D386" s="65">
        <v>65</v>
      </c>
      <c r="E386" s="66">
        <v>102</v>
      </c>
      <c r="F386" s="67"/>
      <c r="G386" s="65">
        <f>B386-C386</f>
        <v>-22</v>
      </c>
      <c r="H386" s="66">
        <f>D386-E386</f>
        <v>-37</v>
      </c>
      <c r="I386" s="20">
        <f>IF(C386=0, "-", IF(G386/C386&lt;10, G386/C386, "&gt;999%"))</f>
        <v>-0.70967741935483875</v>
      </c>
      <c r="J386" s="21">
        <f>IF(E386=0, "-", IF(H386/E386&lt;10, H386/E386, "&gt;999%"))</f>
        <v>-0.36274509803921567</v>
      </c>
    </row>
    <row r="387" spans="1:10" x14ac:dyDescent="0.25">
      <c r="A387" s="158" t="s">
        <v>569</v>
      </c>
      <c r="B387" s="65">
        <v>0</v>
      </c>
      <c r="C387" s="66">
        <v>3</v>
      </c>
      <c r="D387" s="65">
        <v>4</v>
      </c>
      <c r="E387" s="66">
        <v>15</v>
      </c>
      <c r="F387" s="67"/>
      <c r="G387" s="65">
        <f>B387-C387</f>
        <v>-3</v>
      </c>
      <c r="H387" s="66">
        <f>D387-E387</f>
        <v>-11</v>
      </c>
      <c r="I387" s="20">
        <f>IF(C387=0, "-", IF(G387/C387&lt;10, G387/C387, "&gt;999%"))</f>
        <v>-1</v>
      </c>
      <c r="J387" s="21">
        <f>IF(E387=0, "-", IF(H387/E387&lt;10, H387/E387, "&gt;999%"))</f>
        <v>-0.73333333333333328</v>
      </c>
    </row>
    <row r="388" spans="1:10" s="160" customFormat="1" ht="13" x14ac:dyDescent="0.3">
      <c r="A388" s="178" t="s">
        <v>691</v>
      </c>
      <c r="B388" s="71">
        <v>9</v>
      </c>
      <c r="C388" s="72">
        <v>34</v>
      </c>
      <c r="D388" s="71">
        <v>69</v>
      </c>
      <c r="E388" s="72">
        <v>117</v>
      </c>
      <c r="F388" s="73"/>
      <c r="G388" s="71">
        <f>B388-C388</f>
        <v>-25</v>
      </c>
      <c r="H388" s="72">
        <f>D388-E388</f>
        <v>-48</v>
      </c>
      <c r="I388" s="37">
        <f>IF(C388=0, "-", IF(G388/C388&lt;10, G388/C388, "&gt;999%"))</f>
        <v>-0.73529411764705888</v>
      </c>
      <c r="J388" s="38">
        <f>IF(E388=0, "-", IF(H388/E388&lt;10, H388/E388, "&gt;999%"))</f>
        <v>-0.41025641025641024</v>
      </c>
    </row>
    <row r="389" spans="1:10" x14ac:dyDescent="0.25">
      <c r="A389" s="177"/>
      <c r="B389" s="143"/>
      <c r="C389" s="144"/>
      <c r="D389" s="143"/>
      <c r="E389" s="144"/>
      <c r="F389" s="145"/>
      <c r="G389" s="143"/>
      <c r="H389" s="144"/>
      <c r="I389" s="151"/>
      <c r="J389" s="152"/>
    </row>
    <row r="390" spans="1:10" s="139" customFormat="1" ht="13" x14ac:dyDescent="0.3">
      <c r="A390" s="159" t="s">
        <v>78</v>
      </c>
      <c r="B390" s="65"/>
      <c r="C390" s="66"/>
      <c r="D390" s="65"/>
      <c r="E390" s="66"/>
      <c r="F390" s="67"/>
      <c r="G390" s="65"/>
      <c r="H390" s="66"/>
      <c r="I390" s="20"/>
      <c r="J390" s="21"/>
    </row>
    <row r="391" spans="1:10" x14ac:dyDescent="0.25">
      <c r="A391" s="158" t="s">
        <v>306</v>
      </c>
      <c r="B391" s="65">
        <v>2</v>
      </c>
      <c r="C391" s="66">
        <v>0</v>
      </c>
      <c r="D391" s="65">
        <v>3</v>
      </c>
      <c r="E391" s="66">
        <v>0</v>
      </c>
      <c r="F391" s="67"/>
      <c r="G391" s="65">
        <f t="shared" ref="G391:G399" si="68">B391-C391</f>
        <v>2</v>
      </c>
      <c r="H391" s="66">
        <f t="shared" ref="H391:H399" si="69">D391-E391</f>
        <v>3</v>
      </c>
      <c r="I391" s="20" t="str">
        <f t="shared" ref="I391:I399" si="70">IF(C391=0, "-", IF(G391/C391&lt;10, G391/C391, "&gt;999%"))</f>
        <v>-</v>
      </c>
      <c r="J391" s="21" t="str">
        <f t="shared" ref="J391:J399" si="71">IF(E391=0, "-", IF(H391/E391&lt;10, H391/E391, "&gt;999%"))</f>
        <v>-</v>
      </c>
    </row>
    <row r="392" spans="1:10" x14ac:dyDescent="0.25">
      <c r="A392" s="158" t="s">
        <v>307</v>
      </c>
      <c r="B392" s="65">
        <v>2</v>
      </c>
      <c r="C392" s="66">
        <v>0</v>
      </c>
      <c r="D392" s="65">
        <v>3</v>
      </c>
      <c r="E392" s="66">
        <v>3</v>
      </c>
      <c r="F392" s="67"/>
      <c r="G392" s="65">
        <f t="shared" si="68"/>
        <v>2</v>
      </c>
      <c r="H392" s="66">
        <f t="shared" si="69"/>
        <v>0</v>
      </c>
      <c r="I392" s="20" t="str">
        <f t="shared" si="70"/>
        <v>-</v>
      </c>
      <c r="J392" s="21">
        <f t="shared" si="71"/>
        <v>0</v>
      </c>
    </row>
    <row r="393" spans="1:10" x14ac:dyDescent="0.25">
      <c r="A393" s="158" t="s">
        <v>556</v>
      </c>
      <c r="B393" s="65">
        <v>81</v>
      </c>
      <c r="C393" s="66">
        <v>55</v>
      </c>
      <c r="D393" s="65">
        <v>443</v>
      </c>
      <c r="E393" s="66">
        <v>231</v>
      </c>
      <c r="F393" s="67"/>
      <c r="G393" s="65">
        <f t="shared" si="68"/>
        <v>26</v>
      </c>
      <c r="H393" s="66">
        <f t="shared" si="69"/>
        <v>212</v>
      </c>
      <c r="I393" s="20">
        <f t="shared" si="70"/>
        <v>0.47272727272727272</v>
      </c>
      <c r="J393" s="21">
        <f t="shared" si="71"/>
        <v>0.91774891774891776</v>
      </c>
    </row>
    <row r="394" spans="1:10" x14ac:dyDescent="0.25">
      <c r="A394" s="158" t="s">
        <v>500</v>
      </c>
      <c r="B394" s="65">
        <v>0</v>
      </c>
      <c r="C394" s="66">
        <v>1</v>
      </c>
      <c r="D394" s="65">
        <v>0</v>
      </c>
      <c r="E394" s="66">
        <v>4</v>
      </c>
      <c r="F394" s="67"/>
      <c r="G394" s="65">
        <f t="shared" si="68"/>
        <v>-1</v>
      </c>
      <c r="H394" s="66">
        <f t="shared" si="69"/>
        <v>-4</v>
      </c>
      <c r="I394" s="20">
        <f t="shared" si="70"/>
        <v>-1</v>
      </c>
      <c r="J394" s="21">
        <f t="shared" si="71"/>
        <v>-1</v>
      </c>
    </row>
    <row r="395" spans="1:10" x14ac:dyDescent="0.25">
      <c r="A395" s="158" t="s">
        <v>308</v>
      </c>
      <c r="B395" s="65">
        <v>0</v>
      </c>
      <c r="C395" s="66">
        <v>3</v>
      </c>
      <c r="D395" s="65">
        <v>2</v>
      </c>
      <c r="E395" s="66">
        <v>23</v>
      </c>
      <c r="F395" s="67"/>
      <c r="G395" s="65">
        <f t="shared" si="68"/>
        <v>-3</v>
      </c>
      <c r="H395" s="66">
        <f t="shared" si="69"/>
        <v>-21</v>
      </c>
      <c r="I395" s="20">
        <f t="shared" si="70"/>
        <v>-1</v>
      </c>
      <c r="J395" s="21">
        <f t="shared" si="71"/>
        <v>-0.91304347826086951</v>
      </c>
    </row>
    <row r="396" spans="1:10" x14ac:dyDescent="0.25">
      <c r="A396" s="158" t="s">
        <v>309</v>
      </c>
      <c r="B396" s="65">
        <v>12</v>
      </c>
      <c r="C396" s="66">
        <v>11</v>
      </c>
      <c r="D396" s="65">
        <v>50</v>
      </c>
      <c r="E396" s="66">
        <v>75</v>
      </c>
      <c r="F396" s="67"/>
      <c r="G396" s="65">
        <f t="shared" si="68"/>
        <v>1</v>
      </c>
      <c r="H396" s="66">
        <f t="shared" si="69"/>
        <v>-25</v>
      </c>
      <c r="I396" s="20">
        <f t="shared" si="70"/>
        <v>9.0909090909090912E-2</v>
      </c>
      <c r="J396" s="21">
        <f t="shared" si="71"/>
        <v>-0.33333333333333331</v>
      </c>
    </row>
    <row r="397" spans="1:10" x14ac:dyDescent="0.25">
      <c r="A397" s="158" t="s">
        <v>310</v>
      </c>
      <c r="B397" s="65">
        <v>1</v>
      </c>
      <c r="C397" s="66">
        <v>0</v>
      </c>
      <c r="D397" s="65">
        <v>15</v>
      </c>
      <c r="E397" s="66">
        <v>0</v>
      </c>
      <c r="F397" s="67"/>
      <c r="G397" s="65">
        <f t="shared" si="68"/>
        <v>1</v>
      </c>
      <c r="H397" s="66">
        <f t="shared" si="69"/>
        <v>15</v>
      </c>
      <c r="I397" s="20" t="str">
        <f t="shared" si="70"/>
        <v>-</v>
      </c>
      <c r="J397" s="21" t="str">
        <f t="shared" si="71"/>
        <v>-</v>
      </c>
    </row>
    <row r="398" spans="1:10" x14ac:dyDescent="0.25">
      <c r="A398" s="158" t="s">
        <v>513</v>
      </c>
      <c r="B398" s="65">
        <v>47</v>
      </c>
      <c r="C398" s="66">
        <v>15</v>
      </c>
      <c r="D398" s="65">
        <v>138</v>
      </c>
      <c r="E398" s="66">
        <v>82</v>
      </c>
      <c r="F398" s="67"/>
      <c r="G398" s="65">
        <f t="shared" si="68"/>
        <v>32</v>
      </c>
      <c r="H398" s="66">
        <f t="shared" si="69"/>
        <v>56</v>
      </c>
      <c r="I398" s="20">
        <f t="shared" si="70"/>
        <v>2.1333333333333333</v>
      </c>
      <c r="J398" s="21">
        <f t="shared" si="71"/>
        <v>0.68292682926829273</v>
      </c>
    </row>
    <row r="399" spans="1:10" s="160" customFormat="1" ht="13" x14ac:dyDescent="0.3">
      <c r="A399" s="178" t="s">
        <v>692</v>
      </c>
      <c r="B399" s="71">
        <v>145</v>
      </c>
      <c r="C399" s="72">
        <v>85</v>
      </c>
      <c r="D399" s="71">
        <v>654</v>
      </c>
      <c r="E399" s="72">
        <v>418</v>
      </c>
      <c r="F399" s="73"/>
      <c r="G399" s="71">
        <f t="shared" si="68"/>
        <v>60</v>
      </c>
      <c r="H399" s="72">
        <f t="shared" si="69"/>
        <v>236</v>
      </c>
      <c r="I399" s="37">
        <f t="shared" si="70"/>
        <v>0.70588235294117652</v>
      </c>
      <c r="J399" s="38">
        <f t="shared" si="71"/>
        <v>0.56459330143540665</v>
      </c>
    </row>
    <row r="400" spans="1:10" x14ac:dyDescent="0.25">
      <c r="A400" s="177"/>
      <c r="B400" s="143"/>
      <c r="C400" s="144"/>
      <c r="D400" s="143"/>
      <c r="E400" s="144"/>
      <c r="F400" s="145"/>
      <c r="G400" s="143"/>
      <c r="H400" s="144"/>
      <c r="I400" s="151"/>
      <c r="J400" s="152"/>
    </row>
    <row r="401" spans="1:10" s="139" customFormat="1" ht="13" x14ac:dyDescent="0.3">
      <c r="A401" s="159" t="s">
        <v>79</v>
      </c>
      <c r="B401" s="65"/>
      <c r="C401" s="66"/>
      <c r="D401" s="65"/>
      <c r="E401" s="66"/>
      <c r="F401" s="67"/>
      <c r="G401" s="65"/>
      <c r="H401" s="66"/>
      <c r="I401" s="20"/>
      <c r="J401" s="21"/>
    </row>
    <row r="402" spans="1:10" x14ac:dyDescent="0.25">
      <c r="A402" s="158" t="s">
        <v>408</v>
      </c>
      <c r="B402" s="65">
        <v>218</v>
      </c>
      <c r="C402" s="66">
        <v>648</v>
      </c>
      <c r="D402" s="65">
        <v>1357</v>
      </c>
      <c r="E402" s="66">
        <v>1879</v>
      </c>
      <c r="F402" s="67"/>
      <c r="G402" s="65">
        <f>B402-C402</f>
        <v>-430</v>
      </c>
      <c r="H402" s="66">
        <f>D402-E402</f>
        <v>-522</v>
      </c>
      <c r="I402" s="20">
        <f>IF(C402=0, "-", IF(G402/C402&lt;10, G402/C402, "&gt;999%"))</f>
        <v>-0.6635802469135802</v>
      </c>
      <c r="J402" s="21">
        <f>IF(E402=0, "-", IF(H402/E402&lt;10, H402/E402, "&gt;999%"))</f>
        <v>-0.27780734433209153</v>
      </c>
    </row>
    <row r="403" spans="1:10" x14ac:dyDescent="0.25">
      <c r="A403" s="158" t="s">
        <v>209</v>
      </c>
      <c r="B403" s="65">
        <v>432</v>
      </c>
      <c r="C403" s="66">
        <v>322</v>
      </c>
      <c r="D403" s="65">
        <v>2803</v>
      </c>
      <c r="E403" s="66">
        <v>2784</v>
      </c>
      <c r="F403" s="67"/>
      <c r="G403" s="65">
        <f>B403-C403</f>
        <v>110</v>
      </c>
      <c r="H403" s="66">
        <f>D403-E403</f>
        <v>19</v>
      </c>
      <c r="I403" s="20">
        <f>IF(C403=0, "-", IF(G403/C403&lt;10, G403/C403, "&gt;999%"))</f>
        <v>0.34161490683229812</v>
      </c>
      <c r="J403" s="21">
        <f>IF(E403=0, "-", IF(H403/E403&lt;10, H403/E403, "&gt;999%"))</f>
        <v>6.8247126436781613E-3</v>
      </c>
    </row>
    <row r="404" spans="1:10" x14ac:dyDescent="0.25">
      <c r="A404" s="158" t="s">
        <v>368</v>
      </c>
      <c r="B404" s="65">
        <v>1068</v>
      </c>
      <c r="C404" s="66">
        <v>325</v>
      </c>
      <c r="D404" s="65">
        <v>3880</v>
      </c>
      <c r="E404" s="66">
        <v>3008</v>
      </c>
      <c r="F404" s="67"/>
      <c r="G404" s="65">
        <f>B404-C404</f>
        <v>743</v>
      </c>
      <c r="H404" s="66">
        <f>D404-E404</f>
        <v>872</v>
      </c>
      <c r="I404" s="20">
        <f>IF(C404=0, "-", IF(G404/C404&lt;10, G404/C404, "&gt;999%"))</f>
        <v>2.2861538461538462</v>
      </c>
      <c r="J404" s="21">
        <f>IF(E404=0, "-", IF(H404/E404&lt;10, H404/E404, "&gt;999%"))</f>
        <v>0.28989361702127658</v>
      </c>
    </row>
    <row r="405" spans="1:10" s="160" customFormat="1" ht="13" x14ac:dyDescent="0.3">
      <c r="A405" s="178" t="s">
        <v>693</v>
      </c>
      <c r="B405" s="71">
        <v>1718</v>
      </c>
      <c r="C405" s="72">
        <v>1295</v>
      </c>
      <c r="D405" s="71">
        <v>8040</v>
      </c>
      <c r="E405" s="72">
        <v>7671</v>
      </c>
      <c r="F405" s="73"/>
      <c r="G405" s="71">
        <f>B405-C405</f>
        <v>423</v>
      </c>
      <c r="H405" s="72">
        <f>D405-E405</f>
        <v>369</v>
      </c>
      <c r="I405" s="37">
        <f>IF(C405=0, "-", IF(G405/C405&lt;10, G405/C405, "&gt;999%"))</f>
        <v>0.32664092664092664</v>
      </c>
      <c r="J405" s="38">
        <f>IF(E405=0, "-", IF(H405/E405&lt;10, H405/E405, "&gt;999%"))</f>
        <v>4.8103245991396169E-2</v>
      </c>
    </row>
    <row r="406" spans="1:10" x14ac:dyDescent="0.25">
      <c r="A406" s="177"/>
      <c r="B406" s="143"/>
      <c r="C406" s="144"/>
      <c r="D406" s="143"/>
      <c r="E406" s="144"/>
      <c r="F406" s="145"/>
      <c r="G406" s="143"/>
      <c r="H406" s="144"/>
      <c r="I406" s="151"/>
      <c r="J406" s="152"/>
    </row>
    <row r="407" spans="1:10" s="139" customFormat="1" ht="13" x14ac:dyDescent="0.3">
      <c r="A407" s="159" t="s">
        <v>80</v>
      </c>
      <c r="B407" s="65"/>
      <c r="C407" s="66"/>
      <c r="D407" s="65"/>
      <c r="E407" s="66"/>
      <c r="F407" s="67"/>
      <c r="G407" s="65"/>
      <c r="H407" s="66"/>
      <c r="I407" s="20"/>
      <c r="J407" s="21"/>
    </row>
    <row r="408" spans="1:10" x14ac:dyDescent="0.25">
      <c r="A408" s="158" t="s">
        <v>316</v>
      </c>
      <c r="B408" s="65">
        <v>11</v>
      </c>
      <c r="C408" s="66">
        <v>8</v>
      </c>
      <c r="D408" s="65">
        <v>44</v>
      </c>
      <c r="E408" s="66">
        <v>48</v>
      </c>
      <c r="F408" s="67"/>
      <c r="G408" s="65">
        <f>B408-C408</f>
        <v>3</v>
      </c>
      <c r="H408" s="66">
        <f>D408-E408</f>
        <v>-4</v>
      </c>
      <c r="I408" s="20">
        <f>IF(C408=0, "-", IF(G408/C408&lt;10, G408/C408, "&gt;999%"))</f>
        <v>0.375</v>
      </c>
      <c r="J408" s="21">
        <f>IF(E408=0, "-", IF(H408/E408&lt;10, H408/E408, "&gt;999%"))</f>
        <v>-8.3333333333333329E-2</v>
      </c>
    </row>
    <row r="409" spans="1:10" x14ac:dyDescent="0.25">
      <c r="A409" s="158" t="s">
        <v>237</v>
      </c>
      <c r="B409" s="65">
        <v>23</v>
      </c>
      <c r="C409" s="66">
        <v>9</v>
      </c>
      <c r="D409" s="65">
        <v>30</v>
      </c>
      <c r="E409" s="66">
        <v>41</v>
      </c>
      <c r="F409" s="67"/>
      <c r="G409" s="65">
        <f>B409-C409</f>
        <v>14</v>
      </c>
      <c r="H409" s="66">
        <f>D409-E409</f>
        <v>-11</v>
      </c>
      <c r="I409" s="20">
        <f>IF(C409=0, "-", IF(G409/C409&lt;10, G409/C409, "&gt;999%"))</f>
        <v>1.5555555555555556</v>
      </c>
      <c r="J409" s="21">
        <f>IF(E409=0, "-", IF(H409/E409&lt;10, H409/E409, "&gt;999%"))</f>
        <v>-0.26829268292682928</v>
      </c>
    </row>
    <row r="410" spans="1:10" x14ac:dyDescent="0.25">
      <c r="A410" s="158" t="s">
        <v>393</v>
      </c>
      <c r="B410" s="65">
        <v>65</v>
      </c>
      <c r="C410" s="66">
        <v>31</v>
      </c>
      <c r="D410" s="65">
        <v>340</v>
      </c>
      <c r="E410" s="66">
        <v>169</v>
      </c>
      <c r="F410" s="67"/>
      <c r="G410" s="65">
        <f>B410-C410</f>
        <v>34</v>
      </c>
      <c r="H410" s="66">
        <f>D410-E410</f>
        <v>171</v>
      </c>
      <c r="I410" s="20">
        <f>IF(C410=0, "-", IF(G410/C410&lt;10, G410/C410, "&gt;999%"))</f>
        <v>1.096774193548387</v>
      </c>
      <c r="J410" s="21">
        <f>IF(E410=0, "-", IF(H410/E410&lt;10, H410/E410, "&gt;999%"))</f>
        <v>1.0118343195266273</v>
      </c>
    </row>
    <row r="411" spans="1:10" x14ac:dyDescent="0.25">
      <c r="A411" s="158" t="s">
        <v>216</v>
      </c>
      <c r="B411" s="65">
        <v>98</v>
      </c>
      <c r="C411" s="66">
        <v>82</v>
      </c>
      <c r="D411" s="65">
        <v>304</v>
      </c>
      <c r="E411" s="66">
        <v>283</v>
      </c>
      <c r="F411" s="67"/>
      <c r="G411" s="65">
        <f>B411-C411</f>
        <v>16</v>
      </c>
      <c r="H411" s="66">
        <f>D411-E411</f>
        <v>21</v>
      </c>
      <c r="I411" s="20">
        <f>IF(C411=0, "-", IF(G411/C411&lt;10, G411/C411, "&gt;999%"))</f>
        <v>0.1951219512195122</v>
      </c>
      <c r="J411" s="21">
        <f>IF(E411=0, "-", IF(H411/E411&lt;10, H411/E411, "&gt;999%"))</f>
        <v>7.4204946996466431E-2</v>
      </c>
    </row>
    <row r="412" spans="1:10" s="160" customFormat="1" ht="13" x14ac:dyDescent="0.3">
      <c r="A412" s="178" t="s">
        <v>694</v>
      </c>
      <c r="B412" s="71">
        <v>197</v>
      </c>
      <c r="C412" s="72">
        <v>130</v>
      </c>
      <c r="D412" s="71">
        <v>718</v>
      </c>
      <c r="E412" s="72">
        <v>541</v>
      </c>
      <c r="F412" s="73"/>
      <c r="G412" s="71">
        <f>B412-C412</f>
        <v>67</v>
      </c>
      <c r="H412" s="72">
        <f>D412-E412</f>
        <v>177</v>
      </c>
      <c r="I412" s="37">
        <f>IF(C412=0, "-", IF(G412/C412&lt;10, G412/C412, "&gt;999%"))</f>
        <v>0.51538461538461533</v>
      </c>
      <c r="J412" s="38">
        <f>IF(E412=0, "-", IF(H412/E412&lt;10, H412/E412, "&gt;999%"))</f>
        <v>0.32717190388170053</v>
      </c>
    </row>
    <row r="413" spans="1:10" x14ac:dyDescent="0.25">
      <c r="A413" s="177"/>
      <c r="B413" s="143"/>
      <c r="C413" s="144"/>
      <c r="D413" s="143"/>
      <c r="E413" s="144"/>
      <c r="F413" s="145"/>
      <c r="G413" s="143"/>
      <c r="H413" s="144"/>
      <c r="I413" s="151"/>
      <c r="J413" s="152"/>
    </row>
    <row r="414" spans="1:10" s="139" customFormat="1" ht="13" x14ac:dyDescent="0.3">
      <c r="A414" s="159" t="s">
        <v>81</v>
      </c>
      <c r="B414" s="65"/>
      <c r="C414" s="66"/>
      <c r="D414" s="65"/>
      <c r="E414" s="66"/>
      <c r="F414" s="67"/>
      <c r="G414" s="65"/>
      <c r="H414" s="66"/>
      <c r="I414" s="20"/>
      <c r="J414" s="21"/>
    </row>
    <row r="415" spans="1:10" x14ac:dyDescent="0.25">
      <c r="A415" s="158" t="s">
        <v>369</v>
      </c>
      <c r="B415" s="65">
        <v>134</v>
      </c>
      <c r="C415" s="66">
        <v>216</v>
      </c>
      <c r="D415" s="65">
        <v>1258</v>
      </c>
      <c r="E415" s="66">
        <v>1645</v>
      </c>
      <c r="F415" s="67"/>
      <c r="G415" s="65">
        <f t="shared" ref="G415:G424" si="72">B415-C415</f>
        <v>-82</v>
      </c>
      <c r="H415" s="66">
        <f t="shared" ref="H415:H424" si="73">D415-E415</f>
        <v>-387</v>
      </c>
      <c r="I415" s="20">
        <f t="shared" ref="I415:I424" si="74">IF(C415=0, "-", IF(G415/C415&lt;10, G415/C415, "&gt;999%"))</f>
        <v>-0.37962962962962965</v>
      </c>
      <c r="J415" s="21">
        <f t="shared" ref="J415:J424" si="75">IF(E415=0, "-", IF(H415/E415&lt;10, H415/E415, "&gt;999%"))</f>
        <v>-0.23525835866261399</v>
      </c>
    </row>
    <row r="416" spans="1:10" x14ac:dyDescent="0.25">
      <c r="A416" s="158" t="s">
        <v>370</v>
      </c>
      <c r="B416" s="65">
        <v>173</v>
      </c>
      <c r="C416" s="66">
        <v>88</v>
      </c>
      <c r="D416" s="65">
        <v>1211</v>
      </c>
      <c r="E416" s="66">
        <v>999</v>
      </c>
      <c r="F416" s="67"/>
      <c r="G416" s="65">
        <f t="shared" si="72"/>
        <v>85</v>
      </c>
      <c r="H416" s="66">
        <f t="shared" si="73"/>
        <v>212</v>
      </c>
      <c r="I416" s="20">
        <f t="shared" si="74"/>
        <v>0.96590909090909094</v>
      </c>
      <c r="J416" s="21">
        <f t="shared" si="75"/>
        <v>0.2122122122122122</v>
      </c>
    </row>
    <row r="417" spans="1:10" x14ac:dyDescent="0.25">
      <c r="A417" s="158" t="s">
        <v>514</v>
      </c>
      <c r="B417" s="65">
        <v>0</v>
      </c>
      <c r="C417" s="66">
        <v>43</v>
      </c>
      <c r="D417" s="65">
        <v>4</v>
      </c>
      <c r="E417" s="66">
        <v>181</v>
      </c>
      <c r="F417" s="67"/>
      <c r="G417" s="65">
        <f t="shared" si="72"/>
        <v>-43</v>
      </c>
      <c r="H417" s="66">
        <f t="shared" si="73"/>
        <v>-177</v>
      </c>
      <c r="I417" s="20">
        <f t="shared" si="74"/>
        <v>-1</v>
      </c>
      <c r="J417" s="21">
        <f t="shared" si="75"/>
        <v>-0.97790055248618779</v>
      </c>
    </row>
    <row r="418" spans="1:10" x14ac:dyDescent="0.25">
      <c r="A418" s="158" t="s">
        <v>204</v>
      </c>
      <c r="B418" s="65">
        <v>0</v>
      </c>
      <c r="C418" s="66">
        <v>10</v>
      </c>
      <c r="D418" s="65">
        <v>1</v>
      </c>
      <c r="E418" s="66">
        <v>228</v>
      </c>
      <c r="F418" s="67"/>
      <c r="G418" s="65">
        <f t="shared" si="72"/>
        <v>-10</v>
      </c>
      <c r="H418" s="66">
        <f t="shared" si="73"/>
        <v>-227</v>
      </c>
      <c r="I418" s="20">
        <f t="shared" si="74"/>
        <v>-1</v>
      </c>
      <c r="J418" s="21">
        <f t="shared" si="75"/>
        <v>-0.99561403508771928</v>
      </c>
    </row>
    <row r="419" spans="1:10" x14ac:dyDescent="0.25">
      <c r="A419" s="158" t="s">
        <v>409</v>
      </c>
      <c r="B419" s="65">
        <v>520</v>
      </c>
      <c r="C419" s="66">
        <v>574</v>
      </c>
      <c r="D419" s="65">
        <v>3217</v>
      </c>
      <c r="E419" s="66">
        <v>2734</v>
      </c>
      <c r="F419" s="67"/>
      <c r="G419" s="65">
        <f t="shared" si="72"/>
        <v>-54</v>
      </c>
      <c r="H419" s="66">
        <f t="shared" si="73"/>
        <v>483</v>
      </c>
      <c r="I419" s="20">
        <f t="shared" si="74"/>
        <v>-9.4076655052264813E-2</v>
      </c>
      <c r="J419" s="21">
        <f t="shared" si="75"/>
        <v>0.17666422823701536</v>
      </c>
    </row>
    <row r="420" spans="1:10" x14ac:dyDescent="0.25">
      <c r="A420" s="158" t="s">
        <v>451</v>
      </c>
      <c r="B420" s="65">
        <v>7</v>
      </c>
      <c r="C420" s="66">
        <v>19</v>
      </c>
      <c r="D420" s="65">
        <v>70</v>
      </c>
      <c r="E420" s="66">
        <v>59</v>
      </c>
      <c r="F420" s="67"/>
      <c r="G420" s="65">
        <f t="shared" si="72"/>
        <v>-12</v>
      </c>
      <c r="H420" s="66">
        <f t="shared" si="73"/>
        <v>11</v>
      </c>
      <c r="I420" s="20">
        <f t="shared" si="74"/>
        <v>-0.63157894736842102</v>
      </c>
      <c r="J420" s="21">
        <f t="shared" si="75"/>
        <v>0.1864406779661017</v>
      </c>
    </row>
    <row r="421" spans="1:10" x14ac:dyDescent="0.25">
      <c r="A421" s="158" t="s">
        <v>452</v>
      </c>
      <c r="B421" s="65">
        <v>126</v>
      </c>
      <c r="C421" s="66">
        <v>267</v>
      </c>
      <c r="D421" s="65">
        <v>819</v>
      </c>
      <c r="E421" s="66">
        <v>1348</v>
      </c>
      <c r="F421" s="67"/>
      <c r="G421" s="65">
        <f t="shared" si="72"/>
        <v>-141</v>
      </c>
      <c r="H421" s="66">
        <f t="shared" si="73"/>
        <v>-529</v>
      </c>
      <c r="I421" s="20">
        <f t="shared" si="74"/>
        <v>-0.5280898876404494</v>
      </c>
      <c r="J421" s="21">
        <f t="shared" si="75"/>
        <v>-0.39243323442136496</v>
      </c>
    </row>
    <row r="422" spans="1:10" x14ac:dyDescent="0.25">
      <c r="A422" s="158" t="s">
        <v>524</v>
      </c>
      <c r="B422" s="65">
        <v>101</v>
      </c>
      <c r="C422" s="66">
        <v>116</v>
      </c>
      <c r="D422" s="65">
        <v>428</v>
      </c>
      <c r="E422" s="66">
        <v>545</v>
      </c>
      <c r="F422" s="67"/>
      <c r="G422" s="65">
        <f t="shared" si="72"/>
        <v>-15</v>
      </c>
      <c r="H422" s="66">
        <f t="shared" si="73"/>
        <v>-117</v>
      </c>
      <c r="I422" s="20">
        <f t="shared" si="74"/>
        <v>-0.12931034482758622</v>
      </c>
      <c r="J422" s="21">
        <f t="shared" si="75"/>
        <v>-0.21467889908256882</v>
      </c>
    </row>
    <row r="423" spans="1:10" x14ac:dyDescent="0.25">
      <c r="A423" s="158" t="s">
        <v>533</v>
      </c>
      <c r="B423" s="65">
        <v>721</v>
      </c>
      <c r="C423" s="66">
        <v>526</v>
      </c>
      <c r="D423" s="65">
        <v>2323</v>
      </c>
      <c r="E423" s="66">
        <v>4493</v>
      </c>
      <c r="F423" s="67"/>
      <c r="G423" s="65">
        <f t="shared" si="72"/>
        <v>195</v>
      </c>
      <c r="H423" s="66">
        <f t="shared" si="73"/>
        <v>-2170</v>
      </c>
      <c r="I423" s="20">
        <f t="shared" si="74"/>
        <v>0.37072243346007605</v>
      </c>
      <c r="J423" s="21">
        <f t="shared" si="75"/>
        <v>-0.48297351435566438</v>
      </c>
    </row>
    <row r="424" spans="1:10" s="160" customFormat="1" ht="13" x14ac:dyDescent="0.3">
      <c r="A424" s="178" t="s">
        <v>695</v>
      </c>
      <c r="B424" s="71">
        <v>1782</v>
      </c>
      <c r="C424" s="72">
        <v>1859</v>
      </c>
      <c r="D424" s="71">
        <v>9331</v>
      </c>
      <c r="E424" s="72">
        <v>12232</v>
      </c>
      <c r="F424" s="73"/>
      <c r="G424" s="71">
        <f t="shared" si="72"/>
        <v>-77</v>
      </c>
      <c r="H424" s="72">
        <f t="shared" si="73"/>
        <v>-2901</v>
      </c>
      <c r="I424" s="37">
        <f t="shared" si="74"/>
        <v>-4.142011834319527E-2</v>
      </c>
      <c r="J424" s="38">
        <f t="shared" si="75"/>
        <v>-0.23716481360366251</v>
      </c>
    </row>
    <row r="425" spans="1:10" x14ac:dyDescent="0.25">
      <c r="A425" s="177"/>
      <c r="B425" s="143"/>
      <c r="C425" s="144"/>
      <c r="D425" s="143"/>
      <c r="E425" s="144"/>
      <c r="F425" s="145"/>
      <c r="G425" s="143"/>
      <c r="H425" s="144"/>
      <c r="I425" s="151"/>
      <c r="J425" s="152"/>
    </row>
    <row r="426" spans="1:10" s="139" customFormat="1" ht="13" x14ac:dyDescent="0.3">
      <c r="A426" s="159" t="s">
        <v>82</v>
      </c>
      <c r="B426" s="65"/>
      <c r="C426" s="66"/>
      <c r="D426" s="65"/>
      <c r="E426" s="66"/>
      <c r="F426" s="67"/>
      <c r="G426" s="65"/>
      <c r="H426" s="66"/>
      <c r="I426" s="20"/>
      <c r="J426" s="21"/>
    </row>
    <row r="427" spans="1:10" x14ac:dyDescent="0.25">
      <c r="A427" s="158" t="s">
        <v>317</v>
      </c>
      <c r="B427" s="65">
        <v>0</v>
      </c>
      <c r="C427" s="66">
        <v>0</v>
      </c>
      <c r="D427" s="65">
        <v>0</v>
      </c>
      <c r="E427" s="66">
        <v>2</v>
      </c>
      <c r="F427" s="67"/>
      <c r="G427" s="65">
        <f t="shared" ref="G427:G438" si="76">B427-C427</f>
        <v>0</v>
      </c>
      <c r="H427" s="66">
        <f t="shared" ref="H427:H438" si="77">D427-E427</f>
        <v>-2</v>
      </c>
      <c r="I427" s="20" t="str">
        <f t="shared" ref="I427:I438" si="78">IF(C427=0, "-", IF(G427/C427&lt;10, G427/C427, "&gt;999%"))</f>
        <v>-</v>
      </c>
      <c r="J427" s="21">
        <f t="shared" ref="J427:J438" si="79">IF(E427=0, "-", IF(H427/E427&lt;10, H427/E427, "&gt;999%"))</f>
        <v>-1</v>
      </c>
    </row>
    <row r="428" spans="1:10" x14ac:dyDescent="0.25">
      <c r="A428" s="158" t="s">
        <v>346</v>
      </c>
      <c r="B428" s="65">
        <v>0</v>
      </c>
      <c r="C428" s="66">
        <v>0</v>
      </c>
      <c r="D428" s="65">
        <v>0</v>
      </c>
      <c r="E428" s="66">
        <v>3</v>
      </c>
      <c r="F428" s="67"/>
      <c r="G428" s="65">
        <f t="shared" si="76"/>
        <v>0</v>
      </c>
      <c r="H428" s="66">
        <f t="shared" si="77"/>
        <v>-3</v>
      </c>
      <c r="I428" s="20" t="str">
        <f t="shared" si="78"/>
        <v>-</v>
      </c>
      <c r="J428" s="21">
        <f t="shared" si="79"/>
        <v>-1</v>
      </c>
    </row>
    <row r="429" spans="1:10" x14ac:dyDescent="0.25">
      <c r="A429" s="158" t="s">
        <v>352</v>
      </c>
      <c r="B429" s="65">
        <v>36</v>
      </c>
      <c r="C429" s="66">
        <v>41</v>
      </c>
      <c r="D429" s="65">
        <v>190</v>
      </c>
      <c r="E429" s="66">
        <v>245</v>
      </c>
      <c r="F429" s="67"/>
      <c r="G429" s="65">
        <f t="shared" si="76"/>
        <v>-5</v>
      </c>
      <c r="H429" s="66">
        <f t="shared" si="77"/>
        <v>-55</v>
      </c>
      <c r="I429" s="20">
        <f t="shared" si="78"/>
        <v>-0.12195121951219512</v>
      </c>
      <c r="J429" s="21">
        <f t="shared" si="79"/>
        <v>-0.22448979591836735</v>
      </c>
    </row>
    <row r="430" spans="1:10" x14ac:dyDescent="0.25">
      <c r="A430" s="158" t="s">
        <v>238</v>
      </c>
      <c r="B430" s="65">
        <v>8</v>
      </c>
      <c r="C430" s="66">
        <v>5</v>
      </c>
      <c r="D430" s="65">
        <v>55</v>
      </c>
      <c r="E430" s="66">
        <v>58</v>
      </c>
      <c r="F430" s="67"/>
      <c r="G430" s="65">
        <f t="shared" si="76"/>
        <v>3</v>
      </c>
      <c r="H430" s="66">
        <f t="shared" si="77"/>
        <v>-3</v>
      </c>
      <c r="I430" s="20">
        <f t="shared" si="78"/>
        <v>0.6</v>
      </c>
      <c r="J430" s="21">
        <f t="shared" si="79"/>
        <v>-5.1724137931034482E-2</v>
      </c>
    </row>
    <row r="431" spans="1:10" x14ac:dyDescent="0.25">
      <c r="A431" s="158" t="s">
        <v>525</v>
      </c>
      <c r="B431" s="65">
        <v>13</v>
      </c>
      <c r="C431" s="66">
        <v>63</v>
      </c>
      <c r="D431" s="65">
        <v>59</v>
      </c>
      <c r="E431" s="66">
        <v>339</v>
      </c>
      <c r="F431" s="67"/>
      <c r="G431" s="65">
        <f t="shared" si="76"/>
        <v>-50</v>
      </c>
      <c r="H431" s="66">
        <f t="shared" si="77"/>
        <v>-280</v>
      </c>
      <c r="I431" s="20">
        <f t="shared" si="78"/>
        <v>-0.79365079365079361</v>
      </c>
      <c r="J431" s="21">
        <f t="shared" si="79"/>
        <v>-0.82595870206489674</v>
      </c>
    </row>
    <row r="432" spans="1:10" x14ac:dyDescent="0.25">
      <c r="A432" s="158" t="s">
        <v>534</v>
      </c>
      <c r="B432" s="65">
        <v>152</v>
      </c>
      <c r="C432" s="66">
        <v>224</v>
      </c>
      <c r="D432" s="65">
        <v>985</v>
      </c>
      <c r="E432" s="66">
        <v>1708</v>
      </c>
      <c r="F432" s="67"/>
      <c r="G432" s="65">
        <f t="shared" si="76"/>
        <v>-72</v>
      </c>
      <c r="H432" s="66">
        <f t="shared" si="77"/>
        <v>-723</v>
      </c>
      <c r="I432" s="20">
        <f t="shared" si="78"/>
        <v>-0.32142857142857145</v>
      </c>
      <c r="J432" s="21">
        <f t="shared" si="79"/>
        <v>-0.42330210772833726</v>
      </c>
    </row>
    <row r="433" spans="1:10" x14ac:dyDescent="0.25">
      <c r="A433" s="158" t="s">
        <v>453</v>
      </c>
      <c r="B433" s="65">
        <v>36</v>
      </c>
      <c r="C433" s="66">
        <v>0</v>
      </c>
      <c r="D433" s="65">
        <v>268</v>
      </c>
      <c r="E433" s="66">
        <v>0</v>
      </c>
      <c r="F433" s="67"/>
      <c r="G433" s="65">
        <f t="shared" si="76"/>
        <v>36</v>
      </c>
      <c r="H433" s="66">
        <f t="shared" si="77"/>
        <v>268</v>
      </c>
      <c r="I433" s="20" t="str">
        <f t="shared" si="78"/>
        <v>-</v>
      </c>
      <c r="J433" s="21" t="str">
        <f t="shared" si="79"/>
        <v>-</v>
      </c>
    </row>
    <row r="434" spans="1:10" x14ac:dyDescent="0.25">
      <c r="A434" s="158" t="s">
        <v>486</v>
      </c>
      <c r="B434" s="65">
        <v>262</v>
      </c>
      <c r="C434" s="66">
        <v>96</v>
      </c>
      <c r="D434" s="65">
        <v>875</v>
      </c>
      <c r="E434" s="66">
        <v>730</v>
      </c>
      <c r="F434" s="67"/>
      <c r="G434" s="65">
        <f t="shared" si="76"/>
        <v>166</v>
      </c>
      <c r="H434" s="66">
        <f t="shared" si="77"/>
        <v>145</v>
      </c>
      <c r="I434" s="20">
        <f t="shared" si="78"/>
        <v>1.7291666666666667</v>
      </c>
      <c r="J434" s="21">
        <f t="shared" si="79"/>
        <v>0.19863013698630136</v>
      </c>
    </row>
    <row r="435" spans="1:10" x14ac:dyDescent="0.25">
      <c r="A435" s="158" t="s">
        <v>371</v>
      </c>
      <c r="B435" s="65">
        <v>166</v>
      </c>
      <c r="C435" s="66">
        <v>0</v>
      </c>
      <c r="D435" s="65">
        <v>856</v>
      </c>
      <c r="E435" s="66">
        <v>2</v>
      </c>
      <c r="F435" s="67"/>
      <c r="G435" s="65">
        <f t="shared" si="76"/>
        <v>166</v>
      </c>
      <c r="H435" s="66">
        <f t="shared" si="77"/>
        <v>854</v>
      </c>
      <c r="I435" s="20" t="str">
        <f t="shared" si="78"/>
        <v>-</v>
      </c>
      <c r="J435" s="21" t="str">
        <f t="shared" si="79"/>
        <v>&gt;999%</v>
      </c>
    </row>
    <row r="436" spans="1:10" x14ac:dyDescent="0.25">
      <c r="A436" s="158" t="s">
        <v>410</v>
      </c>
      <c r="B436" s="65">
        <v>254</v>
      </c>
      <c r="C436" s="66">
        <v>117</v>
      </c>
      <c r="D436" s="65">
        <v>1553</v>
      </c>
      <c r="E436" s="66">
        <v>1119</v>
      </c>
      <c r="F436" s="67"/>
      <c r="G436" s="65">
        <f t="shared" si="76"/>
        <v>137</v>
      </c>
      <c r="H436" s="66">
        <f t="shared" si="77"/>
        <v>434</v>
      </c>
      <c r="I436" s="20">
        <f t="shared" si="78"/>
        <v>1.170940170940171</v>
      </c>
      <c r="J436" s="21">
        <f t="shared" si="79"/>
        <v>0.38784629133154602</v>
      </c>
    </row>
    <row r="437" spans="1:10" x14ac:dyDescent="0.25">
      <c r="A437" s="158" t="s">
        <v>318</v>
      </c>
      <c r="B437" s="65">
        <v>14</v>
      </c>
      <c r="C437" s="66">
        <v>0</v>
      </c>
      <c r="D437" s="65">
        <v>68</v>
      </c>
      <c r="E437" s="66">
        <v>0</v>
      </c>
      <c r="F437" s="67"/>
      <c r="G437" s="65">
        <f t="shared" si="76"/>
        <v>14</v>
      </c>
      <c r="H437" s="66">
        <f t="shared" si="77"/>
        <v>68</v>
      </c>
      <c r="I437" s="20" t="str">
        <f t="shared" si="78"/>
        <v>-</v>
      </c>
      <c r="J437" s="21" t="str">
        <f t="shared" si="79"/>
        <v>-</v>
      </c>
    </row>
    <row r="438" spans="1:10" s="160" customFormat="1" ht="13" x14ac:dyDescent="0.3">
      <c r="A438" s="178" t="s">
        <v>696</v>
      </c>
      <c r="B438" s="71">
        <v>941</v>
      </c>
      <c r="C438" s="72">
        <v>546</v>
      </c>
      <c r="D438" s="71">
        <v>4909</v>
      </c>
      <c r="E438" s="72">
        <v>4206</v>
      </c>
      <c r="F438" s="73"/>
      <c r="G438" s="71">
        <f t="shared" si="76"/>
        <v>395</v>
      </c>
      <c r="H438" s="72">
        <f t="shared" si="77"/>
        <v>703</v>
      </c>
      <c r="I438" s="37">
        <f t="shared" si="78"/>
        <v>0.72344322344322343</v>
      </c>
      <c r="J438" s="38">
        <f t="shared" si="79"/>
        <v>0.16714217784117927</v>
      </c>
    </row>
    <row r="439" spans="1:10" x14ac:dyDescent="0.25">
      <c r="A439" s="177"/>
      <c r="B439" s="143"/>
      <c r="C439" s="144"/>
      <c r="D439" s="143"/>
      <c r="E439" s="144"/>
      <c r="F439" s="145"/>
      <c r="G439" s="143"/>
      <c r="H439" s="144"/>
      <c r="I439" s="151"/>
      <c r="J439" s="152"/>
    </row>
    <row r="440" spans="1:10" s="139" customFormat="1" ht="13" x14ac:dyDescent="0.3">
      <c r="A440" s="159" t="s">
        <v>83</v>
      </c>
      <c r="B440" s="65"/>
      <c r="C440" s="66"/>
      <c r="D440" s="65"/>
      <c r="E440" s="66"/>
      <c r="F440" s="67"/>
      <c r="G440" s="65"/>
      <c r="H440" s="66"/>
      <c r="I440" s="20"/>
      <c r="J440" s="21"/>
    </row>
    <row r="441" spans="1:10" x14ac:dyDescent="0.25">
      <c r="A441" s="158" t="s">
        <v>372</v>
      </c>
      <c r="B441" s="65">
        <v>7</v>
      </c>
      <c r="C441" s="66">
        <v>8</v>
      </c>
      <c r="D441" s="65">
        <v>36</v>
      </c>
      <c r="E441" s="66">
        <v>93</v>
      </c>
      <c r="F441" s="67"/>
      <c r="G441" s="65">
        <f t="shared" ref="G441:G449" si="80">B441-C441</f>
        <v>-1</v>
      </c>
      <c r="H441" s="66">
        <f t="shared" ref="H441:H449" si="81">D441-E441</f>
        <v>-57</v>
      </c>
      <c r="I441" s="20">
        <f t="shared" ref="I441:I449" si="82">IF(C441=0, "-", IF(G441/C441&lt;10, G441/C441, "&gt;999%"))</f>
        <v>-0.125</v>
      </c>
      <c r="J441" s="21">
        <f t="shared" ref="J441:J449" si="83">IF(E441=0, "-", IF(H441/E441&lt;10, H441/E441, "&gt;999%"))</f>
        <v>-0.61290322580645162</v>
      </c>
    </row>
    <row r="442" spans="1:10" x14ac:dyDescent="0.25">
      <c r="A442" s="158" t="s">
        <v>411</v>
      </c>
      <c r="B442" s="65">
        <v>36</v>
      </c>
      <c r="C442" s="66">
        <v>9</v>
      </c>
      <c r="D442" s="65">
        <v>159</v>
      </c>
      <c r="E442" s="66">
        <v>83</v>
      </c>
      <c r="F442" s="67"/>
      <c r="G442" s="65">
        <f t="shared" si="80"/>
        <v>27</v>
      </c>
      <c r="H442" s="66">
        <f t="shared" si="81"/>
        <v>76</v>
      </c>
      <c r="I442" s="20">
        <f t="shared" si="82"/>
        <v>3</v>
      </c>
      <c r="J442" s="21">
        <f t="shared" si="83"/>
        <v>0.91566265060240959</v>
      </c>
    </row>
    <row r="443" spans="1:10" x14ac:dyDescent="0.25">
      <c r="A443" s="158" t="s">
        <v>239</v>
      </c>
      <c r="B443" s="65">
        <v>10</v>
      </c>
      <c r="C443" s="66">
        <v>0</v>
      </c>
      <c r="D443" s="65">
        <v>44</v>
      </c>
      <c r="E443" s="66">
        <v>0</v>
      </c>
      <c r="F443" s="67"/>
      <c r="G443" s="65">
        <f t="shared" si="80"/>
        <v>10</v>
      </c>
      <c r="H443" s="66">
        <f t="shared" si="81"/>
        <v>44</v>
      </c>
      <c r="I443" s="20" t="str">
        <f t="shared" si="82"/>
        <v>-</v>
      </c>
      <c r="J443" s="21" t="str">
        <f t="shared" si="83"/>
        <v>-</v>
      </c>
    </row>
    <row r="444" spans="1:10" x14ac:dyDescent="0.25">
      <c r="A444" s="158" t="s">
        <v>412</v>
      </c>
      <c r="B444" s="65">
        <v>6</v>
      </c>
      <c r="C444" s="66">
        <v>8</v>
      </c>
      <c r="D444" s="65">
        <v>20</v>
      </c>
      <c r="E444" s="66">
        <v>33</v>
      </c>
      <c r="F444" s="67"/>
      <c r="G444" s="65">
        <f t="shared" si="80"/>
        <v>-2</v>
      </c>
      <c r="H444" s="66">
        <f t="shared" si="81"/>
        <v>-13</v>
      </c>
      <c r="I444" s="20">
        <f t="shared" si="82"/>
        <v>-0.25</v>
      </c>
      <c r="J444" s="21">
        <f t="shared" si="83"/>
        <v>-0.39393939393939392</v>
      </c>
    </row>
    <row r="445" spans="1:10" x14ac:dyDescent="0.25">
      <c r="A445" s="158" t="s">
        <v>262</v>
      </c>
      <c r="B445" s="65">
        <v>8</v>
      </c>
      <c r="C445" s="66">
        <v>4</v>
      </c>
      <c r="D445" s="65">
        <v>24</v>
      </c>
      <c r="E445" s="66">
        <v>39</v>
      </c>
      <c r="F445" s="67"/>
      <c r="G445" s="65">
        <f t="shared" si="80"/>
        <v>4</v>
      </c>
      <c r="H445" s="66">
        <f t="shared" si="81"/>
        <v>-15</v>
      </c>
      <c r="I445" s="20">
        <f t="shared" si="82"/>
        <v>1</v>
      </c>
      <c r="J445" s="21">
        <f t="shared" si="83"/>
        <v>-0.38461538461538464</v>
      </c>
    </row>
    <row r="446" spans="1:10" x14ac:dyDescent="0.25">
      <c r="A446" s="158" t="s">
        <v>557</v>
      </c>
      <c r="B446" s="65">
        <v>3</v>
      </c>
      <c r="C446" s="66">
        <v>0</v>
      </c>
      <c r="D446" s="65">
        <v>9</v>
      </c>
      <c r="E446" s="66">
        <v>6</v>
      </c>
      <c r="F446" s="67"/>
      <c r="G446" s="65">
        <f t="shared" si="80"/>
        <v>3</v>
      </c>
      <c r="H446" s="66">
        <f t="shared" si="81"/>
        <v>3</v>
      </c>
      <c r="I446" s="20" t="str">
        <f t="shared" si="82"/>
        <v>-</v>
      </c>
      <c r="J446" s="21">
        <f t="shared" si="83"/>
        <v>0.5</v>
      </c>
    </row>
    <row r="447" spans="1:10" x14ac:dyDescent="0.25">
      <c r="A447" s="158" t="s">
        <v>515</v>
      </c>
      <c r="B447" s="65">
        <v>14</v>
      </c>
      <c r="C447" s="66">
        <v>16</v>
      </c>
      <c r="D447" s="65">
        <v>64</v>
      </c>
      <c r="E447" s="66">
        <v>49</v>
      </c>
      <c r="F447" s="67"/>
      <c r="G447" s="65">
        <f t="shared" si="80"/>
        <v>-2</v>
      </c>
      <c r="H447" s="66">
        <f t="shared" si="81"/>
        <v>15</v>
      </c>
      <c r="I447" s="20">
        <f t="shared" si="82"/>
        <v>-0.125</v>
      </c>
      <c r="J447" s="21">
        <f t="shared" si="83"/>
        <v>0.30612244897959184</v>
      </c>
    </row>
    <row r="448" spans="1:10" x14ac:dyDescent="0.25">
      <c r="A448" s="158" t="s">
        <v>505</v>
      </c>
      <c r="B448" s="65">
        <v>51</v>
      </c>
      <c r="C448" s="66">
        <v>14</v>
      </c>
      <c r="D448" s="65">
        <v>114</v>
      </c>
      <c r="E448" s="66">
        <v>65</v>
      </c>
      <c r="F448" s="67"/>
      <c r="G448" s="65">
        <f t="shared" si="80"/>
        <v>37</v>
      </c>
      <c r="H448" s="66">
        <f t="shared" si="81"/>
        <v>49</v>
      </c>
      <c r="I448" s="20">
        <f t="shared" si="82"/>
        <v>2.6428571428571428</v>
      </c>
      <c r="J448" s="21">
        <f t="shared" si="83"/>
        <v>0.75384615384615383</v>
      </c>
    </row>
    <row r="449" spans="1:10" s="160" customFormat="1" ht="13" x14ac:dyDescent="0.3">
      <c r="A449" s="178" t="s">
        <v>697</v>
      </c>
      <c r="B449" s="71">
        <v>135</v>
      </c>
      <c r="C449" s="72">
        <v>59</v>
      </c>
      <c r="D449" s="71">
        <v>470</v>
      </c>
      <c r="E449" s="72">
        <v>368</v>
      </c>
      <c r="F449" s="73"/>
      <c r="G449" s="71">
        <f t="shared" si="80"/>
        <v>76</v>
      </c>
      <c r="H449" s="72">
        <f t="shared" si="81"/>
        <v>102</v>
      </c>
      <c r="I449" s="37">
        <f t="shared" si="82"/>
        <v>1.2881355932203389</v>
      </c>
      <c r="J449" s="38">
        <f t="shared" si="83"/>
        <v>0.27717391304347827</v>
      </c>
    </row>
    <row r="450" spans="1:10" x14ac:dyDescent="0.25">
      <c r="A450" s="177"/>
      <c r="B450" s="143"/>
      <c r="C450" s="144"/>
      <c r="D450" s="143"/>
      <c r="E450" s="144"/>
      <c r="F450" s="145"/>
      <c r="G450" s="143"/>
      <c r="H450" s="144"/>
      <c r="I450" s="151"/>
      <c r="J450" s="152"/>
    </row>
    <row r="451" spans="1:10" s="139" customFormat="1" ht="13" x14ac:dyDescent="0.3">
      <c r="A451" s="159" t="s">
        <v>84</v>
      </c>
      <c r="B451" s="65"/>
      <c r="C451" s="66"/>
      <c r="D451" s="65"/>
      <c r="E451" s="66"/>
      <c r="F451" s="67"/>
      <c r="G451" s="65"/>
      <c r="H451" s="66"/>
      <c r="I451" s="20"/>
      <c r="J451" s="21"/>
    </row>
    <row r="452" spans="1:10" x14ac:dyDescent="0.25">
      <c r="A452" s="158" t="s">
        <v>263</v>
      </c>
      <c r="B452" s="65">
        <v>88</v>
      </c>
      <c r="C452" s="66">
        <v>88</v>
      </c>
      <c r="D452" s="65">
        <v>438</v>
      </c>
      <c r="E452" s="66">
        <v>267</v>
      </c>
      <c r="F452" s="67"/>
      <c r="G452" s="65">
        <f>B452-C452</f>
        <v>0</v>
      </c>
      <c r="H452" s="66">
        <f>D452-E452</f>
        <v>171</v>
      </c>
      <c r="I452" s="20">
        <f>IF(C452=0, "-", IF(G452/C452&lt;10, G452/C452, "&gt;999%"))</f>
        <v>0</v>
      </c>
      <c r="J452" s="21">
        <f>IF(E452=0, "-", IF(H452/E452&lt;10, H452/E452, "&gt;999%"))</f>
        <v>0.6404494382022472</v>
      </c>
    </row>
    <row r="453" spans="1:10" s="160" customFormat="1" ht="13" x14ac:dyDescent="0.3">
      <c r="A453" s="178" t="s">
        <v>698</v>
      </c>
      <c r="B453" s="71">
        <v>88</v>
      </c>
      <c r="C453" s="72">
        <v>88</v>
      </c>
      <c r="D453" s="71">
        <v>438</v>
      </c>
      <c r="E453" s="72">
        <v>267</v>
      </c>
      <c r="F453" s="73"/>
      <c r="G453" s="71">
        <f>B453-C453</f>
        <v>0</v>
      </c>
      <c r="H453" s="72">
        <f>D453-E453</f>
        <v>171</v>
      </c>
      <c r="I453" s="37">
        <f>IF(C453=0, "-", IF(G453/C453&lt;10, G453/C453, "&gt;999%"))</f>
        <v>0</v>
      </c>
      <c r="J453" s="38">
        <f>IF(E453=0, "-", IF(H453/E453&lt;10, H453/E453, "&gt;999%"))</f>
        <v>0.6404494382022472</v>
      </c>
    </row>
    <row r="454" spans="1:10" x14ac:dyDescent="0.25">
      <c r="A454" s="177"/>
      <c r="B454" s="143"/>
      <c r="C454" s="144"/>
      <c r="D454" s="143"/>
      <c r="E454" s="144"/>
      <c r="F454" s="145"/>
      <c r="G454" s="143"/>
      <c r="H454" s="144"/>
      <c r="I454" s="151"/>
      <c r="J454" s="152"/>
    </row>
    <row r="455" spans="1:10" s="139" customFormat="1" ht="13" x14ac:dyDescent="0.3">
      <c r="A455" s="159" t="s">
        <v>85</v>
      </c>
      <c r="B455" s="65"/>
      <c r="C455" s="66"/>
      <c r="D455" s="65"/>
      <c r="E455" s="66"/>
      <c r="F455" s="67"/>
      <c r="G455" s="65"/>
      <c r="H455" s="66"/>
      <c r="I455" s="20"/>
      <c r="J455" s="21"/>
    </row>
    <row r="456" spans="1:10" x14ac:dyDescent="0.25">
      <c r="A456" s="158" t="s">
        <v>347</v>
      </c>
      <c r="B456" s="65">
        <v>25</v>
      </c>
      <c r="C456" s="66">
        <v>46</v>
      </c>
      <c r="D456" s="65">
        <v>85</v>
      </c>
      <c r="E456" s="66">
        <v>113</v>
      </c>
      <c r="F456" s="67"/>
      <c r="G456" s="65">
        <f t="shared" ref="G456:G464" si="84">B456-C456</f>
        <v>-21</v>
      </c>
      <c r="H456" s="66">
        <f t="shared" ref="H456:H464" si="85">D456-E456</f>
        <v>-28</v>
      </c>
      <c r="I456" s="20">
        <f t="shared" ref="I456:I464" si="86">IF(C456=0, "-", IF(G456/C456&lt;10, G456/C456, "&gt;999%"))</f>
        <v>-0.45652173913043476</v>
      </c>
      <c r="J456" s="21">
        <f t="shared" ref="J456:J464" si="87">IF(E456=0, "-", IF(H456/E456&lt;10, H456/E456, "&gt;999%"))</f>
        <v>-0.24778761061946902</v>
      </c>
    </row>
    <row r="457" spans="1:10" x14ac:dyDescent="0.25">
      <c r="A457" s="158" t="s">
        <v>335</v>
      </c>
      <c r="B457" s="65">
        <v>13</v>
      </c>
      <c r="C457" s="66">
        <v>6</v>
      </c>
      <c r="D457" s="65">
        <v>24</v>
      </c>
      <c r="E457" s="66">
        <v>25</v>
      </c>
      <c r="F457" s="67"/>
      <c r="G457" s="65">
        <f t="shared" si="84"/>
        <v>7</v>
      </c>
      <c r="H457" s="66">
        <f t="shared" si="85"/>
        <v>-1</v>
      </c>
      <c r="I457" s="20">
        <f t="shared" si="86"/>
        <v>1.1666666666666667</v>
      </c>
      <c r="J457" s="21">
        <f t="shared" si="87"/>
        <v>-0.04</v>
      </c>
    </row>
    <row r="458" spans="1:10" x14ac:dyDescent="0.25">
      <c r="A458" s="158" t="s">
        <v>481</v>
      </c>
      <c r="B458" s="65">
        <v>51</v>
      </c>
      <c r="C458" s="66">
        <v>22</v>
      </c>
      <c r="D458" s="65">
        <v>183</v>
      </c>
      <c r="E458" s="66">
        <v>122</v>
      </c>
      <c r="F458" s="67"/>
      <c r="G458" s="65">
        <f t="shared" si="84"/>
        <v>29</v>
      </c>
      <c r="H458" s="66">
        <f t="shared" si="85"/>
        <v>61</v>
      </c>
      <c r="I458" s="20">
        <f t="shared" si="86"/>
        <v>1.3181818181818181</v>
      </c>
      <c r="J458" s="21">
        <f t="shared" si="87"/>
        <v>0.5</v>
      </c>
    </row>
    <row r="459" spans="1:10" x14ac:dyDescent="0.25">
      <c r="A459" s="158" t="s">
        <v>482</v>
      </c>
      <c r="B459" s="65">
        <v>42</v>
      </c>
      <c r="C459" s="66">
        <v>28</v>
      </c>
      <c r="D459" s="65">
        <v>141</v>
      </c>
      <c r="E459" s="66">
        <v>154</v>
      </c>
      <c r="F459" s="67"/>
      <c r="G459" s="65">
        <f t="shared" si="84"/>
        <v>14</v>
      </c>
      <c r="H459" s="66">
        <f t="shared" si="85"/>
        <v>-13</v>
      </c>
      <c r="I459" s="20">
        <f t="shared" si="86"/>
        <v>0.5</v>
      </c>
      <c r="J459" s="21">
        <f t="shared" si="87"/>
        <v>-8.4415584415584416E-2</v>
      </c>
    </row>
    <row r="460" spans="1:10" x14ac:dyDescent="0.25">
      <c r="A460" s="158" t="s">
        <v>336</v>
      </c>
      <c r="B460" s="65">
        <v>15</v>
      </c>
      <c r="C460" s="66">
        <v>6</v>
      </c>
      <c r="D460" s="65">
        <v>54</v>
      </c>
      <c r="E460" s="66">
        <v>21</v>
      </c>
      <c r="F460" s="67"/>
      <c r="G460" s="65">
        <f t="shared" si="84"/>
        <v>9</v>
      </c>
      <c r="H460" s="66">
        <f t="shared" si="85"/>
        <v>33</v>
      </c>
      <c r="I460" s="20">
        <f t="shared" si="86"/>
        <v>1.5</v>
      </c>
      <c r="J460" s="21">
        <f t="shared" si="87"/>
        <v>1.5714285714285714</v>
      </c>
    </row>
    <row r="461" spans="1:10" x14ac:dyDescent="0.25">
      <c r="A461" s="158" t="s">
        <v>438</v>
      </c>
      <c r="B461" s="65">
        <v>160</v>
      </c>
      <c r="C461" s="66">
        <v>99</v>
      </c>
      <c r="D461" s="65">
        <v>603</v>
      </c>
      <c r="E461" s="66">
        <v>583</v>
      </c>
      <c r="F461" s="67"/>
      <c r="G461" s="65">
        <f t="shared" si="84"/>
        <v>61</v>
      </c>
      <c r="H461" s="66">
        <f t="shared" si="85"/>
        <v>20</v>
      </c>
      <c r="I461" s="20">
        <f t="shared" si="86"/>
        <v>0.61616161616161613</v>
      </c>
      <c r="J461" s="21">
        <f t="shared" si="87"/>
        <v>3.430531732418525E-2</v>
      </c>
    </row>
    <row r="462" spans="1:10" x14ac:dyDescent="0.25">
      <c r="A462" s="158" t="s">
        <v>294</v>
      </c>
      <c r="B462" s="65">
        <v>3</v>
      </c>
      <c r="C462" s="66">
        <v>1</v>
      </c>
      <c r="D462" s="65">
        <v>19</v>
      </c>
      <c r="E462" s="66">
        <v>12</v>
      </c>
      <c r="F462" s="67"/>
      <c r="G462" s="65">
        <f t="shared" si="84"/>
        <v>2</v>
      </c>
      <c r="H462" s="66">
        <f t="shared" si="85"/>
        <v>7</v>
      </c>
      <c r="I462" s="20">
        <f t="shared" si="86"/>
        <v>2</v>
      </c>
      <c r="J462" s="21">
        <f t="shared" si="87"/>
        <v>0.58333333333333337</v>
      </c>
    </row>
    <row r="463" spans="1:10" x14ac:dyDescent="0.25">
      <c r="A463" s="158" t="s">
        <v>281</v>
      </c>
      <c r="B463" s="65">
        <v>20</v>
      </c>
      <c r="C463" s="66">
        <v>16</v>
      </c>
      <c r="D463" s="65">
        <v>72</v>
      </c>
      <c r="E463" s="66">
        <v>97</v>
      </c>
      <c r="F463" s="67"/>
      <c r="G463" s="65">
        <f t="shared" si="84"/>
        <v>4</v>
      </c>
      <c r="H463" s="66">
        <f t="shared" si="85"/>
        <v>-25</v>
      </c>
      <c r="I463" s="20">
        <f t="shared" si="86"/>
        <v>0.25</v>
      </c>
      <c r="J463" s="21">
        <f t="shared" si="87"/>
        <v>-0.25773195876288657</v>
      </c>
    </row>
    <row r="464" spans="1:10" s="160" customFormat="1" ht="13" x14ac:dyDescent="0.3">
      <c r="A464" s="178" t="s">
        <v>699</v>
      </c>
      <c r="B464" s="71">
        <v>329</v>
      </c>
      <c r="C464" s="72">
        <v>224</v>
      </c>
      <c r="D464" s="71">
        <v>1181</v>
      </c>
      <c r="E464" s="72">
        <v>1127</v>
      </c>
      <c r="F464" s="73"/>
      <c r="G464" s="71">
        <f t="shared" si="84"/>
        <v>105</v>
      </c>
      <c r="H464" s="72">
        <f t="shared" si="85"/>
        <v>54</v>
      </c>
      <c r="I464" s="37">
        <f t="shared" si="86"/>
        <v>0.46875</v>
      </c>
      <c r="J464" s="38">
        <f t="shared" si="87"/>
        <v>4.7914818101153507E-2</v>
      </c>
    </row>
    <row r="465" spans="1:10" x14ac:dyDescent="0.25">
      <c r="A465" s="177"/>
      <c r="B465" s="143"/>
      <c r="C465" s="144"/>
      <c r="D465" s="143"/>
      <c r="E465" s="144"/>
      <c r="F465" s="145"/>
      <c r="G465" s="143"/>
      <c r="H465" s="144"/>
      <c r="I465" s="151"/>
      <c r="J465" s="152"/>
    </row>
    <row r="466" spans="1:10" s="139" customFormat="1" ht="13" x14ac:dyDescent="0.3">
      <c r="A466" s="159" t="s">
        <v>86</v>
      </c>
      <c r="B466" s="65"/>
      <c r="C466" s="66"/>
      <c r="D466" s="65"/>
      <c r="E466" s="66"/>
      <c r="F466" s="67"/>
      <c r="G466" s="65"/>
      <c r="H466" s="66"/>
      <c r="I466" s="20"/>
      <c r="J466" s="21"/>
    </row>
    <row r="467" spans="1:10" x14ac:dyDescent="0.25">
      <c r="A467" s="158" t="s">
        <v>541</v>
      </c>
      <c r="B467" s="65">
        <v>278</v>
      </c>
      <c r="C467" s="66">
        <v>143</v>
      </c>
      <c r="D467" s="65">
        <v>1066</v>
      </c>
      <c r="E467" s="66">
        <v>648</v>
      </c>
      <c r="F467" s="67"/>
      <c r="G467" s="65">
        <f>B467-C467</f>
        <v>135</v>
      </c>
      <c r="H467" s="66">
        <f>D467-E467</f>
        <v>418</v>
      </c>
      <c r="I467" s="20">
        <f>IF(C467=0, "-", IF(G467/C467&lt;10, G467/C467, "&gt;999%"))</f>
        <v>0.94405594405594406</v>
      </c>
      <c r="J467" s="21">
        <f>IF(E467=0, "-", IF(H467/E467&lt;10, H467/E467, "&gt;999%"))</f>
        <v>0.64506172839506171</v>
      </c>
    </row>
    <row r="468" spans="1:10" x14ac:dyDescent="0.25">
      <c r="A468" s="158" t="s">
        <v>542</v>
      </c>
      <c r="B468" s="65">
        <v>40</v>
      </c>
      <c r="C468" s="66">
        <v>30</v>
      </c>
      <c r="D468" s="65">
        <v>132</v>
      </c>
      <c r="E468" s="66">
        <v>127</v>
      </c>
      <c r="F468" s="67"/>
      <c r="G468" s="65">
        <f>B468-C468</f>
        <v>10</v>
      </c>
      <c r="H468" s="66">
        <f>D468-E468</f>
        <v>5</v>
      </c>
      <c r="I468" s="20">
        <f>IF(C468=0, "-", IF(G468/C468&lt;10, G468/C468, "&gt;999%"))</f>
        <v>0.33333333333333331</v>
      </c>
      <c r="J468" s="21">
        <f>IF(E468=0, "-", IF(H468/E468&lt;10, H468/E468, "&gt;999%"))</f>
        <v>3.937007874015748E-2</v>
      </c>
    </row>
    <row r="469" spans="1:10" x14ac:dyDescent="0.25">
      <c r="A469" s="158" t="s">
        <v>543</v>
      </c>
      <c r="B469" s="65">
        <v>4</v>
      </c>
      <c r="C469" s="66">
        <v>1</v>
      </c>
      <c r="D469" s="65">
        <v>11</v>
      </c>
      <c r="E469" s="66">
        <v>10</v>
      </c>
      <c r="F469" s="67"/>
      <c r="G469" s="65">
        <f>B469-C469</f>
        <v>3</v>
      </c>
      <c r="H469" s="66">
        <f>D469-E469</f>
        <v>1</v>
      </c>
      <c r="I469" s="20">
        <f>IF(C469=0, "-", IF(G469/C469&lt;10, G469/C469, "&gt;999%"))</f>
        <v>3</v>
      </c>
      <c r="J469" s="21">
        <f>IF(E469=0, "-", IF(H469/E469&lt;10, H469/E469, "&gt;999%"))</f>
        <v>0.1</v>
      </c>
    </row>
    <row r="470" spans="1:10" s="160" customFormat="1" ht="13" x14ac:dyDescent="0.3">
      <c r="A470" s="178" t="s">
        <v>700</v>
      </c>
      <c r="B470" s="71">
        <v>322</v>
      </c>
      <c r="C470" s="72">
        <v>174</v>
      </c>
      <c r="D470" s="71">
        <v>1209</v>
      </c>
      <c r="E470" s="72">
        <v>785</v>
      </c>
      <c r="F470" s="73"/>
      <c r="G470" s="71">
        <f>B470-C470</f>
        <v>148</v>
      </c>
      <c r="H470" s="72">
        <f>D470-E470</f>
        <v>424</v>
      </c>
      <c r="I470" s="37">
        <f>IF(C470=0, "-", IF(G470/C470&lt;10, G470/C470, "&gt;999%"))</f>
        <v>0.85057471264367812</v>
      </c>
      <c r="J470" s="38">
        <f>IF(E470=0, "-", IF(H470/E470&lt;10, H470/E470, "&gt;999%"))</f>
        <v>0.54012738853503184</v>
      </c>
    </row>
    <row r="471" spans="1:10" x14ac:dyDescent="0.25">
      <c r="A471" s="177"/>
      <c r="B471" s="143"/>
      <c r="C471" s="144"/>
      <c r="D471" s="143"/>
      <c r="E471" s="144"/>
      <c r="F471" s="145"/>
      <c r="G471" s="143"/>
      <c r="H471" s="144"/>
      <c r="I471" s="151"/>
      <c r="J471" s="152"/>
    </row>
    <row r="472" spans="1:10" s="139" customFormat="1" ht="13" x14ac:dyDescent="0.3">
      <c r="A472" s="159" t="s">
        <v>87</v>
      </c>
      <c r="B472" s="65"/>
      <c r="C472" s="66"/>
      <c r="D472" s="65"/>
      <c r="E472" s="66"/>
      <c r="F472" s="67"/>
      <c r="G472" s="65"/>
      <c r="H472" s="66"/>
      <c r="I472" s="20"/>
      <c r="J472" s="21"/>
    </row>
    <row r="473" spans="1:10" x14ac:dyDescent="0.25">
      <c r="A473" s="158" t="s">
        <v>373</v>
      </c>
      <c r="B473" s="65">
        <v>22</v>
      </c>
      <c r="C473" s="66">
        <v>40</v>
      </c>
      <c r="D473" s="65">
        <v>163</v>
      </c>
      <c r="E473" s="66">
        <v>160</v>
      </c>
      <c r="F473" s="67"/>
      <c r="G473" s="65">
        <f t="shared" ref="G473:G480" si="88">B473-C473</f>
        <v>-18</v>
      </c>
      <c r="H473" s="66">
        <f t="shared" ref="H473:H480" si="89">D473-E473</f>
        <v>3</v>
      </c>
      <c r="I473" s="20">
        <f t="shared" ref="I473:I480" si="90">IF(C473=0, "-", IF(G473/C473&lt;10, G473/C473, "&gt;999%"))</f>
        <v>-0.45</v>
      </c>
      <c r="J473" s="21">
        <f t="shared" ref="J473:J480" si="91">IF(E473=0, "-", IF(H473/E473&lt;10, H473/E473, "&gt;999%"))</f>
        <v>1.8749999999999999E-2</v>
      </c>
    </row>
    <row r="474" spans="1:10" x14ac:dyDescent="0.25">
      <c r="A474" s="158" t="s">
        <v>353</v>
      </c>
      <c r="B474" s="65">
        <v>12</v>
      </c>
      <c r="C474" s="66">
        <v>26</v>
      </c>
      <c r="D474" s="65">
        <v>400</v>
      </c>
      <c r="E474" s="66">
        <v>222</v>
      </c>
      <c r="F474" s="67"/>
      <c r="G474" s="65">
        <f t="shared" si="88"/>
        <v>-14</v>
      </c>
      <c r="H474" s="66">
        <f t="shared" si="89"/>
        <v>178</v>
      </c>
      <c r="I474" s="20">
        <f t="shared" si="90"/>
        <v>-0.53846153846153844</v>
      </c>
      <c r="J474" s="21">
        <f t="shared" si="91"/>
        <v>0.80180180180180183</v>
      </c>
    </row>
    <row r="475" spans="1:10" x14ac:dyDescent="0.25">
      <c r="A475" s="158" t="s">
        <v>506</v>
      </c>
      <c r="B475" s="65">
        <v>0</v>
      </c>
      <c r="C475" s="66">
        <v>14</v>
      </c>
      <c r="D475" s="65">
        <v>3</v>
      </c>
      <c r="E475" s="66">
        <v>113</v>
      </c>
      <c r="F475" s="67"/>
      <c r="G475" s="65">
        <f t="shared" si="88"/>
        <v>-14</v>
      </c>
      <c r="H475" s="66">
        <f t="shared" si="89"/>
        <v>-110</v>
      </c>
      <c r="I475" s="20">
        <f t="shared" si="90"/>
        <v>-1</v>
      </c>
      <c r="J475" s="21">
        <f t="shared" si="91"/>
        <v>-0.97345132743362828</v>
      </c>
    </row>
    <row r="476" spans="1:10" x14ac:dyDescent="0.25">
      <c r="A476" s="158" t="s">
        <v>413</v>
      </c>
      <c r="B476" s="65">
        <v>246</v>
      </c>
      <c r="C476" s="66">
        <v>67</v>
      </c>
      <c r="D476" s="65">
        <v>572</v>
      </c>
      <c r="E476" s="66">
        <v>537</v>
      </c>
      <c r="F476" s="67"/>
      <c r="G476" s="65">
        <f t="shared" si="88"/>
        <v>179</v>
      </c>
      <c r="H476" s="66">
        <f t="shared" si="89"/>
        <v>35</v>
      </c>
      <c r="I476" s="20">
        <f t="shared" si="90"/>
        <v>2.6716417910447761</v>
      </c>
      <c r="J476" s="21">
        <f t="shared" si="91"/>
        <v>6.5176908752327747E-2</v>
      </c>
    </row>
    <row r="477" spans="1:10" x14ac:dyDescent="0.25">
      <c r="A477" s="158" t="s">
        <v>558</v>
      </c>
      <c r="B477" s="65">
        <v>40</v>
      </c>
      <c r="C477" s="66">
        <v>102</v>
      </c>
      <c r="D477" s="65">
        <v>115</v>
      </c>
      <c r="E477" s="66">
        <v>248</v>
      </c>
      <c r="F477" s="67"/>
      <c r="G477" s="65">
        <f t="shared" si="88"/>
        <v>-62</v>
      </c>
      <c r="H477" s="66">
        <f t="shared" si="89"/>
        <v>-133</v>
      </c>
      <c r="I477" s="20">
        <f t="shared" si="90"/>
        <v>-0.60784313725490191</v>
      </c>
      <c r="J477" s="21">
        <f t="shared" si="91"/>
        <v>-0.53629032258064513</v>
      </c>
    </row>
    <row r="478" spans="1:10" x14ac:dyDescent="0.25">
      <c r="A478" s="158" t="s">
        <v>240</v>
      </c>
      <c r="B478" s="65">
        <v>2</v>
      </c>
      <c r="C478" s="66">
        <v>2</v>
      </c>
      <c r="D478" s="65">
        <v>14</v>
      </c>
      <c r="E478" s="66">
        <v>27</v>
      </c>
      <c r="F478" s="67"/>
      <c r="G478" s="65">
        <f t="shared" si="88"/>
        <v>0</v>
      </c>
      <c r="H478" s="66">
        <f t="shared" si="89"/>
        <v>-13</v>
      </c>
      <c r="I478" s="20">
        <f t="shared" si="90"/>
        <v>0</v>
      </c>
      <c r="J478" s="21">
        <f t="shared" si="91"/>
        <v>-0.48148148148148145</v>
      </c>
    </row>
    <row r="479" spans="1:10" x14ac:dyDescent="0.25">
      <c r="A479" s="158" t="s">
        <v>516</v>
      </c>
      <c r="B479" s="65">
        <v>41</v>
      </c>
      <c r="C479" s="66">
        <v>47</v>
      </c>
      <c r="D479" s="65">
        <v>169</v>
      </c>
      <c r="E479" s="66">
        <v>127</v>
      </c>
      <c r="F479" s="67"/>
      <c r="G479" s="65">
        <f t="shared" si="88"/>
        <v>-6</v>
      </c>
      <c r="H479" s="66">
        <f t="shared" si="89"/>
        <v>42</v>
      </c>
      <c r="I479" s="20">
        <f t="shared" si="90"/>
        <v>-0.1276595744680851</v>
      </c>
      <c r="J479" s="21">
        <f t="shared" si="91"/>
        <v>0.33070866141732286</v>
      </c>
    </row>
    <row r="480" spans="1:10" s="160" customFormat="1" ht="13" x14ac:dyDescent="0.3">
      <c r="A480" s="178" t="s">
        <v>701</v>
      </c>
      <c r="B480" s="71">
        <v>363</v>
      </c>
      <c r="C480" s="72">
        <v>298</v>
      </c>
      <c r="D480" s="71">
        <v>1436</v>
      </c>
      <c r="E480" s="72">
        <v>1434</v>
      </c>
      <c r="F480" s="73"/>
      <c r="G480" s="71">
        <f t="shared" si="88"/>
        <v>65</v>
      </c>
      <c r="H480" s="72">
        <f t="shared" si="89"/>
        <v>2</v>
      </c>
      <c r="I480" s="37">
        <f t="shared" si="90"/>
        <v>0.21812080536912751</v>
      </c>
      <c r="J480" s="38">
        <f t="shared" si="91"/>
        <v>1.3947001394700139E-3</v>
      </c>
    </row>
    <row r="481" spans="1:10" x14ac:dyDescent="0.25">
      <c r="A481" s="177"/>
      <c r="B481" s="143"/>
      <c r="C481" s="144"/>
      <c r="D481" s="143"/>
      <c r="E481" s="144"/>
      <c r="F481" s="145"/>
      <c r="G481" s="143"/>
      <c r="H481" s="144"/>
      <c r="I481" s="151"/>
      <c r="J481" s="152"/>
    </row>
    <row r="482" spans="1:10" s="139" customFormat="1" ht="13" x14ac:dyDescent="0.3">
      <c r="A482" s="159" t="s">
        <v>88</v>
      </c>
      <c r="B482" s="65"/>
      <c r="C482" s="66"/>
      <c r="D482" s="65"/>
      <c r="E482" s="66"/>
      <c r="F482" s="67"/>
      <c r="G482" s="65"/>
      <c r="H482" s="66"/>
      <c r="I482" s="20"/>
      <c r="J482" s="21"/>
    </row>
    <row r="483" spans="1:10" x14ac:dyDescent="0.25">
      <c r="A483" s="158" t="s">
        <v>497</v>
      </c>
      <c r="B483" s="65">
        <v>3</v>
      </c>
      <c r="C483" s="66">
        <v>1</v>
      </c>
      <c r="D483" s="65">
        <v>5</v>
      </c>
      <c r="E483" s="66">
        <v>5</v>
      </c>
      <c r="F483" s="67"/>
      <c r="G483" s="65">
        <f>B483-C483</f>
        <v>2</v>
      </c>
      <c r="H483" s="66">
        <f>D483-E483</f>
        <v>0</v>
      </c>
      <c r="I483" s="20">
        <f>IF(C483=0, "-", IF(G483/C483&lt;10, G483/C483, "&gt;999%"))</f>
        <v>2</v>
      </c>
      <c r="J483" s="21">
        <f>IF(E483=0, "-", IF(H483/E483&lt;10, H483/E483, "&gt;999%"))</f>
        <v>0</v>
      </c>
    </row>
    <row r="484" spans="1:10" x14ac:dyDescent="0.25">
      <c r="A484" s="158" t="s">
        <v>295</v>
      </c>
      <c r="B484" s="65">
        <v>0</v>
      </c>
      <c r="C484" s="66">
        <v>1</v>
      </c>
      <c r="D484" s="65">
        <v>3</v>
      </c>
      <c r="E484" s="66">
        <v>4</v>
      </c>
      <c r="F484" s="67"/>
      <c r="G484" s="65">
        <f>B484-C484</f>
        <v>-1</v>
      </c>
      <c r="H484" s="66">
        <f>D484-E484</f>
        <v>-1</v>
      </c>
      <c r="I484" s="20">
        <f>IF(C484=0, "-", IF(G484/C484&lt;10, G484/C484, "&gt;999%"))</f>
        <v>-1</v>
      </c>
      <c r="J484" s="21">
        <f>IF(E484=0, "-", IF(H484/E484&lt;10, H484/E484, "&gt;999%"))</f>
        <v>-0.25</v>
      </c>
    </row>
    <row r="485" spans="1:10" s="160" customFormat="1" ht="13" x14ac:dyDescent="0.3">
      <c r="A485" s="178" t="s">
        <v>702</v>
      </c>
      <c r="B485" s="71">
        <v>3</v>
      </c>
      <c r="C485" s="72">
        <v>2</v>
      </c>
      <c r="D485" s="71">
        <v>8</v>
      </c>
      <c r="E485" s="72">
        <v>9</v>
      </c>
      <c r="F485" s="73"/>
      <c r="G485" s="71">
        <f>B485-C485</f>
        <v>1</v>
      </c>
      <c r="H485" s="72">
        <f>D485-E485</f>
        <v>-1</v>
      </c>
      <c r="I485" s="37">
        <f>IF(C485=0, "-", IF(G485/C485&lt;10, G485/C485, "&gt;999%"))</f>
        <v>0.5</v>
      </c>
      <c r="J485" s="38">
        <f>IF(E485=0, "-", IF(H485/E485&lt;10, H485/E485, "&gt;999%"))</f>
        <v>-0.1111111111111111</v>
      </c>
    </row>
    <row r="486" spans="1:10" x14ac:dyDescent="0.25">
      <c r="A486" s="177"/>
      <c r="B486" s="143"/>
      <c r="C486" s="144"/>
      <c r="D486" s="143"/>
      <c r="E486" s="144"/>
      <c r="F486" s="145"/>
      <c r="G486" s="143"/>
      <c r="H486" s="144"/>
      <c r="I486" s="151"/>
      <c r="J486" s="152"/>
    </row>
    <row r="487" spans="1:10" s="139" customFormat="1" ht="13" x14ac:dyDescent="0.3">
      <c r="A487" s="159" t="s">
        <v>89</v>
      </c>
      <c r="B487" s="65"/>
      <c r="C487" s="66"/>
      <c r="D487" s="65"/>
      <c r="E487" s="66"/>
      <c r="F487" s="67"/>
      <c r="G487" s="65"/>
      <c r="H487" s="66"/>
      <c r="I487" s="20"/>
      <c r="J487" s="21"/>
    </row>
    <row r="488" spans="1:10" x14ac:dyDescent="0.25">
      <c r="A488" s="158" t="s">
        <v>583</v>
      </c>
      <c r="B488" s="65">
        <v>34</v>
      </c>
      <c r="C488" s="66">
        <v>32</v>
      </c>
      <c r="D488" s="65">
        <v>125</v>
      </c>
      <c r="E488" s="66">
        <v>134</v>
      </c>
      <c r="F488" s="67"/>
      <c r="G488" s="65">
        <f>B488-C488</f>
        <v>2</v>
      </c>
      <c r="H488" s="66">
        <f>D488-E488</f>
        <v>-9</v>
      </c>
      <c r="I488" s="20">
        <f>IF(C488=0, "-", IF(G488/C488&lt;10, G488/C488, "&gt;999%"))</f>
        <v>6.25E-2</v>
      </c>
      <c r="J488" s="21">
        <f>IF(E488=0, "-", IF(H488/E488&lt;10, H488/E488, "&gt;999%"))</f>
        <v>-6.7164179104477612E-2</v>
      </c>
    </row>
    <row r="489" spans="1:10" s="160" customFormat="1" ht="13" x14ac:dyDescent="0.3">
      <c r="A489" s="178" t="s">
        <v>703</v>
      </c>
      <c r="B489" s="71">
        <v>34</v>
      </c>
      <c r="C489" s="72">
        <v>32</v>
      </c>
      <c r="D489" s="71">
        <v>125</v>
      </c>
      <c r="E489" s="72">
        <v>134</v>
      </c>
      <c r="F489" s="73"/>
      <c r="G489" s="71">
        <f>B489-C489</f>
        <v>2</v>
      </c>
      <c r="H489" s="72">
        <f>D489-E489</f>
        <v>-9</v>
      </c>
      <c r="I489" s="37">
        <f>IF(C489=0, "-", IF(G489/C489&lt;10, G489/C489, "&gt;999%"))</f>
        <v>6.25E-2</v>
      </c>
      <c r="J489" s="38">
        <f>IF(E489=0, "-", IF(H489/E489&lt;10, H489/E489, "&gt;999%"))</f>
        <v>-6.7164179104477612E-2</v>
      </c>
    </row>
    <row r="490" spans="1:10" x14ac:dyDescent="0.25">
      <c r="A490" s="177"/>
      <c r="B490" s="143"/>
      <c r="C490" s="144"/>
      <c r="D490" s="143"/>
      <c r="E490" s="144"/>
      <c r="F490" s="145"/>
      <c r="G490" s="143"/>
      <c r="H490" s="144"/>
      <c r="I490" s="151"/>
      <c r="J490" s="152"/>
    </row>
    <row r="491" spans="1:10" s="139" customFormat="1" ht="13" x14ac:dyDescent="0.3">
      <c r="A491" s="159" t="s">
        <v>90</v>
      </c>
      <c r="B491" s="65"/>
      <c r="C491" s="66"/>
      <c r="D491" s="65"/>
      <c r="E491" s="66"/>
      <c r="F491" s="67"/>
      <c r="G491" s="65"/>
      <c r="H491" s="66"/>
      <c r="I491" s="20"/>
      <c r="J491" s="21"/>
    </row>
    <row r="492" spans="1:10" x14ac:dyDescent="0.25">
      <c r="A492" s="158" t="s">
        <v>570</v>
      </c>
      <c r="B492" s="65">
        <v>0</v>
      </c>
      <c r="C492" s="66">
        <v>0</v>
      </c>
      <c r="D492" s="65">
        <v>1</v>
      </c>
      <c r="E492" s="66">
        <v>1</v>
      </c>
      <c r="F492" s="67"/>
      <c r="G492" s="65">
        <f>B492-C492</f>
        <v>0</v>
      </c>
      <c r="H492" s="66">
        <f>D492-E492</f>
        <v>0</v>
      </c>
      <c r="I492" s="20" t="str">
        <f>IF(C492=0, "-", IF(G492/C492&lt;10, G492/C492, "&gt;999%"))</f>
        <v>-</v>
      </c>
      <c r="J492" s="21">
        <f>IF(E492=0, "-", IF(H492/E492&lt;10, H492/E492, "&gt;999%"))</f>
        <v>0</v>
      </c>
    </row>
    <row r="493" spans="1:10" s="160" customFormat="1" ht="13" x14ac:dyDescent="0.3">
      <c r="A493" s="178" t="s">
        <v>704</v>
      </c>
      <c r="B493" s="71">
        <v>0</v>
      </c>
      <c r="C493" s="72">
        <v>0</v>
      </c>
      <c r="D493" s="71">
        <v>1</v>
      </c>
      <c r="E493" s="72">
        <v>1</v>
      </c>
      <c r="F493" s="73"/>
      <c r="G493" s="71">
        <f>B493-C493</f>
        <v>0</v>
      </c>
      <c r="H493" s="72">
        <f>D493-E493</f>
        <v>0</v>
      </c>
      <c r="I493" s="37" t="str">
        <f>IF(C493=0, "-", IF(G493/C493&lt;10, G493/C493, "&gt;999%"))</f>
        <v>-</v>
      </c>
      <c r="J493" s="38">
        <f>IF(E493=0, "-", IF(H493/E493&lt;10, H493/E493, "&gt;999%"))</f>
        <v>0</v>
      </c>
    </row>
    <row r="494" spans="1:10" x14ac:dyDescent="0.25">
      <c r="A494" s="177"/>
      <c r="B494" s="143"/>
      <c r="C494" s="144"/>
      <c r="D494" s="143"/>
      <c r="E494" s="144"/>
      <c r="F494" s="145"/>
      <c r="G494" s="143"/>
      <c r="H494" s="144"/>
      <c r="I494" s="151"/>
      <c r="J494" s="152"/>
    </row>
    <row r="495" spans="1:10" s="139" customFormat="1" ht="13" x14ac:dyDescent="0.3">
      <c r="A495" s="159" t="s">
        <v>91</v>
      </c>
      <c r="B495" s="65"/>
      <c r="C495" s="66"/>
      <c r="D495" s="65"/>
      <c r="E495" s="66"/>
      <c r="F495" s="67"/>
      <c r="G495" s="65"/>
      <c r="H495" s="66"/>
      <c r="I495" s="20"/>
      <c r="J495" s="21"/>
    </row>
    <row r="496" spans="1:10" x14ac:dyDescent="0.25">
      <c r="A496" s="158" t="s">
        <v>217</v>
      </c>
      <c r="B496" s="65">
        <v>14</v>
      </c>
      <c r="C496" s="66">
        <v>0</v>
      </c>
      <c r="D496" s="65">
        <v>74</v>
      </c>
      <c r="E496" s="66">
        <v>33</v>
      </c>
      <c r="F496" s="67"/>
      <c r="G496" s="65">
        <f t="shared" ref="G496:G503" si="92">B496-C496</f>
        <v>14</v>
      </c>
      <c r="H496" s="66">
        <f t="shared" ref="H496:H503" si="93">D496-E496</f>
        <v>41</v>
      </c>
      <c r="I496" s="20" t="str">
        <f t="shared" ref="I496:I503" si="94">IF(C496=0, "-", IF(G496/C496&lt;10, G496/C496, "&gt;999%"))</f>
        <v>-</v>
      </c>
      <c r="J496" s="21">
        <f t="shared" ref="J496:J503" si="95">IF(E496=0, "-", IF(H496/E496&lt;10, H496/E496, "&gt;999%"))</f>
        <v>1.2424242424242424</v>
      </c>
    </row>
    <row r="497" spans="1:10" x14ac:dyDescent="0.25">
      <c r="A497" s="158" t="s">
        <v>374</v>
      </c>
      <c r="B497" s="65">
        <v>43</v>
      </c>
      <c r="C497" s="66">
        <v>90</v>
      </c>
      <c r="D497" s="65">
        <v>273</v>
      </c>
      <c r="E497" s="66">
        <v>249</v>
      </c>
      <c r="F497" s="67"/>
      <c r="G497" s="65">
        <f t="shared" si="92"/>
        <v>-47</v>
      </c>
      <c r="H497" s="66">
        <f t="shared" si="93"/>
        <v>24</v>
      </c>
      <c r="I497" s="20">
        <f t="shared" si="94"/>
        <v>-0.52222222222222225</v>
      </c>
      <c r="J497" s="21">
        <f t="shared" si="95"/>
        <v>9.6385542168674704E-2</v>
      </c>
    </row>
    <row r="498" spans="1:10" x14ac:dyDescent="0.25">
      <c r="A498" s="158" t="s">
        <v>414</v>
      </c>
      <c r="B498" s="65">
        <v>45</v>
      </c>
      <c r="C498" s="66">
        <v>27</v>
      </c>
      <c r="D498" s="65">
        <v>222</v>
      </c>
      <c r="E498" s="66">
        <v>123</v>
      </c>
      <c r="F498" s="67"/>
      <c r="G498" s="65">
        <f t="shared" si="92"/>
        <v>18</v>
      </c>
      <c r="H498" s="66">
        <f t="shared" si="93"/>
        <v>99</v>
      </c>
      <c r="I498" s="20">
        <f t="shared" si="94"/>
        <v>0.66666666666666663</v>
      </c>
      <c r="J498" s="21">
        <f t="shared" si="95"/>
        <v>0.80487804878048785</v>
      </c>
    </row>
    <row r="499" spans="1:10" x14ac:dyDescent="0.25">
      <c r="A499" s="158" t="s">
        <v>454</v>
      </c>
      <c r="B499" s="65">
        <v>54</v>
      </c>
      <c r="C499" s="66">
        <v>68</v>
      </c>
      <c r="D499" s="65">
        <v>230</v>
      </c>
      <c r="E499" s="66">
        <v>239</v>
      </c>
      <c r="F499" s="67"/>
      <c r="G499" s="65">
        <f t="shared" si="92"/>
        <v>-14</v>
      </c>
      <c r="H499" s="66">
        <f t="shared" si="93"/>
        <v>-9</v>
      </c>
      <c r="I499" s="20">
        <f t="shared" si="94"/>
        <v>-0.20588235294117646</v>
      </c>
      <c r="J499" s="21">
        <f t="shared" si="95"/>
        <v>-3.7656903765690378E-2</v>
      </c>
    </row>
    <row r="500" spans="1:10" x14ac:dyDescent="0.25">
      <c r="A500" s="158" t="s">
        <v>246</v>
      </c>
      <c r="B500" s="65">
        <v>53</v>
      </c>
      <c r="C500" s="66">
        <v>20</v>
      </c>
      <c r="D500" s="65">
        <v>252</v>
      </c>
      <c r="E500" s="66">
        <v>252</v>
      </c>
      <c r="F500" s="67"/>
      <c r="G500" s="65">
        <f t="shared" si="92"/>
        <v>33</v>
      </c>
      <c r="H500" s="66">
        <f t="shared" si="93"/>
        <v>0</v>
      </c>
      <c r="I500" s="20">
        <f t="shared" si="94"/>
        <v>1.65</v>
      </c>
      <c r="J500" s="21">
        <f t="shared" si="95"/>
        <v>0</v>
      </c>
    </row>
    <row r="501" spans="1:10" x14ac:dyDescent="0.25">
      <c r="A501" s="158" t="s">
        <v>222</v>
      </c>
      <c r="B501" s="65">
        <v>16</v>
      </c>
      <c r="C501" s="66">
        <v>13</v>
      </c>
      <c r="D501" s="65">
        <v>92</v>
      </c>
      <c r="E501" s="66">
        <v>57</v>
      </c>
      <c r="F501" s="67"/>
      <c r="G501" s="65">
        <f t="shared" si="92"/>
        <v>3</v>
      </c>
      <c r="H501" s="66">
        <f t="shared" si="93"/>
        <v>35</v>
      </c>
      <c r="I501" s="20">
        <f t="shared" si="94"/>
        <v>0.23076923076923078</v>
      </c>
      <c r="J501" s="21">
        <f t="shared" si="95"/>
        <v>0.61403508771929827</v>
      </c>
    </row>
    <row r="502" spans="1:10" x14ac:dyDescent="0.25">
      <c r="A502" s="158" t="s">
        <v>270</v>
      </c>
      <c r="B502" s="65">
        <v>6</v>
      </c>
      <c r="C502" s="66">
        <v>21</v>
      </c>
      <c r="D502" s="65">
        <v>29</v>
      </c>
      <c r="E502" s="66">
        <v>97</v>
      </c>
      <c r="F502" s="67"/>
      <c r="G502" s="65">
        <f t="shared" si="92"/>
        <v>-15</v>
      </c>
      <c r="H502" s="66">
        <f t="shared" si="93"/>
        <v>-68</v>
      </c>
      <c r="I502" s="20">
        <f t="shared" si="94"/>
        <v>-0.7142857142857143</v>
      </c>
      <c r="J502" s="21">
        <f t="shared" si="95"/>
        <v>-0.7010309278350515</v>
      </c>
    </row>
    <row r="503" spans="1:10" s="160" customFormat="1" ht="13" x14ac:dyDescent="0.3">
      <c r="A503" s="178" t="s">
        <v>705</v>
      </c>
      <c r="B503" s="71">
        <v>231</v>
      </c>
      <c r="C503" s="72">
        <v>239</v>
      </c>
      <c r="D503" s="71">
        <v>1172</v>
      </c>
      <c r="E503" s="72">
        <v>1050</v>
      </c>
      <c r="F503" s="73"/>
      <c r="G503" s="71">
        <f t="shared" si="92"/>
        <v>-8</v>
      </c>
      <c r="H503" s="72">
        <f t="shared" si="93"/>
        <v>122</v>
      </c>
      <c r="I503" s="37">
        <f t="shared" si="94"/>
        <v>-3.3472803347280332E-2</v>
      </c>
      <c r="J503" s="38">
        <f t="shared" si="95"/>
        <v>0.11619047619047619</v>
      </c>
    </row>
    <row r="504" spans="1:10" x14ac:dyDescent="0.25">
      <c r="A504" s="177"/>
      <c r="B504" s="143"/>
      <c r="C504" s="144"/>
      <c r="D504" s="143"/>
      <c r="E504" s="144"/>
      <c r="F504" s="145"/>
      <c r="G504" s="143"/>
      <c r="H504" s="144"/>
      <c r="I504" s="151"/>
      <c r="J504" s="152"/>
    </row>
    <row r="505" spans="1:10" s="139" customFormat="1" ht="13" x14ac:dyDescent="0.3">
      <c r="A505" s="159" t="s">
        <v>92</v>
      </c>
      <c r="B505" s="65"/>
      <c r="C505" s="66"/>
      <c r="D505" s="65"/>
      <c r="E505" s="66"/>
      <c r="F505" s="67"/>
      <c r="G505" s="65"/>
      <c r="H505" s="66"/>
      <c r="I505" s="20"/>
      <c r="J505" s="21"/>
    </row>
    <row r="506" spans="1:10" x14ac:dyDescent="0.25">
      <c r="A506" s="158" t="s">
        <v>415</v>
      </c>
      <c r="B506" s="65">
        <v>15</v>
      </c>
      <c r="C506" s="66">
        <v>13</v>
      </c>
      <c r="D506" s="65">
        <v>58</v>
      </c>
      <c r="E506" s="66">
        <v>51</v>
      </c>
      <c r="F506" s="67"/>
      <c r="G506" s="65">
        <f>B506-C506</f>
        <v>2</v>
      </c>
      <c r="H506" s="66">
        <f>D506-E506</f>
        <v>7</v>
      </c>
      <c r="I506" s="20">
        <f>IF(C506=0, "-", IF(G506/C506&lt;10, G506/C506, "&gt;999%"))</f>
        <v>0.15384615384615385</v>
      </c>
      <c r="J506" s="21">
        <f>IF(E506=0, "-", IF(H506/E506&lt;10, H506/E506, "&gt;999%"))</f>
        <v>0.13725490196078433</v>
      </c>
    </row>
    <row r="507" spans="1:10" x14ac:dyDescent="0.25">
      <c r="A507" s="158" t="s">
        <v>535</v>
      </c>
      <c r="B507" s="65">
        <v>82</v>
      </c>
      <c r="C507" s="66">
        <v>45</v>
      </c>
      <c r="D507" s="65">
        <v>426</v>
      </c>
      <c r="E507" s="66">
        <v>119</v>
      </c>
      <c r="F507" s="67"/>
      <c r="G507" s="65">
        <f>B507-C507</f>
        <v>37</v>
      </c>
      <c r="H507" s="66">
        <f>D507-E507</f>
        <v>307</v>
      </c>
      <c r="I507" s="20">
        <f>IF(C507=0, "-", IF(G507/C507&lt;10, G507/C507, "&gt;999%"))</f>
        <v>0.82222222222222219</v>
      </c>
      <c r="J507" s="21">
        <f>IF(E507=0, "-", IF(H507/E507&lt;10, H507/E507, "&gt;999%"))</f>
        <v>2.5798319327731094</v>
      </c>
    </row>
    <row r="508" spans="1:10" x14ac:dyDescent="0.25">
      <c r="A508" s="158" t="s">
        <v>455</v>
      </c>
      <c r="B508" s="65">
        <v>45</v>
      </c>
      <c r="C508" s="66">
        <v>28</v>
      </c>
      <c r="D508" s="65">
        <v>181</v>
      </c>
      <c r="E508" s="66">
        <v>135</v>
      </c>
      <c r="F508" s="67"/>
      <c r="G508" s="65">
        <f>B508-C508</f>
        <v>17</v>
      </c>
      <c r="H508" s="66">
        <f>D508-E508</f>
        <v>46</v>
      </c>
      <c r="I508" s="20">
        <f>IF(C508=0, "-", IF(G508/C508&lt;10, G508/C508, "&gt;999%"))</f>
        <v>0.6071428571428571</v>
      </c>
      <c r="J508" s="21">
        <f>IF(E508=0, "-", IF(H508/E508&lt;10, H508/E508, "&gt;999%"))</f>
        <v>0.34074074074074073</v>
      </c>
    </row>
    <row r="509" spans="1:10" s="160" customFormat="1" ht="13" x14ac:dyDescent="0.3">
      <c r="A509" s="178" t="s">
        <v>706</v>
      </c>
      <c r="B509" s="71">
        <v>142</v>
      </c>
      <c r="C509" s="72">
        <v>86</v>
      </c>
      <c r="D509" s="71">
        <v>665</v>
      </c>
      <c r="E509" s="72">
        <v>305</v>
      </c>
      <c r="F509" s="73"/>
      <c r="G509" s="71">
        <f>B509-C509</f>
        <v>56</v>
      </c>
      <c r="H509" s="72">
        <f>D509-E509</f>
        <v>360</v>
      </c>
      <c r="I509" s="37">
        <f>IF(C509=0, "-", IF(G509/C509&lt;10, G509/C509, "&gt;999%"))</f>
        <v>0.65116279069767447</v>
      </c>
      <c r="J509" s="38">
        <f>IF(E509=0, "-", IF(H509/E509&lt;10, H509/E509, "&gt;999%"))</f>
        <v>1.180327868852459</v>
      </c>
    </row>
    <row r="510" spans="1:10" x14ac:dyDescent="0.25">
      <c r="A510" s="177"/>
      <c r="B510" s="143"/>
      <c r="C510" s="144"/>
      <c r="D510" s="143"/>
      <c r="E510" s="144"/>
      <c r="F510" s="145"/>
      <c r="G510" s="143"/>
      <c r="H510" s="144"/>
      <c r="I510" s="151"/>
      <c r="J510" s="152"/>
    </row>
    <row r="511" spans="1:10" s="139" customFormat="1" ht="13" x14ac:dyDescent="0.3">
      <c r="A511" s="159" t="s">
        <v>93</v>
      </c>
      <c r="B511" s="65"/>
      <c r="C511" s="66"/>
      <c r="D511" s="65"/>
      <c r="E511" s="66"/>
      <c r="F511" s="67"/>
      <c r="G511" s="65"/>
      <c r="H511" s="66"/>
      <c r="I511" s="20"/>
      <c r="J511" s="21"/>
    </row>
    <row r="512" spans="1:10" x14ac:dyDescent="0.25">
      <c r="A512" s="158" t="s">
        <v>319</v>
      </c>
      <c r="B512" s="65">
        <v>45</v>
      </c>
      <c r="C512" s="66">
        <v>26</v>
      </c>
      <c r="D512" s="65">
        <v>290</v>
      </c>
      <c r="E512" s="66">
        <v>169</v>
      </c>
      <c r="F512" s="67"/>
      <c r="G512" s="65">
        <f t="shared" ref="G512:G519" si="96">B512-C512</f>
        <v>19</v>
      </c>
      <c r="H512" s="66">
        <f t="shared" ref="H512:H519" si="97">D512-E512</f>
        <v>121</v>
      </c>
      <c r="I512" s="20">
        <f t="shared" ref="I512:I519" si="98">IF(C512=0, "-", IF(G512/C512&lt;10, G512/C512, "&gt;999%"))</f>
        <v>0.73076923076923073</v>
      </c>
      <c r="J512" s="21">
        <f t="shared" ref="J512:J519" si="99">IF(E512=0, "-", IF(H512/E512&lt;10, H512/E512, "&gt;999%"))</f>
        <v>0.71597633136094674</v>
      </c>
    </row>
    <row r="513" spans="1:10" x14ac:dyDescent="0.25">
      <c r="A513" s="158" t="s">
        <v>375</v>
      </c>
      <c r="B513" s="65">
        <v>496</v>
      </c>
      <c r="C513" s="66">
        <v>0</v>
      </c>
      <c r="D513" s="65">
        <v>920</v>
      </c>
      <c r="E513" s="66">
        <v>0</v>
      </c>
      <c r="F513" s="67"/>
      <c r="G513" s="65">
        <f t="shared" si="96"/>
        <v>496</v>
      </c>
      <c r="H513" s="66">
        <f t="shared" si="97"/>
        <v>920</v>
      </c>
      <c r="I513" s="20" t="str">
        <f t="shared" si="98"/>
        <v>-</v>
      </c>
      <c r="J513" s="21" t="str">
        <f t="shared" si="99"/>
        <v>-</v>
      </c>
    </row>
    <row r="514" spans="1:10" x14ac:dyDescent="0.25">
      <c r="A514" s="158" t="s">
        <v>416</v>
      </c>
      <c r="B514" s="65">
        <v>558</v>
      </c>
      <c r="C514" s="66">
        <v>279</v>
      </c>
      <c r="D514" s="65">
        <v>3055</v>
      </c>
      <c r="E514" s="66">
        <v>1882</v>
      </c>
      <c r="F514" s="67"/>
      <c r="G514" s="65">
        <f t="shared" si="96"/>
        <v>279</v>
      </c>
      <c r="H514" s="66">
        <f t="shared" si="97"/>
        <v>1173</v>
      </c>
      <c r="I514" s="20">
        <f t="shared" si="98"/>
        <v>1</v>
      </c>
      <c r="J514" s="21">
        <f t="shared" si="99"/>
        <v>0.62327311370882044</v>
      </c>
    </row>
    <row r="515" spans="1:10" x14ac:dyDescent="0.25">
      <c r="A515" s="158" t="s">
        <v>223</v>
      </c>
      <c r="B515" s="65">
        <v>62</v>
      </c>
      <c r="C515" s="66">
        <v>74</v>
      </c>
      <c r="D515" s="65">
        <v>665</v>
      </c>
      <c r="E515" s="66">
        <v>415</v>
      </c>
      <c r="F515" s="67"/>
      <c r="G515" s="65">
        <f t="shared" si="96"/>
        <v>-12</v>
      </c>
      <c r="H515" s="66">
        <f t="shared" si="97"/>
        <v>250</v>
      </c>
      <c r="I515" s="20">
        <f t="shared" si="98"/>
        <v>-0.16216216216216217</v>
      </c>
      <c r="J515" s="21">
        <f t="shared" si="99"/>
        <v>0.60240963855421692</v>
      </c>
    </row>
    <row r="516" spans="1:10" x14ac:dyDescent="0.25">
      <c r="A516" s="158" t="s">
        <v>456</v>
      </c>
      <c r="B516" s="65">
        <v>514</v>
      </c>
      <c r="C516" s="66">
        <v>390</v>
      </c>
      <c r="D516" s="65">
        <v>2201</v>
      </c>
      <c r="E516" s="66">
        <v>1636</v>
      </c>
      <c r="F516" s="67"/>
      <c r="G516" s="65">
        <f t="shared" si="96"/>
        <v>124</v>
      </c>
      <c r="H516" s="66">
        <f t="shared" si="97"/>
        <v>565</v>
      </c>
      <c r="I516" s="20">
        <f t="shared" si="98"/>
        <v>0.31794871794871793</v>
      </c>
      <c r="J516" s="21">
        <f t="shared" si="99"/>
        <v>0.34535452322738386</v>
      </c>
    </row>
    <row r="517" spans="1:10" x14ac:dyDescent="0.25">
      <c r="A517" s="158" t="s">
        <v>241</v>
      </c>
      <c r="B517" s="65">
        <v>100</v>
      </c>
      <c r="C517" s="66">
        <v>145</v>
      </c>
      <c r="D517" s="65">
        <v>513</v>
      </c>
      <c r="E517" s="66">
        <v>275</v>
      </c>
      <c r="F517" s="67"/>
      <c r="G517" s="65">
        <f t="shared" si="96"/>
        <v>-45</v>
      </c>
      <c r="H517" s="66">
        <f t="shared" si="97"/>
        <v>238</v>
      </c>
      <c r="I517" s="20">
        <f t="shared" si="98"/>
        <v>-0.31034482758620691</v>
      </c>
      <c r="J517" s="21">
        <f t="shared" si="99"/>
        <v>0.86545454545454548</v>
      </c>
    </row>
    <row r="518" spans="1:10" x14ac:dyDescent="0.25">
      <c r="A518" s="158" t="s">
        <v>376</v>
      </c>
      <c r="B518" s="65">
        <v>3</v>
      </c>
      <c r="C518" s="66">
        <v>284</v>
      </c>
      <c r="D518" s="65">
        <v>473</v>
      </c>
      <c r="E518" s="66">
        <v>1425</v>
      </c>
      <c r="F518" s="67"/>
      <c r="G518" s="65">
        <f t="shared" si="96"/>
        <v>-281</v>
      </c>
      <c r="H518" s="66">
        <f t="shared" si="97"/>
        <v>-952</v>
      </c>
      <c r="I518" s="20">
        <f t="shared" si="98"/>
        <v>-0.98943661971830987</v>
      </c>
      <c r="J518" s="21">
        <f t="shared" si="99"/>
        <v>-0.66807017543859648</v>
      </c>
    </row>
    <row r="519" spans="1:10" s="160" customFormat="1" ht="13" x14ac:dyDescent="0.3">
      <c r="A519" s="178" t="s">
        <v>707</v>
      </c>
      <c r="B519" s="71">
        <v>1778</v>
      </c>
      <c r="C519" s="72">
        <v>1198</v>
      </c>
      <c r="D519" s="71">
        <v>8117</v>
      </c>
      <c r="E519" s="72">
        <v>5802</v>
      </c>
      <c r="F519" s="73"/>
      <c r="G519" s="71">
        <f t="shared" si="96"/>
        <v>580</v>
      </c>
      <c r="H519" s="72">
        <f t="shared" si="97"/>
        <v>2315</v>
      </c>
      <c r="I519" s="37">
        <f t="shared" si="98"/>
        <v>0.48414023372287146</v>
      </c>
      <c r="J519" s="38">
        <f t="shared" si="99"/>
        <v>0.39900034470872114</v>
      </c>
    </row>
    <row r="520" spans="1:10" x14ac:dyDescent="0.25">
      <c r="A520" s="177"/>
      <c r="B520" s="143"/>
      <c r="C520" s="144"/>
      <c r="D520" s="143"/>
      <c r="E520" s="144"/>
      <c r="F520" s="145"/>
      <c r="G520" s="143"/>
      <c r="H520" s="144"/>
      <c r="I520" s="151"/>
      <c r="J520" s="152"/>
    </row>
    <row r="521" spans="1:10" s="139" customFormat="1" ht="13" x14ac:dyDescent="0.3">
      <c r="A521" s="159" t="s">
        <v>94</v>
      </c>
      <c r="B521" s="65"/>
      <c r="C521" s="66"/>
      <c r="D521" s="65"/>
      <c r="E521" s="66"/>
      <c r="F521" s="67"/>
      <c r="G521" s="65"/>
      <c r="H521" s="66"/>
      <c r="I521" s="20"/>
      <c r="J521" s="21"/>
    </row>
    <row r="522" spans="1:10" x14ac:dyDescent="0.25">
      <c r="A522" s="158" t="s">
        <v>210</v>
      </c>
      <c r="B522" s="65">
        <v>1</v>
      </c>
      <c r="C522" s="66">
        <v>322</v>
      </c>
      <c r="D522" s="65">
        <v>47</v>
      </c>
      <c r="E522" s="66">
        <v>1504</v>
      </c>
      <c r="F522" s="67"/>
      <c r="G522" s="65">
        <f t="shared" ref="G522:G528" si="100">B522-C522</f>
        <v>-321</v>
      </c>
      <c r="H522" s="66">
        <f t="shared" ref="H522:H528" si="101">D522-E522</f>
        <v>-1457</v>
      </c>
      <c r="I522" s="20">
        <f t="shared" ref="I522:I528" si="102">IF(C522=0, "-", IF(G522/C522&lt;10, G522/C522, "&gt;999%"))</f>
        <v>-0.99689440993788825</v>
      </c>
      <c r="J522" s="21">
        <f t="shared" ref="J522:J528" si="103">IF(E522=0, "-", IF(H522/E522&lt;10, H522/E522, "&gt;999%"))</f>
        <v>-0.96875</v>
      </c>
    </row>
    <row r="523" spans="1:10" x14ac:dyDescent="0.25">
      <c r="A523" s="158" t="s">
        <v>354</v>
      </c>
      <c r="B523" s="65">
        <v>71</v>
      </c>
      <c r="C523" s="66">
        <v>44</v>
      </c>
      <c r="D523" s="65">
        <v>382</v>
      </c>
      <c r="E523" s="66">
        <v>357</v>
      </c>
      <c r="F523" s="67"/>
      <c r="G523" s="65">
        <f t="shared" si="100"/>
        <v>27</v>
      </c>
      <c r="H523" s="66">
        <f t="shared" si="101"/>
        <v>25</v>
      </c>
      <c r="I523" s="20">
        <f t="shared" si="102"/>
        <v>0.61363636363636365</v>
      </c>
      <c r="J523" s="21">
        <f t="shared" si="103"/>
        <v>7.0028011204481794E-2</v>
      </c>
    </row>
    <row r="524" spans="1:10" x14ac:dyDescent="0.25">
      <c r="A524" s="158" t="s">
        <v>355</v>
      </c>
      <c r="B524" s="65">
        <v>85</v>
      </c>
      <c r="C524" s="66">
        <v>126</v>
      </c>
      <c r="D524" s="65">
        <v>777</v>
      </c>
      <c r="E524" s="66">
        <v>651</v>
      </c>
      <c r="F524" s="67"/>
      <c r="G524" s="65">
        <f t="shared" si="100"/>
        <v>-41</v>
      </c>
      <c r="H524" s="66">
        <f t="shared" si="101"/>
        <v>126</v>
      </c>
      <c r="I524" s="20">
        <f t="shared" si="102"/>
        <v>-0.32539682539682541</v>
      </c>
      <c r="J524" s="21">
        <f t="shared" si="103"/>
        <v>0.19354838709677419</v>
      </c>
    </row>
    <row r="525" spans="1:10" x14ac:dyDescent="0.25">
      <c r="A525" s="158" t="s">
        <v>377</v>
      </c>
      <c r="B525" s="65">
        <v>10</v>
      </c>
      <c r="C525" s="66">
        <v>0</v>
      </c>
      <c r="D525" s="65">
        <v>39</v>
      </c>
      <c r="E525" s="66">
        <v>26</v>
      </c>
      <c r="F525" s="67"/>
      <c r="G525" s="65">
        <f t="shared" si="100"/>
        <v>10</v>
      </c>
      <c r="H525" s="66">
        <f t="shared" si="101"/>
        <v>13</v>
      </c>
      <c r="I525" s="20" t="str">
        <f t="shared" si="102"/>
        <v>-</v>
      </c>
      <c r="J525" s="21">
        <f t="shared" si="103"/>
        <v>0.5</v>
      </c>
    </row>
    <row r="526" spans="1:10" x14ac:dyDescent="0.25">
      <c r="A526" s="158" t="s">
        <v>211</v>
      </c>
      <c r="B526" s="65">
        <v>151</v>
      </c>
      <c r="C526" s="66">
        <v>159</v>
      </c>
      <c r="D526" s="65">
        <v>735</v>
      </c>
      <c r="E526" s="66">
        <v>528</v>
      </c>
      <c r="F526" s="67"/>
      <c r="G526" s="65">
        <f t="shared" si="100"/>
        <v>-8</v>
      </c>
      <c r="H526" s="66">
        <f t="shared" si="101"/>
        <v>207</v>
      </c>
      <c r="I526" s="20">
        <f t="shared" si="102"/>
        <v>-5.0314465408805034E-2</v>
      </c>
      <c r="J526" s="21">
        <f t="shared" si="103"/>
        <v>0.39204545454545453</v>
      </c>
    </row>
    <row r="527" spans="1:10" x14ac:dyDescent="0.25">
      <c r="A527" s="158" t="s">
        <v>378</v>
      </c>
      <c r="B527" s="65">
        <v>35</v>
      </c>
      <c r="C527" s="66">
        <v>143</v>
      </c>
      <c r="D527" s="65">
        <v>150</v>
      </c>
      <c r="E527" s="66">
        <v>319</v>
      </c>
      <c r="F527" s="67"/>
      <c r="G527" s="65">
        <f t="shared" si="100"/>
        <v>-108</v>
      </c>
      <c r="H527" s="66">
        <f t="shared" si="101"/>
        <v>-169</v>
      </c>
      <c r="I527" s="20">
        <f t="shared" si="102"/>
        <v>-0.75524475524475521</v>
      </c>
      <c r="J527" s="21">
        <f t="shared" si="103"/>
        <v>-0.52978056426332287</v>
      </c>
    </row>
    <row r="528" spans="1:10" s="160" customFormat="1" ht="13" x14ac:dyDescent="0.3">
      <c r="A528" s="178" t="s">
        <v>708</v>
      </c>
      <c r="B528" s="71">
        <v>353</v>
      </c>
      <c r="C528" s="72">
        <v>794</v>
      </c>
      <c r="D528" s="71">
        <v>2130</v>
      </c>
      <c r="E528" s="72">
        <v>3385</v>
      </c>
      <c r="F528" s="73"/>
      <c r="G528" s="71">
        <f t="shared" si="100"/>
        <v>-441</v>
      </c>
      <c r="H528" s="72">
        <f t="shared" si="101"/>
        <v>-1255</v>
      </c>
      <c r="I528" s="37">
        <f t="shared" si="102"/>
        <v>-0.55541561712846343</v>
      </c>
      <c r="J528" s="38">
        <f t="shared" si="103"/>
        <v>-0.37075332348596751</v>
      </c>
    </row>
    <row r="529" spans="1:10" x14ac:dyDescent="0.25">
      <c r="A529" s="177"/>
      <c r="B529" s="143"/>
      <c r="C529" s="144"/>
      <c r="D529" s="143"/>
      <c r="E529" s="144"/>
      <c r="F529" s="145"/>
      <c r="G529" s="143"/>
      <c r="H529" s="144"/>
      <c r="I529" s="151"/>
      <c r="J529" s="152"/>
    </row>
    <row r="530" spans="1:10" s="139" customFormat="1" ht="13" x14ac:dyDescent="0.3">
      <c r="A530" s="159" t="s">
        <v>95</v>
      </c>
      <c r="B530" s="65"/>
      <c r="C530" s="66"/>
      <c r="D530" s="65"/>
      <c r="E530" s="66"/>
      <c r="F530" s="67"/>
      <c r="G530" s="65"/>
      <c r="H530" s="66"/>
      <c r="I530" s="20"/>
      <c r="J530" s="21"/>
    </row>
    <row r="531" spans="1:10" x14ac:dyDescent="0.25">
      <c r="A531" s="158" t="s">
        <v>264</v>
      </c>
      <c r="B531" s="65">
        <v>363</v>
      </c>
      <c r="C531" s="66">
        <v>57</v>
      </c>
      <c r="D531" s="65">
        <v>4129</v>
      </c>
      <c r="E531" s="66">
        <v>1641</v>
      </c>
      <c r="F531" s="67"/>
      <c r="G531" s="65">
        <f>B531-C531</f>
        <v>306</v>
      </c>
      <c r="H531" s="66">
        <f>D531-E531</f>
        <v>2488</v>
      </c>
      <c r="I531" s="20">
        <f>IF(C531=0, "-", IF(G531/C531&lt;10, G531/C531, "&gt;999%"))</f>
        <v>5.3684210526315788</v>
      </c>
      <c r="J531" s="21">
        <f>IF(E531=0, "-", IF(H531/E531&lt;10, H531/E531, "&gt;999%"))</f>
        <v>1.5161486898232786</v>
      </c>
    </row>
    <row r="532" spans="1:10" x14ac:dyDescent="0.25">
      <c r="A532" s="158" t="s">
        <v>439</v>
      </c>
      <c r="B532" s="65">
        <v>1518</v>
      </c>
      <c r="C532" s="66">
        <v>0</v>
      </c>
      <c r="D532" s="65">
        <v>4649</v>
      </c>
      <c r="E532" s="66">
        <v>0</v>
      </c>
      <c r="F532" s="67"/>
      <c r="G532" s="65">
        <f>B532-C532</f>
        <v>1518</v>
      </c>
      <c r="H532" s="66">
        <f>D532-E532</f>
        <v>4649</v>
      </c>
      <c r="I532" s="20" t="str">
        <f>IF(C532=0, "-", IF(G532/C532&lt;10, G532/C532, "&gt;999%"))</f>
        <v>-</v>
      </c>
      <c r="J532" s="21" t="str">
        <f>IF(E532=0, "-", IF(H532/E532&lt;10, H532/E532, "&gt;999%"))</f>
        <v>-</v>
      </c>
    </row>
    <row r="533" spans="1:10" s="160" customFormat="1" ht="13" x14ac:dyDescent="0.3">
      <c r="A533" s="178" t="s">
        <v>709</v>
      </c>
      <c r="B533" s="71">
        <v>1881</v>
      </c>
      <c r="C533" s="72">
        <v>57</v>
      </c>
      <c r="D533" s="71">
        <v>8778</v>
      </c>
      <c r="E533" s="72">
        <v>1641</v>
      </c>
      <c r="F533" s="73"/>
      <c r="G533" s="71">
        <f>B533-C533</f>
        <v>1824</v>
      </c>
      <c r="H533" s="72">
        <f>D533-E533</f>
        <v>7137</v>
      </c>
      <c r="I533" s="37" t="str">
        <f>IF(C533=0, "-", IF(G533/C533&lt;10, G533/C533, "&gt;999%"))</f>
        <v>&gt;999%</v>
      </c>
      <c r="J533" s="38">
        <f>IF(E533=0, "-", IF(H533/E533&lt;10, H533/E533, "&gt;999%"))</f>
        <v>4.3491773308957953</v>
      </c>
    </row>
    <row r="534" spans="1:10" x14ac:dyDescent="0.25">
      <c r="A534" s="177"/>
      <c r="B534" s="143"/>
      <c r="C534" s="144"/>
      <c r="D534" s="143"/>
      <c r="E534" s="144"/>
      <c r="F534" s="145"/>
      <c r="G534" s="143"/>
      <c r="H534" s="144"/>
      <c r="I534" s="151"/>
      <c r="J534" s="152"/>
    </row>
    <row r="535" spans="1:10" s="139" customFormat="1" ht="13" x14ac:dyDescent="0.3">
      <c r="A535" s="159" t="s">
        <v>96</v>
      </c>
      <c r="B535" s="65"/>
      <c r="C535" s="66"/>
      <c r="D535" s="65"/>
      <c r="E535" s="66"/>
      <c r="F535" s="67"/>
      <c r="G535" s="65"/>
      <c r="H535" s="66"/>
      <c r="I535" s="20"/>
      <c r="J535" s="21"/>
    </row>
    <row r="536" spans="1:10" x14ac:dyDescent="0.25">
      <c r="A536" s="158" t="s">
        <v>247</v>
      </c>
      <c r="B536" s="65">
        <v>151</v>
      </c>
      <c r="C536" s="66">
        <v>219</v>
      </c>
      <c r="D536" s="65">
        <v>1080</v>
      </c>
      <c r="E536" s="66">
        <v>1618</v>
      </c>
      <c r="F536" s="67"/>
      <c r="G536" s="65">
        <f t="shared" ref="G536:G559" si="104">B536-C536</f>
        <v>-68</v>
      </c>
      <c r="H536" s="66">
        <f t="shared" ref="H536:H559" si="105">D536-E536</f>
        <v>-538</v>
      </c>
      <c r="I536" s="20">
        <f t="shared" ref="I536:I559" si="106">IF(C536=0, "-", IF(G536/C536&lt;10, G536/C536, "&gt;999%"))</f>
        <v>-0.31050228310502281</v>
      </c>
      <c r="J536" s="21">
        <f t="shared" ref="J536:J559" si="107">IF(E536=0, "-", IF(H536/E536&lt;10, H536/E536, "&gt;999%"))</f>
        <v>-0.33250927070457353</v>
      </c>
    </row>
    <row r="537" spans="1:10" x14ac:dyDescent="0.25">
      <c r="A537" s="158" t="s">
        <v>379</v>
      </c>
      <c r="B537" s="65">
        <v>127</v>
      </c>
      <c r="C537" s="66">
        <v>281</v>
      </c>
      <c r="D537" s="65">
        <v>745</v>
      </c>
      <c r="E537" s="66">
        <v>1554</v>
      </c>
      <c r="F537" s="67"/>
      <c r="G537" s="65">
        <f t="shared" si="104"/>
        <v>-154</v>
      </c>
      <c r="H537" s="66">
        <f t="shared" si="105"/>
        <v>-809</v>
      </c>
      <c r="I537" s="20">
        <f t="shared" si="106"/>
        <v>-0.54804270462633453</v>
      </c>
      <c r="J537" s="21">
        <f t="shared" si="107"/>
        <v>-0.52059202059202059</v>
      </c>
    </row>
    <row r="538" spans="1:10" x14ac:dyDescent="0.25">
      <c r="A538" s="158" t="s">
        <v>504</v>
      </c>
      <c r="B538" s="65">
        <v>8</v>
      </c>
      <c r="C538" s="66">
        <v>4</v>
      </c>
      <c r="D538" s="65">
        <v>36</v>
      </c>
      <c r="E538" s="66">
        <v>18</v>
      </c>
      <c r="F538" s="67"/>
      <c r="G538" s="65">
        <f t="shared" si="104"/>
        <v>4</v>
      </c>
      <c r="H538" s="66">
        <f t="shared" si="105"/>
        <v>18</v>
      </c>
      <c r="I538" s="20">
        <f t="shared" si="106"/>
        <v>1</v>
      </c>
      <c r="J538" s="21">
        <f t="shared" si="107"/>
        <v>1</v>
      </c>
    </row>
    <row r="539" spans="1:10" x14ac:dyDescent="0.25">
      <c r="A539" s="158" t="s">
        <v>224</v>
      </c>
      <c r="B539" s="65">
        <v>485</v>
      </c>
      <c r="C539" s="66">
        <v>916</v>
      </c>
      <c r="D539" s="65">
        <v>2363</v>
      </c>
      <c r="E539" s="66">
        <v>4798</v>
      </c>
      <c r="F539" s="67"/>
      <c r="G539" s="65">
        <f t="shared" si="104"/>
        <v>-431</v>
      </c>
      <c r="H539" s="66">
        <f t="shared" si="105"/>
        <v>-2435</v>
      </c>
      <c r="I539" s="20">
        <f t="shared" si="106"/>
        <v>-0.47052401746724892</v>
      </c>
      <c r="J539" s="21">
        <f t="shared" si="107"/>
        <v>-0.50750312630262606</v>
      </c>
    </row>
    <row r="540" spans="1:10" x14ac:dyDescent="0.25">
      <c r="A540" s="158" t="s">
        <v>380</v>
      </c>
      <c r="B540" s="65">
        <v>111</v>
      </c>
      <c r="C540" s="66">
        <v>0</v>
      </c>
      <c r="D540" s="65">
        <v>824</v>
      </c>
      <c r="E540" s="66">
        <v>0</v>
      </c>
      <c r="F540" s="67"/>
      <c r="G540" s="65">
        <f t="shared" si="104"/>
        <v>111</v>
      </c>
      <c r="H540" s="66">
        <f t="shared" si="105"/>
        <v>824</v>
      </c>
      <c r="I540" s="20" t="str">
        <f t="shared" si="106"/>
        <v>-</v>
      </c>
      <c r="J540" s="21" t="str">
        <f t="shared" si="107"/>
        <v>-</v>
      </c>
    </row>
    <row r="541" spans="1:10" x14ac:dyDescent="0.25">
      <c r="A541" s="158" t="s">
        <v>457</v>
      </c>
      <c r="B541" s="65">
        <v>1</v>
      </c>
      <c r="C541" s="66">
        <v>0</v>
      </c>
      <c r="D541" s="65">
        <v>1</v>
      </c>
      <c r="E541" s="66">
        <v>0</v>
      </c>
      <c r="F541" s="67"/>
      <c r="G541" s="65">
        <f t="shared" si="104"/>
        <v>1</v>
      </c>
      <c r="H541" s="66">
        <f t="shared" si="105"/>
        <v>1</v>
      </c>
      <c r="I541" s="20" t="str">
        <f t="shared" si="106"/>
        <v>-</v>
      </c>
      <c r="J541" s="21" t="str">
        <f t="shared" si="107"/>
        <v>-</v>
      </c>
    </row>
    <row r="542" spans="1:10" x14ac:dyDescent="0.25">
      <c r="A542" s="158" t="s">
        <v>458</v>
      </c>
      <c r="B542" s="65">
        <v>103</v>
      </c>
      <c r="C542" s="66">
        <v>106</v>
      </c>
      <c r="D542" s="65">
        <v>428</v>
      </c>
      <c r="E542" s="66">
        <v>754</v>
      </c>
      <c r="F542" s="67"/>
      <c r="G542" s="65">
        <f t="shared" si="104"/>
        <v>-3</v>
      </c>
      <c r="H542" s="66">
        <f t="shared" si="105"/>
        <v>-326</v>
      </c>
      <c r="I542" s="20">
        <f t="shared" si="106"/>
        <v>-2.8301886792452831E-2</v>
      </c>
      <c r="J542" s="21">
        <f t="shared" si="107"/>
        <v>-0.43236074270557029</v>
      </c>
    </row>
    <row r="543" spans="1:10" x14ac:dyDescent="0.25">
      <c r="A543" s="158" t="s">
        <v>320</v>
      </c>
      <c r="B543" s="65">
        <v>25</v>
      </c>
      <c r="C543" s="66">
        <v>0</v>
      </c>
      <c r="D543" s="65">
        <v>134</v>
      </c>
      <c r="E543" s="66">
        <v>1</v>
      </c>
      <c r="F543" s="67"/>
      <c r="G543" s="65">
        <f t="shared" si="104"/>
        <v>25</v>
      </c>
      <c r="H543" s="66">
        <f t="shared" si="105"/>
        <v>133</v>
      </c>
      <c r="I543" s="20" t="str">
        <f t="shared" si="106"/>
        <v>-</v>
      </c>
      <c r="J543" s="21" t="str">
        <f t="shared" si="107"/>
        <v>&gt;999%</v>
      </c>
    </row>
    <row r="544" spans="1:10" x14ac:dyDescent="0.25">
      <c r="A544" s="158" t="s">
        <v>311</v>
      </c>
      <c r="B544" s="65">
        <v>3</v>
      </c>
      <c r="C544" s="66">
        <v>2</v>
      </c>
      <c r="D544" s="65">
        <v>24</v>
      </c>
      <c r="E544" s="66">
        <v>15</v>
      </c>
      <c r="F544" s="67"/>
      <c r="G544" s="65">
        <f t="shared" si="104"/>
        <v>1</v>
      </c>
      <c r="H544" s="66">
        <f t="shared" si="105"/>
        <v>9</v>
      </c>
      <c r="I544" s="20">
        <f t="shared" si="106"/>
        <v>0.5</v>
      </c>
      <c r="J544" s="21">
        <f t="shared" si="107"/>
        <v>0.6</v>
      </c>
    </row>
    <row r="545" spans="1:10" x14ac:dyDescent="0.25">
      <c r="A545" s="158" t="s">
        <v>501</v>
      </c>
      <c r="B545" s="65">
        <v>60</v>
      </c>
      <c r="C545" s="66">
        <v>47</v>
      </c>
      <c r="D545" s="65">
        <v>287</v>
      </c>
      <c r="E545" s="66">
        <v>346</v>
      </c>
      <c r="F545" s="67"/>
      <c r="G545" s="65">
        <f t="shared" si="104"/>
        <v>13</v>
      </c>
      <c r="H545" s="66">
        <f t="shared" si="105"/>
        <v>-59</v>
      </c>
      <c r="I545" s="20">
        <f t="shared" si="106"/>
        <v>0.27659574468085107</v>
      </c>
      <c r="J545" s="21">
        <f t="shared" si="107"/>
        <v>-0.17052023121387283</v>
      </c>
    </row>
    <row r="546" spans="1:10" x14ac:dyDescent="0.25">
      <c r="A546" s="158" t="s">
        <v>517</v>
      </c>
      <c r="B546" s="65">
        <v>203</v>
      </c>
      <c r="C546" s="66">
        <v>300</v>
      </c>
      <c r="D546" s="65">
        <v>1457</v>
      </c>
      <c r="E546" s="66">
        <v>1984</v>
      </c>
      <c r="F546" s="67"/>
      <c r="G546" s="65">
        <f t="shared" si="104"/>
        <v>-97</v>
      </c>
      <c r="H546" s="66">
        <f t="shared" si="105"/>
        <v>-527</v>
      </c>
      <c r="I546" s="20">
        <f t="shared" si="106"/>
        <v>-0.32333333333333331</v>
      </c>
      <c r="J546" s="21">
        <f t="shared" si="107"/>
        <v>-0.265625</v>
      </c>
    </row>
    <row r="547" spans="1:10" x14ac:dyDescent="0.25">
      <c r="A547" s="158" t="s">
        <v>526</v>
      </c>
      <c r="B547" s="65">
        <v>388</v>
      </c>
      <c r="C547" s="66">
        <v>708</v>
      </c>
      <c r="D547" s="65">
        <v>1974</v>
      </c>
      <c r="E547" s="66">
        <v>2712</v>
      </c>
      <c r="F547" s="67"/>
      <c r="G547" s="65">
        <f t="shared" si="104"/>
        <v>-320</v>
      </c>
      <c r="H547" s="66">
        <f t="shared" si="105"/>
        <v>-738</v>
      </c>
      <c r="I547" s="20">
        <f t="shared" si="106"/>
        <v>-0.4519774011299435</v>
      </c>
      <c r="J547" s="21">
        <f t="shared" si="107"/>
        <v>-0.27212389380530971</v>
      </c>
    </row>
    <row r="548" spans="1:10" x14ac:dyDescent="0.25">
      <c r="A548" s="158" t="s">
        <v>536</v>
      </c>
      <c r="B548" s="65">
        <v>1370</v>
      </c>
      <c r="C548" s="66">
        <v>1504</v>
      </c>
      <c r="D548" s="65">
        <v>5741</v>
      </c>
      <c r="E548" s="66">
        <v>6891</v>
      </c>
      <c r="F548" s="67"/>
      <c r="G548" s="65">
        <f t="shared" si="104"/>
        <v>-134</v>
      </c>
      <c r="H548" s="66">
        <f t="shared" si="105"/>
        <v>-1150</v>
      </c>
      <c r="I548" s="20">
        <f t="shared" si="106"/>
        <v>-8.9095744680851061E-2</v>
      </c>
      <c r="J548" s="21">
        <f t="shared" si="107"/>
        <v>-0.16688434189522566</v>
      </c>
    </row>
    <row r="549" spans="1:10" x14ac:dyDescent="0.25">
      <c r="A549" s="158" t="s">
        <v>459</v>
      </c>
      <c r="B549" s="65">
        <v>719</v>
      </c>
      <c r="C549" s="66">
        <v>325</v>
      </c>
      <c r="D549" s="65">
        <v>1405</v>
      </c>
      <c r="E549" s="66">
        <v>1935</v>
      </c>
      <c r="F549" s="67"/>
      <c r="G549" s="65">
        <f t="shared" si="104"/>
        <v>394</v>
      </c>
      <c r="H549" s="66">
        <f t="shared" si="105"/>
        <v>-530</v>
      </c>
      <c r="I549" s="20">
        <f t="shared" si="106"/>
        <v>1.2123076923076923</v>
      </c>
      <c r="J549" s="21">
        <f t="shared" si="107"/>
        <v>-0.27390180878552972</v>
      </c>
    </row>
    <row r="550" spans="1:10" x14ac:dyDescent="0.25">
      <c r="A550" s="158" t="s">
        <v>537</v>
      </c>
      <c r="B550" s="65">
        <v>250</v>
      </c>
      <c r="C550" s="66">
        <v>316</v>
      </c>
      <c r="D550" s="65">
        <v>1186</v>
      </c>
      <c r="E550" s="66">
        <v>1531</v>
      </c>
      <c r="F550" s="67"/>
      <c r="G550" s="65">
        <f t="shared" si="104"/>
        <v>-66</v>
      </c>
      <c r="H550" s="66">
        <f t="shared" si="105"/>
        <v>-345</v>
      </c>
      <c r="I550" s="20">
        <f t="shared" si="106"/>
        <v>-0.20886075949367089</v>
      </c>
      <c r="J550" s="21">
        <f t="shared" si="107"/>
        <v>-0.22534291312867408</v>
      </c>
    </row>
    <row r="551" spans="1:10" x14ac:dyDescent="0.25">
      <c r="A551" s="158" t="s">
        <v>487</v>
      </c>
      <c r="B551" s="65">
        <v>353</v>
      </c>
      <c r="C551" s="66">
        <v>483</v>
      </c>
      <c r="D551" s="65">
        <v>1679</v>
      </c>
      <c r="E551" s="66">
        <v>1757</v>
      </c>
      <c r="F551" s="67"/>
      <c r="G551" s="65">
        <f t="shared" si="104"/>
        <v>-130</v>
      </c>
      <c r="H551" s="66">
        <f t="shared" si="105"/>
        <v>-78</v>
      </c>
      <c r="I551" s="20">
        <f t="shared" si="106"/>
        <v>-0.2691511387163561</v>
      </c>
      <c r="J551" s="21">
        <f t="shared" si="107"/>
        <v>-4.4393853158793399E-2</v>
      </c>
    </row>
    <row r="552" spans="1:10" x14ac:dyDescent="0.25">
      <c r="A552" s="158" t="s">
        <v>282</v>
      </c>
      <c r="B552" s="65">
        <v>0</v>
      </c>
      <c r="C552" s="66">
        <v>1</v>
      </c>
      <c r="D552" s="65">
        <v>0</v>
      </c>
      <c r="E552" s="66">
        <v>4</v>
      </c>
      <c r="F552" s="67"/>
      <c r="G552" s="65">
        <f t="shared" si="104"/>
        <v>-1</v>
      </c>
      <c r="H552" s="66">
        <f t="shared" si="105"/>
        <v>-4</v>
      </c>
      <c r="I552" s="20">
        <f t="shared" si="106"/>
        <v>-1</v>
      </c>
      <c r="J552" s="21">
        <f t="shared" si="107"/>
        <v>-1</v>
      </c>
    </row>
    <row r="553" spans="1:10" x14ac:dyDescent="0.25">
      <c r="A553" s="158" t="s">
        <v>460</v>
      </c>
      <c r="B553" s="65">
        <v>349</v>
      </c>
      <c r="C553" s="66">
        <v>446</v>
      </c>
      <c r="D553" s="65">
        <v>1598</v>
      </c>
      <c r="E553" s="66">
        <v>3430</v>
      </c>
      <c r="F553" s="67"/>
      <c r="G553" s="65">
        <f t="shared" si="104"/>
        <v>-97</v>
      </c>
      <c r="H553" s="66">
        <f t="shared" si="105"/>
        <v>-1832</v>
      </c>
      <c r="I553" s="20">
        <f t="shared" si="106"/>
        <v>-0.21748878923766815</v>
      </c>
      <c r="J553" s="21">
        <f t="shared" si="107"/>
        <v>-0.53411078717201166</v>
      </c>
    </row>
    <row r="554" spans="1:10" x14ac:dyDescent="0.25">
      <c r="A554" s="158" t="s">
        <v>225</v>
      </c>
      <c r="B554" s="65">
        <v>0</v>
      </c>
      <c r="C554" s="66">
        <v>0</v>
      </c>
      <c r="D554" s="65">
        <v>0</v>
      </c>
      <c r="E554" s="66">
        <v>10</v>
      </c>
      <c r="F554" s="67"/>
      <c r="G554" s="65">
        <f t="shared" si="104"/>
        <v>0</v>
      </c>
      <c r="H554" s="66">
        <f t="shared" si="105"/>
        <v>-10</v>
      </c>
      <c r="I554" s="20" t="str">
        <f t="shared" si="106"/>
        <v>-</v>
      </c>
      <c r="J554" s="21">
        <f t="shared" si="107"/>
        <v>-1</v>
      </c>
    </row>
    <row r="555" spans="1:10" x14ac:dyDescent="0.25">
      <c r="A555" s="158" t="s">
        <v>417</v>
      </c>
      <c r="B555" s="65">
        <v>808</v>
      </c>
      <c r="C555" s="66">
        <v>844</v>
      </c>
      <c r="D555" s="65">
        <v>4407</v>
      </c>
      <c r="E555" s="66">
        <v>7001</v>
      </c>
      <c r="F555" s="67"/>
      <c r="G555" s="65">
        <f t="shared" si="104"/>
        <v>-36</v>
      </c>
      <c r="H555" s="66">
        <f t="shared" si="105"/>
        <v>-2594</v>
      </c>
      <c r="I555" s="20">
        <f t="shared" si="106"/>
        <v>-4.2654028436018961E-2</v>
      </c>
      <c r="J555" s="21">
        <f t="shared" si="107"/>
        <v>-0.37051849735752035</v>
      </c>
    </row>
    <row r="556" spans="1:10" x14ac:dyDescent="0.25">
      <c r="A556" s="158" t="s">
        <v>337</v>
      </c>
      <c r="B556" s="65">
        <v>7</v>
      </c>
      <c r="C556" s="66">
        <v>3</v>
      </c>
      <c r="D556" s="65">
        <v>39</v>
      </c>
      <c r="E556" s="66">
        <v>23</v>
      </c>
      <c r="F556" s="67"/>
      <c r="G556" s="65">
        <f t="shared" si="104"/>
        <v>4</v>
      </c>
      <c r="H556" s="66">
        <f t="shared" si="105"/>
        <v>16</v>
      </c>
      <c r="I556" s="20">
        <f t="shared" si="106"/>
        <v>1.3333333333333333</v>
      </c>
      <c r="J556" s="21">
        <f t="shared" si="107"/>
        <v>0.69565217391304346</v>
      </c>
    </row>
    <row r="557" spans="1:10" x14ac:dyDescent="0.25">
      <c r="A557" s="158" t="s">
        <v>212</v>
      </c>
      <c r="B557" s="65">
        <v>45</v>
      </c>
      <c r="C557" s="66">
        <v>86</v>
      </c>
      <c r="D557" s="65">
        <v>296</v>
      </c>
      <c r="E557" s="66">
        <v>566</v>
      </c>
      <c r="F557" s="67"/>
      <c r="G557" s="65">
        <f t="shared" si="104"/>
        <v>-41</v>
      </c>
      <c r="H557" s="66">
        <f t="shared" si="105"/>
        <v>-270</v>
      </c>
      <c r="I557" s="20">
        <f t="shared" si="106"/>
        <v>-0.47674418604651164</v>
      </c>
      <c r="J557" s="21">
        <f t="shared" si="107"/>
        <v>-0.47703180212014135</v>
      </c>
    </row>
    <row r="558" spans="1:10" x14ac:dyDescent="0.25">
      <c r="A558" s="158" t="s">
        <v>356</v>
      </c>
      <c r="B558" s="65">
        <v>122</v>
      </c>
      <c r="C558" s="66">
        <v>239</v>
      </c>
      <c r="D558" s="65">
        <v>825</v>
      </c>
      <c r="E558" s="66">
        <v>1419</v>
      </c>
      <c r="F558" s="67"/>
      <c r="G558" s="65">
        <f t="shared" si="104"/>
        <v>-117</v>
      </c>
      <c r="H558" s="66">
        <f t="shared" si="105"/>
        <v>-594</v>
      </c>
      <c r="I558" s="20">
        <f t="shared" si="106"/>
        <v>-0.4895397489539749</v>
      </c>
      <c r="J558" s="21">
        <f t="shared" si="107"/>
        <v>-0.41860465116279072</v>
      </c>
    </row>
    <row r="559" spans="1:10" s="160" customFormat="1" ht="13" x14ac:dyDescent="0.3">
      <c r="A559" s="178" t="s">
        <v>710</v>
      </c>
      <c r="B559" s="71">
        <v>5688</v>
      </c>
      <c r="C559" s="72">
        <v>6830</v>
      </c>
      <c r="D559" s="71">
        <v>26529</v>
      </c>
      <c r="E559" s="72">
        <v>38367</v>
      </c>
      <c r="F559" s="73"/>
      <c r="G559" s="71">
        <f t="shared" si="104"/>
        <v>-1142</v>
      </c>
      <c r="H559" s="72">
        <f t="shared" si="105"/>
        <v>-11838</v>
      </c>
      <c r="I559" s="37">
        <f t="shared" si="106"/>
        <v>-0.167203513909224</v>
      </c>
      <c r="J559" s="38">
        <f t="shared" si="107"/>
        <v>-0.30854640706857456</v>
      </c>
    </row>
    <row r="560" spans="1:10" x14ac:dyDescent="0.25">
      <c r="A560" s="177"/>
      <c r="B560" s="143"/>
      <c r="C560" s="144"/>
      <c r="D560" s="143"/>
      <c r="E560" s="144"/>
      <c r="F560" s="145"/>
      <c r="G560" s="143"/>
      <c r="H560" s="144"/>
      <c r="I560" s="151"/>
      <c r="J560" s="152"/>
    </row>
    <row r="561" spans="1:10" s="139" customFormat="1" ht="13" x14ac:dyDescent="0.3">
      <c r="A561" s="159" t="s">
        <v>97</v>
      </c>
      <c r="B561" s="65"/>
      <c r="C561" s="66"/>
      <c r="D561" s="65"/>
      <c r="E561" s="66"/>
      <c r="F561" s="67"/>
      <c r="G561" s="65"/>
      <c r="H561" s="66"/>
      <c r="I561" s="20"/>
      <c r="J561" s="21"/>
    </row>
    <row r="562" spans="1:10" x14ac:dyDescent="0.25">
      <c r="A562" s="158" t="s">
        <v>584</v>
      </c>
      <c r="B562" s="65">
        <v>34</v>
      </c>
      <c r="C562" s="66">
        <v>28</v>
      </c>
      <c r="D562" s="65">
        <v>110</v>
      </c>
      <c r="E562" s="66">
        <v>113</v>
      </c>
      <c r="F562" s="67"/>
      <c r="G562" s="65">
        <f>B562-C562</f>
        <v>6</v>
      </c>
      <c r="H562" s="66">
        <f>D562-E562</f>
        <v>-3</v>
      </c>
      <c r="I562" s="20">
        <f>IF(C562=0, "-", IF(G562/C562&lt;10, G562/C562, "&gt;999%"))</f>
        <v>0.21428571428571427</v>
      </c>
      <c r="J562" s="21">
        <f>IF(E562=0, "-", IF(H562/E562&lt;10, H562/E562, "&gt;999%"))</f>
        <v>-2.6548672566371681E-2</v>
      </c>
    </row>
    <row r="563" spans="1:10" x14ac:dyDescent="0.25">
      <c r="A563" s="158" t="s">
        <v>571</v>
      </c>
      <c r="B563" s="65">
        <v>3</v>
      </c>
      <c r="C563" s="66">
        <v>9</v>
      </c>
      <c r="D563" s="65">
        <v>18</v>
      </c>
      <c r="E563" s="66">
        <v>19</v>
      </c>
      <c r="F563" s="67"/>
      <c r="G563" s="65">
        <f>B563-C563</f>
        <v>-6</v>
      </c>
      <c r="H563" s="66">
        <f>D563-E563</f>
        <v>-1</v>
      </c>
      <c r="I563" s="20">
        <f>IF(C563=0, "-", IF(G563/C563&lt;10, G563/C563, "&gt;999%"))</f>
        <v>-0.66666666666666663</v>
      </c>
      <c r="J563" s="21">
        <f>IF(E563=0, "-", IF(H563/E563&lt;10, H563/E563, "&gt;999%"))</f>
        <v>-5.2631578947368418E-2</v>
      </c>
    </row>
    <row r="564" spans="1:10" s="160" customFormat="1" ht="13" x14ac:dyDescent="0.3">
      <c r="A564" s="178" t="s">
        <v>711</v>
      </c>
      <c r="B564" s="71">
        <v>37</v>
      </c>
      <c r="C564" s="72">
        <v>37</v>
      </c>
      <c r="D564" s="71">
        <v>128</v>
      </c>
      <c r="E564" s="72">
        <v>132</v>
      </c>
      <c r="F564" s="73"/>
      <c r="G564" s="71">
        <f>B564-C564</f>
        <v>0</v>
      </c>
      <c r="H564" s="72">
        <f>D564-E564</f>
        <v>-4</v>
      </c>
      <c r="I564" s="37">
        <f>IF(C564=0, "-", IF(G564/C564&lt;10, G564/C564, "&gt;999%"))</f>
        <v>0</v>
      </c>
      <c r="J564" s="38">
        <f>IF(E564=0, "-", IF(H564/E564&lt;10, H564/E564, "&gt;999%"))</f>
        <v>-3.0303030303030304E-2</v>
      </c>
    </row>
    <row r="565" spans="1:10" x14ac:dyDescent="0.25">
      <c r="A565" s="177"/>
      <c r="B565" s="143"/>
      <c r="C565" s="144"/>
      <c r="D565" s="143"/>
      <c r="E565" s="144"/>
      <c r="F565" s="145"/>
      <c r="G565" s="143"/>
      <c r="H565" s="144"/>
      <c r="I565" s="151"/>
      <c r="J565" s="152"/>
    </row>
    <row r="566" spans="1:10" s="139" customFormat="1" ht="13" x14ac:dyDescent="0.3">
      <c r="A566" s="159" t="s">
        <v>98</v>
      </c>
      <c r="B566" s="65"/>
      <c r="C566" s="66"/>
      <c r="D566" s="65"/>
      <c r="E566" s="66"/>
      <c r="F566" s="67"/>
      <c r="G566" s="65"/>
      <c r="H566" s="66"/>
      <c r="I566" s="20"/>
      <c r="J566" s="21"/>
    </row>
    <row r="567" spans="1:10" x14ac:dyDescent="0.25">
      <c r="A567" s="158" t="s">
        <v>538</v>
      </c>
      <c r="B567" s="65">
        <v>241</v>
      </c>
      <c r="C567" s="66">
        <v>109</v>
      </c>
      <c r="D567" s="65">
        <v>725</v>
      </c>
      <c r="E567" s="66">
        <v>658</v>
      </c>
      <c r="F567" s="67"/>
      <c r="G567" s="65">
        <f t="shared" ref="G567:G586" si="108">B567-C567</f>
        <v>132</v>
      </c>
      <c r="H567" s="66">
        <f t="shared" ref="H567:H586" si="109">D567-E567</f>
        <v>67</v>
      </c>
      <c r="I567" s="20">
        <f t="shared" ref="I567:I586" si="110">IF(C567=0, "-", IF(G567/C567&lt;10, G567/C567, "&gt;999%"))</f>
        <v>1.2110091743119267</v>
      </c>
      <c r="J567" s="21">
        <f t="shared" ref="J567:J586" si="111">IF(E567=0, "-", IF(H567/E567&lt;10, H567/E567, "&gt;999%"))</f>
        <v>0.10182370820668693</v>
      </c>
    </row>
    <row r="568" spans="1:10" x14ac:dyDescent="0.25">
      <c r="A568" s="158" t="s">
        <v>265</v>
      </c>
      <c r="B568" s="65">
        <v>34</v>
      </c>
      <c r="C568" s="66">
        <v>23</v>
      </c>
      <c r="D568" s="65">
        <v>130</v>
      </c>
      <c r="E568" s="66">
        <v>71</v>
      </c>
      <c r="F568" s="67"/>
      <c r="G568" s="65">
        <f t="shared" si="108"/>
        <v>11</v>
      </c>
      <c r="H568" s="66">
        <f t="shared" si="109"/>
        <v>59</v>
      </c>
      <c r="I568" s="20">
        <f t="shared" si="110"/>
        <v>0.47826086956521741</v>
      </c>
      <c r="J568" s="21">
        <f t="shared" si="111"/>
        <v>0.83098591549295775</v>
      </c>
    </row>
    <row r="569" spans="1:10" x14ac:dyDescent="0.25">
      <c r="A569" s="158" t="s">
        <v>302</v>
      </c>
      <c r="B569" s="65">
        <v>6</v>
      </c>
      <c r="C569" s="66">
        <v>2</v>
      </c>
      <c r="D569" s="65">
        <v>21</v>
      </c>
      <c r="E569" s="66">
        <v>8</v>
      </c>
      <c r="F569" s="67"/>
      <c r="G569" s="65">
        <f t="shared" si="108"/>
        <v>4</v>
      </c>
      <c r="H569" s="66">
        <f t="shared" si="109"/>
        <v>13</v>
      </c>
      <c r="I569" s="20">
        <f t="shared" si="110"/>
        <v>2</v>
      </c>
      <c r="J569" s="21">
        <f t="shared" si="111"/>
        <v>1.625</v>
      </c>
    </row>
    <row r="570" spans="1:10" x14ac:dyDescent="0.25">
      <c r="A570" s="158" t="s">
        <v>507</v>
      </c>
      <c r="B570" s="65">
        <v>13</v>
      </c>
      <c r="C570" s="66">
        <v>21</v>
      </c>
      <c r="D570" s="65">
        <v>85</v>
      </c>
      <c r="E570" s="66">
        <v>152</v>
      </c>
      <c r="F570" s="67"/>
      <c r="G570" s="65">
        <f t="shared" si="108"/>
        <v>-8</v>
      </c>
      <c r="H570" s="66">
        <f t="shared" si="109"/>
        <v>-67</v>
      </c>
      <c r="I570" s="20">
        <f t="shared" si="110"/>
        <v>-0.38095238095238093</v>
      </c>
      <c r="J570" s="21">
        <f t="shared" si="111"/>
        <v>-0.44078947368421051</v>
      </c>
    </row>
    <row r="571" spans="1:10" x14ac:dyDescent="0.25">
      <c r="A571" s="158" t="s">
        <v>312</v>
      </c>
      <c r="B571" s="65">
        <v>6</v>
      </c>
      <c r="C571" s="66">
        <v>4</v>
      </c>
      <c r="D571" s="65">
        <v>33</v>
      </c>
      <c r="E571" s="66">
        <v>16</v>
      </c>
      <c r="F571" s="67"/>
      <c r="G571" s="65">
        <f t="shared" si="108"/>
        <v>2</v>
      </c>
      <c r="H571" s="66">
        <f t="shared" si="109"/>
        <v>17</v>
      </c>
      <c r="I571" s="20">
        <f t="shared" si="110"/>
        <v>0.5</v>
      </c>
      <c r="J571" s="21">
        <f t="shared" si="111"/>
        <v>1.0625</v>
      </c>
    </row>
    <row r="572" spans="1:10" x14ac:dyDescent="0.25">
      <c r="A572" s="158" t="s">
        <v>303</v>
      </c>
      <c r="B572" s="65">
        <v>4</v>
      </c>
      <c r="C572" s="66">
        <v>0</v>
      </c>
      <c r="D572" s="65">
        <v>9</v>
      </c>
      <c r="E572" s="66">
        <v>6</v>
      </c>
      <c r="F572" s="67"/>
      <c r="G572" s="65">
        <f t="shared" si="108"/>
        <v>4</v>
      </c>
      <c r="H572" s="66">
        <f t="shared" si="109"/>
        <v>3</v>
      </c>
      <c r="I572" s="20" t="str">
        <f t="shared" si="110"/>
        <v>-</v>
      </c>
      <c r="J572" s="21">
        <f t="shared" si="111"/>
        <v>0.5</v>
      </c>
    </row>
    <row r="573" spans="1:10" x14ac:dyDescent="0.25">
      <c r="A573" s="158" t="s">
        <v>559</v>
      </c>
      <c r="B573" s="65">
        <v>41</v>
      </c>
      <c r="C573" s="66">
        <v>34</v>
      </c>
      <c r="D573" s="65">
        <v>229</v>
      </c>
      <c r="E573" s="66">
        <v>132</v>
      </c>
      <c r="F573" s="67"/>
      <c r="G573" s="65">
        <f t="shared" si="108"/>
        <v>7</v>
      </c>
      <c r="H573" s="66">
        <f t="shared" si="109"/>
        <v>97</v>
      </c>
      <c r="I573" s="20">
        <f t="shared" si="110"/>
        <v>0.20588235294117646</v>
      </c>
      <c r="J573" s="21">
        <f t="shared" si="111"/>
        <v>0.73484848484848486</v>
      </c>
    </row>
    <row r="574" spans="1:10" x14ac:dyDescent="0.25">
      <c r="A574" s="158" t="s">
        <v>502</v>
      </c>
      <c r="B574" s="65">
        <v>0</v>
      </c>
      <c r="C574" s="66">
        <v>0</v>
      </c>
      <c r="D574" s="65">
        <v>0</v>
      </c>
      <c r="E574" s="66">
        <v>23</v>
      </c>
      <c r="F574" s="67"/>
      <c r="G574" s="65">
        <f t="shared" si="108"/>
        <v>0</v>
      </c>
      <c r="H574" s="66">
        <f t="shared" si="109"/>
        <v>-23</v>
      </c>
      <c r="I574" s="20" t="str">
        <f t="shared" si="110"/>
        <v>-</v>
      </c>
      <c r="J574" s="21">
        <f t="shared" si="111"/>
        <v>-1</v>
      </c>
    </row>
    <row r="575" spans="1:10" x14ac:dyDescent="0.25">
      <c r="A575" s="158" t="s">
        <v>242</v>
      </c>
      <c r="B575" s="65">
        <v>89</v>
      </c>
      <c r="C575" s="66">
        <v>190</v>
      </c>
      <c r="D575" s="65">
        <v>420</v>
      </c>
      <c r="E575" s="66">
        <v>385</v>
      </c>
      <c r="F575" s="67"/>
      <c r="G575" s="65">
        <f t="shared" si="108"/>
        <v>-101</v>
      </c>
      <c r="H575" s="66">
        <f t="shared" si="109"/>
        <v>35</v>
      </c>
      <c r="I575" s="20">
        <f t="shared" si="110"/>
        <v>-0.53157894736842104</v>
      </c>
      <c r="J575" s="21">
        <f t="shared" si="111"/>
        <v>9.0909090909090912E-2</v>
      </c>
    </row>
    <row r="576" spans="1:10" x14ac:dyDescent="0.25">
      <c r="A576" s="158" t="s">
        <v>304</v>
      </c>
      <c r="B576" s="65">
        <v>40</v>
      </c>
      <c r="C576" s="66">
        <v>29</v>
      </c>
      <c r="D576" s="65">
        <v>161</v>
      </c>
      <c r="E576" s="66">
        <v>80</v>
      </c>
      <c r="F576" s="67"/>
      <c r="G576" s="65">
        <f t="shared" si="108"/>
        <v>11</v>
      </c>
      <c r="H576" s="66">
        <f t="shared" si="109"/>
        <v>81</v>
      </c>
      <c r="I576" s="20">
        <f t="shared" si="110"/>
        <v>0.37931034482758619</v>
      </c>
      <c r="J576" s="21">
        <f t="shared" si="111"/>
        <v>1.0125</v>
      </c>
    </row>
    <row r="577" spans="1:10" x14ac:dyDescent="0.25">
      <c r="A577" s="158" t="s">
        <v>248</v>
      </c>
      <c r="B577" s="65">
        <v>42</v>
      </c>
      <c r="C577" s="66">
        <v>50</v>
      </c>
      <c r="D577" s="65">
        <v>261</v>
      </c>
      <c r="E577" s="66">
        <v>122</v>
      </c>
      <c r="F577" s="67"/>
      <c r="G577" s="65">
        <f t="shared" si="108"/>
        <v>-8</v>
      </c>
      <c r="H577" s="66">
        <f t="shared" si="109"/>
        <v>139</v>
      </c>
      <c r="I577" s="20">
        <f t="shared" si="110"/>
        <v>-0.16</v>
      </c>
      <c r="J577" s="21">
        <f t="shared" si="111"/>
        <v>1.139344262295082</v>
      </c>
    </row>
    <row r="578" spans="1:10" x14ac:dyDescent="0.25">
      <c r="A578" s="158" t="s">
        <v>461</v>
      </c>
      <c r="B578" s="65">
        <v>13</v>
      </c>
      <c r="C578" s="66">
        <v>9</v>
      </c>
      <c r="D578" s="65">
        <v>54</v>
      </c>
      <c r="E578" s="66">
        <v>18</v>
      </c>
      <c r="F578" s="67"/>
      <c r="G578" s="65">
        <f t="shared" si="108"/>
        <v>4</v>
      </c>
      <c r="H578" s="66">
        <f t="shared" si="109"/>
        <v>36</v>
      </c>
      <c r="I578" s="20">
        <f t="shared" si="110"/>
        <v>0.44444444444444442</v>
      </c>
      <c r="J578" s="21">
        <f t="shared" si="111"/>
        <v>2</v>
      </c>
    </row>
    <row r="579" spans="1:10" x14ac:dyDescent="0.25">
      <c r="A579" s="158" t="s">
        <v>213</v>
      </c>
      <c r="B579" s="65">
        <v>32</v>
      </c>
      <c r="C579" s="66">
        <v>56</v>
      </c>
      <c r="D579" s="65">
        <v>100</v>
      </c>
      <c r="E579" s="66">
        <v>439</v>
      </c>
      <c r="F579" s="67"/>
      <c r="G579" s="65">
        <f t="shared" si="108"/>
        <v>-24</v>
      </c>
      <c r="H579" s="66">
        <f t="shared" si="109"/>
        <v>-339</v>
      </c>
      <c r="I579" s="20">
        <f t="shared" si="110"/>
        <v>-0.42857142857142855</v>
      </c>
      <c r="J579" s="21">
        <f t="shared" si="111"/>
        <v>-0.77220956719817768</v>
      </c>
    </row>
    <row r="580" spans="1:10" x14ac:dyDescent="0.25">
      <c r="A580" s="158" t="s">
        <v>357</v>
      </c>
      <c r="B580" s="65">
        <v>210</v>
      </c>
      <c r="C580" s="66">
        <v>168</v>
      </c>
      <c r="D580" s="65">
        <v>919</v>
      </c>
      <c r="E580" s="66">
        <v>958</v>
      </c>
      <c r="F580" s="67"/>
      <c r="G580" s="65">
        <f t="shared" si="108"/>
        <v>42</v>
      </c>
      <c r="H580" s="66">
        <f t="shared" si="109"/>
        <v>-39</v>
      </c>
      <c r="I580" s="20">
        <f t="shared" si="110"/>
        <v>0.25</v>
      </c>
      <c r="J580" s="21">
        <f t="shared" si="111"/>
        <v>-4.07098121085595E-2</v>
      </c>
    </row>
    <row r="581" spans="1:10" x14ac:dyDescent="0.25">
      <c r="A581" s="158" t="s">
        <v>418</v>
      </c>
      <c r="B581" s="65">
        <v>208</v>
      </c>
      <c r="C581" s="66">
        <v>154</v>
      </c>
      <c r="D581" s="65">
        <v>1338</v>
      </c>
      <c r="E581" s="66">
        <v>368</v>
      </c>
      <c r="F581" s="67"/>
      <c r="G581" s="65">
        <f t="shared" si="108"/>
        <v>54</v>
      </c>
      <c r="H581" s="66">
        <f t="shared" si="109"/>
        <v>970</v>
      </c>
      <c r="I581" s="20">
        <f t="shared" si="110"/>
        <v>0.35064935064935066</v>
      </c>
      <c r="J581" s="21">
        <f t="shared" si="111"/>
        <v>2.6358695652173911</v>
      </c>
    </row>
    <row r="582" spans="1:10" x14ac:dyDescent="0.25">
      <c r="A582" s="158" t="s">
        <v>462</v>
      </c>
      <c r="B582" s="65">
        <v>190</v>
      </c>
      <c r="C582" s="66">
        <v>184</v>
      </c>
      <c r="D582" s="65">
        <v>801</v>
      </c>
      <c r="E582" s="66">
        <v>346</v>
      </c>
      <c r="F582" s="67"/>
      <c r="G582" s="65">
        <f t="shared" si="108"/>
        <v>6</v>
      </c>
      <c r="H582" s="66">
        <f t="shared" si="109"/>
        <v>455</v>
      </c>
      <c r="I582" s="20">
        <f t="shared" si="110"/>
        <v>3.2608695652173912E-2</v>
      </c>
      <c r="J582" s="21">
        <f t="shared" si="111"/>
        <v>1.3150289017341041</v>
      </c>
    </row>
    <row r="583" spans="1:10" x14ac:dyDescent="0.25">
      <c r="A583" s="158" t="s">
        <v>483</v>
      </c>
      <c r="B583" s="65">
        <v>52</v>
      </c>
      <c r="C583" s="66">
        <v>49</v>
      </c>
      <c r="D583" s="65">
        <v>206</v>
      </c>
      <c r="E583" s="66">
        <v>142</v>
      </c>
      <c r="F583" s="67"/>
      <c r="G583" s="65">
        <f t="shared" si="108"/>
        <v>3</v>
      </c>
      <c r="H583" s="66">
        <f t="shared" si="109"/>
        <v>64</v>
      </c>
      <c r="I583" s="20">
        <f t="shared" si="110"/>
        <v>6.1224489795918366E-2</v>
      </c>
      <c r="J583" s="21">
        <f t="shared" si="111"/>
        <v>0.45070422535211269</v>
      </c>
    </row>
    <row r="584" spans="1:10" x14ac:dyDescent="0.25">
      <c r="A584" s="158" t="s">
        <v>518</v>
      </c>
      <c r="B584" s="65">
        <v>40</v>
      </c>
      <c r="C584" s="66">
        <v>52</v>
      </c>
      <c r="D584" s="65">
        <v>210</v>
      </c>
      <c r="E584" s="66">
        <v>296</v>
      </c>
      <c r="F584" s="67"/>
      <c r="G584" s="65">
        <f t="shared" si="108"/>
        <v>-12</v>
      </c>
      <c r="H584" s="66">
        <f t="shared" si="109"/>
        <v>-86</v>
      </c>
      <c r="I584" s="20">
        <f t="shared" si="110"/>
        <v>-0.23076923076923078</v>
      </c>
      <c r="J584" s="21">
        <f t="shared" si="111"/>
        <v>-0.29054054054054052</v>
      </c>
    </row>
    <row r="585" spans="1:10" x14ac:dyDescent="0.25">
      <c r="A585" s="158" t="s">
        <v>381</v>
      </c>
      <c r="B585" s="65">
        <v>366</v>
      </c>
      <c r="C585" s="66">
        <v>9</v>
      </c>
      <c r="D585" s="65">
        <v>1458</v>
      </c>
      <c r="E585" s="66">
        <v>401</v>
      </c>
      <c r="F585" s="67"/>
      <c r="G585" s="65">
        <f t="shared" si="108"/>
        <v>357</v>
      </c>
      <c r="H585" s="66">
        <f t="shared" si="109"/>
        <v>1057</v>
      </c>
      <c r="I585" s="20" t="str">
        <f t="shared" si="110"/>
        <v>&gt;999%</v>
      </c>
      <c r="J585" s="21">
        <f t="shared" si="111"/>
        <v>2.6359102244389025</v>
      </c>
    </row>
    <row r="586" spans="1:10" s="160" customFormat="1" ht="13" x14ac:dyDescent="0.3">
      <c r="A586" s="178" t="s">
        <v>712</v>
      </c>
      <c r="B586" s="71">
        <v>1627</v>
      </c>
      <c r="C586" s="72">
        <v>1143</v>
      </c>
      <c r="D586" s="71">
        <v>7160</v>
      </c>
      <c r="E586" s="72">
        <v>4621</v>
      </c>
      <c r="F586" s="73"/>
      <c r="G586" s="71">
        <f t="shared" si="108"/>
        <v>484</v>
      </c>
      <c r="H586" s="72">
        <f t="shared" si="109"/>
        <v>2539</v>
      </c>
      <c r="I586" s="37">
        <f t="shared" si="110"/>
        <v>0.42344706911636043</v>
      </c>
      <c r="J586" s="38">
        <f t="shared" si="111"/>
        <v>0.54944817139147373</v>
      </c>
    </row>
    <row r="587" spans="1:10" x14ac:dyDescent="0.25">
      <c r="A587" s="177"/>
      <c r="B587" s="143"/>
      <c r="C587" s="144"/>
      <c r="D587" s="143"/>
      <c r="E587" s="144"/>
      <c r="F587" s="145"/>
      <c r="G587" s="143"/>
      <c r="H587" s="144"/>
      <c r="I587" s="151"/>
      <c r="J587" s="152"/>
    </row>
    <row r="588" spans="1:10" s="139" customFormat="1" ht="13" x14ac:dyDescent="0.3">
      <c r="A588" s="159" t="s">
        <v>99</v>
      </c>
      <c r="B588" s="65"/>
      <c r="C588" s="66"/>
      <c r="D588" s="65"/>
      <c r="E588" s="66"/>
      <c r="F588" s="67"/>
      <c r="G588" s="65"/>
      <c r="H588" s="66"/>
      <c r="I588" s="20"/>
      <c r="J588" s="21"/>
    </row>
    <row r="589" spans="1:10" x14ac:dyDescent="0.25">
      <c r="A589" s="158" t="s">
        <v>394</v>
      </c>
      <c r="B589" s="65">
        <v>28</v>
      </c>
      <c r="C589" s="66">
        <v>0</v>
      </c>
      <c r="D589" s="65">
        <v>188</v>
      </c>
      <c r="E589" s="66">
        <v>0</v>
      </c>
      <c r="F589" s="67"/>
      <c r="G589" s="65">
        <f t="shared" ref="G589:G595" si="112">B589-C589</f>
        <v>28</v>
      </c>
      <c r="H589" s="66">
        <f t="shared" ref="H589:H595" si="113">D589-E589</f>
        <v>188</v>
      </c>
      <c r="I589" s="20" t="str">
        <f t="shared" ref="I589:I595" si="114">IF(C589=0, "-", IF(G589/C589&lt;10, G589/C589, "&gt;999%"))</f>
        <v>-</v>
      </c>
      <c r="J589" s="21" t="str">
        <f t="shared" ref="J589:J595" si="115">IF(E589=0, "-", IF(H589/E589&lt;10, H589/E589, "&gt;999%"))</f>
        <v>-</v>
      </c>
    </row>
    <row r="590" spans="1:10" x14ac:dyDescent="0.25">
      <c r="A590" s="158" t="s">
        <v>266</v>
      </c>
      <c r="B590" s="65">
        <v>2</v>
      </c>
      <c r="C590" s="66">
        <v>5</v>
      </c>
      <c r="D590" s="65">
        <v>26</v>
      </c>
      <c r="E590" s="66">
        <v>64</v>
      </c>
      <c r="F590" s="67"/>
      <c r="G590" s="65">
        <f t="shared" si="112"/>
        <v>-3</v>
      </c>
      <c r="H590" s="66">
        <f t="shared" si="113"/>
        <v>-38</v>
      </c>
      <c r="I590" s="20">
        <f t="shared" si="114"/>
        <v>-0.6</v>
      </c>
      <c r="J590" s="21">
        <f t="shared" si="115"/>
        <v>-0.59375</v>
      </c>
    </row>
    <row r="591" spans="1:10" x14ac:dyDescent="0.25">
      <c r="A591" s="158" t="s">
        <v>267</v>
      </c>
      <c r="B591" s="65">
        <v>16</v>
      </c>
      <c r="C591" s="66">
        <v>6</v>
      </c>
      <c r="D591" s="65">
        <v>42</v>
      </c>
      <c r="E591" s="66">
        <v>50</v>
      </c>
      <c r="F591" s="67"/>
      <c r="G591" s="65">
        <f t="shared" si="112"/>
        <v>10</v>
      </c>
      <c r="H591" s="66">
        <f t="shared" si="113"/>
        <v>-8</v>
      </c>
      <c r="I591" s="20">
        <f t="shared" si="114"/>
        <v>1.6666666666666667</v>
      </c>
      <c r="J591" s="21">
        <f t="shared" si="115"/>
        <v>-0.16</v>
      </c>
    </row>
    <row r="592" spans="1:10" x14ac:dyDescent="0.25">
      <c r="A592" s="158" t="s">
        <v>395</v>
      </c>
      <c r="B592" s="65">
        <v>196</v>
      </c>
      <c r="C592" s="66">
        <v>177</v>
      </c>
      <c r="D592" s="65">
        <v>1127</v>
      </c>
      <c r="E592" s="66">
        <v>1015</v>
      </c>
      <c r="F592" s="67"/>
      <c r="G592" s="65">
        <f t="shared" si="112"/>
        <v>19</v>
      </c>
      <c r="H592" s="66">
        <f t="shared" si="113"/>
        <v>112</v>
      </c>
      <c r="I592" s="20">
        <f t="shared" si="114"/>
        <v>0.10734463276836158</v>
      </c>
      <c r="J592" s="21">
        <f t="shared" si="115"/>
        <v>0.1103448275862069</v>
      </c>
    </row>
    <row r="593" spans="1:10" x14ac:dyDescent="0.25">
      <c r="A593" s="158" t="s">
        <v>440</v>
      </c>
      <c r="B593" s="65">
        <v>170</v>
      </c>
      <c r="C593" s="66">
        <v>133</v>
      </c>
      <c r="D593" s="65">
        <v>666</v>
      </c>
      <c r="E593" s="66">
        <v>861</v>
      </c>
      <c r="F593" s="67"/>
      <c r="G593" s="65">
        <f t="shared" si="112"/>
        <v>37</v>
      </c>
      <c r="H593" s="66">
        <f t="shared" si="113"/>
        <v>-195</v>
      </c>
      <c r="I593" s="20">
        <f t="shared" si="114"/>
        <v>0.2781954887218045</v>
      </c>
      <c r="J593" s="21">
        <f t="shared" si="115"/>
        <v>-0.2264808362369338</v>
      </c>
    </row>
    <row r="594" spans="1:10" x14ac:dyDescent="0.25">
      <c r="A594" s="158" t="s">
        <v>484</v>
      </c>
      <c r="B594" s="65">
        <v>94</v>
      </c>
      <c r="C594" s="66">
        <v>147</v>
      </c>
      <c r="D594" s="65">
        <v>348</v>
      </c>
      <c r="E594" s="66">
        <v>339</v>
      </c>
      <c r="F594" s="67"/>
      <c r="G594" s="65">
        <f t="shared" si="112"/>
        <v>-53</v>
      </c>
      <c r="H594" s="66">
        <f t="shared" si="113"/>
        <v>9</v>
      </c>
      <c r="I594" s="20">
        <f t="shared" si="114"/>
        <v>-0.36054421768707484</v>
      </c>
      <c r="J594" s="21">
        <f t="shared" si="115"/>
        <v>2.6548672566371681E-2</v>
      </c>
    </row>
    <row r="595" spans="1:10" s="160" customFormat="1" ht="13" x14ac:dyDescent="0.3">
      <c r="A595" s="178" t="s">
        <v>713</v>
      </c>
      <c r="B595" s="71">
        <v>506</v>
      </c>
      <c r="C595" s="72">
        <v>468</v>
      </c>
      <c r="D595" s="71">
        <v>2397</v>
      </c>
      <c r="E595" s="72">
        <v>2329</v>
      </c>
      <c r="F595" s="73"/>
      <c r="G595" s="71">
        <f t="shared" si="112"/>
        <v>38</v>
      </c>
      <c r="H595" s="72">
        <f t="shared" si="113"/>
        <v>68</v>
      </c>
      <c r="I595" s="37">
        <f t="shared" si="114"/>
        <v>8.11965811965812E-2</v>
      </c>
      <c r="J595" s="38">
        <f t="shared" si="115"/>
        <v>2.9197080291970802E-2</v>
      </c>
    </row>
    <row r="596" spans="1:10" x14ac:dyDescent="0.25">
      <c r="A596" s="177"/>
      <c r="B596" s="143"/>
      <c r="C596" s="144"/>
      <c r="D596" s="143"/>
      <c r="E596" s="144"/>
      <c r="F596" s="145"/>
      <c r="G596" s="143"/>
      <c r="H596" s="144"/>
      <c r="I596" s="151"/>
      <c r="J596" s="152"/>
    </row>
    <row r="597" spans="1:10" s="139" customFormat="1" ht="13" x14ac:dyDescent="0.3">
      <c r="A597" s="159" t="s">
        <v>100</v>
      </c>
      <c r="B597" s="65"/>
      <c r="C597" s="66"/>
      <c r="D597" s="65"/>
      <c r="E597" s="66"/>
      <c r="F597" s="67"/>
      <c r="G597" s="65"/>
      <c r="H597" s="66"/>
      <c r="I597" s="20"/>
      <c r="J597" s="21"/>
    </row>
    <row r="598" spans="1:10" x14ac:dyDescent="0.25">
      <c r="A598" s="158" t="s">
        <v>585</v>
      </c>
      <c r="B598" s="65">
        <v>105</v>
      </c>
      <c r="C598" s="66">
        <v>58</v>
      </c>
      <c r="D598" s="65">
        <v>352</v>
      </c>
      <c r="E598" s="66">
        <v>221</v>
      </c>
      <c r="F598" s="67"/>
      <c r="G598" s="65">
        <f>B598-C598</f>
        <v>47</v>
      </c>
      <c r="H598" s="66">
        <f>D598-E598</f>
        <v>131</v>
      </c>
      <c r="I598" s="20">
        <f>IF(C598=0, "-", IF(G598/C598&lt;10, G598/C598, "&gt;999%"))</f>
        <v>0.81034482758620685</v>
      </c>
      <c r="J598" s="21">
        <f>IF(E598=0, "-", IF(H598/E598&lt;10, H598/E598, "&gt;999%"))</f>
        <v>0.59276018099547512</v>
      </c>
    </row>
    <row r="599" spans="1:10" x14ac:dyDescent="0.25">
      <c r="A599" s="158" t="s">
        <v>572</v>
      </c>
      <c r="B599" s="65">
        <v>0</v>
      </c>
      <c r="C599" s="66">
        <v>0</v>
      </c>
      <c r="D599" s="65">
        <v>2</v>
      </c>
      <c r="E599" s="66">
        <v>1</v>
      </c>
      <c r="F599" s="67"/>
      <c r="G599" s="65">
        <f>B599-C599</f>
        <v>0</v>
      </c>
      <c r="H599" s="66">
        <f>D599-E599</f>
        <v>1</v>
      </c>
      <c r="I599" s="20" t="str">
        <f>IF(C599=0, "-", IF(G599/C599&lt;10, G599/C599, "&gt;999%"))</f>
        <v>-</v>
      </c>
      <c r="J599" s="21">
        <f>IF(E599=0, "-", IF(H599/E599&lt;10, H599/E599, "&gt;999%"))</f>
        <v>1</v>
      </c>
    </row>
    <row r="600" spans="1:10" s="160" customFormat="1" ht="13" x14ac:dyDescent="0.3">
      <c r="A600" s="178" t="s">
        <v>714</v>
      </c>
      <c r="B600" s="71">
        <v>105</v>
      </c>
      <c r="C600" s="72">
        <v>58</v>
      </c>
      <c r="D600" s="71">
        <v>354</v>
      </c>
      <c r="E600" s="72">
        <v>222</v>
      </c>
      <c r="F600" s="73"/>
      <c r="G600" s="71">
        <f>B600-C600</f>
        <v>47</v>
      </c>
      <c r="H600" s="72">
        <f>D600-E600</f>
        <v>132</v>
      </c>
      <c r="I600" s="37">
        <f>IF(C600=0, "-", IF(G600/C600&lt;10, G600/C600, "&gt;999%"))</f>
        <v>0.81034482758620685</v>
      </c>
      <c r="J600" s="38">
        <f>IF(E600=0, "-", IF(H600/E600&lt;10, H600/E600, "&gt;999%"))</f>
        <v>0.59459459459459463</v>
      </c>
    </row>
    <row r="601" spans="1:10" x14ac:dyDescent="0.25">
      <c r="A601" s="177"/>
      <c r="B601" s="143"/>
      <c r="C601" s="144"/>
      <c r="D601" s="143"/>
      <c r="E601" s="144"/>
      <c r="F601" s="145"/>
      <c r="G601" s="143"/>
      <c r="H601" s="144"/>
      <c r="I601" s="151"/>
      <c r="J601" s="152"/>
    </row>
    <row r="602" spans="1:10" s="139" customFormat="1" ht="13" x14ac:dyDescent="0.3">
      <c r="A602" s="159" t="s">
        <v>101</v>
      </c>
      <c r="B602" s="65"/>
      <c r="C602" s="66"/>
      <c r="D602" s="65"/>
      <c r="E602" s="66"/>
      <c r="F602" s="67"/>
      <c r="G602" s="65"/>
      <c r="H602" s="66"/>
      <c r="I602" s="20"/>
      <c r="J602" s="21"/>
    </row>
    <row r="603" spans="1:10" x14ac:dyDescent="0.25">
      <c r="A603" s="158" t="s">
        <v>586</v>
      </c>
      <c r="B603" s="65">
        <v>6</v>
      </c>
      <c r="C603" s="66">
        <v>2</v>
      </c>
      <c r="D603" s="65">
        <v>34</v>
      </c>
      <c r="E603" s="66">
        <v>29</v>
      </c>
      <c r="F603" s="67"/>
      <c r="G603" s="65">
        <f>B603-C603</f>
        <v>4</v>
      </c>
      <c r="H603" s="66">
        <f>D603-E603</f>
        <v>5</v>
      </c>
      <c r="I603" s="20">
        <f>IF(C603=0, "-", IF(G603/C603&lt;10, G603/C603, "&gt;999%"))</f>
        <v>2</v>
      </c>
      <c r="J603" s="21">
        <f>IF(E603=0, "-", IF(H603/E603&lt;10, H603/E603, "&gt;999%"))</f>
        <v>0.17241379310344829</v>
      </c>
    </row>
    <row r="604" spans="1:10" s="160" customFormat="1" ht="13" x14ac:dyDescent="0.3">
      <c r="A604" s="165" t="s">
        <v>715</v>
      </c>
      <c r="B604" s="166">
        <v>6</v>
      </c>
      <c r="C604" s="167">
        <v>2</v>
      </c>
      <c r="D604" s="166">
        <v>34</v>
      </c>
      <c r="E604" s="167">
        <v>29</v>
      </c>
      <c r="F604" s="168"/>
      <c r="G604" s="166">
        <f>B604-C604</f>
        <v>4</v>
      </c>
      <c r="H604" s="167">
        <f>D604-E604</f>
        <v>5</v>
      </c>
      <c r="I604" s="169">
        <f>IF(C604=0, "-", IF(G604/C604&lt;10, G604/C604, "&gt;999%"))</f>
        <v>2</v>
      </c>
      <c r="J604" s="170">
        <f>IF(E604=0, "-", IF(H604/E604&lt;10, H604/E604, "&gt;999%"))</f>
        <v>0.17241379310344829</v>
      </c>
    </row>
    <row r="605" spans="1:10" x14ac:dyDescent="0.25">
      <c r="A605" s="171"/>
      <c r="B605" s="172"/>
      <c r="C605" s="173"/>
      <c r="D605" s="172"/>
      <c r="E605" s="173"/>
      <c r="F605" s="174"/>
      <c r="G605" s="172"/>
      <c r="H605" s="173"/>
      <c r="I605" s="175"/>
      <c r="J605" s="176"/>
    </row>
    <row r="606" spans="1:10" ht="13" x14ac:dyDescent="0.3">
      <c r="A606" s="27" t="s">
        <v>16</v>
      </c>
      <c r="B606" s="71">
        <f>SUM(B7:B605)/2</f>
        <v>37020</v>
      </c>
      <c r="C606" s="77">
        <f>SUM(C7:C605)/2</f>
        <v>32027</v>
      </c>
      <c r="D606" s="71">
        <f>SUM(D7:D605)/2</f>
        <v>177889</v>
      </c>
      <c r="E606" s="77">
        <f>SUM(E7:E605)/2</f>
        <v>169835</v>
      </c>
      <c r="F606" s="73"/>
      <c r="G606" s="71">
        <f>B606-C606</f>
        <v>4993</v>
      </c>
      <c r="H606" s="72">
        <f>D606-E606</f>
        <v>8054</v>
      </c>
      <c r="I606" s="37">
        <f>IF(C606=0, 0, G606/C606)</f>
        <v>0.15589970962000813</v>
      </c>
      <c r="J606" s="38">
        <f>IF(E606=0, 0, H606/E606)</f>
        <v>4.7422498307180497E-2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4" max="16383" man="1"/>
    <brk id="160" max="16383" man="1"/>
    <brk id="220" max="16383" man="1"/>
    <brk id="278" max="16383" man="1"/>
    <brk id="337" max="16383" man="1"/>
    <brk id="399" max="16383" man="1"/>
    <brk id="453" max="16383" man="1"/>
    <brk id="509" max="16383" man="1"/>
    <brk id="56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113</v>
      </c>
      <c r="B7" s="65">
        <v>6556</v>
      </c>
      <c r="C7" s="66">
        <v>6488</v>
      </c>
      <c r="D7" s="65">
        <v>34748</v>
      </c>
      <c r="E7" s="66">
        <v>35255</v>
      </c>
      <c r="F7" s="67"/>
      <c r="G7" s="65">
        <f>B7-C7</f>
        <v>68</v>
      </c>
      <c r="H7" s="66">
        <f>D7-E7</f>
        <v>-507</v>
      </c>
      <c r="I7" s="28">
        <f>IF(C7=0, "-", IF(G7/C7&lt;10, G7/C7*100, "&gt;999"))</f>
        <v>1.0480887792848335</v>
      </c>
      <c r="J7" s="29">
        <f>IF(E7=0, "-", IF(H7/E7&lt;10, H7/E7*100, "&gt;999"))</f>
        <v>-1.4380938873918594</v>
      </c>
    </row>
    <row r="8" spans="1:10" x14ac:dyDescent="0.25">
      <c r="A8" s="7" t="s">
        <v>122</v>
      </c>
      <c r="B8" s="65">
        <v>20793</v>
      </c>
      <c r="C8" s="66">
        <v>16819</v>
      </c>
      <c r="D8" s="65">
        <v>99035</v>
      </c>
      <c r="E8" s="66">
        <v>89533</v>
      </c>
      <c r="F8" s="67"/>
      <c r="G8" s="65">
        <f>B8-C8</f>
        <v>3974</v>
      </c>
      <c r="H8" s="66">
        <f>D8-E8</f>
        <v>9502</v>
      </c>
      <c r="I8" s="28">
        <f>IF(C8=0, "-", IF(G8/C8&lt;10, G8/C8*100, "&gt;999"))</f>
        <v>23.628039716986741</v>
      </c>
      <c r="J8" s="29">
        <f>IF(E8=0, "-", IF(H8/E8&lt;10, H8/E8*100, "&gt;999"))</f>
        <v>10.612846659890767</v>
      </c>
    </row>
    <row r="9" spans="1:10" x14ac:dyDescent="0.25">
      <c r="A9" s="7" t="s">
        <v>128</v>
      </c>
      <c r="B9" s="65">
        <v>7799</v>
      </c>
      <c r="C9" s="66">
        <v>7132</v>
      </c>
      <c r="D9" s="65">
        <v>36315</v>
      </c>
      <c r="E9" s="66">
        <v>38054</v>
      </c>
      <c r="F9" s="67"/>
      <c r="G9" s="65">
        <f>B9-C9</f>
        <v>667</v>
      </c>
      <c r="H9" s="66">
        <f>D9-E9</f>
        <v>-1739</v>
      </c>
      <c r="I9" s="28">
        <f>IF(C9=0, "-", IF(G9/C9&lt;10, G9/C9*100, "&gt;999"))</f>
        <v>9.3522153673583848</v>
      </c>
      <c r="J9" s="29">
        <f>IF(E9=0, "-", IF(H9/E9&lt;10, H9/E9*100, "&gt;999"))</f>
        <v>-4.5698218321332842</v>
      </c>
    </row>
    <row r="10" spans="1:10" x14ac:dyDescent="0.25">
      <c r="A10" s="7" t="s">
        <v>129</v>
      </c>
      <c r="B10" s="65">
        <v>1872</v>
      </c>
      <c r="C10" s="66">
        <v>1588</v>
      </c>
      <c r="D10" s="65">
        <v>7791</v>
      </c>
      <c r="E10" s="66">
        <v>6993</v>
      </c>
      <c r="F10" s="67"/>
      <c r="G10" s="65">
        <f>B10-C10</f>
        <v>284</v>
      </c>
      <c r="H10" s="66">
        <f>D10-E10</f>
        <v>798</v>
      </c>
      <c r="I10" s="28">
        <f>IF(C10=0, "-", IF(G10/C10&lt;10, G10/C10*100, "&gt;999"))</f>
        <v>17.884130982367758</v>
      </c>
      <c r="J10" s="29">
        <f>IF(E10=0, "-", IF(H10/E10&lt;10, H10/E10*100, "&gt;999"))</f>
        <v>11.411411411411411</v>
      </c>
    </row>
    <row r="11" spans="1:10" s="43" customFormat="1" ht="13" x14ac:dyDescent="0.3">
      <c r="A11" s="27" t="s">
        <v>0</v>
      </c>
      <c r="B11" s="71">
        <f>SUM(B7:B10)</f>
        <v>37020</v>
      </c>
      <c r="C11" s="72">
        <f>SUM(C7:C10)</f>
        <v>32027</v>
      </c>
      <c r="D11" s="71">
        <f>SUM(D7:D10)</f>
        <v>177889</v>
      </c>
      <c r="E11" s="72">
        <f>SUM(E7:E10)</f>
        <v>169835</v>
      </c>
      <c r="F11" s="73"/>
      <c r="G11" s="71">
        <f>B11-C11</f>
        <v>4993</v>
      </c>
      <c r="H11" s="72">
        <f>D11-E11</f>
        <v>8054</v>
      </c>
      <c r="I11" s="44">
        <f>IF(C11=0, 0, G11/C11*100)</f>
        <v>15.589970962000812</v>
      </c>
      <c r="J11" s="45">
        <f>IF(E11=0, 0, H11/E11*100)</f>
        <v>4.7422498307180501</v>
      </c>
    </row>
    <row r="13" spans="1:10" ht="13" x14ac:dyDescent="0.3">
      <c r="A13" s="3"/>
      <c r="B13" s="196" t="s">
        <v>1</v>
      </c>
      <c r="C13" s="197"/>
      <c r="D13" s="196" t="s">
        <v>2</v>
      </c>
      <c r="E13" s="197"/>
      <c r="F13" s="59"/>
      <c r="G13" s="196" t="s">
        <v>3</v>
      </c>
      <c r="H13" s="200"/>
      <c r="I13" s="200"/>
      <c r="J13" s="197"/>
    </row>
    <row r="14" spans="1:10" x14ac:dyDescent="0.25">
      <c r="A14" s="7" t="s">
        <v>114</v>
      </c>
      <c r="B14" s="65">
        <v>250</v>
      </c>
      <c r="C14" s="66">
        <v>30</v>
      </c>
      <c r="D14" s="65">
        <v>1177</v>
      </c>
      <c r="E14" s="66">
        <v>1007</v>
      </c>
      <c r="F14" s="67"/>
      <c r="G14" s="65">
        <f t="shared" ref="G14:G35" si="0">B14-C14</f>
        <v>220</v>
      </c>
      <c r="H14" s="66">
        <f t="shared" ref="H14:H35" si="1">D14-E14</f>
        <v>170</v>
      </c>
      <c r="I14" s="28">
        <f t="shared" ref="I14:I34" si="2">IF(C14=0, "-", IF(G14/C14&lt;10, G14/C14*100, "&gt;999"))</f>
        <v>733.33333333333326</v>
      </c>
      <c r="J14" s="29">
        <f t="shared" ref="J14:J34" si="3">IF(E14=0, "-", IF(H14/E14&lt;10, H14/E14*100, "&gt;999"))</f>
        <v>16.881827209533267</v>
      </c>
    </row>
    <row r="15" spans="1:10" x14ac:dyDescent="0.25">
      <c r="A15" s="7" t="s">
        <v>115</v>
      </c>
      <c r="B15" s="65">
        <v>1142</v>
      </c>
      <c r="C15" s="66">
        <v>1470</v>
      </c>
      <c r="D15" s="65">
        <v>6553</v>
      </c>
      <c r="E15" s="66">
        <v>7977</v>
      </c>
      <c r="F15" s="67"/>
      <c r="G15" s="65">
        <f t="shared" si="0"/>
        <v>-328</v>
      </c>
      <c r="H15" s="66">
        <f t="shared" si="1"/>
        <v>-1424</v>
      </c>
      <c r="I15" s="28">
        <f t="shared" si="2"/>
        <v>-22.312925170068027</v>
      </c>
      <c r="J15" s="29">
        <f t="shared" si="3"/>
        <v>-17.851322552337972</v>
      </c>
    </row>
    <row r="16" spans="1:10" x14ac:dyDescent="0.25">
      <c r="A16" s="7" t="s">
        <v>116</v>
      </c>
      <c r="B16" s="65">
        <v>2585</v>
      </c>
      <c r="C16" s="66">
        <v>3116</v>
      </c>
      <c r="D16" s="65">
        <v>12215</v>
      </c>
      <c r="E16" s="66">
        <v>15402</v>
      </c>
      <c r="F16" s="67"/>
      <c r="G16" s="65">
        <f t="shared" si="0"/>
        <v>-531</v>
      </c>
      <c r="H16" s="66">
        <f t="shared" si="1"/>
        <v>-3187</v>
      </c>
      <c r="I16" s="28">
        <f t="shared" si="2"/>
        <v>-17.041078305519896</v>
      </c>
      <c r="J16" s="29">
        <f t="shared" si="3"/>
        <v>-20.692117906765358</v>
      </c>
    </row>
    <row r="17" spans="1:10" x14ac:dyDescent="0.25">
      <c r="A17" s="7" t="s">
        <v>117</v>
      </c>
      <c r="B17" s="65">
        <v>1321</v>
      </c>
      <c r="C17" s="66">
        <v>925</v>
      </c>
      <c r="D17" s="65">
        <v>9169</v>
      </c>
      <c r="E17" s="66">
        <v>6397</v>
      </c>
      <c r="F17" s="67"/>
      <c r="G17" s="65">
        <f t="shared" si="0"/>
        <v>396</v>
      </c>
      <c r="H17" s="66">
        <f t="shared" si="1"/>
        <v>2772</v>
      </c>
      <c r="I17" s="28">
        <f t="shared" si="2"/>
        <v>42.810810810810814</v>
      </c>
      <c r="J17" s="29">
        <f t="shared" si="3"/>
        <v>43.332812255744876</v>
      </c>
    </row>
    <row r="18" spans="1:10" x14ac:dyDescent="0.25">
      <c r="A18" s="7" t="s">
        <v>118</v>
      </c>
      <c r="B18" s="65">
        <v>240</v>
      </c>
      <c r="C18" s="66">
        <v>202</v>
      </c>
      <c r="D18" s="65">
        <v>995</v>
      </c>
      <c r="E18" s="66">
        <v>955</v>
      </c>
      <c r="F18" s="67"/>
      <c r="G18" s="65">
        <f t="shared" si="0"/>
        <v>38</v>
      </c>
      <c r="H18" s="66">
        <f t="shared" si="1"/>
        <v>40</v>
      </c>
      <c r="I18" s="28">
        <f t="shared" si="2"/>
        <v>18.811881188118811</v>
      </c>
      <c r="J18" s="29">
        <f t="shared" si="3"/>
        <v>4.1884816753926701</v>
      </c>
    </row>
    <row r="19" spans="1:10" x14ac:dyDescent="0.25">
      <c r="A19" s="7" t="s">
        <v>119</v>
      </c>
      <c r="B19" s="65">
        <v>21</v>
      </c>
      <c r="C19" s="66">
        <v>20</v>
      </c>
      <c r="D19" s="65">
        <v>93</v>
      </c>
      <c r="E19" s="66">
        <v>131</v>
      </c>
      <c r="F19" s="67"/>
      <c r="G19" s="65">
        <f t="shared" si="0"/>
        <v>1</v>
      </c>
      <c r="H19" s="66">
        <f t="shared" si="1"/>
        <v>-38</v>
      </c>
      <c r="I19" s="28">
        <f t="shared" si="2"/>
        <v>5</v>
      </c>
      <c r="J19" s="29">
        <f t="shared" si="3"/>
        <v>-29.007633587786259</v>
      </c>
    </row>
    <row r="20" spans="1:10" x14ac:dyDescent="0.25">
      <c r="A20" s="7" t="s">
        <v>120</v>
      </c>
      <c r="B20" s="65">
        <v>598</v>
      </c>
      <c r="C20" s="66">
        <v>428</v>
      </c>
      <c r="D20" s="65">
        <v>2678</v>
      </c>
      <c r="E20" s="66">
        <v>2063</v>
      </c>
      <c r="F20" s="67"/>
      <c r="G20" s="65">
        <f t="shared" si="0"/>
        <v>170</v>
      </c>
      <c r="H20" s="66">
        <f t="shared" si="1"/>
        <v>615</v>
      </c>
      <c r="I20" s="28">
        <f t="shared" si="2"/>
        <v>39.719626168224295</v>
      </c>
      <c r="J20" s="29">
        <f t="shared" si="3"/>
        <v>29.810954920019388</v>
      </c>
    </row>
    <row r="21" spans="1:10" x14ac:dyDescent="0.25">
      <c r="A21" s="7" t="s">
        <v>121</v>
      </c>
      <c r="B21" s="65">
        <v>399</v>
      </c>
      <c r="C21" s="66">
        <v>297</v>
      </c>
      <c r="D21" s="65">
        <v>1868</v>
      </c>
      <c r="E21" s="66">
        <v>1323</v>
      </c>
      <c r="F21" s="67"/>
      <c r="G21" s="65">
        <f t="shared" si="0"/>
        <v>102</v>
      </c>
      <c r="H21" s="66">
        <f t="shared" si="1"/>
        <v>545</v>
      </c>
      <c r="I21" s="28">
        <f t="shared" si="2"/>
        <v>34.343434343434339</v>
      </c>
      <c r="J21" s="29">
        <f t="shared" si="3"/>
        <v>41.194255479969769</v>
      </c>
    </row>
    <row r="22" spans="1:10" x14ac:dyDescent="0.25">
      <c r="A22" s="142" t="s">
        <v>123</v>
      </c>
      <c r="B22" s="143">
        <v>1632</v>
      </c>
      <c r="C22" s="144">
        <v>1789</v>
      </c>
      <c r="D22" s="143">
        <v>8744</v>
      </c>
      <c r="E22" s="144">
        <v>8652</v>
      </c>
      <c r="F22" s="145"/>
      <c r="G22" s="143">
        <f t="shared" si="0"/>
        <v>-157</v>
      </c>
      <c r="H22" s="144">
        <f t="shared" si="1"/>
        <v>92</v>
      </c>
      <c r="I22" s="146">
        <f t="shared" si="2"/>
        <v>-8.7758524315259923</v>
      </c>
      <c r="J22" s="147">
        <f t="shared" si="3"/>
        <v>1.0633379565418399</v>
      </c>
    </row>
    <row r="23" spans="1:10" x14ac:dyDescent="0.25">
      <c r="A23" s="7" t="s">
        <v>124</v>
      </c>
      <c r="B23" s="65">
        <v>5208</v>
      </c>
      <c r="C23" s="66">
        <v>3708</v>
      </c>
      <c r="D23" s="65">
        <v>24026</v>
      </c>
      <c r="E23" s="66">
        <v>22256</v>
      </c>
      <c r="F23" s="67"/>
      <c r="G23" s="65">
        <f t="shared" si="0"/>
        <v>1500</v>
      </c>
      <c r="H23" s="66">
        <f t="shared" si="1"/>
        <v>1770</v>
      </c>
      <c r="I23" s="28">
        <f t="shared" si="2"/>
        <v>40.453074433656958</v>
      </c>
      <c r="J23" s="29">
        <f t="shared" si="3"/>
        <v>7.952911574406901</v>
      </c>
    </row>
    <row r="24" spans="1:10" x14ac:dyDescent="0.25">
      <c r="A24" s="7" t="s">
        <v>125</v>
      </c>
      <c r="B24" s="65">
        <v>8475</v>
      </c>
      <c r="C24" s="66">
        <v>6304</v>
      </c>
      <c r="D24" s="65">
        <v>40787</v>
      </c>
      <c r="E24" s="66">
        <v>33716</v>
      </c>
      <c r="F24" s="67"/>
      <c r="G24" s="65">
        <f t="shared" si="0"/>
        <v>2171</v>
      </c>
      <c r="H24" s="66">
        <f t="shared" si="1"/>
        <v>7071</v>
      </c>
      <c r="I24" s="28">
        <f t="shared" si="2"/>
        <v>34.43845177664975</v>
      </c>
      <c r="J24" s="29">
        <f t="shared" si="3"/>
        <v>20.972238699727132</v>
      </c>
    </row>
    <row r="25" spans="1:10" x14ac:dyDescent="0.25">
      <c r="A25" s="7" t="s">
        <v>126</v>
      </c>
      <c r="B25" s="65">
        <v>4710</v>
      </c>
      <c r="C25" s="66">
        <v>4284</v>
      </c>
      <c r="D25" s="65">
        <v>22115</v>
      </c>
      <c r="E25" s="66">
        <v>21849</v>
      </c>
      <c r="F25" s="67"/>
      <c r="G25" s="65">
        <f t="shared" si="0"/>
        <v>426</v>
      </c>
      <c r="H25" s="66">
        <f t="shared" si="1"/>
        <v>266</v>
      </c>
      <c r="I25" s="28">
        <f t="shared" si="2"/>
        <v>9.9439775910364148</v>
      </c>
      <c r="J25" s="29">
        <f t="shared" si="3"/>
        <v>1.2174470227470364</v>
      </c>
    </row>
    <row r="26" spans="1:10" x14ac:dyDescent="0.25">
      <c r="A26" s="7" t="s">
        <v>127</v>
      </c>
      <c r="B26" s="65">
        <v>768</v>
      </c>
      <c r="C26" s="66">
        <v>734</v>
      </c>
      <c r="D26" s="65">
        <v>3363</v>
      </c>
      <c r="E26" s="66">
        <v>3060</v>
      </c>
      <c r="F26" s="67"/>
      <c r="G26" s="65">
        <f t="shared" si="0"/>
        <v>34</v>
      </c>
      <c r="H26" s="66">
        <f t="shared" si="1"/>
        <v>303</v>
      </c>
      <c r="I26" s="28">
        <f t="shared" si="2"/>
        <v>4.6321525885558579</v>
      </c>
      <c r="J26" s="29">
        <f t="shared" si="3"/>
        <v>9.9019607843137258</v>
      </c>
    </row>
    <row r="27" spans="1:10" x14ac:dyDescent="0.25">
      <c r="A27" s="142" t="s">
        <v>130</v>
      </c>
      <c r="B27" s="143">
        <v>75</v>
      </c>
      <c r="C27" s="144">
        <v>54</v>
      </c>
      <c r="D27" s="143">
        <v>317</v>
      </c>
      <c r="E27" s="144">
        <v>412</v>
      </c>
      <c r="F27" s="145"/>
      <c r="G27" s="143">
        <f t="shared" si="0"/>
        <v>21</v>
      </c>
      <c r="H27" s="144">
        <f t="shared" si="1"/>
        <v>-95</v>
      </c>
      <c r="I27" s="146">
        <f t="shared" si="2"/>
        <v>38.888888888888893</v>
      </c>
      <c r="J27" s="147">
        <f t="shared" si="3"/>
        <v>-23.058252427184467</v>
      </c>
    </row>
    <row r="28" spans="1:10" x14ac:dyDescent="0.25">
      <c r="A28" s="7" t="s">
        <v>131</v>
      </c>
      <c r="B28" s="65">
        <v>9</v>
      </c>
      <c r="C28" s="66">
        <v>4</v>
      </c>
      <c r="D28" s="65">
        <v>37</v>
      </c>
      <c r="E28" s="66">
        <v>18</v>
      </c>
      <c r="F28" s="67"/>
      <c r="G28" s="65">
        <f t="shared" si="0"/>
        <v>5</v>
      </c>
      <c r="H28" s="66">
        <f t="shared" si="1"/>
        <v>19</v>
      </c>
      <c r="I28" s="28">
        <f t="shared" si="2"/>
        <v>125</v>
      </c>
      <c r="J28" s="29">
        <f t="shared" si="3"/>
        <v>105.55555555555556</v>
      </c>
    </row>
    <row r="29" spans="1:10" x14ac:dyDescent="0.25">
      <c r="A29" s="7" t="s">
        <v>132</v>
      </c>
      <c r="B29" s="65">
        <v>64</v>
      </c>
      <c r="C29" s="66">
        <v>49</v>
      </c>
      <c r="D29" s="65">
        <v>202</v>
      </c>
      <c r="E29" s="66">
        <v>330</v>
      </c>
      <c r="F29" s="67"/>
      <c r="G29" s="65">
        <f t="shared" si="0"/>
        <v>15</v>
      </c>
      <c r="H29" s="66">
        <f t="shared" si="1"/>
        <v>-128</v>
      </c>
      <c r="I29" s="28">
        <f t="shared" si="2"/>
        <v>30.612244897959183</v>
      </c>
      <c r="J29" s="29">
        <f t="shared" si="3"/>
        <v>-38.787878787878789</v>
      </c>
    </row>
    <row r="30" spans="1:10" x14ac:dyDescent="0.25">
      <c r="A30" s="7" t="s">
        <v>133</v>
      </c>
      <c r="B30" s="65">
        <v>861</v>
      </c>
      <c r="C30" s="66">
        <v>870</v>
      </c>
      <c r="D30" s="65">
        <v>3990</v>
      </c>
      <c r="E30" s="66">
        <v>4337</v>
      </c>
      <c r="F30" s="67"/>
      <c r="G30" s="65">
        <f t="shared" si="0"/>
        <v>-9</v>
      </c>
      <c r="H30" s="66">
        <f t="shared" si="1"/>
        <v>-347</v>
      </c>
      <c r="I30" s="28">
        <f t="shared" si="2"/>
        <v>-1.0344827586206897</v>
      </c>
      <c r="J30" s="29">
        <f t="shared" si="3"/>
        <v>-8.0009222965183309</v>
      </c>
    </row>
    <row r="31" spans="1:10" x14ac:dyDescent="0.25">
      <c r="A31" s="7" t="s">
        <v>134</v>
      </c>
      <c r="B31" s="65">
        <v>904</v>
      </c>
      <c r="C31" s="66">
        <v>1136</v>
      </c>
      <c r="D31" s="65">
        <v>4677</v>
      </c>
      <c r="E31" s="66">
        <v>5381</v>
      </c>
      <c r="F31" s="67"/>
      <c r="G31" s="65">
        <f t="shared" si="0"/>
        <v>-232</v>
      </c>
      <c r="H31" s="66">
        <f t="shared" si="1"/>
        <v>-704</v>
      </c>
      <c r="I31" s="28">
        <f t="shared" si="2"/>
        <v>-20.422535211267608</v>
      </c>
      <c r="J31" s="29">
        <f t="shared" si="3"/>
        <v>-13.08307006132689</v>
      </c>
    </row>
    <row r="32" spans="1:10" x14ac:dyDescent="0.25">
      <c r="A32" s="7" t="s">
        <v>135</v>
      </c>
      <c r="B32" s="65">
        <v>5445</v>
      </c>
      <c r="C32" s="66">
        <v>4815</v>
      </c>
      <c r="D32" s="65">
        <v>25434</v>
      </c>
      <c r="E32" s="66">
        <v>26545</v>
      </c>
      <c r="F32" s="67"/>
      <c r="G32" s="65">
        <f t="shared" si="0"/>
        <v>630</v>
      </c>
      <c r="H32" s="66">
        <f t="shared" si="1"/>
        <v>-1111</v>
      </c>
      <c r="I32" s="28">
        <f t="shared" si="2"/>
        <v>13.084112149532709</v>
      </c>
      <c r="J32" s="29">
        <f t="shared" si="3"/>
        <v>-4.1853456394801283</v>
      </c>
    </row>
    <row r="33" spans="1:10" x14ac:dyDescent="0.25">
      <c r="A33" s="7" t="s">
        <v>136</v>
      </c>
      <c r="B33" s="65">
        <v>441</v>
      </c>
      <c r="C33" s="66">
        <v>204</v>
      </c>
      <c r="D33" s="65">
        <v>1658</v>
      </c>
      <c r="E33" s="66">
        <v>1031</v>
      </c>
      <c r="F33" s="67"/>
      <c r="G33" s="65">
        <f t="shared" si="0"/>
        <v>237</v>
      </c>
      <c r="H33" s="66">
        <f t="shared" si="1"/>
        <v>627</v>
      </c>
      <c r="I33" s="28">
        <f t="shared" si="2"/>
        <v>116.1764705882353</v>
      </c>
      <c r="J33" s="29">
        <f t="shared" si="3"/>
        <v>60.814742967992238</v>
      </c>
    </row>
    <row r="34" spans="1:10" x14ac:dyDescent="0.25">
      <c r="A34" s="142" t="s">
        <v>129</v>
      </c>
      <c r="B34" s="143">
        <v>1872</v>
      </c>
      <c r="C34" s="144">
        <v>1588</v>
      </c>
      <c r="D34" s="143">
        <v>7791</v>
      </c>
      <c r="E34" s="144">
        <v>6993</v>
      </c>
      <c r="F34" s="145"/>
      <c r="G34" s="143">
        <f t="shared" si="0"/>
        <v>284</v>
      </c>
      <c r="H34" s="144">
        <f t="shared" si="1"/>
        <v>798</v>
      </c>
      <c r="I34" s="146">
        <f t="shared" si="2"/>
        <v>17.884130982367758</v>
      </c>
      <c r="J34" s="147">
        <f t="shared" si="3"/>
        <v>11.411411411411411</v>
      </c>
    </row>
    <row r="35" spans="1:10" s="43" customFormat="1" ht="13" x14ac:dyDescent="0.3">
      <c r="A35" s="27" t="s">
        <v>0</v>
      </c>
      <c r="B35" s="71">
        <f>SUM(B14:B34)</f>
        <v>37020</v>
      </c>
      <c r="C35" s="72">
        <f>SUM(C14:C34)</f>
        <v>32027</v>
      </c>
      <c r="D35" s="71">
        <f>SUM(D14:D34)</f>
        <v>177889</v>
      </c>
      <c r="E35" s="72">
        <f>SUM(E14:E34)</f>
        <v>169835</v>
      </c>
      <c r="F35" s="73"/>
      <c r="G35" s="71">
        <f t="shared" si="0"/>
        <v>4993</v>
      </c>
      <c r="H35" s="72">
        <f t="shared" si="1"/>
        <v>8054</v>
      </c>
      <c r="I35" s="44">
        <f>IF(C35=0, 0, G35/C35*100)</f>
        <v>15.589970962000812</v>
      </c>
      <c r="J35" s="45">
        <f>IF(E35=0, 0, H35/E35*100)</f>
        <v>4.7422498307180501</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113</v>
      </c>
      <c r="B40" s="30">
        <f>$B$7/$B$11*100</f>
        <v>17.709346299297675</v>
      </c>
      <c r="C40" s="31">
        <f>$C$7/$C$11*100</f>
        <v>20.257907390639147</v>
      </c>
      <c r="D40" s="30">
        <f>$D$7/$D$11*100</f>
        <v>19.533529335709346</v>
      </c>
      <c r="E40" s="31">
        <f>$E$7/$E$11*100</f>
        <v>20.758383136573734</v>
      </c>
      <c r="F40" s="32"/>
      <c r="G40" s="30">
        <f>B40-C40</f>
        <v>-2.5485610913414725</v>
      </c>
      <c r="H40" s="31">
        <f>D40-E40</f>
        <v>-1.2248538008643877</v>
      </c>
    </row>
    <row r="41" spans="1:10" x14ac:dyDescent="0.25">
      <c r="A41" s="7" t="s">
        <v>122</v>
      </c>
      <c r="B41" s="30">
        <f>$B$8/$B$11*100</f>
        <v>56.166936790923828</v>
      </c>
      <c r="C41" s="31">
        <f>$C$8/$C$11*100</f>
        <v>52.515065413557316</v>
      </c>
      <c r="D41" s="30">
        <f>$D$8/$D$11*100</f>
        <v>55.67235748135073</v>
      </c>
      <c r="E41" s="31">
        <f>$E$8/$E$11*100</f>
        <v>52.717637707186384</v>
      </c>
      <c r="F41" s="32"/>
      <c r="G41" s="30">
        <f>B41-C41</f>
        <v>3.6518713773665112</v>
      </c>
      <c r="H41" s="31">
        <f>D41-E41</f>
        <v>2.9547197741643458</v>
      </c>
    </row>
    <row r="42" spans="1:10" x14ac:dyDescent="0.25">
      <c r="A42" s="7" t="s">
        <v>128</v>
      </c>
      <c r="B42" s="30">
        <f>$B$9/$B$11*100</f>
        <v>21.066990815775259</v>
      </c>
      <c r="C42" s="31">
        <f>$C$9/$C$11*100</f>
        <v>22.268710775283353</v>
      </c>
      <c r="D42" s="30">
        <f>$D$9/$D$11*100</f>
        <v>20.414415731158194</v>
      </c>
      <c r="E42" s="31">
        <f>$E$9/$E$11*100</f>
        <v>22.406453322342273</v>
      </c>
      <c r="F42" s="32"/>
      <c r="G42" s="30">
        <f>B42-C42</f>
        <v>-1.2017199595080932</v>
      </c>
      <c r="H42" s="31">
        <f>D42-E42</f>
        <v>-1.9920375911840793</v>
      </c>
    </row>
    <row r="43" spans="1:10" x14ac:dyDescent="0.25">
      <c r="A43" s="7" t="s">
        <v>129</v>
      </c>
      <c r="B43" s="30">
        <f>$B$10/$B$11*100</f>
        <v>5.0567260940032419</v>
      </c>
      <c r="C43" s="31">
        <f>$C$10/$C$11*100</f>
        <v>4.9583164205201857</v>
      </c>
      <c r="D43" s="30">
        <f>$D$10/$D$11*100</f>
        <v>4.3796974517817295</v>
      </c>
      <c r="E43" s="31">
        <f>$E$10/$E$11*100</f>
        <v>4.1175258338976057</v>
      </c>
      <c r="F43" s="32"/>
      <c r="G43" s="30">
        <f>B43-C43</f>
        <v>9.8409673483056181E-2</v>
      </c>
      <c r="H43" s="31">
        <f>D43-E43</f>
        <v>0.2621716178841238</v>
      </c>
    </row>
    <row r="44" spans="1:10" s="43" customFormat="1" ht="13" x14ac:dyDescent="0.3">
      <c r="A44" s="27" t="s">
        <v>0</v>
      </c>
      <c r="B44" s="46">
        <f>SUM(B40:B43)</f>
        <v>100</v>
      </c>
      <c r="C44" s="47">
        <f>SUM(C40:C43)</f>
        <v>100</v>
      </c>
      <c r="D44" s="46">
        <f>SUM(D40:D43)</f>
        <v>99.999999999999986</v>
      </c>
      <c r="E44" s="47">
        <f>SUM(E40:E43)</f>
        <v>100</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114</v>
      </c>
      <c r="B47" s="30">
        <f>$B$14/$B$35*100</f>
        <v>0.67531064289573206</v>
      </c>
      <c r="C47" s="31">
        <f>$C$14/$C$35*100</f>
        <v>9.3670965123177324E-2</v>
      </c>
      <c r="D47" s="30">
        <f>$D$14/$D$35*100</f>
        <v>0.66164855612207607</v>
      </c>
      <c r="E47" s="31">
        <f>$E$14/$E$35*100</f>
        <v>0.5929284305355198</v>
      </c>
      <c r="F47" s="32"/>
      <c r="G47" s="30">
        <f t="shared" ref="G47:G68" si="4">B47-C47</f>
        <v>0.58163967777255476</v>
      </c>
      <c r="H47" s="31">
        <f t="shared" ref="H47:H68" si="5">D47-E47</f>
        <v>6.8720125586556269E-2</v>
      </c>
    </row>
    <row r="48" spans="1:10" x14ac:dyDescent="0.25">
      <c r="A48" s="7" t="s">
        <v>115</v>
      </c>
      <c r="B48" s="30">
        <f>$B$15/$B$35*100</f>
        <v>3.0848190167477041</v>
      </c>
      <c r="C48" s="31">
        <f>$C$15/$C$35*100</f>
        <v>4.5898772910356884</v>
      </c>
      <c r="D48" s="30">
        <f>$D$15/$D$35*100</f>
        <v>3.6837578489957226</v>
      </c>
      <c r="E48" s="31">
        <f>$E$15/$E$35*100</f>
        <v>4.6969117084228813</v>
      </c>
      <c r="F48" s="32"/>
      <c r="G48" s="30">
        <f t="shared" si="4"/>
        <v>-1.5050582742879843</v>
      </c>
      <c r="H48" s="31">
        <f t="shared" si="5"/>
        <v>-1.0131538594271587</v>
      </c>
    </row>
    <row r="49" spans="1:8" x14ac:dyDescent="0.25">
      <c r="A49" s="7" t="s">
        <v>116</v>
      </c>
      <c r="B49" s="30">
        <f>$B$16/$B$35*100</f>
        <v>6.9827120475418694</v>
      </c>
      <c r="C49" s="31">
        <f>$C$16/$C$35*100</f>
        <v>9.7292909107940186</v>
      </c>
      <c r="D49" s="30">
        <f>$D$16/$D$35*100</f>
        <v>6.8666415573756661</v>
      </c>
      <c r="E49" s="31">
        <f>$E$16/$E$35*100</f>
        <v>9.0688020725998761</v>
      </c>
      <c r="F49" s="32"/>
      <c r="G49" s="30">
        <f t="shared" si="4"/>
        <v>-2.7465788632521493</v>
      </c>
      <c r="H49" s="31">
        <f t="shared" si="5"/>
        <v>-2.2021605152242101</v>
      </c>
    </row>
    <row r="50" spans="1:8" x14ac:dyDescent="0.25">
      <c r="A50" s="7" t="s">
        <v>117</v>
      </c>
      <c r="B50" s="30">
        <f>$B$17/$B$35*100</f>
        <v>3.5683414370610484</v>
      </c>
      <c r="C50" s="31">
        <f>$C$17/$C$35*100</f>
        <v>2.8881880912979674</v>
      </c>
      <c r="D50" s="30">
        <f>$D$17/$D$35*100</f>
        <v>5.1543378174029879</v>
      </c>
      <c r="E50" s="31">
        <f>$E$17/$E$35*100</f>
        <v>3.7665969911973387</v>
      </c>
      <c r="F50" s="32"/>
      <c r="G50" s="30">
        <f t="shared" si="4"/>
        <v>0.68015334576308106</v>
      </c>
      <c r="H50" s="31">
        <f t="shared" si="5"/>
        <v>1.3877408262056492</v>
      </c>
    </row>
    <row r="51" spans="1:8" x14ac:dyDescent="0.25">
      <c r="A51" s="7" t="s">
        <v>118</v>
      </c>
      <c r="B51" s="30">
        <f>$B$18/$B$35*100</f>
        <v>0.64829821717990277</v>
      </c>
      <c r="C51" s="31">
        <f>$C$18/$C$35*100</f>
        <v>0.630717831829394</v>
      </c>
      <c r="D51" s="30">
        <f>$D$18/$D$35*100</f>
        <v>0.5593375644362496</v>
      </c>
      <c r="E51" s="31">
        <f>$E$18/$E$35*100</f>
        <v>0.5623104778167044</v>
      </c>
      <c r="F51" s="32"/>
      <c r="G51" s="30">
        <f t="shared" si="4"/>
        <v>1.7580385350508765E-2</v>
      </c>
      <c r="H51" s="31">
        <f t="shared" si="5"/>
        <v>-2.9729133804548002E-3</v>
      </c>
    </row>
    <row r="52" spans="1:8" x14ac:dyDescent="0.25">
      <c r="A52" s="7" t="s">
        <v>119</v>
      </c>
      <c r="B52" s="30">
        <f>$B$19/$B$35*100</f>
        <v>5.6726094003241495E-2</v>
      </c>
      <c r="C52" s="31">
        <f>$C$19/$C$35*100</f>
        <v>6.2447310082118207E-2</v>
      </c>
      <c r="D52" s="30">
        <f>$D$19/$D$35*100</f>
        <v>5.2279792454845438E-2</v>
      </c>
      <c r="E52" s="31">
        <f>$E$19/$E$35*100</f>
        <v>7.7133688580092438E-2</v>
      </c>
      <c r="F52" s="32"/>
      <c r="G52" s="30">
        <f t="shared" si="4"/>
        <v>-5.7212160788767119E-3</v>
      </c>
      <c r="H52" s="31">
        <f t="shared" si="5"/>
        <v>-2.4853896125247001E-2</v>
      </c>
    </row>
    <row r="53" spans="1:8" x14ac:dyDescent="0.25">
      <c r="A53" s="7" t="s">
        <v>120</v>
      </c>
      <c r="B53" s="30">
        <f>$B$20/$B$35*100</f>
        <v>1.615343057806591</v>
      </c>
      <c r="C53" s="31">
        <f>$C$20/$C$35*100</f>
        <v>1.3363724357573297</v>
      </c>
      <c r="D53" s="30">
        <f>$D$20/$D$35*100</f>
        <v>1.505433163377162</v>
      </c>
      <c r="E53" s="31">
        <f>$E$20/$E$35*100</f>
        <v>1.2147083934406924</v>
      </c>
      <c r="F53" s="32"/>
      <c r="G53" s="30">
        <f t="shared" si="4"/>
        <v>0.27897062204926137</v>
      </c>
      <c r="H53" s="31">
        <f t="shared" si="5"/>
        <v>0.29072476993646967</v>
      </c>
    </row>
    <row r="54" spans="1:8" x14ac:dyDescent="0.25">
      <c r="A54" s="7" t="s">
        <v>121</v>
      </c>
      <c r="B54" s="30">
        <f>$B$21/$B$35*100</f>
        <v>1.0777957860615883</v>
      </c>
      <c r="C54" s="31">
        <f>$C$21/$C$35*100</f>
        <v>0.92734255471945559</v>
      </c>
      <c r="D54" s="30">
        <f>$D$21/$D$35*100</f>
        <v>1.0500930355446374</v>
      </c>
      <c r="E54" s="31">
        <f>$E$21/$E$35*100</f>
        <v>0.77899137398062834</v>
      </c>
      <c r="F54" s="32"/>
      <c r="G54" s="30">
        <f t="shared" si="4"/>
        <v>0.15045323134213273</v>
      </c>
      <c r="H54" s="31">
        <f t="shared" si="5"/>
        <v>0.27110166156400906</v>
      </c>
    </row>
    <row r="55" spans="1:8" x14ac:dyDescent="0.25">
      <c r="A55" s="142" t="s">
        <v>123</v>
      </c>
      <c r="B55" s="148">
        <f>$B$22/$B$35*100</f>
        <v>4.408427876823338</v>
      </c>
      <c r="C55" s="149">
        <f>$C$22/$C$35*100</f>
        <v>5.5859118868454738</v>
      </c>
      <c r="D55" s="148">
        <f>$D$22/$D$35*100</f>
        <v>4.9154247873674031</v>
      </c>
      <c r="E55" s="149">
        <f>$E$22/$E$35*100</f>
        <v>5.0943562869844268</v>
      </c>
      <c r="F55" s="150"/>
      <c r="G55" s="148">
        <f t="shared" si="4"/>
        <v>-1.1774840100221358</v>
      </c>
      <c r="H55" s="149">
        <f t="shared" si="5"/>
        <v>-0.1789314996170237</v>
      </c>
    </row>
    <row r="56" spans="1:8" x14ac:dyDescent="0.25">
      <c r="A56" s="7" t="s">
        <v>124</v>
      </c>
      <c r="B56" s="30">
        <f>$B$23/$B$35*100</f>
        <v>14.068071312803889</v>
      </c>
      <c r="C56" s="31">
        <f>$C$23/$C$35*100</f>
        <v>11.577731289224717</v>
      </c>
      <c r="D56" s="30">
        <f>$D$23/$D$35*100</f>
        <v>13.506175199141039</v>
      </c>
      <c r="E56" s="31">
        <f>$E$23/$E$35*100</f>
        <v>13.104483763652958</v>
      </c>
      <c r="F56" s="32"/>
      <c r="G56" s="30">
        <f t="shared" si="4"/>
        <v>2.4903400235791722</v>
      </c>
      <c r="H56" s="31">
        <f t="shared" si="5"/>
        <v>0.40169143548808073</v>
      </c>
    </row>
    <row r="57" spans="1:8" x14ac:dyDescent="0.25">
      <c r="A57" s="7" t="s">
        <v>125</v>
      </c>
      <c r="B57" s="30">
        <f>$B$24/$B$35*100</f>
        <v>22.893030794165316</v>
      </c>
      <c r="C57" s="31">
        <f>$C$24/$C$35*100</f>
        <v>19.683392137883658</v>
      </c>
      <c r="D57" s="30">
        <f>$D$24/$D$35*100</f>
        <v>22.928342955438506</v>
      </c>
      <c r="E57" s="31">
        <f>$E$24/$E$35*100</f>
        <v>19.852209497453408</v>
      </c>
      <c r="F57" s="32"/>
      <c r="G57" s="30">
        <f t="shared" si="4"/>
        <v>3.2096386562816583</v>
      </c>
      <c r="H57" s="31">
        <f t="shared" si="5"/>
        <v>3.0761334579850974</v>
      </c>
    </row>
    <row r="58" spans="1:8" x14ac:dyDescent="0.25">
      <c r="A58" s="7" t="s">
        <v>126</v>
      </c>
      <c r="B58" s="30">
        <f>$B$25/$B$35*100</f>
        <v>12.72285251215559</v>
      </c>
      <c r="C58" s="31">
        <f>$C$25/$C$35*100</f>
        <v>13.376213819589722</v>
      </c>
      <c r="D58" s="30">
        <f>$D$25/$D$35*100</f>
        <v>12.431909786439858</v>
      </c>
      <c r="E58" s="31">
        <f>$E$25/$E$35*100</f>
        <v>12.86483940294992</v>
      </c>
      <c r="F58" s="32"/>
      <c r="G58" s="30">
        <f t="shared" si="4"/>
        <v>-0.65336130743413179</v>
      </c>
      <c r="H58" s="31">
        <f t="shared" si="5"/>
        <v>-0.43292961651006223</v>
      </c>
    </row>
    <row r="59" spans="1:8" x14ac:dyDescent="0.25">
      <c r="A59" s="7" t="s">
        <v>127</v>
      </c>
      <c r="B59" s="30">
        <f>$B$26/$B$35*100</f>
        <v>2.0745542949756888</v>
      </c>
      <c r="C59" s="31">
        <f>$C$26/$C$35*100</f>
        <v>2.2918162800137387</v>
      </c>
      <c r="D59" s="30">
        <f>$D$26/$D$35*100</f>
        <v>1.8905047529639272</v>
      </c>
      <c r="E59" s="31">
        <f>$E$26/$E$35*100</f>
        <v>1.8017487561456709</v>
      </c>
      <c r="F59" s="32"/>
      <c r="G59" s="30">
        <f t="shared" si="4"/>
        <v>-0.21726198503804994</v>
      </c>
      <c r="H59" s="31">
        <f t="shared" si="5"/>
        <v>8.87559968182563E-2</v>
      </c>
    </row>
    <row r="60" spans="1:8" x14ac:dyDescent="0.25">
      <c r="A60" s="142" t="s">
        <v>130</v>
      </c>
      <c r="B60" s="148">
        <f>$B$27/$B$35*100</f>
        <v>0.2025931928687196</v>
      </c>
      <c r="C60" s="149">
        <f>$C$27/$C$35*100</f>
        <v>0.16860773722171918</v>
      </c>
      <c r="D60" s="148">
        <f>$D$27/$D$35*100</f>
        <v>0.17820101299124735</v>
      </c>
      <c r="E60" s="149">
        <f>$E$27/$E$35*100</f>
        <v>0.242588394618306</v>
      </c>
      <c r="F60" s="150"/>
      <c r="G60" s="148">
        <f t="shared" si="4"/>
        <v>3.3985455647000423E-2</v>
      </c>
      <c r="H60" s="149">
        <f t="shared" si="5"/>
        <v>-6.4387381627058649E-2</v>
      </c>
    </row>
    <row r="61" spans="1:8" x14ac:dyDescent="0.25">
      <c r="A61" s="7" t="s">
        <v>131</v>
      </c>
      <c r="B61" s="30">
        <f>$B$28/$B$35*100</f>
        <v>2.4311183144246351E-2</v>
      </c>
      <c r="C61" s="31">
        <f>$C$28/$C$35*100</f>
        <v>1.2489462016423642E-2</v>
      </c>
      <c r="D61" s="30">
        <f>$D$28/$D$35*100</f>
        <v>2.079948732074496E-2</v>
      </c>
      <c r="E61" s="31">
        <f>$E$28/$E$35*100</f>
        <v>1.0598522094974534E-2</v>
      </c>
      <c r="F61" s="32"/>
      <c r="G61" s="30">
        <f t="shared" si="4"/>
        <v>1.1821721127822709E-2</v>
      </c>
      <c r="H61" s="31">
        <f t="shared" si="5"/>
        <v>1.0200965225770426E-2</v>
      </c>
    </row>
    <row r="62" spans="1:8" x14ac:dyDescent="0.25">
      <c r="A62" s="7" t="s">
        <v>132</v>
      </c>
      <c r="B62" s="30">
        <f>$B$29/$B$35*100</f>
        <v>0.1728795245813074</v>
      </c>
      <c r="C62" s="31">
        <f>$C$29/$C$35*100</f>
        <v>0.15299590970118962</v>
      </c>
      <c r="D62" s="30">
        <f>$D$29/$D$35*100</f>
        <v>0.11355395780514815</v>
      </c>
      <c r="E62" s="31">
        <f>$E$29/$E$35*100</f>
        <v>0.19430623840786646</v>
      </c>
      <c r="F62" s="32"/>
      <c r="G62" s="30">
        <f t="shared" si="4"/>
        <v>1.9883614880117778E-2</v>
      </c>
      <c r="H62" s="31">
        <f t="shared" si="5"/>
        <v>-8.0752280602718302E-2</v>
      </c>
    </row>
    <row r="63" spans="1:8" x14ac:dyDescent="0.25">
      <c r="A63" s="7" t="s">
        <v>133</v>
      </c>
      <c r="B63" s="30">
        <f>$B$30/$B$35*100</f>
        <v>2.325769854132901</v>
      </c>
      <c r="C63" s="31">
        <f>$C$30/$C$35*100</f>
        <v>2.716457988572142</v>
      </c>
      <c r="D63" s="30">
        <f>$D$30/$D$35*100</f>
        <v>2.2429717408046592</v>
      </c>
      <c r="E63" s="31">
        <f>$E$30/$E$35*100</f>
        <v>2.5536550181058089</v>
      </c>
      <c r="F63" s="32"/>
      <c r="G63" s="30">
        <f t="shared" si="4"/>
        <v>-0.390688134439241</v>
      </c>
      <c r="H63" s="31">
        <f t="shared" si="5"/>
        <v>-0.31068327730114964</v>
      </c>
    </row>
    <row r="64" spans="1:8" x14ac:dyDescent="0.25">
      <c r="A64" s="7" t="s">
        <v>134</v>
      </c>
      <c r="B64" s="30">
        <f>$B$31/$B$35*100</f>
        <v>2.4419232847109669</v>
      </c>
      <c r="C64" s="31">
        <f>$C$31/$C$35*100</f>
        <v>3.5470072126643144</v>
      </c>
      <c r="D64" s="30">
        <f>$D$31/$D$35*100</f>
        <v>2.6291676270033562</v>
      </c>
      <c r="E64" s="31">
        <f>$E$31/$E$35*100</f>
        <v>3.1683692996143313</v>
      </c>
      <c r="F64" s="32"/>
      <c r="G64" s="30">
        <f t="shared" si="4"/>
        <v>-1.1050839279533475</v>
      </c>
      <c r="H64" s="31">
        <f t="shared" si="5"/>
        <v>-0.53920167261097518</v>
      </c>
    </row>
    <row r="65" spans="1:8" x14ac:dyDescent="0.25">
      <c r="A65" s="7" t="s">
        <v>135</v>
      </c>
      <c r="B65" s="30">
        <f>$B$32/$B$35*100</f>
        <v>14.708265802269043</v>
      </c>
      <c r="C65" s="31">
        <f>$C$32/$C$35*100</f>
        <v>15.03418990226996</v>
      </c>
      <c r="D65" s="30">
        <f>$D$32/$D$35*100</f>
        <v>14.297680013941278</v>
      </c>
      <c r="E65" s="31">
        <f>$E$32/$E$35*100</f>
        <v>15.629876056172169</v>
      </c>
      <c r="F65" s="32"/>
      <c r="G65" s="30">
        <f t="shared" si="4"/>
        <v>-0.32592410000091654</v>
      </c>
      <c r="H65" s="31">
        <f t="shared" si="5"/>
        <v>-1.3321960422308905</v>
      </c>
    </row>
    <row r="66" spans="1:8" x14ac:dyDescent="0.25">
      <c r="A66" s="7" t="s">
        <v>136</v>
      </c>
      <c r="B66" s="30">
        <f>$B$33/$B$35*100</f>
        <v>1.1912479740680713</v>
      </c>
      <c r="C66" s="31">
        <f>$C$33/$C$35*100</f>
        <v>0.63696256283760577</v>
      </c>
      <c r="D66" s="30">
        <f>$D$33/$D$35*100</f>
        <v>0.93204189129176063</v>
      </c>
      <c r="E66" s="31">
        <f>$E$33/$E$35*100</f>
        <v>0.6070597933288191</v>
      </c>
      <c r="F66" s="32"/>
      <c r="G66" s="30">
        <f t="shared" si="4"/>
        <v>0.55428541123046549</v>
      </c>
      <c r="H66" s="31">
        <f t="shared" si="5"/>
        <v>0.32498209796294153</v>
      </c>
    </row>
    <row r="67" spans="1:8" x14ac:dyDescent="0.25">
      <c r="A67" s="142" t="s">
        <v>129</v>
      </c>
      <c r="B67" s="148">
        <f>$B$34/$B$35*100</f>
        <v>5.0567260940032419</v>
      </c>
      <c r="C67" s="149">
        <f>$C$34/$C$35*100</f>
        <v>4.9583164205201857</v>
      </c>
      <c r="D67" s="148">
        <f>$D$34/$D$35*100</f>
        <v>4.3796974517817295</v>
      </c>
      <c r="E67" s="149">
        <f>$E$34/$E$35*100</f>
        <v>4.1175258338976057</v>
      </c>
      <c r="F67" s="150"/>
      <c r="G67" s="148">
        <f t="shared" si="4"/>
        <v>9.8409673483056181E-2</v>
      </c>
      <c r="H67" s="149">
        <f t="shared" si="5"/>
        <v>0.2621716178841238</v>
      </c>
    </row>
    <row r="68" spans="1:8" s="43" customFormat="1" ht="13" x14ac:dyDescent="0.3">
      <c r="A68" s="27" t="s">
        <v>0</v>
      </c>
      <c r="B68" s="46">
        <f>SUM(B47:B67)</f>
        <v>100</v>
      </c>
      <c r="C68" s="47">
        <f>SUM(C47:C67)</f>
        <v>100</v>
      </c>
      <c r="D68" s="46">
        <f>SUM(D47:D67)</f>
        <v>100</v>
      </c>
      <c r="E68" s="47">
        <f>SUM(E47:E67)</f>
        <v>100</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8"/>
  <sheetViews>
    <sheetView tabSelected="1" zoomScaleNormal="100"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14</v>
      </c>
      <c r="C6" s="66">
        <v>14</v>
      </c>
      <c r="D6" s="65">
        <v>41</v>
      </c>
      <c r="E6" s="66">
        <v>75</v>
      </c>
      <c r="F6" s="67"/>
      <c r="G6" s="65">
        <f t="shared" ref="G6:G37" si="0">B6-C6</f>
        <v>0</v>
      </c>
      <c r="H6" s="66">
        <f t="shared" ref="H6:H37" si="1">D6-E6</f>
        <v>-34</v>
      </c>
      <c r="I6" s="20">
        <f t="shared" ref="I6:I37" si="2">IF(C6=0, "-", IF(G6/C6&lt;10, G6/C6, "&gt;999%"))</f>
        <v>0</v>
      </c>
      <c r="J6" s="21">
        <f t="shared" ref="J6:J37" si="3">IF(E6=0, "-", IF(H6/E6&lt;10, H6/E6, "&gt;999%"))</f>
        <v>-0.45333333333333331</v>
      </c>
    </row>
    <row r="7" spans="1:10" x14ac:dyDescent="0.25">
      <c r="A7" s="7" t="s">
        <v>32</v>
      </c>
      <c r="B7" s="65">
        <v>0</v>
      </c>
      <c r="C7" s="66">
        <v>0</v>
      </c>
      <c r="D7" s="65">
        <v>0</v>
      </c>
      <c r="E7" s="66">
        <v>1</v>
      </c>
      <c r="F7" s="67"/>
      <c r="G7" s="65">
        <f t="shared" si="0"/>
        <v>0</v>
      </c>
      <c r="H7" s="66">
        <f t="shared" si="1"/>
        <v>-1</v>
      </c>
      <c r="I7" s="20" t="str">
        <f t="shared" si="2"/>
        <v>-</v>
      </c>
      <c r="J7" s="21">
        <f t="shared" si="3"/>
        <v>-1</v>
      </c>
    </row>
    <row r="8" spans="1:10" x14ac:dyDescent="0.25">
      <c r="A8" s="7" t="s">
        <v>33</v>
      </c>
      <c r="B8" s="65">
        <v>7</v>
      </c>
      <c r="C8" s="66">
        <v>7</v>
      </c>
      <c r="D8" s="65">
        <v>30</v>
      </c>
      <c r="E8" s="66">
        <v>24</v>
      </c>
      <c r="F8" s="67"/>
      <c r="G8" s="65">
        <f t="shared" si="0"/>
        <v>0</v>
      </c>
      <c r="H8" s="66">
        <f t="shared" si="1"/>
        <v>6</v>
      </c>
      <c r="I8" s="20">
        <f t="shared" si="2"/>
        <v>0</v>
      </c>
      <c r="J8" s="21">
        <f t="shared" si="3"/>
        <v>0.25</v>
      </c>
    </row>
    <row r="9" spans="1:10" x14ac:dyDescent="0.25">
      <c r="A9" s="7" t="s">
        <v>34</v>
      </c>
      <c r="B9" s="65">
        <v>777</v>
      </c>
      <c r="C9" s="66">
        <v>788</v>
      </c>
      <c r="D9" s="65">
        <v>4136</v>
      </c>
      <c r="E9" s="66">
        <v>2819</v>
      </c>
      <c r="F9" s="67"/>
      <c r="G9" s="65">
        <f t="shared" si="0"/>
        <v>-11</v>
      </c>
      <c r="H9" s="66">
        <f t="shared" si="1"/>
        <v>1317</v>
      </c>
      <c r="I9" s="20">
        <f t="shared" si="2"/>
        <v>-1.3959390862944163E-2</v>
      </c>
      <c r="J9" s="21">
        <f t="shared" si="3"/>
        <v>0.46718694572543457</v>
      </c>
    </row>
    <row r="10" spans="1:10" x14ac:dyDescent="0.25">
      <c r="A10" s="7" t="s">
        <v>35</v>
      </c>
      <c r="B10" s="65">
        <v>4</v>
      </c>
      <c r="C10" s="66">
        <v>6</v>
      </c>
      <c r="D10" s="65">
        <v>32</v>
      </c>
      <c r="E10" s="66">
        <v>37</v>
      </c>
      <c r="F10" s="67"/>
      <c r="G10" s="65">
        <f t="shared" si="0"/>
        <v>-2</v>
      </c>
      <c r="H10" s="66">
        <f t="shared" si="1"/>
        <v>-5</v>
      </c>
      <c r="I10" s="20">
        <f t="shared" si="2"/>
        <v>-0.33333333333333331</v>
      </c>
      <c r="J10" s="21">
        <f t="shared" si="3"/>
        <v>-0.13513513513513514</v>
      </c>
    </row>
    <row r="11" spans="1:10" x14ac:dyDescent="0.25">
      <c r="A11" s="7" t="s">
        <v>36</v>
      </c>
      <c r="B11" s="65">
        <v>1058</v>
      </c>
      <c r="C11" s="66">
        <v>965</v>
      </c>
      <c r="D11" s="65">
        <v>4042</v>
      </c>
      <c r="E11" s="66">
        <v>4209</v>
      </c>
      <c r="F11" s="67"/>
      <c r="G11" s="65">
        <f t="shared" si="0"/>
        <v>93</v>
      </c>
      <c r="H11" s="66">
        <f t="shared" si="1"/>
        <v>-167</v>
      </c>
      <c r="I11" s="20">
        <f t="shared" si="2"/>
        <v>9.6373056994818657E-2</v>
      </c>
      <c r="J11" s="21">
        <f t="shared" si="3"/>
        <v>-3.9676882870040391E-2</v>
      </c>
    </row>
    <row r="12" spans="1:10" x14ac:dyDescent="0.25">
      <c r="A12" s="7" t="s">
        <v>37</v>
      </c>
      <c r="B12" s="65">
        <v>291</v>
      </c>
      <c r="C12" s="66">
        <v>0</v>
      </c>
      <c r="D12" s="65">
        <v>1762</v>
      </c>
      <c r="E12" s="66">
        <v>0</v>
      </c>
      <c r="F12" s="67"/>
      <c r="G12" s="65">
        <f t="shared" si="0"/>
        <v>291</v>
      </c>
      <c r="H12" s="66">
        <f t="shared" si="1"/>
        <v>1762</v>
      </c>
      <c r="I12" s="20" t="str">
        <f t="shared" si="2"/>
        <v>-</v>
      </c>
      <c r="J12" s="21" t="str">
        <f t="shared" si="3"/>
        <v>-</v>
      </c>
    </row>
    <row r="13" spans="1:10" x14ac:dyDescent="0.25">
      <c r="A13" s="7" t="s">
        <v>38</v>
      </c>
      <c r="B13" s="65">
        <v>91</v>
      </c>
      <c r="C13" s="66">
        <v>0</v>
      </c>
      <c r="D13" s="65">
        <v>307</v>
      </c>
      <c r="E13" s="66">
        <v>0</v>
      </c>
      <c r="F13" s="67"/>
      <c r="G13" s="65">
        <f t="shared" si="0"/>
        <v>91</v>
      </c>
      <c r="H13" s="66">
        <f t="shared" si="1"/>
        <v>307</v>
      </c>
      <c r="I13" s="20" t="str">
        <f t="shared" si="2"/>
        <v>-</v>
      </c>
      <c r="J13" s="21" t="str">
        <f t="shared" si="3"/>
        <v>-</v>
      </c>
    </row>
    <row r="14" spans="1:10" x14ac:dyDescent="0.25">
      <c r="A14" s="7" t="s">
        <v>39</v>
      </c>
      <c r="B14" s="65">
        <v>123</v>
      </c>
      <c r="C14" s="66">
        <v>36</v>
      </c>
      <c r="D14" s="65">
        <v>489</v>
      </c>
      <c r="E14" s="66">
        <v>279</v>
      </c>
      <c r="F14" s="67"/>
      <c r="G14" s="65">
        <f t="shared" si="0"/>
        <v>87</v>
      </c>
      <c r="H14" s="66">
        <f t="shared" si="1"/>
        <v>210</v>
      </c>
      <c r="I14" s="20">
        <f t="shared" si="2"/>
        <v>2.4166666666666665</v>
      </c>
      <c r="J14" s="21">
        <f t="shared" si="3"/>
        <v>0.75268817204301075</v>
      </c>
    </row>
    <row r="15" spans="1:10" x14ac:dyDescent="0.25">
      <c r="A15" s="7" t="s">
        <v>40</v>
      </c>
      <c r="B15" s="65">
        <v>0</v>
      </c>
      <c r="C15" s="66">
        <v>7</v>
      </c>
      <c r="D15" s="65">
        <v>0</v>
      </c>
      <c r="E15" s="66">
        <v>47</v>
      </c>
      <c r="F15" s="67"/>
      <c r="G15" s="65">
        <f t="shared" si="0"/>
        <v>-7</v>
      </c>
      <c r="H15" s="66">
        <f t="shared" si="1"/>
        <v>-47</v>
      </c>
      <c r="I15" s="20">
        <f t="shared" si="2"/>
        <v>-1</v>
      </c>
      <c r="J15" s="21">
        <f t="shared" si="3"/>
        <v>-1</v>
      </c>
    </row>
    <row r="16" spans="1:10" x14ac:dyDescent="0.25">
      <c r="A16" s="7" t="s">
        <v>41</v>
      </c>
      <c r="B16" s="65">
        <v>7</v>
      </c>
      <c r="C16" s="66">
        <v>3</v>
      </c>
      <c r="D16" s="65">
        <v>55</v>
      </c>
      <c r="E16" s="66">
        <v>45</v>
      </c>
      <c r="F16" s="67"/>
      <c r="G16" s="65">
        <f t="shared" si="0"/>
        <v>4</v>
      </c>
      <c r="H16" s="66">
        <f t="shared" si="1"/>
        <v>10</v>
      </c>
      <c r="I16" s="20">
        <f t="shared" si="2"/>
        <v>1.3333333333333333</v>
      </c>
      <c r="J16" s="21">
        <f t="shared" si="3"/>
        <v>0.22222222222222221</v>
      </c>
    </row>
    <row r="17" spans="1:10" x14ac:dyDescent="0.25">
      <c r="A17" s="7" t="s">
        <v>42</v>
      </c>
      <c r="B17" s="65">
        <v>123</v>
      </c>
      <c r="C17" s="66">
        <v>0</v>
      </c>
      <c r="D17" s="65">
        <v>378</v>
      </c>
      <c r="E17" s="66">
        <v>0</v>
      </c>
      <c r="F17" s="67"/>
      <c r="G17" s="65">
        <f t="shared" si="0"/>
        <v>123</v>
      </c>
      <c r="H17" s="66">
        <f t="shared" si="1"/>
        <v>378</v>
      </c>
      <c r="I17" s="20" t="str">
        <f t="shared" si="2"/>
        <v>-</v>
      </c>
      <c r="J17" s="21" t="str">
        <f t="shared" si="3"/>
        <v>-</v>
      </c>
    </row>
    <row r="18" spans="1:10" x14ac:dyDescent="0.25">
      <c r="A18" s="7" t="s">
        <v>45</v>
      </c>
      <c r="B18" s="65">
        <v>5</v>
      </c>
      <c r="C18" s="66">
        <v>5</v>
      </c>
      <c r="D18" s="65">
        <v>33</v>
      </c>
      <c r="E18" s="66">
        <v>34</v>
      </c>
      <c r="F18" s="67"/>
      <c r="G18" s="65">
        <f t="shared" si="0"/>
        <v>0</v>
      </c>
      <c r="H18" s="66">
        <f t="shared" si="1"/>
        <v>-1</v>
      </c>
      <c r="I18" s="20">
        <f t="shared" si="2"/>
        <v>0</v>
      </c>
      <c r="J18" s="21">
        <f t="shared" si="3"/>
        <v>-2.9411764705882353E-2</v>
      </c>
    </row>
    <row r="19" spans="1:10" x14ac:dyDescent="0.25">
      <c r="A19" s="7" t="s">
        <v>46</v>
      </c>
      <c r="B19" s="65">
        <v>24</v>
      </c>
      <c r="C19" s="66">
        <v>7</v>
      </c>
      <c r="D19" s="65">
        <v>132</v>
      </c>
      <c r="E19" s="66">
        <v>98</v>
      </c>
      <c r="F19" s="67"/>
      <c r="G19" s="65">
        <f t="shared" si="0"/>
        <v>17</v>
      </c>
      <c r="H19" s="66">
        <f t="shared" si="1"/>
        <v>34</v>
      </c>
      <c r="I19" s="20">
        <f t="shared" si="2"/>
        <v>2.4285714285714284</v>
      </c>
      <c r="J19" s="21">
        <f t="shared" si="3"/>
        <v>0.34693877551020408</v>
      </c>
    </row>
    <row r="20" spans="1:10" x14ac:dyDescent="0.25">
      <c r="A20" s="7" t="s">
        <v>47</v>
      </c>
      <c r="B20" s="65">
        <v>27</v>
      </c>
      <c r="C20" s="66">
        <v>21</v>
      </c>
      <c r="D20" s="65">
        <v>189</v>
      </c>
      <c r="E20" s="66">
        <v>129</v>
      </c>
      <c r="F20" s="67"/>
      <c r="G20" s="65">
        <f t="shared" si="0"/>
        <v>6</v>
      </c>
      <c r="H20" s="66">
        <f t="shared" si="1"/>
        <v>60</v>
      </c>
      <c r="I20" s="20">
        <f t="shared" si="2"/>
        <v>0.2857142857142857</v>
      </c>
      <c r="J20" s="21">
        <f t="shared" si="3"/>
        <v>0.46511627906976744</v>
      </c>
    </row>
    <row r="21" spans="1:10" x14ac:dyDescent="0.25">
      <c r="A21" s="7" t="s">
        <v>48</v>
      </c>
      <c r="B21" s="65">
        <v>1900</v>
      </c>
      <c r="C21" s="66">
        <v>1349</v>
      </c>
      <c r="D21" s="65">
        <v>9871</v>
      </c>
      <c r="E21" s="66">
        <v>7433</v>
      </c>
      <c r="F21" s="67"/>
      <c r="G21" s="65">
        <f t="shared" si="0"/>
        <v>551</v>
      </c>
      <c r="H21" s="66">
        <f t="shared" si="1"/>
        <v>2438</v>
      </c>
      <c r="I21" s="20">
        <f t="shared" si="2"/>
        <v>0.40845070422535212</v>
      </c>
      <c r="J21" s="21">
        <f t="shared" si="3"/>
        <v>0.32799677115565723</v>
      </c>
    </row>
    <row r="22" spans="1:10" x14ac:dyDescent="0.25">
      <c r="A22" s="7" t="s">
        <v>52</v>
      </c>
      <c r="B22" s="65">
        <v>121</v>
      </c>
      <c r="C22" s="66">
        <v>53</v>
      </c>
      <c r="D22" s="65">
        <v>443</v>
      </c>
      <c r="E22" s="66">
        <v>229</v>
      </c>
      <c r="F22" s="67"/>
      <c r="G22" s="65">
        <f t="shared" si="0"/>
        <v>68</v>
      </c>
      <c r="H22" s="66">
        <f t="shared" si="1"/>
        <v>214</v>
      </c>
      <c r="I22" s="20">
        <f t="shared" si="2"/>
        <v>1.2830188679245282</v>
      </c>
      <c r="J22" s="21">
        <f t="shared" si="3"/>
        <v>0.93449781659388642</v>
      </c>
    </row>
    <row r="23" spans="1:10" x14ac:dyDescent="0.25">
      <c r="A23" s="7" t="s">
        <v>53</v>
      </c>
      <c r="B23" s="65">
        <v>927</v>
      </c>
      <c r="C23" s="66">
        <v>689</v>
      </c>
      <c r="D23" s="65">
        <v>4270</v>
      </c>
      <c r="E23" s="66">
        <v>2391</v>
      </c>
      <c r="F23" s="67"/>
      <c r="G23" s="65">
        <f t="shared" si="0"/>
        <v>238</v>
      </c>
      <c r="H23" s="66">
        <f t="shared" si="1"/>
        <v>1879</v>
      </c>
      <c r="I23" s="20">
        <f t="shared" si="2"/>
        <v>0.34542815674891147</v>
      </c>
      <c r="J23" s="21">
        <f t="shared" si="3"/>
        <v>0.78586365537432035</v>
      </c>
    </row>
    <row r="24" spans="1:10" x14ac:dyDescent="0.25">
      <c r="A24" s="7" t="s">
        <v>55</v>
      </c>
      <c r="B24" s="65">
        <v>264</v>
      </c>
      <c r="C24" s="66">
        <v>323</v>
      </c>
      <c r="D24" s="65">
        <v>1772</v>
      </c>
      <c r="E24" s="66">
        <v>2389</v>
      </c>
      <c r="F24" s="67"/>
      <c r="G24" s="65">
        <f t="shared" si="0"/>
        <v>-59</v>
      </c>
      <c r="H24" s="66">
        <f t="shared" si="1"/>
        <v>-617</v>
      </c>
      <c r="I24" s="20">
        <f t="shared" si="2"/>
        <v>-0.1826625386996904</v>
      </c>
      <c r="J24" s="21">
        <f t="shared" si="3"/>
        <v>-0.25826705734616995</v>
      </c>
    </row>
    <row r="25" spans="1:10" x14ac:dyDescent="0.25">
      <c r="A25" s="7" t="s">
        <v>56</v>
      </c>
      <c r="B25" s="65">
        <v>2468</v>
      </c>
      <c r="C25" s="66">
        <v>2689</v>
      </c>
      <c r="D25" s="65">
        <v>11855</v>
      </c>
      <c r="E25" s="66">
        <v>12403</v>
      </c>
      <c r="F25" s="67"/>
      <c r="G25" s="65">
        <f t="shared" si="0"/>
        <v>-221</v>
      </c>
      <c r="H25" s="66">
        <f t="shared" si="1"/>
        <v>-548</v>
      </c>
      <c r="I25" s="20">
        <f t="shared" si="2"/>
        <v>-8.2186686500557826E-2</v>
      </c>
      <c r="J25" s="21">
        <f t="shared" si="3"/>
        <v>-4.4182858985729261E-2</v>
      </c>
    </row>
    <row r="26" spans="1:10" x14ac:dyDescent="0.25">
      <c r="A26" s="7" t="s">
        <v>59</v>
      </c>
      <c r="B26" s="65">
        <v>590</v>
      </c>
      <c r="C26" s="66">
        <v>974</v>
      </c>
      <c r="D26" s="65">
        <v>5450</v>
      </c>
      <c r="E26" s="66">
        <v>5278</v>
      </c>
      <c r="F26" s="67"/>
      <c r="G26" s="65">
        <f t="shared" si="0"/>
        <v>-384</v>
      </c>
      <c r="H26" s="66">
        <f t="shared" si="1"/>
        <v>172</v>
      </c>
      <c r="I26" s="20">
        <f t="shared" si="2"/>
        <v>-0.3942505133470226</v>
      </c>
      <c r="J26" s="21">
        <f t="shared" si="3"/>
        <v>3.2588101553618798E-2</v>
      </c>
    </row>
    <row r="27" spans="1:10" x14ac:dyDescent="0.25">
      <c r="A27" s="7" t="s">
        <v>60</v>
      </c>
      <c r="B27" s="65">
        <v>2</v>
      </c>
      <c r="C27" s="66">
        <v>1</v>
      </c>
      <c r="D27" s="65">
        <v>2</v>
      </c>
      <c r="E27" s="66">
        <v>2</v>
      </c>
      <c r="F27" s="67"/>
      <c r="G27" s="65">
        <f t="shared" si="0"/>
        <v>1</v>
      </c>
      <c r="H27" s="66">
        <f t="shared" si="1"/>
        <v>0</v>
      </c>
      <c r="I27" s="20">
        <f t="shared" si="2"/>
        <v>1</v>
      </c>
      <c r="J27" s="21">
        <f t="shared" si="3"/>
        <v>0</v>
      </c>
    </row>
    <row r="28" spans="1:10" x14ac:dyDescent="0.25">
      <c r="A28" s="7" t="s">
        <v>62</v>
      </c>
      <c r="B28" s="65">
        <v>16</v>
      </c>
      <c r="C28" s="66">
        <v>21</v>
      </c>
      <c r="D28" s="65">
        <v>70</v>
      </c>
      <c r="E28" s="66">
        <v>149</v>
      </c>
      <c r="F28" s="67"/>
      <c r="G28" s="65">
        <f t="shared" si="0"/>
        <v>-5</v>
      </c>
      <c r="H28" s="66">
        <f t="shared" si="1"/>
        <v>-79</v>
      </c>
      <c r="I28" s="20">
        <f t="shared" si="2"/>
        <v>-0.23809523809523808</v>
      </c>
      <c r="J28" s="21">
        <f t="shared" si="3"/>
        <v>-0.53020134228187921</v>
      </c>
    </row>
    <row r="29" spans="1:10" x14ac:dyDescent="0.25">
      <c r="A29" s="7" t="s">
        <v>63</v>
      </c>
      <c r="B29" s="65">
        <v>157</v>
      </c>
      <c r="C29" s="66">
        <v>199</v>
      </c>
      <c r="D29" s="65">
        <v>664</v>
      </c>
      <c r="E29" s="66">
        <v>1017</v>
      </c>
      <c r="F29" s="67"/>
      <c r="G29" s="65">
        <f t="shared" si="0"/>
        <v>-42</v>
      </c>
      <c r="H29" s="66">
        <f t="shared" si="1"/>
        <v>-353</v>
      </c>
      <c r="I29" s="20">
        <f t="shared" si="2"/>
        <v>-0.21105527638190955</v>
      </c>
      <c r="J29" s="21">
        <f t="shared" si="3"/>
        <v>-0.3470993117010816</v>
      </c>
    </row>
    <row r="30" spans="1:10" x14ac:dyDescent="0.25">
      <c r="A30" s="7" t="s">
        <v>65</v>
      </c>
      <c r="B30" s="65">
        <v>2957</v>
      </c>
      <c r="C30" s="66">
        <v>2728</v>
      </c>
      <c r="D30" s="65">
        <v>13865</v>
      </c>
      <c r="E30" s="66">
        <v>13307</v>
      </c>
      <c r="F30" s="67"/>
      <c r="G30" s="65">
        <f t="shared" si="0"/>
        <v>229</v>
      </c>
      <c r="H30" s="66">
        <f t="shared" si="1"/>
        <v>558</v>
      </c>
      <c r="I30" s="20">
        <f t="shared" si="2"/>
        <v>8.3944281524926681E-2</v>
      </c>
      <c r="J30" s="21">
        <f t="shared" si="3"/>
        <v>4.1932817314195535E-2</v>
      </c>
    </row>
    <row r="31" spans="1:10" x14ac:dyDescent="0.25">
      <c r="A31" s="7" t="s">
        <v>66</v>
      </c>
      <c r="B31" s="65">
        <v>7</v>
      </c>
      <c r="C31" s="66">
        <v>0</v>
      </c>
      <c r="D31" s="65">
        <v>22</v>
      </c>
      <c r="E31" s="66">
        <v>6</v>
      </c>
      <c r="F31" s="67"/>
      <c r="G31" s="65">
        <f t="shared" si="0"/>
        <v>7</v>
      </c>
      <c r="H31" s="66">
        <f t="shared" si="1"/>
        <v>16</v>
      </c>
      <c r="I31" s="20" t="str">
        <f t="shared" si="2"/>
        <v>-</v>
      </c>
      <c r="J31" s="21">
        <f t="shared" si="3"/>
        <v>2.6666666666666665</v>
      </c>
    </row>
    <row r="32" spans="1:10" x14ac:dyDescent="0.25">
      <c r="A32" s="7" t="s">
        <v>67</v>
      </c>
      <c r="B32" s="65">
        <v>199</v>
      </c>
      <c r="C32" s="66">
        <v>156</v>
      </c>
      <c r="D32" s="65">
        <v>1254</v>
      </c>
      <c r="E32" s="66">
        <v>929</v>
      </c>
      <c r="F32" s="67"/>
      <c r="G32" s="65">
        <f t="shared" si="0"/>
        <v>43</v>
      </c>
      <c r="H32" s="66">
        <f t="shared" si="1"/>
        <v>325</v>
      </c>
      <c r="I32" s="20">
        <f t="shared" si="2"/>
        <v>0.27564102564102566</v>
      </c>
      <c r="J32" s="21">
        <f t="shared" si="3"/>
        <v>0.34983853606027987</v>
      </c>
    </row>
    <row r="33" spans="1:10" x14ac:dyDescent="0.25">
      <c r="A33" s="7" t="s">
        <v>68</v>
      </c>
      <c r="B33" s="65">
        <v>946</v>
      </c>
      <c r="C33" s="66">
        <v>428</v>
      </c>
      <c r="D33" s="65">
        <v>3711</v>
      </c>
      <c r="E33" s="66">
        <v>2685</v>
      </c>
      <c r="F33" s="67"/>
      <c r="G33" s="65">
        <f t="shared" si="0"/>
        <v>518</v>
      </c>
      <c r="H33" s="66">
        <f t="shared" si="1"/>
        <v>1026</v>
      </c>
      <c r="I33" s="20">
        <f t="shared" si="2"/>
        <v>1.2102803738317758</v>
      </c>
      <c r="J33" s="21">
        <f t="shared" si="3"/>
        <v>0.38212290502793295</v>
      </c>
    </row>
    <row r="34" spans="1:10" x14ac:dyDescent="0.25">
      <c r="A34" s="7" t="s">
        <v>69</v>
      </c>
      <c r="B34" s="65">
        <v>490</v>
      </c>
      <c r="C34" s="66">
        <v>257</v>
      </c>
      <c r="D34" s="65">
        <v>2880</v>
      </c>
      <c r="E34" s="66">
        <v>1650</v>
      </c>
      <c r="F34" s="67"/>
      <c r="G34" s="65">
        <f t="shared" si="0"/>
        <v>233</v>
      </c>
      <c r="H34" s="66">
        <f t="shared" si="1"/>
        <v>1230</v>
      </c>
      <c r="I34" s="20">
        <f t="shared" si="2"/>
        <v>0.9066147859922179</v>
      </c>
      <c r="J34" s="21">
        <f t="shared" si="3"/>
        <v>0.74545454545454548</v>
      </c>
    </row>
    <row r="35" spans="1:10" x14ac:dyDescent="0.25">
      <c r="A35" s="7" t="s">
        <v>70</v>
      </c>
      <c r="B35" s="65">
        <v>1</v>
      </c>
      <c r="C35" s="66">
        <v>0</v>
      </c>
      <c r="D35" s="65">
        <v>14</v>
      </c>
      <c r="E35" s="66">
        <v>12</v>
      </c>
      <c r="F35" s="67"/>
      <c r="G35" s="65">
        <f t="shared" si="0"/>
        <v>1</v>
      </c>
      <c r="H35" s="66">
        <f t="shared" si="1"/>
        <v>2</v>
      </c>
      <c r="I35" s="20" t="str">
        <f t="shared" si="2"/>
        <v>-</v>
      </c>
      <c r="J35" s="21">
        <f t="shared" si="3"/>
        <v>0.16666666666666666</v>
      </c>
    </row>
    <row r="36" spans="1:10" x14ac:dyDescent="0.25">
      <c r="A36" s="7" t="s">
        <v>73</v>
      </c>
      <c r="B36" s="65">
        <v>57</v>
      </c>
      <c r="C36" s="66">
        <v>30</v>
      </c>
      <c r="D36" s="65">
        <v>122</v>
      </c>
      <c r="E36" s="66">
        <v>120</v>
      </c>
      <c r="F36" s="67"/>
      <c r="G36" s="65">
        <f t="shared" si="0"/>
        <v>27</v>
      </c>
      <c r="H36" s="66">
        <f t="shared" si="1"/>
        <v>2</v>
      </c>
      <c r="I36" s="20">
        <f t="shared" si="2"/>
        <v>0.9</v>
      </c>
      <c r="J36" s="21">
        <f t="shared" si="3"/>
        <v>1.6666666666666666E-2</v>
      </c>
    </row>
    <row r="37" spans="1:10" x14ac:dyDescent="0.25">
      <c r="A37" s="7" t="s">
        <v>74</v>
      </c>
      <c r="B37" s="65">
        <v>2885</v>
      </c>
      <c r="C37" s="66">
        <v>2220</v>
      </c>
      <c r="D37" s="65">
        <v>14718</v>
      </c>
      <c r="E37" s="66">
        <v>15624</v>
      </c>
      <c r="F37" s="67"/>
      <c r="G37" s="65">
        <f t="shared" si="0"/>
        <v>665</v>
      </c>
      <c r="H37" s="66">
        <f t="shared" si="1"/>
        <v>-906</v>
      </c>
      <c r="I37" s="20">
        <f t="shared" si="2"/>
        <v>0.29954954954954954</v>
      </c>
      <c r="J37" s="21">
        <f t="shared" si="3"/>
        <v>-5.7987711213517666E-2</v>
      </c>
    </row>
    <row r="38" spans="1:10" x14ac:dyDescent="0.25">
      <c r="A38" s="7" t="s">
        <v>75</v>
      </c>
      <c r="B38" s="65">
        <v>5</v>
      </c>
      <c r="C38" s="66">
        <v>2</v>
      </c>
      <c r="D38" s="65">
        <v>25</v>
      </c>
      <c r="E38" s="66">
        <v>10</v>
      </c>
      <c r="F38" s="67"/>
      <c r="G38" s="65">
        <f t="shared" ref="G38:G69" si="4">B38-C38</f>
        <v>3</v>
      </c>
      <c r="H38" s="66">
        <f t="shared" ref="H38:H69" si="5">D38-E38</f>
        <v>15</v>
      </c>
      <c r="I38" s="20">
        <f t="shared" ref="I38:I69" si="6">IF(C38=0, "-", IF(G38/C38&lt;10, G38/C38, "&gt;999%"))</f>
        <v>1.5</v>
      </c>
      <c r="J38" s="21">
        <f t="shared" ref="J38:J69" si="7">IF(E38=0, "-", IF(H38/E38&lt;10, H38/E38, "&gt;999%"))</f>
        <v>1.5</v>
      </c>
    </row>
    <row r="39" spans="1:10" x14ac:dyDescent="0.25">
      <c r="A39" s="7" t="s">
        <v>76</v>
      </c>
      <c r="B39" s="65">
        <v>746</v>
      </c>
      <c r="C39" s="66">
        <v>1180</v>
      </c>
      <c r="D39" s="65">
        <v>3787</v>
      </c>
      <c r="E39" s="66">
        <v>4257</v>
      </c>
      <c r="F39" s="67"/>
      <c r="G39" s="65">
        <f t="shared" si="4"/>
        <v>-434</v>
      </c>
      <c r="H39" s="66">
        <f t="shared" si="5"/>
        <v>-470</v>
      </c>
      <c r="I39" s="20">
        <f t="shared" si="6"/>
        <v>-0.3677966101694915</v>
      </c>
      <c r="J39" s="21">
        <f t="shared" si="7"/>
        <v>-0.11040638947615691</v>
      </c>
    </row>
    <row r="40" spans="1:10" x14ac:dyDescent="0.25">
      <c r="A40" s="7" t="s">
        <v>78</v>
      </c>
      <c r="B40" s="65">
        <v>145</v>
      </c>
      <c r="C40" s="66">
        <v>85</v>
      </c>
      <c r="D40" s="65">
        <v>654</v>
      </c>
      <c r="E40" s="66">
        <v>418</v>
      </c>
      <c r="F40" s="67"/>
      <c r="G40" s="65">
        <f t="shared" si="4"/>
        <v>60</v>
      </c>
      <c r="H40" s="66">
        <f t="shared" si="5"/>
        <v>236</v>
      </c>
      <c r="I40" s="20">
        <f t="shared" si="6"/>
        <v>0.70588235294117652</v>
      </c>
      <c r="J40" s="21">
        <f t="shared" si="7"/>
        <v>0.56459330143540665</v>
      </c>
    </row>
    <row r="41" spans="1:10" x14ac:dyDescent="0.25">
      <c r="A41" s="7" t="s">
        <v>79</v>
      </c>
      <c r="B41" s="65">
        <v>1718</v>
      </c>
      <c r="C41" s="66">
        <v>1295</v>
      </c>
      <c r="D41" s="65">
        <v>8040</v>
      </c>
      <c r="E41" s="66">
        <v>7671</v>
      </c>
      <c r="F41" s="67"/>
      <c r="G41" s="65">
        <f t="shared" si="4"/>
        <v>423</v>
      </c>
      <c r="H41" s="66">
        <f t="shared" si="5"/>
        <v>369</v>
      </c>
      <c r="I41" s="20">
        <f t="shared" si="6"/>
        <v>0.32664092664092664</v>
      </c>
      <c r="J41" s="21">
        <f t="shared" si="7"/>
        <v>4.8103245991396169E-2</v>
      </c>
    </row>
    <row r="42" spans="1:10" x14ac:dyDescent="0.25">
      <c r="A42" s="7" t="s">
        <v>80</v>
      </c>
      <c r="B42" s="65">
        <v>197</v>
      </c>
      <c r="C42" s="66">
        <v>130</v>
      </c>
      <c r="D42" s="65">
        <v>718</v>
      </c>
      <c r="E42" s="66">
        <v>541</v>
      </c>
      <c r="F42" s="67"/>
      <c r="G42" s="65">
        <f t="shared" si="4"/>
        <v>67</v>
      </c>
      <c r="H42" s="66">
        <f t="shared" si="5"/>
        <v>177</v>
      </c>
      <c r="I42" s="20">
        <f t="shared" si="6"/>
        <v>0.51538461538461533</v>
      </c>
      <c r="J42" s="21">
        <f t="shared" si="7"/>
        <v>0.32717190388170053</v>
      </c>
    </row>
    <row r="43" spans="1:10" x14ac:dyDescent="0.25">
      <c r="A43" s="7" t="s">
        <v>81</v>
      </c>
      <c r="B43" s="65">
        <v>1782</v>
      </c>
      <c r="C43" s="66">
        <v>1859</v>
      </c>
      <c r="D43" s="65">
        <v>9331</v>
      </c>
      <c r="E43" s="66">
        <v>12232</v>
      </c>
      <c r="F43" s="67"/>
      <c r="G43" s="65">
        <f t="shared" si="4"/>
        <v>-77</v>
      </c>
      <c r="H43" s="66">
        <f t="shared" si="5"/>
        <v>-2901</v>
      </c>
      <c r="I43" s="20">
        <f t="shared" si="6"/>
        <v>-4.142011834319527E-2</v>
      </c>
      <c r="J43" s="21">
        <f t="shared" si="7"/>
        <v>-0.23716481360366251</v>
      </c>
    </row>
    <row r="44" spans="1:10" x14ac:dyDescent="0.25">
      <c r="A44" s="7" t="s">
        <v>82</v>
      </c>
      <c r="B44" s="65">
        <v>941</v>
      </c>
      <c r="C44" s="66">
        <v>546</v>
      </c>
      <c r="D44" s="65">
        <v>4909</v>
      </c>
      <c r="E44" s="66">
        <v>4206</v>
      </c>
      <c r="F44" s="67"/>
      <c r="G44" s="65">
        <f t="shared" si="4"/>
        <v>395</v>
      </c>
      <c r="H44" s="66">
        <f t="shared" si="5"/>
        <v>703</v>
      </c>
      <c r="I44" s="20">
        <f t="shared" si="6"/>
        <v>0.72344322344322343</v>
      </c>
      <c r="J44" s="21">
        <f t="shared" si="7"/>
        <v>0.16714217784117927</v>
      </c>
    </row>
    <row r="45" spans="1:10" x14ac:dyDescent="0.25">
      <c r="A45" s="7" t="s">
        <v>83</v>
      </c>
      <c r="B45" s="65">
        <v>135</v>
      </c>
      <c r="C45" s="66">
        <v>59</v>
      </c>
      <c r="D45" s="65">
        <v>470</v>
      </c>
      <c r="E45" s="66">
        <v>368</v>
      </c>
      <c r="F45" s="67"/>
      <c r="G45" s="65">
        <f t="shared" si="4"/>
        <v>76</v>
      </c>
      <c r="H45" s="66">
        <f t="shared" si="5"/>
        <v>102</v>
      </c>
      <c r="I45" s="20">
        <f t="shared" si="6"/>
        <v>1.2881355932203389</v>
      </c>
      <c r="J45" s="21">
        <f t="shared" si="7"/>
        <v>0.27717391304347827</v>
      </c>
    </row>
    <row r="46" spans="1:10" x14ac:dyDescent="0.25">
      <c r="A46" s="7" t="s">
        <v>84</v>
      </c>
      <c r="B46" s="65">
        <v>88</v>
      </c>
      <c r="C46" s="66">
        <v>88</v>
      </c>
      <c r="D46" s="65">
        <v>438</v>
      </c>
      <c r="E46" s="66">
        <v>267</v>
      </c>
      <c r="F46" s="67"/>
      <c r="G46" s="65">
        <f t="shared" si="4"/>
        <v>0</v>
      </c>
      <c r="H46" s="66">
        <f t="shared" si="5"/>
        <v>171</v>
      </c>
      <c r="I46" s="20">
        <f t="shared" si="6"/>
        <v>0</v>
      </c>
      <c r="J46" s="21">
        <f t="shared" si="7"/>
        <v>0.6404494382022472</v>
      </c>
    </row>
    <row r="47" spans="1:10" x14ac:dyDescent="0.25">
      <c r="A47" s="7" t="s">
        <v>85</v>
      </c>
      <c r="B47" s="65">
        <v>329</v>
      </c>
      <c r="C47" s="66">
        <v>224</v>
      </c>
      <c r="D47" s="65">
        <v>1181</v>
      </c>
      <c r="E47" s="66">
        <v>1127</v>
      </c>
      <c r="F47" s="67"/>
      <c r="G47" s="65">
        <f t="shared" si="4"/>
        <v>105</v>
      </c>
      <c r="H47" s="66">
        <f t="shared" si="5"/>
        <v>54</v>
      </c>
      <c r="I47" s="20">
        <f t="shared" si="6"/>
        <v>0.46875</v>
      </c>
      <c r="J47" s="21">
        <f t="shared" si="7"/>
        <v>4.7914818101153507E-2</v>
      </c>
    </row>
    <row r="48" spans="1:10" x14ac:dyDescent="0.25">
      <c r="A48" s="7" t="s">
        <v>86</v>
      </c>
      <c r="B48" s="65">
        <v>322</v>
      </c>
      <c r="C48" s="66">
        <v>174</v>
      </c>
      <c r="D48" s="65">
        <v>1209</v>
      </c>
      <c r="E48" s="66">
        <v>785</v>
      </c>
      <c r="F48" s="67"/>
      <c r="G48" s="65">
        <f t="shared" si="4"/>
        <v>148</v>
      </c>
      <c r="H48" s="66">
        <f t="shared" si="5"/>
        <v>424</v>
      </c>
      <c r="I48" s="20">
        <f t="shared" si="6"/>
        <v>0.85057471264367812</v>
      </c>
      <c r="J48" s="21">
        <f t="shared" si="7"/>
        <v>0.54012738853503184</v>
      </c>
    </row>
    <row r="49" spans="1:10" x14ac:dyDescent="0.25">
      <c r="A49" s="7" t="s">
        <v>87</v>
      </c>
      <c r="B49" s="65">
        <v>363</v>
      </c>
      <c r="C49" s="66">
        <v>298</v>
      </c>
      <c r="D49" s="65">
        <v>1436</v>
      </c>
      <c r="E49" s="66">
        <v>1434</v>
      </c>
      <c r="F49" s="67"/>
      <c r="G49" s="65">
        <f t="shared" si="4"/>
        <v>65</v>
      </c>
      <c r="H49" s="66">
        <f t="shared" si="5"/>
        <v>2</v>
      </c>
      <c r="I49" s="20">
        <f t="shared" si="6"/>
        <v>0.21812080536912751</v>
      </c>
      <c r="J49" s="21">
        <f t="shared" si="7"/>
        <v>1.3947001394700139E-3</v>
      </c>
    </row>
    <row r="50" spans="1:10" x14ac:dyDescent="0.25">
      <c r="A50" s="7" t="s">
        <v>88</v>
      </c>
      <c r="B50" s="65">
        <v>3</v>
      </c>
      <c r="C50" s="66">
        <v>2</v>
      </c>
      <c r="D50" s="65">
        <v>8</v>
      </c>
      <c r="E50" s="66">
        <v>9</v>
      </c>
      <c r="F50" s="67"/>
      <c r="G50" s="65">
        <f t="shared" si="4"/>
        <v>1</v>
      </c>
      <c r="H50" s="66">
        <f t="shared" si="5"/>
        <v>-1</v>
      </c>
      <c r="I50" s="20">
        <f t="shared" si="6"/>
        <v>0.5</v>
      </c>
      <c r="J50" s="21">
        <f t="shared" si="7"/>
        <v>-0.1111111111111111</v>
      </c>
    </row>
    <row r="51" spans="1:10" x14ac:dyDescent="0.25">
      <c r="A51" s="7" t="s">
        <v>91</v>
      </c>
      <c r="B51" s="65">
        <v>231</v>
      </c>
      <c r="C51" s="66">
        <v>239</v>
      </c>
      <c r="D51" s="65">
        <v>1172</v>
      </c>
      <c r="E51" s="66">
        <v>1050</v>
      </c>
      <c r="F51" s="67"/>
      <c r="G51" s="65">
        <f t="shared" si="4"/>
        <v>-8</v>
      </c>
      <c r="H51" s="66">
        <f t="shared" si="5"/>
        <v>122</v>
      </c>
      <c r="I51" s="20">
        <f t="shared" si="6"/>
        <v>-3.3472803347280332E-2</v>
      </c>
      <c r="J51" s="21">
        <f t="shared" si="7"/>
        <v>0.11619047619047619</v>
      </c>
    </row>
    <row r="52" spans="1:10" x14ac:dyDescent="0.25">
      <c r="A52" s="7" t="s">
        <v>92</v>
      </c>
      <c r="B52" s="65">
        <v>142</v>
      </c>
      <c r="C52" s="66">
        <v>86</v>
      </c>
      <c r="D52" s="65">
        <v>665</v>
      </c>
      <c r="E52" s="66">
        <v>305</v>
      </c>
      <c r="F52" s="67"/>
      <c r="G52" s="65">
        <f t="shared" si="4"/>
        <v>56</v>
      </c>
      <c r="H52" s="66">
        <f t="shared" si="5"/>
        <v>360</v>
      </c>
      <c r="I52" s="20">
        <f t="shared" si="6"/>
        <v>0.65116279069767447</v>
      </c>
      <c r="J52" s="21">
        <f t="shared" si="7"/>
        <v>1.180327868852459</v>
      </c>
    </row>
    <row r="53" spans="1:10" x14ac:dyDescent="0.25">
      <c r="A53" s="7" t="s">
        <v>93</v>
      </c>
      <c r="B53" s="65">
        <v>1778</v>
      </c>
      <c r="C53" s="66">
        <v>1198</v>
      </c>
      <c r="D53" s="65">
        <v>8117</v>
      </c>
      <c r="E53" s="66">
        <v>5802</v>
      </c>
      <c r="F53" s="67"/>
      <c r="G53" s="65">
        <f t="shared" si="4"/>
        <v>580</v>
      </c>
      <c r="H53" s="66">
        <f t="shared" si="5"/>
        <v>2315</v>
      </c>
      <c r="I53" s="20">
        <f t="shared" si="6"/>
        <v>0.48414023372287146</v>
      </c>
      <c r="J53" s="21">
        <f t="shared" si="7"/>
        <v>0.39900034470872114</v>
      </c>
    </row>
    <row r="54" spans="1:10" x14ac:dyDescent="0.25">
      <c r="A54" s="7" t="s">
        <v>94</v>
      </c>
      <c r="B54" s="65">
        <v>353</v>
      </c>
      <c r="C54" s="66">
        <v>794</v>
      </c>
      <c r="D54" s="65">
        <v>2130</v>
      </c>
      <c r="E54" s="66">
        <v>3385</v>
      </c>
      <c r="F54" s="67"/>
      <c r="G54" s="65">
        <f t="shared" si="4"/>
        <v>-441</v>
      </c>
      <c r="H54" s="66">
        <f t="shared" si="5"/>
        <v>-1255</v>
      </c>
      <c r="I54" s="20">
        <f t="shared" si="6"/>
        <v>-0.55541561712846343</v>
      </c>
      <c r="J54" s="21">
        <f t="shared" si="7"/>
        <v>-0.37075332348596751</v>
      </c>
    </row>
    <row r="55" spans="1:10" x14ac:dyDescent="0.25">
      <c r="A55" s="7" t="s">
        <v>95</v>
      </c>
      <c r="B55" s="65">
        <v>1881</v>
      </c>
      <c r="C55" s="66">
        <v>57</v>
      </c>
      <c r="D55" s="65">
        <v>8778</v>
      </c>
      <c r="E55" s="66">
        <v>1641</v>
      </c>
      <c r="F55" s="67"/>
      <c r="G55" s="65">
        <f t="shared" si="4"/>
        <v>1824</v>
      </c>
      <c r="H55" s="66">
        <f t="shared" si="5"/>
        <v>7137</v>
      </c>
      <c r="I55" s="20" t="str">
        <f t="shared" si="6"/>
        <v>&gt;999%</v>
      </c>
      <c r="J55" s="21">
        <f t="shared" si="7"/>
        <v>4.3491773308957953</v>
      </c>
    </row>
    <row r="56" spans="1:10" x14ac:dyDescent="0.25">
      <c r="A56" s="7" t="s">
        <v>96</v>
      </c>
      <c r="B56" s="65">
        <v>5688</v>
      </c>
      <c r="C56" s="66">
        <v>6830</v>
      </c>
      <c r="D56" s="65">
        <v>26529</v>
      </c>
      <c r="E56" s="66">
        <v>38367</v>
      </c>
      <c r="F56" s="67"/>
      <c r="G56" s="65">
        <f t="shared" si="4"/>
        <v>-1142</v>
      </c>
      <c r="H56" s="66">
        <f t="shared" si="5"/>
        <v>-11838</v>
      </c>
      <c r="I56" s="20">
        <f t="shared" si="6"/>
        <v>-0.167203513909224</v>
      </c>
      <c r="J56" s="21">
        <f t="shared" si="7"/>
        <v>-0.30854640706857456</v>
      </c>
    </row>
    <row r="57" spans="1:10" x14ac:dyDescent="0.25">
      <c r="A57" s="7" t="s">
        <v>98</v>
      </c>
      <c r="B57" s="65">
        <v>1627</v>
      </c>
      <c r="C57" s="66">
        <v>1143</v>
      </c>
      <c r="D57" s="65">
        <v>7160</v>
      </c>
      <c r="E57" s="66">
        <v>4621</v>
      </c>
      <c r="F57" s="67"/>
      <c r="G57" s="65">
        <f t="shared" si="4"/>
        <v>484</v>
      </c>
      <c r="H57" s="66">
        <f t="shared" si="5"/>
        <v>2539</v>
      </c>
      <c r="I57" s="20">
        <f t="shared" si="6"/>
        <v>0.42344706911636043</v>
      </c>
      <c r="J57" s="21">
        <f t="shared" si="7"/>
        <v>0.54944817139147373</v>
      </c>
    </row>
    <row r="58" spans="1:10" x14ac:dyDescent="0.25">
      <c r="A58" s="7" t="s">
        <v>99</v>
      </c>
      <c r="B58" s="65">
        <v>506</v>
      </c>
      <c r="C58" s="66">
        <v>468</v>
      </c>
      <c r="D58" s="65">
        <v>2397</v>
      </c>
      <c r="E58" s="66">
        <v>2329</v>
      </c>
      <c r="F58" s="67"/>
      <c r="G58" s="65">
        <f t="shared" si="4"/>
        <v>38</v>
      </c>
      <c r="H58" s="66">
        <f t="shared" si="5"/>
        <v>68</v>
      </c>
      <c r="I58" s="20">
        <f t="shared" si="6"/>
        <v>8.11965811965812E-2</v>
      </c>
      <c r="J58" s="21">
        <f t="shared" si="7"/>
        <v>2.9197080291970802E-2</v>
      </c>
    </row>
    <row r="59" spans="1:10" x14ac:dyDescent="0.25">
      <c r="A59" s="142" t="s">
        <v>43</v>
      </c>
      <c r="B59" s="143">
        <v>24</v>
      </c>
      <c r="C59" s="144">
        <v>11</v>
      </c>
      <c r="D59" s="143">
        <v>105</v>
      </c>
      <c r="E59" s="144">
        <v>46</v>
      </c>
      <c r="F59" s="145"/>
      <c r="G59" s="143">
        <f t="shared" si="4"/>
        <v>13</v>
      </c>
      <c r="H59" s="144">
        <f t="shared" si="5"/>
        <v>59</v>
      </c>
      <c r="I59" s="151">
        <f t="shared" si="6"/>
        <v>1.1818181818181819</v>
      </c>
      <c r="J59" s="152">
        <f t="shared" si="7"/>
        <v>1.2826086956521738</v>
      </c>
    </row>
    <row r="60" spans="1:10" x14ac:dyDescent="0.25">
      <c r="A60" s="7" t="s">
        <v>44</v>
      </c>
      <c r="B60" s="65">
        <v>3</v>
      </c>
      <c r="C60" s="66">
        <v>2</v>
      </c>
      <c r="D60" s="65">
        <v>9</v>
      </c>
      <c r="E60" s="66">
        <v>2</v>
      </c>
      <c r="F60" s="67"/>
      <c r="G60" s="65">
        <f t="shared" si="4"/>
        <v>1</v>
      </c>
      <c r="H60" s="66">
        <f t="shared" si="5"/>
        <v>7</v>
      </c>
      <c r="I60" s="20">
        <f t="shared" si="6"/>
        <v>0.5</v>
      </c>
      <c r="J60" s="21">
        <f t="shared" si="7"/>
        <v>3.5</v>
      </c>
    </row>
    <row r="61" spans="1:10" x14ac:dyDescent="0.25">
      <c r="A61" s="7" t="s">
        <v>49</v>
      </c>
      <c r="B61" s="65">
        <v>15</v>
      </c>
      <c r="C61" s="66">
        <v>0</v>
      </c>
      <c r="D61" s="65">
        <v>15</v>
      </c>
      <c r="E61" s="66">
        <v>0</v>
      </c>
      <c r="F61" s="67"/>
      <c r="G61" s="65">
        <f t="shared" si="4"/>
        <v>15</v>
      </c>
      <c r="H61" s="66">
        <f t="shared" si="5"/>
        <v>15</v>
      </c>
      <c r="I61" s="20" t="str">
        <f t="shared" si="6"/>
        <v>-</v>
      </c>
      <c r="J61" s="21" t="str">
        <f t="shared" si="7"/>
        <v>-</v>
      </c>
    </row>
    <row r="62" spans="1:10" x14ac:dyDescent="0.25">
      <c r="A62" s="7" t="s">
        <v>50</v>
      </c>
      <c r="B62" s="65">
        <v>17</v>
      </c>
      <c r="C62" s="66">
        <v>12</v>
      </c>
      <c r="D62" s="65">
        <v>56</v>
      </c>
      <c r="E62" s="66">
        <v>62</v>
      </c>
      <c r="F62" s="67"/>
      <c r="G62" s="65">
        <f t="shared" si="4"/>
        <v>5</v>
      </c>
      <c r="H62" s="66">
        <f t="shared" si="5"/>
        <v>-6</v>
      </c>
      <c r="I62" s="20">
        <f t="shared" si="6"/>
        <v>0.41666666666666669</v>
      </c>
      <c r="J62" s="21">
        <f t="shared" si="7"/>
        <v>-9.6774193548387094E-2</v>
      </c>
    </row>
    <row r="63" spans="1:10" x14ac:dyDescent="0.25">
      <c r="A63" s="7" t="s">
        <v>51</v>
      </c>
      <c r="B63" s="65">
        <v>204</v>
      </c>
      <c r="C63" s="66">
        <v>120</v>
      </c>
      <c r="D63" s="65">
        <v>911</v>
      </c>
      <c r="E63" s="66">
        <v>743</v>
      </c>
      <c r="F63" s="67"/>
      <c r="G63" s="65">
        <f t="shared" si="4"/>
        <v>84</v>
      </c>
      <c r="H63" s="66">
        <f t="shared" si="5"/>
        <v>168</v>
      </c>
      <c r="I63" s="20">
        <f t="shared" si="6"/>
        <v>0.7</v>
      </c>
      <c r="J63" s="21">
        <f t="shared" si="7"/>
        <v>0.22611036339165544</v>
      </c>
    </row>
    <row r="64" spans="1:10" x14ac:dyDescent="0.25">
      <c r="A64" s="7" t="s">
        <v>54</v>
      </c>
      <c r="B64" s="65">
        <v>365</v>
      </c>
      <c r="C64" s="66">
        <v>280</v>
      </c>
      <c r="D64" s="65">
        <v>1280</v>
      </c>
      <c r="E64" s="66">
        <v>1356</v>
      </c>
      <c r="F64" s="67"/>
      <c r="G64" s="65">
        <f t="shared" si="4"/>
        <v>85</v>
      </c>
      <c r="H64" s="66">
        <f t="shared" si="5"/>
        <v>-76</v>
      </c>
      <c r="I64" s="20">
        <f t="shared" si="6"/>
        <v>0.30357142857142855</v>
      </c>
      <c r="J64" s="21">
        <f t="shared" si="7"/>
        <v>-5.6047197640117993E-2</v>
      </c>
    </row>
    <row r="65" spans="1:10" x14ac:dyDescent="0.25">
      <c r="A65" s="7" t="s">
        <v>57</v>
      </c>
      <c r="B65" s="65">
        <v>14</v>
      </c>
      <c r="C65" s="66">
        <v>7</v>
      </c>
      <c r="D65" s="65">
        <v>54</v>
      </c>
      <c r="E65" s="66">
        <v>40</v>
      </c>
      <c r="F65" s="67"/>
      <c r="G65" s="65">
        <f t="shared" si="4"/>
        <v>7</v>
      </c>
      <c r="H65" s="66">
        <f t="shared" si="5"/>
        <v>14</v>
      </c>
      <c r="I65" s="20">
        <f t="shared" si="6"/>
        <v>1</v>
      </c>
      <c r="J65" s="21">
        <f t="shared" si="7"/>
        <v>0.35</v>
      </c>
    </row>
    <row r="66" spans="1:10" x14ac:dyDescent="0.25">
      <c r="A66" s="7" t="s">
        <v>58</v>
      </c>
      <c r="B66" s="65">
        <v>424</v>
      </c>
      <c r="C66" s="66">
        <v>519</v>
      </c>
      <c r="D66" s="65">
        <v>1966</v>
      </c>
      <c r="E66" s="66">
        <v>1929</v>
      </c>
      <c r="F66" s="67"/>
      <c r="G66" s="65">
        <f t="shared" si="4"/>
        <v>-95</v>
      </c>
      <c r="H66" s="66">
        <f t="shared" si="5"/>
        <v>37</v>
      </c>
      <c r="I66" s="20">
        <f t="shared" si="6"/>
        <v>-0.18304431599229287</v>
      </c>
      <c r="J66" s="21">
        <f t="shared" si="7"/>
        <v>1.9180922757905651E-2</v>
      </c>
    </row>
    <row r="67" spans="1:10" x14ac:dyDescent="0.25">
      <c r="A67" s="7" t="s">
        <v>61</v>
      </c>
      <c r="B67" s="65">
        <v>95</v>
      </c>
      <c r="C67" s="66">
        <v>85</v>
      </c>
      <c r="D67" s="65">
        <v>384</v>
      </c>
      <c r="E67" s="66">
        <v>283</v>
      </c>
      <c r="F67" s="67"/>
      <c r="G67" s="65">
        <f t="shared" si="4"/>
        <v>10</v>
      </c>
      <c r="H67" s="66">
        <f t="shared" si="5"/>
        <v>101</v>
      </c>
      <c r="I67" s="20">
        <f t="shared" si="6"/>
        <v>0.11764705882352941</v>
      </c>
      <c r="J67" s="21">
        <f t="shared" si="7"/>
        <v>0.35689045936395758</v>
      </c>
    </row>
    <row r="68" spans="1:10" x14ac:dyDescent="0.25">
      <c r="A68" s="7" t="s">
        <v>64</v>
      </c>
      <c r="B68" s="65">
        <v>110</v>
      </c>
      <c r="C68" s="66">
        <v>72</v>
      </c>
      <c r="D68" s="65">
        <v>490</v>
      </c>
      <c r="E68" s="66">
        <v>374</v>
      </c>
      <c r="F68" s="67"/>
      <c r="G68" s="65">
        <f t="shared" si="4"/>
        <v>38</v>
      </c>
      <c r="H68" s="66">
        <f t="shared" si="5"/>
        <v>116</v>
      </c>
      <c r="I68" s="20">
        <f t="shared" si="6"/>
        <v>0.52777777777777779</v>
      </c>
      <c r="J68" s="21">
        <f t="shared" si="7"/>
        <v>0.31016042780748665</v>
      </c>
    </row>
    <row r="69" spans="1:10" x14ac:dyDescent="0.25">
      <c r="A69" s="7" t="s">
        <v>71</v>
      </c>
      <c r="B69" s="65">
        <v>36</v>
      </c>
      <c r="C69" s="66">
        <v>17</v>
      </c>
      <c r="D69" s="65">
        <v>113</v>
      </c>
      <c r="E69" s="66">
        <v>87</v>
      </c>
      <c r="F69" s="67"/>
      <c r="G69" s="65">
        <f t="shared" si="4"/>
        <v>19</v>
      </c>
      <c r="H69" s="66">
        <f t="shared" si="5"/>
        <v>26</v>
      </c>
      <c r="I69" s="20">
        <f t="shared" si="6"/>
        <v>1.1176470588235294</v>
      </c>
      <c r="J69" s="21">
        <f t="shared" si="7"/>
        <v>0.2988505747126437</v>
      </c>
    </row>
    <row r="70" spans="1:10" x14ac:dyDescent="0.25">
      <c r="A70" s="7" t="s">
        <v>72</v>
      </c>
      <c r="B70" s="65">
        <v>4</v>
      </c>
      <c r="C70" s="66">
        <v>6</v>
      </c>
      <c r="D70" s="65">
        <v>32</v>
      </c>
      <c r="E70" s="66">
        <v>32</v>
      </c>
      <c r="F70" s="67"/>
      <c r="G70" s="65">
        <f t="shared" ref="G70:G76" si="8">B70-C70</f>
        <v>-2</v>
      </c>
      <c r="H70" s="66">
        <f t="shared" ref="H70:H76" si="9">D70-E70</f>
        <v>0</v>
      </c>
      <c r="I70" s="20">
        <f t="shared" ref="I70:I76" si="10">IF(C70=0, "-", IF(G70/C70&lt;10, G70/C70, "&gt;999%"))</f>
        <v>-0.33333333333333331</v>
      </c>
      <c r="J70" s="21">
        <f t="shared" ref="J70:J76" si="11">IF(E70=0, "-", IF(H70/E70&lt;10, H70/E70, "&gt;999%"))</f>
        <v>0</v>
      </c>
    </row>
    <row r="71" spans="1:10" x14ac:dyDescent="0.25">
      <c r="A71" s="7" t="s">
        <v>77</v>
      </c>
      <c r="B71" s="65">
        <v>9</v>
      </c>
      <c r="C71" s="66">
        <v>34</v>
      </c>
      <c r="D71" s="65">
        <v>69</v>
      </c>
      <c r="E71" s="66">
        <v>117</v>
      </c>
      <c r="F71" s="67"/>
      <c r="G71" s="65">
        <f t="shared" si="8"/>
        <v>-25</v>
      </c>
      <c r="H71" s="66">
        <f t="shared" si="9"/>
        <v>-48</v>
      </c>
      <c r="I71" s="20">
        <f t="shared" si="10"/>
        <v>-0.73529411764705888</v>
      </c>
      <c r="J71" s="21">
        <f t="shared" si="11"/>
        <v>-0.41025641025641024</v>
      </c>
    </row>
    <row r="72" spans="1:10" x14ac:dyDescent="0.25">
      <c r="A72" s="7" t="s">
        <v>89</v>
      </c>
      <c r="B72" s="65">
        <v>34</v>
      </c>
      <c r="C72" s="66">
        <v>32</v>
      </c>
      <c r="D72" s="65">
        <v>125</v>
      </c>
      <c r="E72" s="66">
        <v>134</v>
      </c>
      <c r="F72" s="67"/>
      <c r="G72" s="65">
        <f t="shared" si="8"/>
        <v>2</v>
      </c>
      <c r="H72" s="66">
        <f t="shared" si="9"/>
        <v>-9</v>
      </c>
      <c r="I72" s="20">
        <f t="shared" si="10"/>
        <v>6.25E-2</v>
      </c>
      <c r="J72" s="21">
        <f t="shared" si="11"/>
        <v>-6.7164179104477612E-2</v>
      </c>
    </row>
    <row r="73" spans="1:10" x14ac:dyDescent="0.25">
      <c r="A73" s="7" t="s">
        <v>90</v>
      </c>
      <c r="B73" s="65">
        <v>0</v>
      </c>
      <c r="C73" s="66">
        <v>0</v>
      </c>
      <c r="D73" s="65">
        <v>1</v>
      </c>
      <c r="E73" s="66">
        <v>1</v>
      </c>
      <c r="F73" s="67"/>
      <c r="G73" s="65">
        <f t="shared" si="8"/>
        <v>0</v>
      </c>
      <c r="H73" s="66">
        <f t="shared" si="9"/>
        <v>0</v>
      </c>
      <c r="I73" s="20" t="str">
        <f t="shared" si="10"/>
        <v>-</v>
      </c>
      <c r="J73" s="21">
        <f t="shared" si="11"/>
        <v>0</v>
      </c>
    </row>
    <row r="74" spans="1:10" x14ac:dyDescent="0.25">
      <c r="A74" s="7" t="s">
        <v>97</v>
      </c>
      <c r="B74" s="65">
        <v>37</v>
      </c>
      <c r="C74" s="66">
        <v>37</v>
      </c>
      <c r="D74" s="65">
        <v>128</v>
      </c>
      <c r="E74" s="66">
        <v>132</v>
      </c>
      <c r="F74" s="67"/>
      <c r="G74" s="65">
        <f t="shared" si="8"/>
        <v>0</v>
      </c>
      <c r="H74" s="66">
        <f t="shared" si="9"/>
        <v>-4</v>
      </c>
      <c r="I74" s="20">
        <f t="shared" si="10"/>
        <v>0</v>
      </c>
      <c r="J74" s="21">
        <f t="shared" si="11"/>
        <v>-3.0303030303030304E-2</v>
      </c>
    </row>
    <row r="75" spans="1:10" x14ac:dyDescent="0.25">
      <c r="A75" s="7" t="s">
        <v>100</v>
      </c>
      <c r="B75" s="65">
        <v>105</v>
      </c>
      <c r="C75" s="66">
        <v>58</v>
      </c>
      <c r="D75" s="65">
        <v>354</v>
      </c>
      <c r="E75" s="66">
        <v>222</v>
      </c>
      <c r="F75" s="67"/>
      <c r="G75" s="65">
        <f t="shared" si="8"/>
        <v>47</v>
      </c>
      <c r="H75" s="66">
        <f t="shared" si="9"/>
        <v>132</v>
      </c>
      <c r="I75" s="20">
        <f t="shared" si="10"/>
        <v>0.81034482758620685</v>
      </c>
      <c r="J75" s="21">
        <f t="shared" si="11"/>
        <v>0.59459459459459463</v>
      </c>
    </row>
    <row r="76" spans="1:10" x14ac:dyDescent="0.25">
      <c r="A76" s="7" t="s">
        <v>101</v>
      </c>
      <c r="B76" s="65">
        <v>6</v>
      </c>
      <c r="C76" s="66">
        <v>2</v>
      </c>
      <c r="D76" s="65">
        <v>34</v>
      </c>
      <c r="E76" s="66">
        <v>29</v>
      </c>
      <c r="F76" s="67"/>
      <c r="G76" s="65">
        <f t="shared" si="8"/>
        <v>4</v>
      </c>
      <c r="H76" s="66">
        <f t="shared" si="9"/>
        <v>5</v>
      </c>
      <c r="I76" s="20">
        <f t="shared" si="10"/>
        <v>2</v>
      </c>
      <c r="J76" s="21">
        <f t="shared" si="11"/>
        <v>0.17241379310344829</v>
      </c>
    </row>
    <row r="77" spans="1:10" x14ac:dyDescent="0.25">
      <c r="A77" s="1"/>
      <c r="B77" s="68"/>
      <c r="C77" s="69"/>
      <c r="D77" s="68"/>
      <c r="E77" s="69"/>
      <c r="F77" s="70"/>
      <c r="G77" s="68"/>
      <c r="H77" s="69"/>
      <c r="I77" s="5"/>
      <c r="J77" s="6"/>
    </row>
    <row r="78" spans="1:10" s="43" customFormat="1" ht="13" x14ac:dyDescent="0.3">
      <c r="A78" s="27" t="s">
        <v>5</v>
      </c>
      <c r="B78" s="71">
        <f>SUM(B6:B77)</f>
        <v>37020</v>
      </c>
      <c r="C78" s="72">
        <f>SUM(C6:C77)</f>
        <v>32027</v>
      </c>
      <c r="D78" s="71">
        <f>SUM(D6:D77)</f>
        <v>177889</v>
      </c>
      <c r="E78" s="72">
        <f>SUM(E6:E77)</f>
        <v>169835</v>
      </c>
      <c r="F78" s="73"/>
      <c r="G78" s="71">
        <f>SUM(G6:G77)</f>
        <v>4993</v>
      </c>
      <c r="H78" s="72">
        <f>SUM(H6:H77)</f>
        <v>8054</v>
      </c>
      <c r="I78" s="37">
        <f>IF(C78=0, 0, G78/C78)</f>
        <v>0.15589970962000813</v>
      </c>
      <c r="J78" s="38">
        <f>IF(E78=0, 0, H78/E78)</f>
        <v>4.7422498307180497E-2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77"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8"/>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112</v>
      </c>
      <c r="B2" s="202" t="s">
        <v>103</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3.7817396002160997E-2</v>
      </c>
      <c r="C6" s="17">
        <v>4.3713117057482702E-2</v>
      </c>
      <c r="D6" s="16">
        <v>2.3048080544609301E-2</v>
      </c>
      <c r="E6" s="17">
        <v>4.4160508729060598E-2</v>
      </c>
      <c r="F6" s="12"/>
      <c r="G6" s="10">
        <f t="shared" ref="G6:G37" si="0">B6-C6</f>
        <v>-5.8957210553217052E-3</v>
      </c>
      <c r="H6" s="11">
        <f t="shared" ref="H6:H37" si="1">D6-E6</f>
        <v>-2.1112428184451297E-2</v>
      </c>
    </row>
    <row r="7" spans="1:8" x14ac:dyDescent="0.25">
      <c r="A7" s="7" t="s">
        <v>32</v>
      </c>
      <c r="B7" s="16">
        <v>0</v>
      </c>
      <c r="C7" s="17">
        <v>0</v>
      </c>
      <c r="D7" s="16">
        <v>0</v>
      </c>
      <c r="E7" s="17">
        <v>5.8880678305414094E-4</v>
      </c>
      <c r="F7" s="12"/>
      <c r="G7" s="10">
        <f t="shared" si="0"/>
        <v>0</v>
      </c>
      <c r="H7" s="11">
        <f t="shared" si="1"/>
        <v>-5.8880678305414094E-4</v>
      </c>
    </row>
    <row r="8" spans="1:8" x14ac:dyDescent="0.25">
      <c r="A8" s="7" t="s">
        <v>33</v>
      </c>
      <c r="B8" s="16">
        <v>1.8908698001080498E-2</v>
      </c>
      <c r="C8" s="17">
        <v>2.1856558528741403E-2</v>
      </c>
      <c r="D8" s="16">
        <v>1.6864449178982398E-2</v>
      </c>
      <c r="E8" s="17">
        <v>1.41313627932994E-2</v>
      </c>
      <c r="F8" s="12"/>
      <c r="G8" s="10">
        <f t="shared" si="0"/>
        <v>-2.9478605276609046E-3</v>
      </c>
      <c r="H8" s="11">
        <f t="shared" si="1"/>
        <v>2.7330863856829986E-3</v>
      </c>
    </row>
    <row r="9" spans="1:8" x14ac:dyDescent="0.25">
      <c r="A9" s="7" t="s">
        <v>34</v>
      </c>
      <c r="B9" s="16">
        <v>2.0988654781199401</v>
      </c>
      <c r="C9" s="17">
        <v>2.4604240172354599</v>
      </c>
      <c r="D9" s="16">
        <v>2.32504539347571</v>
      </c>
      <c r="E9" s="17">
        <v>1.65984632142962</v>
      </c>
      <c r="F9" s="12"/>
      <c r="G9" s="10">
        <f t="shared" si="0"/>
        <v>-0.36155853911551983</v>
      </c>
      <c r="H9" s="11">
        <f t="shared" si="1"/>
        <v>0.66519907204609008</v>
      </c>
    </row>
    <row r="10" spans="1:8" x14ac:dyDescent="0.25">
      <c r="A10" s="7" t="s">
        <v>35</v>
      </c>
      <c r="B10" s="16">
        <v>1.08049702863317E-2</v>
      </c>
      <c r="C10" s="17">
        <v>1.8734193024635502E-2</v>
      </c>
      <c r="D10" s="16">
        <v>1.7988745790914602E-2</v>
      </c>
      <c r="E10" s="17">
        <v>2.1785850973003201E-2</v>
      </c>
      <c r="F10" s="12"/>
      <c r="G10" s="10">
        <f t="shared" si="0"/>
        <v>-7.9292227383038014E-3</v>
      </c>
      <c r="H10" s="11">
        <f t="shared" si="1"/>
        <v>-3.7971051820885997E-3</v>
      </c>
    </row>
    <row r="11" spans="1:8" x14ac:dyDescent="0.25">
      <c r="A11" s="7" t="s">
        <v>36</v>
      </c>
      <c r="B11" s="16">
        <v>2.85791464073474</v>
      </c>
      <c r="C11" s="17">
        <v>3.0130827114621996</v>
      </c>
      <c r="D11" s="16">
        <v>2.2722034527149</v>
      </c>
      <c r="E11" s="17">
        <v>2.4782877498748803</v>
      </c>
      <c r="F11" s="12"/>
      <c r="G11" s="10">
        <f t="shared" si="0"/>
        <v>-0.15516807072745964</v>
      </c>
      <c r="H11" s="11">
        <f t="shared" si="1"/>
        <v>-0.20608429715998033</v>
      </c>
    </row>
    <row r="12" spans="1:8" x14ac:dyDescent="0.25">
      <c r="A12" s="7" t="s">
        <v>37</v>
      </c>
      <c r="B12" s="16">
        <v>0.786061588330632</v>
      </c>
      <c r="C12" s="17">
        <v>0</v>
      </c>
      <c r="D12" s="16">
        <v>0.99050531511223305</v>
      </c>
      <c r="E12" s="17">
        <v>0</v>
      </c>
      <c r="F12" s="12"/>
      <c r="G12" s="10">
        <f t="shared" si="0"/>
        <v>0.786061588330632</v>
      </c>
      <c r="H12" s="11">
        <f t="shared" si="1"/>
        <v>0.99050531511223305</v>
      </c>
    </row>
    <row r="13" spans="1:8" x14ac:dyDescent="0.25">
      <c r="A13" s="7" t="s">
        <v>38</v>
      </c>
      <c r="B13" s="16">
        <v>0.24581307401404601</v>
      </c>
      <c r="C13" s="17">
        <v>0</v>
      </c>
      <c r="D13" s="16">
        <v>0.17257952993158701</v>
      </c>
      <c r="E13" s="17">
        <v>0</v>
      </c>
      <c r="F13" s="12"/>
      <c r="G13" s="10">
        <f t="shared" si="0"/>
        <v>0.24581307401404601</v>
      </c>
      <c r="H13" s="11">
        <f t="shared" si="1"/>
        <v>0.17257952993158701</v>
      </c>
    </row>
    <row r="14" spans="1:8" x14ac:dyDescent="0.25">
      <c r="A14" s="7" t="s">
        <v>39</v>
      </c>
      <c r="B14" s="16">
        <v>0.33225283630469998</v>
      </c>
      <c r="C14" s="17">
        <v>0.112405158147813</v>
      </c>
      <c r="D14" s="16">
        <v>0.27489052161741301</v>
      </c>
      <c r="E14" s="17">
        <v>0.16427709247210501</v>
      </c>
      <c r="F14" s="12"/>
      <c r="G14" s="10">
        <f t="shared" si="0"/>
        <v>0.21984767815688699</v>
      </c>
      <c r="H14" s="11">
        <f t="shared" si="1"/>
        <v>0.110613429145308</v>
      </c>
    </row>
    <row r="15" spans="1:8" x14ac:dyDescent="0.25">
      <c r="A15" s="7" t="s">
        <v>40</v>
      </c>
      <c r="B15" s="16">
        <v>0</v>
      </c>
      <c r="C15" s="17">
        <v>2.1856558528741403E-2</v>
      </c>
      <c r="D15" s="16">
        <v>0</v>
      </c>
      <c r="E15" s="17">
        <v>2.7673918803544601E-2</v>
      </c>
      <c r="F15" s="12"/>
      <c r="G15" s="10">
        <f t="shared" si="0"/>
        <v>-2.1856558528741403E-2</v>
      </c>
      <c r="H15" s="11">
        <f t="shared" si="1"/>
        <v>-2.7673918803544601E-2</v>
      </c>
    </row>
    <row r="16" spans="1:8" x14ac:dyDescent="0.25">
      <c r="A16" s="7" t="s">
        <v>41</v>
      </c>
      <c r="B16" s="16">
        <v>1.8908698001080498E-2</v>
      </c>
      <c r="C16" s="17">
        <v>9.36709651231773E-3</v>
      </c>
      <c r="D16" s="16">
        <v>3.0918156828134404E-2</v>
      </c>
      <c r="E16" s="17">
        <v>2.6496305237436298E-2</v>
      </c>
      <c r="F16" s="12"/>
      <c r="G16" s="10">
        <f t="shared" si="0"/>
        <v>9.5416014887627684E-3</v>
      </c>
      <c r="H16" s="11">
        <f t="shared" si="1"/>
        <v>4.421851590698106E-3</v>
      </c>
    </row>
    <row r="17" spans="1:8" x14ac:dyDescent="0.25">
      <c r="A17" s="7" t="s">
        <v>42</v>
      </c>
      <c r="B17" s="16">
        <v>0.33225283630469998</v>
      </c>
      <c r="C17" s="17">
        <v>0</v>
      </c>
      <c r="D17" s="16">
        <v>0.21249205965517801</v>
      </c>
      <c r="E17" s="17">
        <v>0</v>
      </c>
      <c r="F17" s="12"/>
      <c r="G17" s="10">
        <f t="shared" si="0"/>
        <v>0.33225283630469998</v>
      </c>
      <c r="H17" s="11">
        <f t="shared" si="1"/>
        <v>0.21249205965517801</v>
      </c>
    </row>
    <row r="18" spans="1:8" x14ac:dyDescent="0.25">
      <c r="A18" s="7" t="s">
        <v>45</v>
      </c>
      <c r="B18" s="16">
        <v>1.3506212857914601E-2</v>
      </c>
      <c r="C18" s="17">
        <v>1.56118275205296E-2</v>
      </c>
      <c r="D18" s="16">
        <v>1.8550894096880599E-2</v>
      </c>
      <c r="E18" s="17">
        <v>2.00194306238408E-2</v>
      </c>
      <c r="F18" s="12"/>
      <c r="G18" s="10">
        <f t="shared" si="0"/>
        <v>-2.1056146626149998E-3</v>
      </c>
      <c r="H18" s="11">
        <f t="shared" si="1"/>
        <v>-1.4685365269602006E-3</v>
      </c>
    </row>
    <row r="19" spans="1:8" x14ac:dyDescent="0.25">
      <c r="A19" s="7" t="s">
        <v>46</v>
      </c>
      <c r="B19" s="16">
        <v>6.4829821717990302E-2</v>
      </c>
      <c r="C19" s="17">
        <v>2.1856558528741403E-2</v>
      </c>
      <c r="D19" s="16">
        <v>7.4203576387522605E-2</v>
      </c>
      <c r="E19" s="17">
        <v>5.7703064739305795E-2</v>
      </c>
      <c r="F19" s="12"/>
      <c r="G19" s="10">
        <f t="shared" si="0"/>
        <v>4.2973263189248899E-2</v>
      </c>
      <c r="H19" s="11">
        <f t="shared" si="1"/>
        <v>1.6500511648216809E-2</v>
      </c>
    </row>
    <row r="20" spans="1:8" x14ac:dyDescent="0.25">
      <c r="A20" s="7" t="s">
        <v>47</v>
      </c>
      <c r="B20" s="16">
        <v>7.2933549432739095E-2</v>
      </c>
      <c r="C20" s="17">
        <v>6.5569675586224091E-2</v>
      </c>
      <c r="D20" s="16">
        <v>0.106246029827589</v>
      </c>
      <c r="E20" s="17">
        <v>7.5956075013984201E-2</v>
      </c>
      <c r="F20" s="12"/>
      <c r="G20" s="10">
        <f t="shared" si="0"/>
        <v>7.3638738465150039E-3</v>
      </c>
      <c r="H20" s="11">
        <f t="shared" si="1"/>
        <v>3.0289954813604802E-2</v>
      </c>
    </row>
    <row r="21" spans="1:8" x14ac:dyDescent="0.25">
      <c r="A21" s="7" t="s">
        <v>48</v>
      </c>
      <c r="B21" s="16">
        <v>5.13236088600756</v>
      </c>
      <c r="C21" s="17">
        <v>4.2120710650388702</v>
      </c>
      <c r="D21" s="16">
        <v>5.5489659281911807</v>
      </c>
      <c r="E21" s="17">
        <v>4.37660081844143</v>
      </c>
      <c r="F21" s="12"/>
      <c r="G21" s="10">
        <f t="shared" si="0"/>
        <v>0.92028982096868983</v>
      </c>
      <c r="H21" s="11">
        <f t="shared" si="1"/>
        <v>1.1723651097497507</v>
      </c>
    </row>
    <row r="22" spans="1:8" x14ac:dyDescent="0.25">
      <c r="A22" s="7" t="s">
        <v>52</v>
      </c>
      <c r="B22" s="16">
        <v>0.32685035116153399</v>
      </c>
      <c r="C22" s="17">
        <v>0.16548537171761302</v>
      </c>
      <c r="D22" s="16">
        <v>0.24903169954297302</v>
      </c>
      <c r="E22" s="17">
        <v>0.13483675331939798</v>
      </c>
      <c r="F22" s="12"/>
      <c r="G22" s="10">
        <f t="shared" si="0"/>
        <v>0.16136497944392098</v>
      </c>
      <c r="H22" s="11">
        <f t="shared" si="1"/>
        <v>0.11419494622357504</v>
      </c>
    </row>
    <row r="23" spans="1:8" x14ac:dyDescent="0.25">
      <c r="A23" s="7" t="s">
        <v>53</v>
      </c>
      <c r="B23" s="16">
        <v>2.5040518638573697</v>
      </c>
      <c r="C23" s="17">
        <v>2.1513098323289697</v>
      </c>
      <c r="D23" s="16">
        <v>2.4003732664751602</v>
      </c>
      <c r="E23" s="17">
        <v>1.40783701828245</v>
      </c>
      <c r="F23" s="12"/>
      <c r="G23" s="10">
        <f t="shared" si="0"/>
        <v>0.3527420315284</v>
      </c>
      <c r="H23" s="11">
        <f t="shared" si="1"/>
        <v>0.99253624819271025</v>
      </c>
    </row>
    <row r="24" spans="1:8" x14ac:dyDescent="0.25">
      <c r="A24" s="7" t="s">
        <v>55</v>
      </c>
      <c r="B24" s="16">
        <v>0.713128038897893</v>
      </c>
      <c r="C24" s="17">
        <v>1.00852405782621</v>
      </c>
      <c r="D24" s="16">
        <v>0.99612679817189398</v>
      </c>
      <c r="E24" s="17">
        <v>1.4066594047163399</v>
      </c>
      <c r="F24" s="12"/>
      <c r="G24" s="10">
        <f t="shared" si="0"/>
        <v>-0.29539601892831702</v>
      </c>
      <c r="H24" s="11">
        <f t="shared" si="1"/>
        <v>-0.4105326065444459</v>
      </c>
    </row>
    <row r="25" spans="1:8" x14ac:dyDescent="0.25">
      <c r="A25" s="7" t="s">
        <v>56</v>
      </c>
      <c r="B25" s="16">
        <v>6.6666666666666696</v>
      </c>
      <c r="C25" s="17">
        <v>8.39604084054079</v>
      </c>
      <c r="D25" s="16">
        <v>6.6642681672278794</v>
      </c>
      <c r="E25" s="17">
        <v>7.3029705302205095</v>
      </c>
      <c r="F25" s="12"/>
      <c r="G25" s="10">
        <f t="shared" si="0"/>
        <v>-1.7293741738741204</v>
      </c>
      <c r="H25" s="11">
        <f t="shared" si="1"/>
        <v>-0.63870236299263006</v>
      </c>
    </row>
    <row r="26" spans="1:8" x14ac:dyDescent="0.25">
      <c r="A26" s="7" t="s">
        <v>59</v>
      </c>
      <c r="B26" s="16">
        <v>1.5937331172339302</v>
      </c>
      <c r="C26" s="17">
        <v>3.0411840009991602</v>
      </c>
      <c r="D26" s="16">
        <v>3.0637082675151399</v>
      </c>
      <c r="E26" s="17">
        <v>3.1077222009597598</v>
      </c>
      <c r="F26" s="12"/>
      <c r="G26" s="10">
        <f t="shared" si="0"/>
        <v>-1.44745088376523</v>
      </c>
      <c r="H26" s="11">
        <f t="shared" si="1"/>
        <v>-4.4013933444619902E-2</v>
      </c>
    </row>
    <row r="27" spans="1:8" x14ac:dyDescent="0.25">
      <c r="A27" s="7" t="s">
        <v>60</v>
      </c>
      <c r="B27" s="16">
        <v>5.4024851431658596E-3</v>
      </c>
      <c r="C27" s="17">
        <v>3.1223655041059104E-3</v>
      </c>
      <c r="D27" s="16">
        <v>1.12429661193216E-3</v>
      </c>
      <c r="E27" s="17">
        <v>1.1776135661082799E-3</v>
      </c>
      <c r="F27" s="12"/>
      <c r="G27" s="10">
        <f t="shared" si="0"/>
        <v>2.2801196390599492E-3</v>
      </c>
      <c r="H27" s="11">
        <f t="shared" si="1"/>
        <v>-5.3316954176119927E-5</v>
      </c>
    </row>
    <row r="28" spans="1:8" x14ac:dyDescent="0.25">
      <c r="A28" s="7" t="s">
        <v>62</v>
      </c>
      <c r="B28" s="16">
        <v>4.3219881145326898E-2</v>
      </c>
      <c r="C28" s="17">
        <v>6.5569675586224091E-2</v>
      </c>
      <c r="D28" s="16">
        <v>3.9350381417625598E-2</v>
      </c>
      <c r="E28" s="17">
        <v>8.7732210675066993E-2</v>
      </c>
      <c r="F28" s="12"/>
      <c r="G28" s="10">
        <f t="shared" si="0"/>
        <v>-2.2349794440897193E-2</v>
      </c>
      <c r="H28" s="11">
        <f t="shared" si="1"/>
        <v>-4.8381829257441396E-2</v>
      </c>
    </row>
    <row r="29" spans="1:8" x14ac:dyDescent="0.25">
      <c r="A29" s="7" t="s">
        <v>63</v>
      </c>
      <c r="B29" s="16">
        <v>0.42409508373851995</v>
      </c>
      <c r="C29" s="17">
        <v>0.62135073531707596</v>
      </c>
      <c r="D29" s="16">
        <v>0.37326647516147698</v>
      </c>
      <c r="E29" s="17">
        <v>0.59881649836606099</v>
      </c>
      <c r="F29" s="12"/>
      <c r="G29" s="10">
        <f t="shared" si="0"/>
        <v>-0.19725565157855601</v>
      </c>
      <c r="H29" s="11">
        <f t="shared" si="1"/>
        <v>-0.225550023204584</v>
      </c>
    </row>
    <row r="30" spans="1:8" x14ac:dyDescent="0.25">
      <c r="A30" s="7" t="s">
        <v>65</v>
      </c>
      <c r="B30" s="16">
        <v>7.9875742841707202</v>
      </c>
      <c r="C30" s="17">
        <v>8.5178130952009194</v>
      </c>
      <c r="D30" s="16">
        <v>7.7941862622197</v>
      </c>
      <c r="E30" s="17">
        <v>7.8352518621014502</v>
      </c>
      <c r="F30" s="12"/>
      <c r="G30" s="10">
        <f t="shared" si="0"/>
        <v>-0.53023881103019921</v>
      </c>
      <c r="H30" s="11">
        <f t="shared" si="1"/>
        <v>-4.1065599881750181E-2</v>
      </c>
    </row>
    <row r="31" spans="1:8" x14ac:dyDescent="0.25">
      <c r="A31" s="7" t="s">
        <v>66</v>
      </c>
      <c r="B31" s="16">
        <v>1.8908698001080498E-2</v>
      </c>
      <c r="C31" s="17">
        <v>0</v>
      </c>
      <c r="D31" s="16">
        <v>1.2367262731253801E-2</v>
      </c>
      <c r="E31" s="17">
        <v>3.5328406983248396E-3</v>
      </c>
      <c r="F31" s="12"/>
      <c r="G31" s="10">
        <f t="shared" si="0"/>
        <v>1.8908698001080498E-2</v>
      </c>
      <c r="H31" s="11">
        <f t="shared" si="1"/>
        <v>8.8344220329289614E-3</v>
      </c>
    </row>
    <row r="32" spans="1:8" x14ac:dyDescent="0.25">
      <c r="A32" s="7" t="s">
        <v>67</v>
      </c>
      <c r="B32" s="16">
        <v>0.53754727174500305</v>
      </c>
      <c r="C32" s="17">
        <v>0.48708901864052201</v>
      </c>
      <c r="D32" s="16">
        <v>0.7049339756814641</v>
      </c>
      <c r="E32" s="17">
        <v>0.54700150145729709</v>
      </c>
      <c r="F32" s="12"/>
      <c r="G32" s="10">
        <f t="shared" si="0"/>
        <v>5.0458253104481043E-2</v>
      </c>
      <c r="H32" s="11">
        <f t="shared" si="1"/>
        <v>0.15793247422416701</v>
      </c>
    </row>
    <row r="33" spans="1:8" x14ac:dyDescent="0.25">
      <c r="A33" s="7" t="s">
        <v>68</v>
      </c>
      <c r="B33" s="16">
        <v>2.5553754727174498</v>
      </c>
      <c r="C33" s="17">
        <v>1.3363724357573299</v>
      </c>
      <c r="D33" s="16">
        <v>2.0861323634401199</v>
      </c>
      <c r="E33" s="17">
        <v>1.5809462125003702</v>
      </c>
      <c r="F33" s="12"/>
      <c r="G33" s="10">
        <f t="shared" si="0"/>
        <v>1.2190030369601199</v>
      </c>
      <c r="H33" s="11">
        <f t="shared" si="1"/>
        <v>0.50518615093974972</v>
      </c>
    </row>
    <row r="34" spans="1:8" x14ac:dyDescent="0.25">
      <c r="A34" s="7" t="s">
        <v>69</v>
      </c>
      <c r="B34" s="16">
        <v>1.3236088600756302</v>
      </c>
      <c r="C34" s="17">
        <v>0.80244793455521901</v>
      </c>
      <c r="D34" s="16">
        <v>1.6189871211823099</v>
      </c>
      <c r="E34" s="17">
        <v>0.97153119203933191</v>
      </c>
      <c r="F34" s="12"/>
      <c r="G34" s="10">
        <f t="shared" si="0"/>
        <v>0.52116092552041116</v>
      </c>
      <c r="H34" s="11">
        <f t="shared" si="1"/>
        <v>0.647455929142978</v>
      </c>
    </row>
    <row r="35" spans="1:8" x14ac:dyDescent="0.25">
      <c r="A35" s="7" t="s">
        <v>70</v>
      </c>
      <c r="B35" s="16">
        <v>2.7012425715829298E-3</v>
      </c>
      <c r="C35" s="17">
        <v>0</v>
      </c>
      <c r="D35" s="16">
        <v>7.8700762835251202E-3</v>
      </c>
      <c r="E35" s="17">
        <v>7.0656813966496904E-3</v>
      </c>
      <c r="F35" s="12"/>
      <c r="G35" s="10">
        <f t="shared" si="0"/>
        <v>2.7012425715829298E-3</v>
      </c>
      <c r="H35" s="11">
        <f t="shared" si="1"/>
        <v>8.0439488687542981E-4</v>
      </c>
    </row>
    <row r="36" spans="1:8" x14ac:dyDescent="0.25">
      <c r="A36" s="7" t="s">
        <v>73</v>
      </c>
      <c r="B36" s="16">
        <v>0.15397082658022701</v>
      </c>
      <c r="C36" s="17">
        <v>9.3670965123177297E-2</v>
      </c>
      <c r="D36" s="16">
        <v>6.8582093327861804E-2</v>
      </c>
      <c r="E36" s="17">
        <v>7.0656813966496895E-2</v>
      </c>
      <c r="F36" s="12"/>
      <c r="G36" s="10">
        <f t="shared" si="0"/>
        <v>6.0299861457049714E-2</v>
      </c>
      <c r="H36" s="11">
        <f t="shared" si="1"/>
        <v>-2.0747206386350914E-3</v>
      </c>
    </row>
    <row r="37" spans="1:8" x14ac:dyDescent="0.25">
      <c r="A37" s="7" t="s">
        <v>74</v>
      </c>
      <c r="B37" s="16">
        <v>7.7930848190167508</v>
      </c>
      <c r="C37" s="17">
        <v>6.9316514191151199</v>
      </c>
      <c r="D37" s="16">
        <v>8.2736987672087601</v>
      </c>
      <c r="E37" s="17">
        <v>9.1995171784379011</v>
      </c>
      <c r="F37" s="12"/>
      <c r="G37" s="10">
        <f t="shared" si="0"/>
        <v>0.86143339990163081</v>
      </c>
      <c r="H37" s="11">
        <f t="shared" si="1"/>
        <v>-0.92581841122914099</v>
      </c>
    </row>
    <row r="38" spans="1:8" x14ac:dyDescent="0.25">
      <c r="A38" s="7" t="s">
        <v>75</v>
      </c>
      <c r="B38" s="16">
        <v>1.3506212857914601E-2</v>
      </c>
      <c r="C38" s="17">
        <v>6.2447310082118209E-3</v>
      </c>
      <c r="D38" s="16">
        <v>1.4053707649152E-2</v>
      </c>
      <c r="E38" s="17">
        <v>5.8880678305414103E-3</v>
      </c>
      <c r="F38" s="12"/>
      <c r="G38" s="10">
        <f t="shared" ref="G38:G69" si="2">B38-C38</f>
        <v>7.2614818497027797E-3</v>
      </c>
      <c r="H38" s="11">
        <f t="shared" ref="H38:H69" si="3">D38-E38</f>
        <v>8.1656398186105896E-3</v>
      </c>
    </row>
    <row r="39" spans="1:8" x14ac:dyDescent="0.25">
      <c r="A39" s="7" t="s">
        <v>76</v>
      </c>
      <c r="B39" s="16">
        <v>2.01512695840086</v>
      </c>
      <c r="C39" s="17">
        <v>3.68439129484497</v>
      </c>
      <c r="D39" s="16">
        <v>2.1288556346935401</v>
      </c>
      <c r="E39" s="17">
        <v>2.5065504754614798</v>
      </c>
      <c r="F39" s="12"/>
      <c r="G39" s="10">
        <f t="shared" si="2"/>
        <v>-1.66926433644411</v>
      </c>
      <c r="H39" s="11">
        <f t="shared" si="3"/>
        <v>-0.37769484076793969</v>
      </c>
    </row>
    <row r="40" spans="1:8" x14ac:dyDescent="0.25">
      <c r="A40" s="7" t="s">
        <v>78</v>
      </c>
      <c r="B40" s="16">
        <v>0.391680172879525</v>
      </c>
      <c r="C40" s="17">
        <v>0.26540106784900197</v>
      </c>
      <c r="D40" s="16">
        <v>0.367644992101816</v>
      </c>
      <c r="E40" s="17">
        <v>0.24612123531663099</v>
      </c>
      <c r="F40" s="12"/>
      <c r="G40" s="10">
        <f t="shared" si="2"/>
        <v>0.12627910503052303</v>
      </c>
      <c r="H40" s="11">
        <f t="shared" si="3"/>
        <v>0.12152375678518501</v>
      </c>
    </row>
    <row r="41" spans="1:8" x14ac:dyDescent="0.25">
      <c r="A41" s="7" t="s">
        <v>79</v>
      </c>
      <c r="B41" s="16">
        <v>4.6407347379794697</v>
      </c>
      <c r="C41" s="17">
        <v>4.0434633278171495</v>
      </c>
      <c r="D41" s="16">
        <v>4.5196723799672798</v>
      </c>
      <c r="E41" s="17">
        <v>4.5167368328083102</v>
      </c>
      <c r="F41" s="12"/>
      <c r="G41" s="10">
        <f t="shared" si="2"/>
        <v>0.59727141016232022</v>
      </c>
      <c r="H41" s="11">
        <f t="shared" si="3"/>
        <v>2.9355471589695981E-3</v>
      </c>
    </row>
    <row r="42" spans="1:8" x14ac:dyDescent="0.25">
      <c r="A42" s="7" t="s">
        <v>80</v>
      </c>
      <c r="B42" s="16">
        <v>0.53214478660183695</v>
      </c>
      <c r="C42" s="17">
        <v>0.40590751553376797</v>
      </c>
      <c r="D42" s="16">
        <v>0.40362248368364495</v>
      </c>
      <c r="E42" s="17">
        <v>0.31854446963228999</v>
      </c>
      <c r="F42" s="12"/>
      <c r="G42" s="10">
        <f t="shared" si="2"/>
        <v>0.12623727106806898</v>
      </c>
      <c r="H42" s="11">
        <f t="shared" si="3"/>
        <v>8.5078014051354955E-2</v>
      </c>
    </row>
    <row r="43" spans="1:8" x14ac:dyDescent="0.25">
      <c r="A43" s="7" t="s">
        <v>81</v>
      </c>
      <c r="B43" s="16">
        <v>4.8136142625607805</v>
      </c>
      <c r="C43" s="17">
        <v>5.8044774721328896</v>
      </c>
      <c r="D43" s="16">
        <v>5.2454058429694905</v>
      </c>
      <c r="E43" s="17">
        <v>7.2022845703182501</v>
      </c>
      <c r="F43" s="12"/>
      <c r="G43" s="10">
        <f t="shared" si="2"/>
        <v>-0.99086320957210905</v>
      </c>
      <c r="H43" s="11">
        <f t="shared" si="3"/>
        <v>-1.9568787273487596</v>
      </c>
    </row>
    <row r="44" spans="1:8" x14ac:dyDescent="0.25">
      <c r="A44" s="7" t="s">
        <v>82</v>
      </c>
      <c r="B44" s="16">
        <v>2.5418692598595398</v>
      </c>
      <c r="C44" s="17">
        <v>1.7048115652418299</v>
      </c>
      <c r="D44" s="16">
        <v>2.7595860339874898</v>
      </c>
      <c r="E44" s="17">
        <v>2.47652132952572</v>
      </c>
      <c r="F44" s="12"/>
      <c r="G44" s="10">
        <f t="shared" si="2"/>
        <v>0.83705769461770996</v>
      </c>
      <c r="H44" s="11">
        <f t="shared" si="3"/>
        <v>0.28306470446176979</v>
      </c>
    </row>
    <row r="45" spans="1:8" x14ac:dyDescent="0.25">
      <c r="A45" s="7" t="s">
        <v>83</v>
      </c>
      <c r="B45" s="16">
        <v>0.36466774716369499</v>
      </c>
      <c r="C45" s="17">
        <v>0.18421956474224899</v>
      </c>
      <c r="D45" s="16">
        <v>0.264209703804058</v>
      </c>
      <c r="E45" s="17">
        <v>0.21668089616392402</v>
      </c>
      <c r="F45" s="12"/>
      <c r="G45" s="10">
        <f t="shared" si="2"/>
        <v>0.180448182421446</v>
      </c>
      <c r="H45" s="11">
        <f t="shared" si="3"/>
        <v>4.752880764013398E-2</v>
      </c>
    </row>
    <row r="46" spans="1:8" x14ac:dyDescent="0.25">
      <c r="A46" s="7" t="s">
        <v>84</v>
      </c>
      <c r="B46" s="16">
        <v>0.23770934629929802</v>
      </c>
      <c r="C46" s="17">
        <v>0.27476816436132001</v>
      </c>
      <c r="D46" s="16">
        <v>0.24622095801314298</v>
      </c>
      <c r="E46" s="17">
        <v>0.157211411075456</v>
      </c>
      <c r="F46" s="12"/>
      <c r="G46" s="10">
        <f t="shared" si="2"/>
        <v>-3.7058818062021992E-2</v>
      </c>
      <c r="H46" s="11">
        <f t="shared" si="3"/>
        <v>8.9009546937686979E-2</v>
      </c>
    </row>
    <row r="47" spans="1:8" x14ac:dyDescent="0.25">
      <c r="A47" s="7" t="s">
        <v>85</v>
      </c>
      <c r="B47" s="16">
        <v>0.88870880605078295</v>
      </c>
      <c r="C47" s="17">
        <v>0.69940987291972401</v>
      </c>
      <c r="D47" s="16">
        <v>0.66389714934594002</v>
      </c>
      <c r="E47" s="17">
        <v>0.66358524450201706</v>
      </c>
      <c r="F47" s="12"/>
      <c r="G47" s="10">
        <f t="shared" si="2"/>
        <v>0.18929893313105894</v>
      </c>
      <c r="H47" s="11">
        <f t="shared" si="3"/>
        <v>3.1190484392296103E-4</v>
      </c>
    </row>
    <row r="48" spans="1:8" x14ac:dyDescent="0.25">
      <c r="A48" s="7" t="s">
        <v>86</v>
      </c>
      <c r="B48" s="16">
        <v>0.86980010804970298</v>
      </c>
      <c r="C48" s="17">
        <v>0.54329159771442803</v>
      </c>
      <c r="D48" s="16">
        <v>0.67963730191299099</v>
      </c>
      <c r="E48" s="17">
        <v>0.46221332469750104</v>
      </c>
      <c r="F48" s="12"/>
      <c r="G48" s="10">
        <f t="shared" si="2"/>
        <v>0.32650851033527495</v>
      </c>
      <c r="H48" s="11">
        <f t="shared" si="3"/>
        <v>0.21742397721548995</v>
      </c>
    </row>
    <row r="49" spans="1:8" x14ac:dyDescent="0.25">
      <c r="A49" s="7" t="s">
        <v>87</v>
      </c>
      <c r="B49" s="16">
        <v>0.98055105348460303</v>
      </c>
      <c r="C49" s="17">
        <v>0.93046492022356098</v>
      </c>
      <c r="D49" s="16">
        <v>0.80724496736729101</v>
      </c>
      <c r="E49" s="17">
        <v>0.84434892689963792</v>
      </c>
      <c r="F49" s="12"/>
      <c r="G49" s="10">
        <f t="shared" si="2"/>
        <v>5.0086133261042054E-2</v>
      </c>
      <c r="H49" s="11">
        <f t="shared" si="3"/>
        <v>-3.7103959532346908E-2</v>
      </c>
    </row>
    <row r="50" spans="1:8" x14ac:dyDescent="0.25">
      <c r="A50" s="7" t="s">
        <v>88</v>
      </c>
      <c r="B50" s="16">
        <v>8.1037277147487791E-3</v>
      </c>
      <c r="C50" s="17">
        <v>6.2447310082118209E-3</v>
      </c>
      <c r="D50" s="16">
        <v>4.49718644772864E-3</v>
      </c>
      <c r="E50" s="17">
        <v>5.2992610474872697E-3</v>
      </c>
      <c r="F50" s="12"/>
      <c r="G50" s="10">
        <f t="shared" si="2"/>
        <v>1.8589967065369582E-3</v>
      </c>
      <c r="H50" s="11">
        <f t="shared" si="3"/>
        <v>-8.0207459975862976E-4</v>
      </c>
    </row>
    <row r="51" spans="1:8" x14ac:dyDescent="0.25">
      <c r="A51" s="7" t="s">
        <v>91</v>
      </c>
      <c r="B51" s="16">
        <v>0.62398703403565592</v>
      </c>
      <c r="C51" s="17">
        <v>0.74624535548131299</v>
      </c>
      <c r="D51" s="16">
        <v>0.658837814592246</v>
      </c>
      <c r="E51" s="17">
        <v>0.61824712220684797</v>
      </c>
      <c r="F51" s="12"/>
      <c r="G51" s="10">
        <f t="shared" si="2"/>
        <v>-0.12225832144565707</v>
      </c>
      <c r="H51" s="11">
        <f t="shared" si="3"/>
        <v>4.0590692385398031E-2</v>
      </c>
    </row>
    <row r="52" spans="1:8" x14ac:dyDescent="0.25">
      <c r="A52" s="7" t="s">
        <v>92</v>
      </c>
      <c r="B52" s="16">
        <v>0.38357644516477601</v>
      </c>
      <c r="C52" s="17">
        <v>0.26852343335310797</v>
      </c>
      <c r="D52" s="16">
        <v>0.373828623467443</v>
      </c>
      <c r="E52" s="17">
        <v>0.17958606883151298</v>
      </c>
      <c r="F52" s="12"/>
      <c r="G52" s="10">
        <f t="shared" si="2"/>
        <v>0.11505301181166805</v>
      </c>
      <c r="H52" s="11">
        <f t="shared" si="3"/>
        <v>0.19424255463593001</v>
      </c>
    </row>
    <row r="53" spans="1:8" x14ac:dyDescent="0.25">
      <c r="A53" s="7" t="s">
        <v>93</v>
      </c>
      <c r="B53" s="16">
        <v>4.8028092922744499</v>
      </c>
      <c r="C53" s="17">
        <v>3.74059387391888</v>
      </c>
      <c r="D53" s="16">
        <v>4.5629577995266697</v>
      </c>
      <c r="E53" s="17">
        <v>3.4162569552801196</v>
      </c>
      <c r="F53" s="12"/>
      <c r="G53" s="10">
        <f t="shared" si="2"/>
        <v>1.0622154183555699</v>
      </c>
      <c r="H53" s="11">
        <f t="shared" si="3"/>
        <v>1.1467008442465501</v>
      </c>
    </row>
    <row r="54" spans="1:8" x14ac:dyDescent="0.25">
      <c r="A54" s="7" t="s">
        <v>94</v>
      </c>
      <c r="B54" s="16">
        <v>0.95353862776877407</v>
      </c>
      <c r="C54" s="17">
        <v>2.4791582102600898</v>
      </c>
      <c r="D54" s="16">
        <v>1.1973758917077499</v>
      </c>
      <c r="E54" s="17">
        <v>1.99311096063827</v>
      </c>
      <c r="F54" s="12"/>
      <c r="G54" s="10">
        <f t="shared" si="2"/>
        <v>-1.5256195824913157</v>
      </c>
      <c r="H54" s="11">
        <f t="shared" si="3"/>
        <v>-0.79573506893052004</v>
      </c>
    </row>
    <row r="55" spans="1:8" x14ac:dyDescent="0.25">
      <c r="A55" s="7" t="s">
        <v>95</v>
      </c>
      <c r="B55" s="16">
        <v>5.0810372771474901</v>
      </c>
      <c r="C55" s="17">
        <v>0.177974833734037</v>
      </c>
      <c r="D55" s="16">
        <v>4.9345378297702496</v>
      </c>
      <c r="E55" s="17">
        <v>0.9662319309918449</v>
      </c>
      <c r="F55" s="12"/>
      <c r="G55" s="10">
        <f t="shared" si="2"/>
        <v>4.9030624434134529</v>
      </c>
      <c r="H55" s="11">
        <f t="shared" si="3"/>
        <v>3.9683058987784046</v>
      </c>
    </row>
    <row r="56" spans="1:8" x14ac:dyDescent="0.25">
      <c r="A56" s="7" t="s">
        <v>96</v>
      </c>
      <c r="B56" s="16">
        <v>15.364667747163699</v>
      </c>
      <c r="C56" s="17">
        <v>21.325756393043399</v>
      </c>
      <c r="D56" s="16">
        <v>14.9132324089741</v>
      </c>
      <c r="E56" s="17">
        <v>22.5907498454382</v>
      </c>
      <c r="F56" s="12"/>
      <c r="G56" s="10">
        <f t="shared" si="2"/>
        <v>-5.9610886458797001</v>
      </c>
      <c r="H56" s="11">
        <f t="shared" si="3"/>
        <v>-7.6775174364641003</v>
      </c>
    </row>
    <row r="57" spans="1:8" x14ac:dyDescent="0.25">
      <c r="A57" s="7" t="s">
        <v>98</v>
      </c>
      <c r="B57" s="16">
        <v>4.3949216639654196</v>
      </c>
      <c r="C57" s="17">
        <v>3.56886377119306</v>
      </c>
      <c r="D57" s="16">
        <v>4.0249818707171299</v>
      </c>
      <c r="E57" s="17">
        <v>2.7208761444931802</v>
      </c>
      <c r="F57" s="12"/>
      <c r="G57" s="10">
        <f t="shared" si="2"/>
        <v>0.82605789277235964</v>
      </c>
      <c r="H57" s="11">
        <f t="shared" si="3"/>
        <v>1.3041057262239497</v>
      </c>
    </row>
    <row r="58" spans="1:8" x14ac:dyDescent="0.25">
      <c r="A58" s="7" t="s">
        <v>99</v>
      </c>
      <c r="B58" s="16">
        <v>1.3668287412209599</v>
      </c>
      <c r="C58" s="17">
        <v>1.4612670559215699</v>
      </c>
      <c r="D58" s="16">
        <v>1.34746948940069</v>
      </c>
      <c r="E58" s="17">
        <v>1.3713309977330901</v>
      </c>
      <c r="F58" s="12"/>
      <c r="G58" s="10">
        <f t="shared" si="2"/>
        <v>-9.4438314700610038E-2</v>
      </c>
      <c r="H58" s="11">
        <f t="shared" si="3"/>
        <v>-2.3861508332400083E-2</v>
      </c>
    </row>
    <row r="59" spans="1:8" x14ac:dyDescent="0.25">
      <c r="A59" s="142" t="s">
        <v>43</v>
      </c>
      <c r="B59" s="153">
        <v>6.4829821717990302E-2</v>
      </c>
      <c r="C59" s="154">
        <v>3.4346020545165001E-2</v>
      </c>
      <c r="D59" s="153">
        <v>5.90255721264384E-2</v>
      </c>
      <c r="E59" s="154">
        <v>2.7085112020490503E-2</v>
      </c>
      <c r="F59" s="155"/>
      <c r="G59" s="156">
        <f t="shared" si="2"/>
        <v>3.0483801172825301E-2</v>
      </c>
      <c r="H59" s="157">
        <f t="shared" si="3"/>
        <v>3.1940460105947893E-2</v>
      </c>
    </row>
    <row r="60" spans="1:8" x14ac:dyDescent="0.25">
      <c r="A60" s="7" t="s">
        <v>44</v>
      </c>
      <c r="B60" s="16">
        <v>8.1037277147487791E-3</v>
      </c>
      <c r="C60" s="17">
        <v>6.2447310082118209E-3</v>
      </c>
      <c r="D60" s="16">
        <v>5.0593347536947199E-3</v>
      </c>
      <c r="E60" s="17">
        <v>1.1776135661082799E-3</v>
      </c>
      <c r="F60" s="12"/>
      <c r="G60" s="10">
        <f t="shared" si="2"/>
        <v>1.8589967065369582E-3</v>
      </c>
      <c r="H60" s="11">
        <f t="shared" si="3"/>
        <v>3.8817211875864397E-3</v>
      </c>
    </row>
    <row r="61" spans="1:8" x14ac:dyDescent="0.25">
      <c r="A61" s="7" t="s">
        <v>49</v>
      </c>
      <c r="B61" s="16">
        <v>4.0518638573743895E-2</v>
      </c>
      <c r="C61" s="17">
        <v>0</v>
      </c>
      <c r="D61" s="16">
        <v>8.4322245894911992E-3</v>
      </c>
      <c r="E61" s="17">
        <v>0</v>
      </c>
      <c r="F61" s="12"/>
      <c r="G61" s="10">
        <f t="shared" si="2"/>
        <v>4.0518638573743895E-2</v>
      </c>
      <c r="H61" s="11">
        <f t="shared" si="3"/>
        <v>8.4322245894911992E-3</v>
      </c>
    </row>
    <row r="62" spans="1:8" x14ac:dyDescent="0.25">
      <c r="A62" s="7" t="s">
        <v>50</v>
      </c>
      <c r="B62" s="16">
        <v>4.5921123716909804E-2</v>
      </c>
      <c r="C62" s="17">
        <v>3.7468386049270899E-2</v>
      </c>
      <c r="D62" s="16">
        <v>3.1480305134100502E-2</v>
      </c>
      <c r="E62" s="17">
        <v>3.6506020549356699E-2</v>
      </c>
      <c r="F62" s="12"/>
      <c r="G62" s="10">
        <f t="shared" si="2"/>
        <v>8.4527376676389043E-3</v>
      </c>
      <c r="H62" s="11">
        <f t="shared" si="3"/>
        <v>-5.0257154152561975E-3</v>
      </c>
    </row>
    <row r="63" spans="1:8" x14ac:dyDescent="0.25">
      <c r="A63" s="7" t="s">
        <v>51</v>
      </c>
      <c r="B63" s="16">
        <v>0.55105348460291703</v>
      </c>
      <c r="C63" s="17">
        <v>0.37468386049270896</v>
      </c>
      <c r="D63" s="16">
        <v>0.51211710673509903</v>
      </c>
      <c r="E63" s="17">
        <v>0.43748343980922705</v>
      </c>
      <c r="F63" s="12"/>
      <c r="G63" s="10">
        <f t="shared" si="2"/>
        <v>0.17636962411020807</v>
      </c>
      <c r="H63" s="11">
        <f t="shared" si="3"/>
        <v>7.4633666925871978E-2</v>
      </c>
    </row>
    <row r="64" spans="1:8" x14ac:dyDescent="0.25">
      <c r="A64" s="7" t="s">
        <v>54</v>
      </c>
      <c r="B64" s="16">
        <v>0.98595353862776891</v>
      </c>
      <c r="C64" s="17">
        <v>0.87426234114965506</v>
      </c>
      <c r="D64" s="16">
        <v>0.71954983163658193</v>
      </c>
      <c r="E64" s="17">
        <v>0.79842199782141487</v>
      </c>
      <c r="F64" s="12"/>
      <c r="G64" s="10">
        <f t="shared" si="2"/>
        <v>0.11169119747811385</v>
      </c>
      <c r="H64" s="11">
        <f t="shared" si="3"/>
        <v>-7.8872166184832948E-2</v>
      </c>
    </row>
    <row r="65" spans="1:8" x14ac:dyDescent="0.25">
      <c r="A65" s="7" t="s">
        <v>57</v>
      </c>
      <c r="B65" s="16">
        <v>3.7817396002160997E-2</v>
      </c>
      <c r="C65" s="17">
        <v>2.1856558528741403E-2</v>
      </c>
      <c r="D65" s="16">
        <v>3.0356008522168298E-2</v>
      </c>
      <c r="E65" s="17">
        <v>2.3552271322165599E-2</v>
      </c>
      <c r="F65" s="12"/>
      <c r="G65" s="10">
        <f t="shared" si="2"/>
        <v>1.5960837473419594E-2</v>
      </c>
      <c r="H65" s="11">
        <f t="shared" si="3"/>
        <v>6.8037372000026991E-3</v>
      </c>
    </row>
    <row r="66" spans="1:8" x14ac:dyDescent="0.25">
      <c r="A66" s="7" t="s">
        <v>58</v>
      </c>
      <c r="B66" s="16">
        <v>1.14532685035116</v>
      </c>
      <c r="C66" s="17">
        <v>1.6205076966309702</v>
      </c>
      <c r="D66" s="16">
        <v>1.10518356952931</v>
      </c>
      <c r="E66" s="17">
        <v>1.1358082845114401</v>
      </c>
      <c r="F66" s="12"/>
      <c r="G66" s="10">
        <f t="shared" si="2"/>
        <v>-0.47518084627981017</v>
      </c>
      <c r="H66" s="11">
        <f t="shared" si="3"/>
        <v>-3.0624714982130152E-2</v>
      </c>
    </row>
    <row r="67" spans="1:8" x14ac:dyDescent="0.25">
      <c r="A67" s="7" t="s">
        <v>61</v>
      </c>
      <c r="B67" s="16">
        <v>0.25661804430037799</v>
      </c>
      <c r="C67" s="17">
        <v>0.26540106784900197</v>
      </c>
      <c r="D67" s="16">
        <v>0.21586494949097498</v>
      </c>
      <c r="E67" s="17">
        <v>0.16663231960432201</v>
      </c>
      <c r="F67" s="12"/>
      <c r="G67" s="10">
        <f t="shared" si="2"/>
        <v>-8.7830235486239805E-3</v>
      </c>
      <c r="H67" s="11">
        <f t="shared" si="3"/>
        <v>4.9232629886652973E-2</v>
      </c>
    </row>
    <row r="68" spans="1:8" x14ac:dyDescent="0.25">
      <c r="A68" s="7" t="s">
        <v>64</v>
      </c>
      <c r="B68" s="16">
        <v>0.29713668287412204</v>
      </c>
      <c r="C68" s="17">
        <v>0.22481031629562601</v>
      </c>
      <c r="D68" s="16">
        <v>0.27545266992337902</v>
      </c>
      <c r="E68" s="17">
        <v>0.22021373686224899</v>
      </c>
      <c r="F68" s="12"/>
      <c r="G68" s="10">
        <f t="shared" si="2"/>
        <v>7.2326366578496032E-2</v>
      </c>
      <c r="H68" s="11">
        <f t="shared" si="3"/>
        <v>5.5238933061130036E-2</v>
      </c>
    </row>
    <row r="69" spans="1:8" x14ac:dyDescent="0.25">
      <c r="A69" s="7" t="s">
        <v>71</v>
      </c>
      <c r="B69" s="16">
        <v>9.7244732576985404E-2</v>
      </c>
      <c r="C69" s="17">
        <v>5.3080213569800493E-2</v>
      </c>
      <c r="D69" s="16">
        <v>6.3522758574167004E-2</v>
      </c>
      <c r="E69" s="17">
        <v>5.1226190125710204E-2</v>
      </c>
      <c r="F69" s="12"/>
      <c r="G69" s="10">
        <f t="shared" si="2"/>
        <v>4.4164519007184912E-2</v>
      </c>
      <c r="H69" s="11">
        <f t="shared" si="3"/>
        <v>1.22965684484568E-2</v>
      </c>
    </row>
    <row r="70" spans="1:8" x14ac:dyDescent="0.25">
      <c r="A70" s="7" t="s">
        <v>72</v>
      </c>
      <c r="B70" s="16">
        <v>1.08049702863317E-2</v>
      </c>
      <c r="C70" s="17">
        <v>1.8734193024635502E-2</v>
      </c>
      <c r="D70" s="16">
        <v>1.7988745790914602E-2</v>
      </c>
      <c r="E70" s="17">
        <v>1.88418170577325E-2</v>
      </c>
      <c r="F70" s="12"/>
      <c r="G70" s="10">
        <f t="shared" ref="G70:G76" si="4">B70-C70</f>
        <v>-7.9292227383038014E-3</v>
      </c>
      <c r="H70" s="11">
        <f t="shared" ref="H70:H76" si="5">D70-E70</f>
        <v>-8.5307126681789802E-4</v>
      </c>
    </row>
    <row r="71" spans="1:8" x14ac:dyDescent="0.25">
      <c r="A71" s="7" t="s">
        <v>77</v>
      </c>
      <c r="B71" s="16">
        <v>2.43111831442464E-2</v>
      </c>
      <c r="C71" s="17">
        <v>0.10616042713960099</v>
      </c>
      <c r="D71" s="16">
        <v>3.8788233111659499E-2</v>
      </c>
      <c r="E71" s="17">
        <v>6.8890393617334511E-2</v>
      </c>
      <c r="F71" s="12"/>
      <c r="G71" s="10">
        <f t="shared" si="4"/>
        <v>-8.1849243995354592E-2</v>
      </c>
      <c r="H71" s="11">
        <f t="shared" si="5"/>
        <v>-3.0102160505675012E-2</v>
      </c>
    </row>
    <row r="72" spans="1:8" x14ac:dyDescent="0.25">
      <c r="A72" s="7" t="s">
        <v>89</v>
      </c>
      <c r="B72" s="16">
        <v>9.1842247433819607E-2</v>
      </c>
      <c r="C72" s="17">
        <v>9.9915696131389106E-2</v>
      </c>
      <c r="D72" s="16">
        <v>7.0268538245760001E-2</v>
      </c>
      <c r="E72" s="17">
        <v>7.8900108929254906E-2</v>
      </c>
      <c r="F72" s="12"/>
      <c r="G72" s="10">
        <f t="shared" si="4"/>
        <v>-8.0734486975694991E-3</v>
      </c>
      <c r="H72" s="11">
        <f t="shared" si="5"/>
        <v>-8.6315706834949046E-3</v>
      </c>
    </row>
    <row r="73" spans="1:8" x14ac:dyDescent="0.25">
      <c r="A73" s="7" t="s">
        <v>90</v>
      </c>
      <c r="B73" s="16">
        <v>0</v>
      </c>
      <c r="C73" s="17">
        <v>0</v>
      </c>
      <c r="D73" s="16">
        <v>5.6214830596608E-4</v>
      </c>
      <c r="E73" s="17">
        <v>5.8880678305414094E-4</v>
      </c>
      <c r="F73" s="12"/>
      <c r="G73" s="10">
        <f t="shared" si="4"/>
        <v>0</v>
      </c>
      <c r="H73" s="11">
        <f t="shared" si="5"/>
        <v>-2.6658477088060939E-5</v>
      </c>
    </row>
    <row r="74" spans="1:8" x14ac:dyDescent="0.25">
      <c r="A74" s="7" t="s">
        <v>97</v>
      </c>
      <c r="B74" s="16">
        <v>9.9945975148568303E-2</v>
      </c>
      <c r="C74" s="17">
        <v>0.115527523651919</v>
      </c>
      <c r="D74" s="16">
        <v>7.1954983163658198E-2</v>
      </c>
      <c r="E74" s="17">
        <v>7.7722495363146599E-2</v>
      </c>
      <c r="F74" s="12"/>
      <c r="G74" s="10">
        <f t="shared" si="4"/>
        <v>-1.5581548503350695E-2</v>
      </c>
      <c r="H74" s="11">
        <f t="shared" si="5"/>
        <v>-5.7675121994884004E-3</v>
      </c>
    </row>
    <row r="75" spans="1:8" x14ac:dyDescent="0.25">
      <c r="A75" s="7" t="s">
        <v>100</v>
      </c>
      <c r="B75" s="16">
        <v>0.283630470016207</v>
      </c>
      <c r="C75" s="17">
        <v>0.18109719923814299</v>
      </c>
      <c r="D75" s="16">
        <v>0.19900050031199201</v>
      </c>
      <c r="E75" s="17">
        <v>0.13071510583801901</v>
      </c>
      <c r="F75" s="12"/>
      <c r="G75" s="10">
        <f t="shared" si="4"/>
        <v>0.10253327077806401</v>
      </c>
      <c r="H75" s="11">
        <f t="shared" si="5"/>
        <v>6.8285394473972999E-2</v>
      </c>
    </row>
    <row r="76" spans="1:8" x14ac:dyDescent="0.25">
      <c r="A76" s="7" t="s">
        <v>101</v>
      </c>
      <c r="B76" s="16">
        <v>1.62074554294976E-2</v>
      </c>
      <c r="C76" s="17">
        <v>6.2447310082118209E-3</v>
      </c>
      <c r="D76" s="16">
        <v>1.9113042402846701E-2</v>
      </c>
      <c r="E76" s="17">
        <v>1.7075396708570102E-2</v>
      </c>
      <c r="F76" s="12"/>
      <c r="G76" s="10">
        <f t="shared" si="4"/>
        <v>9.9627244212857798E-3</v>
      </c>
      <c r="H76" s="11">
        <f t="shared" si="5"/>
        <v>2.0376456942765991E-3</v>
      </c>
    </row>
    <row r="77" spans="1:8" x14ac:dyDescent="0.25">
      <c r="A77" s="1"/>
      <c r="B77" s="18"/>
      <c r="C77" s="19"/>
      <c r="D77" s="18"/>
      <c r="E77" s="19"/>
      <c r="F77" s="15"/>
      <c r="G77" s="13"/>
      <c r="H77" s="14"/>
    </row>
    <row r="78" spans="1:8" s="43" customFormat="1" ht="13" x14ac:dyDescent="0.3">
      <c r="A78" s="27" t="s">
        <v>5</v>
      </c>
      <c r="B78" s="44">
        <f>SUM(B6:B77)</f>
        <v>100</v>
      </c>
      <c r="C78" s="45">
        <f>SUM(C6:C77)</f>
        <v>100.00000000000004</v>
      </c>
      <c r="D78" s="44">
        <f>SUM(D6:D77)</f>
        <v>99.999999999999972</v>
      </c>
      <c r="E78" s="45">
        <f>SUM(E6:E77)</f>
        <v>99.999999999999972</v>
      </c>
      <c r="F78" s="49"/>
      <c r="G78" s="50">
        <f>SUM(G6:G77)</f>
        <v>-8.5174922670461228E-15</v>
      </c>
      <c r="H78" s="51">
        <f>SUM(H6:H77)</f>
        <v>-3.2460145682478014E-14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77"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113</v>
      </c>
      <c r="B7" s="78">
        <f>SUM($B8:$B11)</f>
        <v>6556</v>
      </c>
      <c r="C7" s="79">
        <f>SUM($C8:$C11)</f>
        <v>6488</v>
      </c>
      <c r="D7" s="78">
        <f>SUM($D8:$D11)</f>
        <v>34748</v>
      </c>
      <c r="E7" s="79">
        <f>SUM($E8:$E11)</f>
        <v>35255</v>
      </c>
      <c r="F7" s="80"/>
      <c r="G7" s="78">
        <f>B7-C7</f>
        <v>68</v>
      </c>
      <c r="H7" s="79">
        <f>D7-E7</f>
        <v>-507</v>
      </c>
      <c r="I7" s="54">
        <f>IF(C7=0, "-", IF(G7/C7&lt;10, G7/C7, "&gt;999%"))</f>
        <v>1.0480887792848335E-2</v>
      </c>
      <c r="J7" s="55">
        <f>IF(E7=0, "-", IF(H7/E7&lt;10, H7/E7, "&gt;999%"))</f>
        <v>-1.4380938873918593E-2</v>
      </c>
    </row>
    <row r="8" spans="1:10" x14ac:dyDescent="0.25">
      <c r="A8" s="158" t="s">
        <v>163</v>
      </c>
      <c r="B8" s="65">
        <v>3975</v>
      </c>
      <c r="C8" s="66">
        <v>3918</v>
      </c>
      <c r="D8" s="65">
        <v>22589</v>
      </c>
      <c r="E8" s="66">
        <v>22208</v>
      </c>
      <c r="F8" s="67"/>
      <c r="G8" s="65">
        <f>B8-C8</f>
        <v>57</v>
      </c>
      <c r="H8" s="66">
        <f>D8-E8</f>
        <v>381</v>
      </c>
      <c r="I8" s="8">
        <f>IF(C8=0, "-", IF(G8/C8&lt;10, G8/C8, "&gt;999%"))</f>
        <v>1.4548238897396631E-2</v>
      </c>
      <c r="J8" s="9">
        <f>IF(E8=0, "-", IF(H8/E8&lt;10, H8/E8, "&gt;999%"))</f>
        <v>1.7155979827089336E-2</v>
      </c>
    </row>
    <row r="9" spans="1:10" x14ac:dyDescent="0.25">
      <c r="A9" s="158" t="s">
        <v>164</v>
      </c>
      <c r="B9" s="65">
        <v>2124</v>
      </c>
      <c r="C9" s="66">
        <v>1608</v>
      </c>
      <c r="D9" s="65">
        <v>9906</v>
      </c>
      <c r="E9" s="66">
        <v>8885</v>
      </c>
      <c r="F9" s="67"/>
      <c r="G9" s="65">
        <f>B9-C9</f>
        <v>516</v>
      </c>
      <c r="H9" s="66">
        <f>D9-E9</f>
        <v>1021</v>
      </c>
      <c r="I9" s="8">
        <f>IF(C9=0, "-", IF(G9/C9&lt;10, G9/C9, "&gt;999%"))</f>
        <v>0.32089552238805968</v>
      </c>
      <c r="J9" s="9">
        <f>IF(E9=0, "-", IF(H9/E9&lt;10, H9/E9, "&gt;999%"))</f>
        <v>0.11491277433877321</v>
      </c>
    </row>
    <row r="10" spans="1:10" x14ac:dyDescent="0.25">
      <c r="A10" s="158" t="s">
        <v>165</v>
      </c>
      <c r="B10" s="65">
        <v>120</v>
      </c>
      <c r="C10" s="66">
        <v>113</v>
      </c>
      <c r="D10" s="65">
        <v>726</v>
      </c>
      <c r="E10" s="66">
        <v>697</v>
      </c>
      <c r="F10" s="67"/>
      <c r="G10" s="65">
        <f>B10-C10</f>
        <v>7</v>
      </c>
      <c r="H10" s="66">
        <f>D10-E10</f>
        <v>29</v>
      </c>
      <c r="I10" s="8">
        <f>IF(C10=0, "-", IF(G10/C10&lt;10, G10/C10, "&gt;999%"))</f>
        <v>6.1946902654867256E-2</v>
      </c>
      <c r="J10" s="9">
        <f>IF(E10=0, "-", IF(H10/E10&lt;10, H10/E10, "&gt;999%"))</f>
        <v>4.1606886657101862E-2</v>
      </c>
    </row>
    <row r="11" spans="1:10" x14ac:dyDescent="0.25">
      <c r="A11" s="158" t="s">
        <v>166</v>
      </c>
      <c r="B11" s="65">
        <v>337</v>
      </c>
      <c r="C11" s="66">
        <v>849</v>
      </c>
      <c r="D11" s="65">
        <v>1527</v>
      </c>
      <c r="E11" s="66">
        <v>3465</v>
      </c>
      <c r="F11" s="67"/>
      <c r="G11" s="65">
        <f>B11-C11</f>
        <v>-512</v>
      </c>
      <c r="H11" s="66">
        <f>D11-E11</f>
        <v>-1938</v>
      </c>
      <c r="I11" s="8">
        <f>IF(C11=0, "-", IF(G11/C11&lt;10, G11/C11, "&gt;999%"))</f>
        <v>-0.60306242638398111</v>
      </c>
      <c r="J11" s="9">
        <f>IF(E11=0, "-", IF(H11/E11&lt;10, H11/E11, "&gt;999%"))</f>
        <v>-0.55930735930735931</v>
      </c>
    </row>
    <row r="12" spans="1:10" x14ac:dyDescent="0.25">
      <c r="A12" s="7"/>
      <c r="B12" s="65"/>
      <c r="C12" s="66"/>
      <c r="D12" s="65"/>
      <c r="E12" s="66"/>
      <c r="F12" s="67"/>
      <c r="G12" s="65"/>
      <c r="H12" s="66"/>
      <c r="I12" s="8"/>
      <c r="J12" s="9"/>
    </row>
    <row r="13" spans="1:10" s="160" customFormat="1" ht="13" x14ac:dyDescent="0.3">
      <c r="A13" s="159" t="s">
        <v>122</v>
      </c>
      <c r="B13" s="78">
        <f>SUM($B14:$B17)</f>
        <v>20793</v>
      </c>
      <c r="C13" s="79">
        <f>SUM($C14:$C17)</f>
        <v>16819</v>
      </c>
      <c r="D13" s="78">
        <f>SUM($D14:$D17)</f>
        <v>99035</v>
      </c>
      <c r="E13" s="79">
        <f>SUM($E14:$E17)</f>
        <v>89533</v>
      </c>
      <c r="F13" s="80"/>
      <c r="G13" s="78">
        <f>B13-C13</f>
        <v>3974</v>
      </c>
      <c r="H13" s="79">
        <f>D13-E13</f>
        <v>9502</v>
      </c>
      <c r="I13" s="54">
        <f>IF(C13=0, "-", IF(G13/C13&lt;10, G13/C13, "&gt;999%"))</f>
        <v>0.2362803971698674</v>
      </c>
      <c r="J13" s="55">
        <f>IF(E13=0, "-", IF(H13/E13&lt;10, H13/E13, "&gt;999%"))</f>
        <v>0.10612846659890766</v>
      </c>
    </row>
    <row r="14" spans="1:10" x14ac:dyDescent="0.25">
      <c r="A14" s="158" t="s">
        <v>163</v>
      </c>
      <c r="B14" s="65">
        <v>12811</v>
      </c>
      <c r="C14" s="66">
        <v>10752</v>
      </c>
      <c r="D14" s="65">
        <v>61720</v>
      </c>
      <c r="E14" s="66">
        <v>60064</v>
      </c>
      <c r="F14" s="67"/>
      <c r="G14" s="65">
        <f>B14-C14</f>
        <v>2059</v>
      </c>
      <c r="H14" s="66">
        <f>D14-E14</f>
        <v>1656</v>
      </c>
      <c r="I14" s="8">
        <f>IF(C14=0, "-", IF(G14/C14&lt;10, G14/C14, "&gt;999%"))</f>
        <v>0.19149925595238096</v>
      </c>
      <c r="J14" s="9">
        <f>IF(E14=0, "-", IF(H14/E14&lt;10, H14/E14, "&gt;999%"))</f>
        <v>2.7570591369206181E-2</v>
      </c>
    </row>
    <row r="15" spans="1:10" x14ac:dyDescent="0.25">
      <c r="A15" s="158" t="s">
        <v>164</v>
      </c>
      <c r="B15" s="65">
        <v>6655</v>
      </c>
      <c r="C15" s="66">
        <v>4976</v>
      </c>
      <c r="D15" s="65">
        <v>30694</v>
      </c>
      <c r="E15" s="66">
        <v>24618</v>
      </c>
      <c r="F15" s="67"/>
      <c r="G15" s="65">
        <f>B15-C15</f>
        <v>1679</v>
      </c>
      <c r="H15" s="66">
        <f>D15-E15</f>
        <v>6076</v>
      </c>
      <c r="I15" s="8">
        <f>IF(C15=0, "-", IF(G15/C15&lt;10, G15/C15, "&gt;999%"))</f>
        <v>0.33741961414790994</v>
      </c>
      <c r="J15" s="9">
        <f>IF(E15=0, "-", IF(H15/E15&lt;10, H15/E15, "&gt;999%"))</f>
        <v>0.24681127630189292</v>
      </c>
    </row>
    <row r="16" spans="1:10" x14ac:dyDescent="0.25">
      <c r="A16" s="158" t="s">
        <v>165</v>
      </c>
      <c r="B16" s="65">
        <v>316</v>
      </c>
      <c r="C16" s="66">
        <v>232</v>
      </c>
      <c r="D16" s="65">
        <v>2221</v>
      </c>
      <c r="E16" s="66">
        <v>1421</v>
      </c>
      <c r="F16" s="67"/>
      <c r="G16" s="65">
        <f>B16-C16</f>
        <v>84</v>
      </c>
      <c r="H16" s="66">
        <f>D16-E16</f>
        <v>800</v>
      </c>
      <c r="I16" s="8">
        <f>IF(C16=0, "-", IF(G16/C16&lt;10, G16/C16, "&gt;999%"))</f>
        <v>0.36206896551724138</v>
      </c>
      <c r="J16" s="9">
        <f>IF(E16=0, "-", IF(H16/E16&lt;10, H16/E16, "&gt;999%"))</f>
        <v>0.56298381421534127</v>
      </c>
    </row>
    <row r="17" spans="1:10" x14ac:dyDescent="0.25">
      <c r="A17" s="158" t="s">
        <v>166</v>
      </c>
      <c r="B17" s="65">
        <v>1011</v>
      </c>
      <c r="C17" s="66">
        <v>859</v>
      </c>
      <c r="D17" s="65">
        <v>4400</v>
      </c>
      <c r="E17" s="66">
        <v>3430</v>
      </c>
      <c r="F17" s="67"/>
      <c r="G17" s="65">
        <f>B17-C17</f>
        <v>152</v>
      </c>
      <c r="H17" s="66">
        <f>D17-E17</f>
        <v>970</v>
      </c>
      <c r="I17" s="8">
        <f>IF(C17=0, "-", IF(G17/C17&lt;10, G17/C17, "&gt;999%"))</f>
        <v>0.17694994179278231</v>
      </c>
      <c r="J17" s="9">
        <f>IF(E17=0, "-", IF(H17/E17&lt;10, H17/E17, "&gt;999%"))</f>
        <v>0.28279883381924198</v>
      </c>
    </row>
    <row r="18" spans="1:10" ht="13" x14ac:dyDescent="0.3">
      <c r="A18" s="22"/>
      <c r="B18" s="74"/>
      <c r="C18" s="75"/>
      <c r="D18" s="74"/>
      <c r="E18" s="75"/>
      <c r="F18" s="76"/>
      <c r="G18" s="74"/>
      <c r="H18" s="75"/>
      <c r="I18" s="23"/>
      <c r="J18" s="24"/>
    </row>
    <row r="19" spans="1:10" s="160" customFormat="1" ht="13" x14ac:dyDescent="0.3">
      <c r="A19" s="159" t="s">
        <v>128</v>
      </c>
      <c r="B19" s="78">
        <f>SUM($B20:$B23)</f>
        <v>7799</v>
      </c>
      <c r="C19" s="79">
        <f>SUM($C20:$C23)</f>
        <v>7132</v>
      </c>
      <c r="D19" s="78">
        <f>SUM($D20:$D23)</f>
        <v>36315</v>
      </c>
      <c r="E19" s="79">
        <f>SUM($E20:$E23)</f>
        <v>38054</v>
      </c>
      <c r="F19" s="80"/>
      <c r="G19" s="78">
        <f>B19-C19</f>
        <v>667</v>
      </c>
      <c r="H19" s="79">
        <f>D19-E19</f>
        <v>-1739</v>
      </c>
      <c r="I19" s="54">
        <f>IF(C19=0, "-", IF(G19/C19&lt;10, G19/C19, "&gt;999%"))</f>
        <v>9.3522153673583852E-2</v>
      </c>
      <c r="J19" s="55">
        <f>IF(E19=0, "-", IF(H19/E19&lt;10, H19/E19, "&gt;999%"))</f>
        <v>-4.5698218321332841E-2</v>
      </c>
    </row>
    <row r="20" spans="1:10" x14ac:dyDescent="0.25">
      <c r="A20" s="158" t="s">
        <v>163</v>
      </c>
      <c r="B20" s="65">
        <v>1973</v>
      </c>
      <c r="C20" s="66">
        <v>2336</v>
      </c>
      <c r="D20" s="65">
        <v>10700</v>
      </c>
      <c r="E20" s="66">
        <v>12888</v>
      </c>
      <c r="F20" s="67"/>
      <c r="G20" s="65">
        <f>B20-C20</f>
        <v>-363</v>
      </c>
      <c r="H20" s="66">
        <f>D20-E20</f>
        <v>-2188</v>
      </c>
      <c r="I20" s="8">
        <f>IF(C20=0, "-", IF(G20/C20&lt;10, G20/C20, "&gt;999%"))</f>
        <v>-0.15539383561643835</v>
      </c>
      <c r="J20" s="9">
        <f>IF(E20=0, "-", IF(H20/E20&lt;10, H20/E20, "&gt;999%"))</f>
        <v>-0.16977032898820607</v>
      </c>
    </row>
    <row r="21" spans="1:10" x14ac:dyDescent="0.25">
      <c r="A21" s="158" t="s">
        <v>164</v>
      </c>
      <c r="B21" s="65">
        <v>5300</v>
      </c>
      <c r="C21" s="66">
        <v>4226</v>
      </c>
      <c r="D21" s="65">
        <v>22960</v>
      </c>
      <c r="E21" s="66">
        <v>22407</v>
      </c>
      <c r="F21" s="67"/>
      <c r="G21" s="65">
        <f>B21-C21</f>
        <v>1074</v>
      </c>
      <c r="H21" s="66">
        <f>D21-E21</f>
        <v>553</v>
      </c>
      <c r="I21" s="8">
        <f>IF(C21=0, "-", IF(G21/C21&lt;10, G21/C21, "&gt;999%"))</f>
        <v>0.25414103170847135</v>
      </c>
      <c r="J21" s="9">
        <f>IF(E21=0, "-", IF(H21/E21&lt;10, H21/E21, "&gt;999%"))</f>
        <v>2.4679787566385506E-2</v>
      </c>
    </row>
    <row r="22" spans="1:10" x14ac:dyDescent="0.25">
      <c r="A22" s="158" t="s">
        <v>165</v>
      </c>
      <c r="B22" s="65">
        <v>409</v>
      </c>
      <c r="C22" s="66">
        <v>308</v>
      </c>
      <c r="D22" s="65">
        <v>1904</v>
      </c>
      <c r="E22" s="66">
        <v>1661</v>
      </c>
      <c r="F22" s="67"/>
      <c r="G22" s="65">
        <f>B22-C22</f>
        <v>101</v>
      </c>
      <c r="H22" s="66">
        <f>D22-E22</f>
        <v>243</v>
      </c>
      <c r="I22" s="8">
        <f>IF(C22=0, "-", IF(G22/C22&lt;10, G22/C22, "&gt;999%"))</f>
        <v>0.32792207792207795</v>
      </c>
      <c r="J22" s="9">
        <f>IF(E22=0, "-", IF(H22/E22&lt;10, H22/E22, "&gt;999%"))</f>
        <v>0.14629741119807346</v>
      </c>
    </row>
    <row r="23" spans="1:10" x14ac:dyDescent="0.25">
      <c r="A23" s="158" t="s">
        <v>166</v>
      </c>
      <c r="B23" s="65">
        <v>117</v>
      </c>
      <c r="C23" s="66">
        <v>262</v>
      </c>
      <c r="D23" s="65">
        <v>751</v>
      </c>
      <c r="E23" s="66">
        <v>1098</v>
      </c>
      <c r="F23" s="67"/>
      <c r="G23" s="65">
        <f>B23-C23</f>
        <v>-145</v>
      </c>
      <c r="H23" s="66">
        <f>D23-E23</f>
        <v>-347</v>
      </c>
      <c r="I23" s="8">
        <f>IF(C23=0, "-", IF(G23/C23&lt;10, G23/C23, "&gt;999%"))</f>
        <v>-0.55343511450381677</v>
      </c>
      <c r="J23" s="9">
        <f>IF(E23=0, "-", IF(H23/E23&lt;10, H23/E23, "&gt;999%"))</f>
        <v>-0.31602914389799636</v>
      </c>
    </row>
    <row r="24" spans="1:10" x14ac:dyDescent="0.25">
      <c r="A24" s="7"/>
      <c r="B24" s="65"/>
      <c r="C24" s="66"/>
      <c r="D24" s="65"/>
      <c r="E24" s="66"/>
      <c r="F24" s="67"/>
      <c r="G24" s="65"/>
      <c r="H24" s="66"/>
      <c r="I24" s="8"/>
      <c r="J24" s="9"/>
    </row>
    <row r="25" spans="1:10" s="43" customFormat="1" ht="13" x14ac:dyDescent="0.3">
      <c r="A25" s="53" t="s">
        <v>29</v>
      </c>
      <c r="B25" s="78">
        <f>SUM($B26:$B29)</f>
        <v>35148</v>
      </c>
      <c r="C25" s="79">
        <f>SUM($C26:$C29)</f>
        <v>30439</v>
      </c>
      <c r="D25" s="78">
        <f>SUM($D26:$D29)</f>
        <v>170098</v>
      </c>
      <c r="E25" s="79">
        <f>SUM($E26:$E29)</f>
        <v>162842</v>
      </c>
      <c r="F25" s="80"/>
      <c r="G25" s="78">
        <f>B25-C25</f>
        <v>4709</v>
      </c>
      <c r="H25" s="79">
        <f>D25-E25</f>
        <v>7256</v>
      </c>
      <c r="I25" s="54">
        <f>IF(C25=0, "-", IF(G25/C25&lt;10, G25/C25, "&gt;999%"))</f>
        <v>0.15470284831959</v>
      </c>
      <c r="J25" s="55">
        <f>IF(E25=0, "-", IF(H25/E25&lt;10, H25/E25, "&gt;999%"))</f>
        <v>4.4558529126392452E-2</v>
      </c>
    </row>
    <row r="26" spans="1:10" x14ac:dyDescent="0.25">
      <c r="A26" s="158" t="s">
        <v>163</v>
      </c>
      <c r="B26" s="65">
        <v>18759</v>
      </c>
      <c r="C26" s="66">
        <v>17006</v>
      </c>
      <c r="D26" s="65">
        <v>95009</v>
      </c>
      <c r="E26" s="66">
        <v>95160</v>
      </c>
      <c r="F26" s="67"/>
      <c r="G26" s="65">
        <f>B26-C26</f>
        <v>1753</v>
      </c>
      <c r="H26" s="66">
        <f>D26-E26</f>
        <v>-151</v>
      </c>
      <c r="I26" s="8">
        <f>IF(C26=0, "-", IF(G26/C26&lt;10, G26/C26, "&gt;999%"))</f>
        <v>0.10308126543572857</v>
      </c>
      <c r="J26" s="9">
        <f>IF(E26=0, "-", IF(H26/E26&lt;10, H26/E26, "&gt;999%"))</f>
        <v>-1.5868011769651115E-3</v>
      </c>
    </row>
    <row r="27" spans="1:10" x14ac:dyDescent="0.25">
      <c r="A27" s="158" t="s">
        <v>164</v>
      </c>
      <c r="B27" s="65">
        <v>14079</v>
      </c>
      <c r="C27" s="66">
        <v>10810</v>
      </c>
      <c r="D27" s="65">
        <v>63560</v>
      </c>
      <c r="E27" s="66">
        <v>55910</v>
      </c>
      <c r="F27" s="67"/>
      <c r="G27" s="65">
        <f>B27-C27</f>
        <v>3269</v>
      </c>
      <c r="H27" s="66">
        <f>D27-E27</f>
        <v>7650</v>
      </c>
      <c r="I27" s="8">
        <f>IF(C27=0, "-", IF(G27/C27&lt;10, G27/C27, "&gt;999%"))</f>
        <v>0.30240518038852915</v>
      </c>
      <c r="J27" s="9">
        <f>IF(E27=0, "-", IF(H27/E27&lt;10, H27/E27, "&gt;999%"))</f>
        <v>0.13682704346270794</v>
      </c>
    </row>
    <row r="28" spans="1:10" x14ac:dyDescent="0.25">
      <c r="A28" s="158" t="s">
        <v>165</v>
      </c>
      <c r="B28" s="65">
        <v>845</v>
      </c>
      <c r="C28" s="66">
        <v>653</v>
      </c>
      <c r="D28" s="65">
        <v>4851</v>
      </c>
      <c r="E28" s="66">
        <v>3779</v>
      </c>
      <c r="F28" s="67"/>
      <c r="G28" s="65">
        <f>B28-C28</f>
        <v>192</v>
      </c>
      <c r="H28" s="66">
        <f>D28-E28</f>
        <v>1072</v>
      </c>
      <c r="I28" s="8">
        <f>IF(C28=0, "-", IF(G28/C28&lt;10, G28/C28, "&gt;999%"))</f>
        <v>0.29402756508422667</v>
      </c>
      <c r="J28" s="9">
        <f>IF(E28=0, "-", IF(H28/E28&lt;10, H28/E28, "&gt;999%"))</f>
        <v>0.28367292934638794</v>
      </c>
    </row>
    <row r="29" spans="1:10" x14ac:dyDescent="0.25">
      <c r="A29" s="158" t="s">
        <v>166</v>
      </c>
      <c r="B29" s="65">
        <v>1465</v>
      </c>
      <c r="C29" s="66">
        <v>1970</v>
      </c>
      <c r="D29" s="65">
        <v>6678</v>
      </c>
      <c r="E29" s="66">
        <v>7993</v>
      </c>
      <c r="F29" s="67"/>
      <c r="G29" s="65">
        <f>B29-C29</f>
        <v>-505</v>
      </c>
      <c r="H29" s="66">
        <f>D29-E29</f>
        <v>-1315</v>
      </c>
      <c r="I29" s="8">
        <f>IF(C29=0, "-", IF(G29/C29&lt;10, G29/C29, "&gt;999%"))</f>
        <v>-0.25634517766497461</v>
      </c>
      <c r="J29" s="9">
        <f>IF(E29=0, "-", IF(H29/E29&lt;10, H29/E29, "&gt;999%"))</f>
        <v>-0.16451895408482423</v>
      </c>
    </row>
    <row r="30" spans="1:10" x14ac:dyDescent="0.25">
      <c r="A30" s="7"/>
      <c r="B30" s="65"/>
      <c r="C30" s="66"/>
      <c r="D30" s="65"/>
      <c r="E30" s="66"/>
      <c r="F30" s="67"/>
      <c r="G30" s="65"/>
      <c r="H30" s="66"/>
      <c r="I30" s="8"/>
      <c r="J30" s="9"/>
    </row>
    <row r="31" spans="1:10" s="43" customFormat="1" ht="13" x14ac:dyDescent="0.3">
      <c r="A31" s="22" t="s">
        <v>129</v>
      </c>
      <c r="B31" s="78">
        <v>1872</v>
      </c>
      <c r="C31" s="79">
        <v>1588</v>
      </c>
      <c r="D31" s="78">
        <v>7791</v>
      </c>
      <c r="E31" s="79">
        <v>6993</v>
      </c>
      <c r="F31" s="80"/>
      <c r="G31" s="78">
        <f>B31-C31</f>
        <v>284</v>
      </c>
      <c r="H31" s="79">
        <f>D31-E31</f>
        <v>798</v>
      </c>
      <c r="I31" s="54">
        <f>IF(C31=0, "-", IF(G31/C31&lt;10, G31/C31, "&gt;999%"))</f>
        <v>0.17884130982367757</v>
      </c>
      <c r="J31" s="55">
        <f>IF(E31=0, "-", IF(H31/E31&lt;10, H31/E31, "&gt;999%"))</f>
        <v>0.11411411411411411</v>
      </c>
    </row>
    <row r="32" spans="1:10" x14ac:dyDescent="0.25">
      <c r="A32" s="1"/>
      <c r="B32" s="68"/>
      <c r="C32" s="69"/>
      <c r="D32" s="68"/>
      <c r="E32" s="69"/>
      <c r="F32" s="70"/>
      <c r="G32" s="68"/>
      <c r="H32" s="69"/>
      <c r="I32" s="5"/>
      <c r="J32" s="6"/>
    </row>
    <row r="33" spans="1:10" s="43" customFormat="1" ht="13" x14ac:dyDescent="0.3">
      <c r="A33" s="27" t="s">
        <v>5</v>
      </c>
      <c r="B33" s="71">
        <f>SUM(B26:B32)</f>
        <v>37020</v>
      </c>
      <c r="C33" s="77">
        <f>SUM(C26:C32)</f>
        <v>32027</v>
      </c>
      <c r="D33" s="71">
        <f>SUM(D26:D32)</f>
        <v>177889</v>
      </c>
      <c r="E33" s="77">
        <f>SUM(E26:E32)</f>
        <v>169835</v>
      </c>
      <c r="F33" s="73"/>
      <c r="G33" s="71">
        <f>B33-C33</f>
        <v>4993</v>
      </c>
      <c r="H33" s="72">
        <f>D33-E33</f>
        <v>8054</v>
      </c>
      <c r="I33" s="37">
        <f>IF(C33=0, 0, G33/C33)</f>
        <v>0.15589970962000813</v>
      </c>
      <c r="J33" s="38">
        <f>IF(E33=0, 0, H33/E33)</f>
        <v>4.7422498307180497E-2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2"/>
  <sheetViews>
    <sheetView tabSelected="1" zoomScaleNormal="100"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113</v>
      </c>
      <c r="B7" s="65"/>
      <c r="C7" s="66"/>
      <c r="D7" s="65"/>
      <c r="E7" s="66"/>
      <c r="F7" s="67"/>
      <c r="G7" s="65"/>
      <c r="H7" s="66"/>
      <c r="I7" s="20"/>
      <c r="J7" s="21"/>
    </row>
    <row r="8" spans="1:10" x14ac:dyDescent="0.25">
      <c r="A8" s="158" t="s">
        <v>167</v>
      </c>
      <c r="B8" s="65">
        <v>531</v>
      </c>
      <c r="C8" s="66">
        <v>404</v>
      </c>
      <c r="D8" s="65">
        <v>2142</v>
      </c>
      <c r="E8" s="66">
        <v>1670</v>
      </c>
      <c r="F8" s="67"/>
      <c r="G8" s="65">
        <f t="shared" ref="G8:G13" si="0">B8-C8</f>
        <v>127</v>
      </c>
      <c r="H8" s="66">
        <f t="shared" ref="H8:H13" si="1">D8-E8</f>
        <v>472</v>
      </c>
      <c r="I8" s="20">
        <f t="shared" ref="I8:I13" si="2">IF(C8=0, "-", IF(G8/C8&lt;10, G8/C8, "&gt;999%"))</f>
        <v>0.31435643564356436</v>
      </c>
      <c r="J8" s="21">
        <f t="shared" ref="J8:J13" si="3">IF(E8=0, "-", IF(H8/E8&lt;10, H8/E8, "&gt;999%"))</f>
        <v>0.28263473053892213</v>
      </c>
    </row>
    <row r="9" spans="1:10" x14ac:dyDescent="0.25">
      <c r="A9" s="158" t="s">
        <v>168</v>
      </c>
      <c r="B9" s="65">
        <v>611</v>
      </c>
      <c r="C9" s="66">
        <v>202</v>
      </c>
      <c r="D9" s="65">
        <v>5204</v>
      </c>
      <c r="E9" s="66">
        <v>2239</v>
      </c>
      <c r="F9" s="67"/>
      <c r="G9" s="65">
        <f t="shared" si="0"/>
        <v>409</v>
      </c>
      <c r="H9" s="66">
        <f t="shared" si="1"/>
        <v>2965</v>
      </c>
      <c r="I9" s="20">
        <f t="shared" si="2"/>
        <v>2.0247524752475248</v>
      </c>
      <c r="J9" s="21">
        <f t="shared" si="3"/>
        <v>1.3242518981688254</v>
      </c>
    </row>
    <row r="10" spans="1:10" x14ac:dyDescent="0.25">
      <c r="A10" s="158" t="s">
        <v>169</v>
      </c>
      <c r="B10" s="65">
        <v>574</v>
      </c>
      <c r="C10" s="66">
        <v>756</v>
      </c>
      <c r="D10" s="65">
        <v>3279</v>
      </c>
      <c r="E10" s="66">
        <v>4836</v>
      </c>
      <c r="F10" s="67"/>
      <c r="G10" s="65">
        <f t="shared" si="0"/>
        <v>-182</v>
      </c>
      <c r="H10" s="66">
        <f t="shared" si="1"/>
        <v>-1557</v>
      </c>
      <c r="I10" s="20">
        <f t="shared" si="2"/>
        <v>-0.24074074074074073</v>
      </c>
      <c r="J10" s="21">
        <f t="shared" si="3"/>
        <v>-0.32196029776674939</v>
      </c>
    </row>
    <row r="11" spans="1:10" x14ac:dyDescent="0.25">
      <c r="A11" s="158" t="s">
        <v>170</v>
      </c>
      <c r="B11" s="65">
        <v>0</v>
      </c>
      <c r="C11" s="66">
        <v>1</v>
      </c>
      <c r="D11" s="65">
        <v>0</v>
      </c>
      <c r="E11" s="66">
        <v>4</v>
      </c>
      <c r="F11" s="67"/>
      <c r="G11" s="65">
        <f t="shared" si="0"/>
        <v>-1</v>
      </c>
      <c r="H11" s="66">
        <f t="shared" si="1"/>
        <v>-4</v>
      </c>
      <c r="I11" s="20">
        <f t="shared" si="2"/>
        <v>-1</v>
      </c>
      <c r="J11" s="21">
        <f t="shared" si="3"/>
        <v>-1</v>
      </c>
    </row>
    <row r="12" spans="1:10" x14ac:dyDescent="0.25">
      <c r="A12" s="158" t="s">
        <v>171</v>
      </c>
      <c r="B12" s="65">
        <v>4817</v>
      </c>
      <c r="C12" s="66">
        <v>5111</v>
      </c>
      <c r="D12" s="65">
        <v>24039</v>
      </c>
      <c r="E12" s="66">
        <v>26445</v>
      </c>
      <c r="F12" s="67"/>
      <c r="G12" s="65">
        <f t="shared" si="0"/>
        <v>-294</v>
      </c>
      <c r="H12" s="66">
        <f t="shared" si="1"/>
        <v>-2406</v>
      </c>
      <c r="I12" s="20">
        <f t="shared" si="2"/>
        <v>-5.7522989630209354E-2</v>
      </c>
      <c r="J12" s="21">
        <f t="shared" si="3"/>
        <v>-9.0981281905842315E-2</v>
      </c>
    </row>
    <row r="13" spans="1:10" x14ac:dyDescent="0.25">
      <c r="A13" s="158" t="s">
        <v>172</v>
      </c>
      <c r="B13" s="65">
        <v>23</v>
      </c>
      <c r="C13" s="66">
        <v>14</v>
      </c>
      <c r="D13" s="65">
        <v>84</v>
      </c>
      <c r="E13" s="66">
        <v>61</v>
      </c>
      <c r="F13" s="67"/>
      <c r="G13" s="65">
        <f t="shared" si="0"/>
        <v>9</v>
      </c>
      <c r="H13" s="66">
        <f t="shared" si="1"/>
        <v>23</v>
      </c>
      <c r="I13" s="20">
        <f t="shared" si="2"/>
        <v>0.6428571428571429</v>
      </c>
      <c r="J13" s="21">
        <f t="shared" si="3"/>
        <v>0.37704918032786883</v>
      </c>
    </row>
    <row r="14" spans="1:10" x14ac:dyDescent="0.25">
      <c r="A14" s="7"/>
      <c r="B14" s="65"/>
      <c r="C14" s="66"/>
      <c r="D14" s="65"/>
      <c r="E14" s="66"/>
      <c r="F14" s="67"/>
      <c r="G14" s="65"/>
      <c r="H14" s="66"/>
      <c r="I14" s="20"/>
      <c r="J14" s="21"/>
    </row>
    <row r="15" spans="1:10" s="139" customFormat="1" ht="13" x14ac:dyDescent="0.3">
      <c r="A15" s="159" t="s">
        <v>122</v>
      </c>
      <c r="B15" s="65"/>
      <c r="C15" s="66"/>
      <c r="D15" s="65"/>
      <c r="E15" s="66"/>
      <c r="F15" s="67"/>
      <c r="G15" s="65"/>
      <c r="H15" s="66"/>
      <c r="I15" s="20"/>
      <c r="J15" s="21"/>
    </row>
    <row r="16" spans="1:10" x14ac:dyDescent="0.25">
      <c r="A16" s="158" t="s">
        <v>167</v>
      </c>
      <c r="B16" s="65">
        <v>2846</v>
      </c>
      <c r="C16" s="66">
        <v>3957</v>
      </c>
      <c r="D16" s="65">
        <v>15705</v>
      </c>
      <c r="E16" s="66">
        <v>18537</v>
      </c>
      <c r="F16" s="67"/>
      <c r="G16" s="65">
        <f t="shared" ref="G16:G21" si="4">B16-C16</f>
        <v>-1111</v>
      </c>
      <c r="H16" s="66">
        <f t="shared" ref="H16:H21" si="5">D16-E16</f>
        <v>-2832</v>
      </c>
      <c r="I16" s="20">
        <f t="shared" ref="I16:I21" si="6">IF(C16=0, "-", IF(G16/C16&lt;10, G16/C16, "&gt;999%"))</f>
        <v>-0.28076825878190548</v>
      </c>
      <c r="J16" s="21">
        <f t="shared" ref="J16:J21" si="7">IF(E16=0, "-", IF(H16/E16&lt;10, H16/E16, "&gt;999%"))</f>
        <v>-0.152775530021039</v>
      </c>
    </row>
    <row r="17" spans="1:10" x14ac:dyDescent="0.25">
      <c r="A17" s="158" t="s">
        <v>168</v>
      </c>
      <c r="B17" s="65">
        <v>2348</v>
      </c>
      <c r="C17" s="66">
        <v>165</v>
      </c>
      <c r="D17" s="65">
        <v>8908</v>
      </c>
      <c r="E17" s="66">
        <v>998</v>
      </c>
      <c r="F17" s="67"/>
      <c r="G17" s="65">
        <f t="shared" si="4"/>
        <v>2183</v>
      </c>
      <c r="H17" s="66">
        <f t="shared" si="5"/>
        <v>7910</v>
      </c>
      <c r="I17" s="20" t="str">
        <f t="shared" si="6"/>
        <v>&gt;999%</v>
      </c>
      <c r="J17" s="21">
        <f t="shared" si="7"/>
        <v>7.9258517034068134</v>
      </c>
    </row>
    <row r="18" spans="1:10" x14ac:dyDescent="0.25">
      <c r="A18" s="158" t="s">
        <v>169</v>
      </c>
      <c r="B18" s="65">
        <v>1958</v>
      </c>
      <c r="C18" s="66">
        <v>1308</v>
      </c>
      <c r="D18" s="65">
        <v>8909</v>
      </c>
      <c r="E18" s="66">
        <v>9393</v>
      </c>
      <c r="F18" s="67"/>
      <c r="G18" s="65">
        <f t="shared" si="4"/>
        <v>650</v>
      </c>
      <c r="H18" s="66">
        <f t="shared" si="5"/>
        <v>-484</v>
      </c>
      <c r="I18" s="20">
        <f t="shared" si="6"/>
        <v>0.49694189602446481</v>
      </c>
      <c r="J18" s="21">
        <f t="shared" si="7"/>
        <v>-5.1527733418503141E-2</v>
      </c>
    </row>
    <row r="19" spans="1:10" x14ac:dyDescent="0.25">
      <c r="A19" s="158" t="s">
        <v>170</v>
      </c>
      <c r="B19" s="65">
        <v>0</v>
      </c>
      <c r="C19" s="66">
        <v>0</v>
      </c>
      <c r="D19" s="65">
        <v>0</v>
      </c>
      <c r="E19" s="66">
        <v>1</v>
      </c>
      <c r="F19" s="67"/>
      <c r="G19" s="65">
        <f t="shared" si="4"/>
        <v>0</v>
      </c>
      <c r="H19" s="66">
        <f t="shared" si="5"/>
        <v>-1</v>
      </c>
      <c r="I19" s="20" t="str">
        <f t="shared" si="6"/>
        <v>-</v>
      </c>
      <c r="J19" s="21">
        <f t="shared" si="7"/>
        <v>-1</v>
      </c>
    </row>
    <row r="20" spans="1:10" x14ac:dyDescent="0.25">
      <c r="A20" s="158" t="s">
        <v>171</v>
      </c>
      <c r="B20" s="65">
        <v>13446</v>
      </c>
      <c r="C20" s="66">
        <v>11197</v>
      </c>
      <c r="D20" s="65">
        <v>64487</v>
      </c>
      <c r="E20" s="66">
        <v>59678</v>
      </c>
      <c r="F20" s="67"/>
      <c r="G20" s="65">
        <f t="shared" si="4"/>
        <v>2249</v>
      </c>
      <c r="H20" s="66">
        <f t="shared" si="5"/>
        <v>4809</v>
      </c>
      <c r="I20" s="20">
        <f t="shared" si="6"/>
        <v>0.20085737251049388</v>
      </c>
      <c r="J20" s="21">
        <f t="shared" si="7"/>
        <v>8.0582459197694287E-2</v>
      </c>
    </row>
    <row r="21" spans="1:10" x14ac:dyDescent="0.25">
      <c r="A21" s="158" t="s">
        <v>172</v>
      </c>
      <c r="B21" s="65">
        <v>195</v>
      </c>
      <c r="C21" s="66">
        <v>192</v>
      </c>
      <c r="D21" s="65">
        <v>1026</v>
      </c>
      <c r="E21" s="66">
        <v>926</v>
      </c>
      <c r="F21" s="67"/>
      <c r="G21" s="65">
        <f t="shared" si="4"/>
        <v>3</v>
      </c>
      <c r="H21" s="66">
        <f t="shared" si="5"/>
        <v>100</v>
      </c>
      <c r="I21" s="20">
        <f t="shared" si="6"/>
        <v>1.5625E-2</v>
      </c>
      <c r="J21" s="21">
        <f t="shared" si="7"/>
        <v>0.10799136069114471</v>
      </c>
    </row>
    <row r="22" spans="1:10" x14ac:dyDescent="0.25">
      <c r="A22" s="7"/>
      <c r="B22" s="65"/>
      <c r="C22" s="66"/>
      <c r="D22" s="65"/>
      <c r="E22" s="66"/>
      <c r="F22" s="67"/>
      <c r="G22" s="65"/>
      <c r="H22" s="66"/>
      <c r="I22" s="20"/>
      <c r="J22" s="21"/>
    </row>
    <row r="23" spans="1:10" s="139" customFormat="1" ht="13" x14ac:dyDescent="0.3">
      <c r="A23" s="159" t="s">
        <v>128</v>
      </c>
      <c r="B23" s="65"/>
      <c r="C23" s="66"/>
      <c r="D23" s="65"/>
      <c r="E23" s="66"/>
      <c r="F23" s="67"/>
      <c r="G23" s="65"/>
      <c r="H23" s="66"/>
      <c r="I23" s="20"/>
      <c r="J23" s="21"/>
    </row>
    <row r="24" spans="1:10" x14ac:dyDescent="0.25">
      <c r="A24" s="158" t="s">
        <v>167</v>
      </c>
      <c r="B24" s="65">
        <v>6850</v>
      </c>
      <c r="C24" s="66">
        <v>6423</v>
      </c>
      <c r="D24" s="65">
        <v>32522</v>
      </c>
      <c r="E24" s="66">
        <v>34773</v>
      </c>
      <c r="F24" s="67"/>
      <c r="G24" s="65">
        <f>B24-C24</f>
        <v>427</v>
      </c>
      <c r="H24" s="66">
        <f>D24-E24</f>
        <v>-2251</v>
      </c>
      <c r="I24" s="20">
        <f>IF(C24=0, "-", IF(G24/C24&lt;10, G24/C24, "&gt;999%"))</f>
        <v>6.64798380818932E-2</v>
      </c>
      <c r="J24" s="21">
        <f>IF(E24=0, "-", IF(H24/E24&lt;10, H24/E24, "&gt;999%"))</f>
        <v>-6.4734132804187161E-2</v>
      </c>
    </row>
    <row r="25" spans="1:10" x14ac:dyDescent="0.25">
      <c r="A25" s="158" t="s">
        <v>168</v>
      </c>
      <c r="B25" s="65">
        <v>14</v>
      </c>
      <c r="C25" s="66">
        <v>6</v>
      </c>
      <c r="D25" s="65">
        <v>31</v>
      </c>
      <c r="E25" s="66">
        <v>11</v>
      </c>
      <c r="F25" s="67"/>
      <c r="G25" s="65">
        <f>B25-C25</f>
        <v>8</v>
      </c>
      <c r="H25" s="66">
        <f>D25-E25</f>
        <v>20</v>
      </c>
      <c r="I25" s="20">
        <f>IF(C25=0, "-", IF(G25/C25&lt;10, G25/C25, "&gt;999%"))</f>
        <v>1.3333333333333333</v>
      </c>
      <c r="J25" s="21">
        <f>IF(E25=0, "-", IF(H25/E25&lt;10, H25/E25, "&gt;999%"))</f>
        <v>1.8181818181818181</v>
      </c>
    </row>
    <row r="26" spans="1:10" x14ac:dyDescent="0.25">
      <c r="A26" s="158" t="s">
        <v>171</v>
      </c>
      <c r="B26" s="65">
        <v>935</v>
      </c>
      <c r="C26" s="66">
        <v>703</v>
      </c>
      <c r="D26" s="65">
        <v>3762</v>
      </c>
      <c r="E26" s="66">
        <v>3270</v>
      </c>
      <c r="F26" s="67"/>
      <c r="G26" s="65">
        <f>B26-C26</f>
        <v>232</v>
      </c>
      <c r="H26" s="66">
        <f>D26-E26</f>
        <v>492</v>
      </c>
      <c r="I26" s="20">
        <f>IF(C26=0, "-", IF(G26/C26&lt;10, G26/C26, "&gt;999%"))</f>
        <v>0.33001422475106684</v>
      </c>
      <c r="J26" s="21">
        <f>IF(E26=0, "-", IF(H26/E26&lt;10, H26/E26, "&gt;999%"))</f>
        <v>0.15045871559633028</v>
      </c>
    </row>
    <row r="27" spans="1:10" x14ac:dyDescent="0.25">
      <c r="A27" s="7"/>
      <c r="B27" s="65"/>
      <c r="C27" s="66"/>
      <c r="D27" s="65"/>
      <c r="E27" s="66"/>
      <c r="F27" s="67"/>
      <c r="G27" s="65"/>
      <c r="H27" s="66"/>
      <c r="I27" s="20"/>
      <c r="J27" s="21"/>
    </row>
    <row r="28" spans="1:10" x14ac:dyDescent="0.25">
      <c r="A28" s="7" t="s">
        <v>129</v>
      </c>
      <c r="B28" s="65">
        <v>1872</v>
      </c>
      <c r="C28" s="66">
        <v>1588</v>
      </c>
      <c r="D28" s="65">
        <v>7791</v>
      </c>
      <c r="E28" s="66">
        <v>6993</v>
      </c>
      <c r="F28" s="67"/>
      <c r="G28" s="65">
        <f>B28-C28</f>
        <v>284</v>
      </c>
      <c r="H28" s="66">
        <f>D28-E28</f>
        <v>798</v>
      </c>
      <c r="I28" s="20">
        <f>IF(C28=0, "-", IF(G28/C28&lt;10, G28/C28, "&gt;999%"))</f>
        <v>0.17884130982367757</v>
      </c>
      <c r="J28" s="21">
        <f>IF(E28=0, "-", IF(H28/E28&lt;10, H28/E28, "&gt;999%"))</f>
        <v>0.11411411411411411</v>
      </c>
    </row>
    <row r="29" spans="1:10" x14ac:dyDescent="0.25">
      <c r="A29" s="1"/>
      <c r="B29" s="68"/>
      <c r="C29" s="69"/>
      <c r="D29" s="68"/>
      <c r="E29" s="69"/>
      <c r="F29" s="70"/>
      <c r="G29" s="68"/>
      <c r="H29" s="69"/>
      <c r="I29" s="5"/>
      <c r="J29" s="6"/>
    </row>
    <row r="30" spans="1:10" s="43" customFormat="1" ht="13" x14ac:dyDescent="0.3">
      <c r="A30" s="27" t="s">
        <v>5</v>
      </c>
      <c r="B30" s="71">
        <f>SUM(B6:B29)</f>
        <v>37020</v>
      </c>
      <c r="C30" s="77">
        <f>SUM(C6:C29)</f>
        <v>32027</v>
      </c>
      <c r="D30" s="71">
        <f>SUM(D6:D29)</f>
        <v>177889</v>
      </c>
      <c r="E30" s="77">
        <f>SUM(E6:E29)</f>
        <v>169835</v>
      </c>
      <c r="F30" s="73"/>
      <c r="G30" s="71">
        <f>B30-C30</f>
        <v>4993</v>
      </c>
      <c r="H30" s="72">
        <f>D30-E30</f>
        <v>8054</v>
      </c>
      <c r="I30" s="37">
        <f>IF(C30=0, 0, G30/C30)</f>
        <v>0.15589970962000813</v>
      </c>
      <c r="J30" s="38">
        <f>IF(E30=0, 0, H30/E30)</f>
        <v>4.7422498307180497E-2</v>
      </c>
    </row>
    <row r="31" spans="1:10" s="43" customFormat="1" ht="13" x14ac:dyDescent="0.3">
      <c r="A31" s="22"/>
      <c r="B31" s="78"/>
      <c r="C31" s="98"/>
      <c r="D31" s="78"/>
      <c r="E31" s="98"/>
      <c r="F31" s="80"/>
      <c r="G31" s="78"/>
      <c r="H31" s="79"/>
      <c r="I31" s="54"/>
      <c r="J31" s="55"/>
    </row>
    <row r="32" spans="1:10" s="139" customFormat="1" ht="13" x14ac:dyDescent="0.3">
      <c r="A32" s="161" t="s">
        <v>173</v>
      </c>
      <c r="B32" s="74"/>
      <c r="C32" s="75"/>
      <c r="D32" s="74"/>
      <c r="E32" s="75"/>
      <c r="F32" s="76"/>
      <c r="G32" s="74"/>
      <c r="H32" s="75"/>
      <c r="I32" s="23"/>
      <c r="J32" s="24"/>
    </row>
    <row r="33" spans="1:10" x14ac:dyDescent="0.25">
      <c r="A33" s="7" t="s">
        <v>167</v>
      </c>
      <c r="B33" s="65">
        <v>10227</v>
      </c>
      <c r="C33" s="66">
        <v>10784</v>
      </c>
      <c r="D33" s="65">
        <v>50369</v>
      </c>
      <c r="E33" s="66">
        <v>54980</v>
      </c>
      <c r="F33" s="67"/>
      <c r="G33" s="65">
        <f t="shared" ref="G33:G38" si="8">B33-C33</f>
        <v>-557</v>
      </c>
      <c r="H33" s="66">
        <f t="shared" ref="H33:H38" si="9">D33-E33</f>
        <v>-4611</v>
      </c>
      <c r="I33" s="20">
        <f t="shared" ref="I33:I38" si="10">IF(C33=0, "-", IF(G33/C33&lt;10, G33/C33, "&gt;999%"))</f>
        <v>-5.1650593471810086E-2</v>
      </c>
      <c r="J33" s="21">
        <f t="shared" ref="J33:J38" si="11">IF(E33=0, "-", IF(H33/E33&lt;10, H33/E33, "&gt;999%"))</f>
        <v>-8.3866860676609672E-2</v>
      </c>
    </row>
    <row r="34" spans="1:10" x14ac:dyDescent="0.25">
      <c r="A34" s="7" t="s">
        <v>168</v>
      </c>
      <c r="B34" s="65">
        <v>2973</v>
      </c>
      <c r="C34" s="66">
        <v>373</v>
      </c>
      <c r="D34" s="65">
        <v>14143</v>
      </c>
      <c r="E34" s="66">
        <v>3248</v>
      </c>
      <c r="F34" s="67"/>
      <c r="G34" s="65">
        <f t="shared" si="8"/>
        <v>2600</v>
      </c>
      <c r="H34" s="66">
        <f t="shared" si="9"/>
        <v>10895</v>
      </c>
      <c r="I34" s="20">
        <f t="shared" si="10"/>
        <v>6.9705093833780163</v>
      </c>
      <c r="J34" s="21">
        <f t="shared" si="11"/>
        <v>3.354371921182266</v>
      </c>
    </row>
    <row r="35" spans="1:10" x14ac:dyDescent="0.25">
      <c r="A35" s="7" t="s">
        <v>169</v>
      </c>
      <c r="B35" s="65">
        <v>2532</v>
      </c>
      <c r="C35" s="66">
        <v>2064</v>
      </c>
      <c r="D35" s="65">
        <v>12188</v>
      </c>
      <c r="E35" s="66">
        <v>14229</v>
      </c>
      <c r="F35" s="67"/>
      <c r="G35" s="65">
        <f t="shared" si="8"/>
        <v>468</v>
      </c>
      <c r="H35" s="66">
        <f t="shared" si="9"/>
        <v>-2041</v>
      </c>
      <c r="I35" s="20">
        <f t="shared" si="10"/>
        <v>0.22674418604651161</v>
      </c>
      <c r="J35" s="21">
        <f t="shared" si="11"/>
        <v>-0.14343945463490054</v>
      </c>
    </row>
    <row r="36" spans="1:10" x14ac:dyDescent="0.25">
      <c r="A36" s="7" t="s">
        <v>170</v>
      </c>
      <c r="B36" s="65">
        <v>0</v>
      </c>
      <c r="C36" s="66">
        <v>1</v>
      </c>
      <c r="D36" s="65">
        <v>0</v>
      </c>
      <c r="E36" s="66">
        <v>5</v>
      </c>
      <c r="F36" s="67"/>
      <c r="G36" s="65">
        <f t="shared" si="8"/>
        <v>-1</v>
      </c>
      <c r="H36" s="66">
        <f t="shared" si="9"/>
        <v>-5</v>
      </c>
      <c r="I36" s="20">
        <f t="shared" si="10"/>
        <v>-1</v>
      </c>
      <c r="J36" s="21">
        <f t="shared" si="11"/>
        <v>-1</v>
      </c>
    </row>
    <row r="37" spans="1:10" x14ac:dyDescent="0.25">
      <c r="A37" s="7" t="s">
        <v>171</v>
      </c>
      <c r="B37" s="65">
        <v>19198</v>
      </c>
      <c r="C37" s="66">
        <v>17011</v>
      </c>
      <c r="D37" s="65">
        <v>92288</v>
      </c>
      <c r="E37" s="66">
        <v>89393</v>
      </c>
      <c r="F37" s="67"/>
      <c r="G37" s="65">
        <f t="shared" si="8"/>
        <v>2187</v>
      </c>
      <c r="H37" s="66">
        <f t="shared" si="9"/>
        <v>2895</v>
      </c>
      <c r="I37" s="20">
        <f t="shared" si="10"/>
        <v>0.1285638704367762</v>
      </c>
      <c r="J37" s="21">
        <f t="shared" si="11"/>
        <v>3.2385086080565589E-2</v>
      </c>
    </row>
    <row r="38" spans="1:10" x14ac:dyDescent="0.25">
      <c r="A38" s="7" t="s">
        <v>172</v>
      </c>
      <c r="B38" s="65">
        <v>218</v>
      </c>
      <c r="C38" s="66">
        <v>206</v>
      </c>
      <c r="D38" s="65">
        <v>1110</v>
      </c>
      <c r="E38" s="66">
        <v>987</v>
      </c>
      <c r="F38" s="67"/>
      <c r="G38" s="65">
        <f t="shared" si="8"/>
        <v>12</v>
      </c>
      <c r="H38" s="66">
        <f t="shared" si="9"/>
        <v>123</v>
      </c>
      <c r="I38" s="20">
        <f t="shared" si="10"/>
        <v>5.8252427184466021E-2</v>
      </c>
      <c r="J38" s="21">
        <f t="shared" si="11"/>
        <v>0.12462006079027356</v>
      </c>
    </row>
    <row r="39" spans="1:10" x14ac:dyDescent="0.25">
      <c r="A39" s="7"/>
      <c r="B39" s="65"/>
      <c r="C39" s="66"/>
      <c r="D39" s="65"/>
      <c r="E39" s="66"/>
      <c r="F39" s="67"/>
      <c r="G39" s="65"/>
      <c r="H39" s="66"/>
      <c r="I39" s="20"/>
      <c r="J39" s="21"/>
    </row>
    <row r="40" spans="1:10" x14ac:dyDescent="0.25">
      <c r="A40" s="7" t="s">
        <v>129</v>
      </c>
      <c r="B40" s="65">
        <v>1872</v>
      </c>
      <c r="C40" s="66">
        <v>1588</v>
      </c>
      <c r="D40" s="65">
        <v>7791</v>
      </c>
      <c r="E40" s="66">
        <v>6993</v>
      </c>
      <c r="F40" s="67"/>
      <c r="G40" s="65">
        <f>B40-C40</f>
        <v>284</v>
      </c>
      <c r="H40" s="66">
        <f>D40-E40</f>
        <v>798</v>
      </c>
      <c r="I40" s="20">
        <f>IF(C40=0, "-", IF(G40/C40&lt;10, G40/C40, "&gt;999%"))</f>
        <v>0.17884130982367757</v>
      </c>
      <c r="J40" s="21">
        <f>IF(E40=0, "-", IF(H40/E40&lt;10, H40/E40, "&gt;999%"))</f>
        <v>0.11411411411411411</v>
      </c>
    </row>
    <row r="41" spans="1:10" x14ac:dyDescent="0.25">
      <c r="A41" s="7"/>
      <c r="B41" s="65"/>
      <c r="C41" s="66"/>
      <c r="D41" s="65"/>
      <c r="E41" s="66"/>
      <c r="F41" s="67"/>
      <c r="G41" s="65"/>
      <c r="H41" s="66"/>
      <c r="I41" s="20"/>
      <c r="J41" s="21"/>
    </row>
    <row r="42" spans="1:10" s="43" customFormat="1" ht="13" x14ac:dyDescent="0.3">
      <c r="A42" s="27" t="s">
        <v>5</v>
      </c>
      <c r="B42" s="71">
        <f>SUM(B31:B41)</f>
        <v>37020</v>
      </c>
      <c r="C42" s="77">
        <f>SUM(C31:C41)</f>
        <v>32027</v>
      </c>
      <c r="D42" s="71">
        <f>SUM(D31:D41)</f>
        <v>177889</v>
      </c>
      <c r="E42" s="77">
        <f>SUM(E31:E41)</f>
        <v>169835</v>
      </c>
      <c r="F42" s="73"/>
      <c r="G42" s="71">
        <f>B42-C42</f>
        <v>4993</v>
      </c>
      <c r="H42" s="72">
        <f>D42-E42</f>
        <v>8054</v>
      </c>
      <c r="I42" s="37">
        <f>IF(C42=0, 0, G42/C42)</f>
        <v>0.15589970962000813</v>
      </c>
      <c r="J42" s="38">
        <f>IF(E42=0, 0, H42/E42)</f>
        <v>4.7422498307180497E-2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zoomScaleNormal="100"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201</v>
      </c>
      <c r="B15" s="65">
        <v>20</v>
      </c>
      <c r="C15" s="66">
        <v>109</v>
      </c>
      <c r="D15" s="65">
        <v>268</v>
      </c>
      <c r="E15" s="66">
        <v>658</v>
      </c>
      <c r="F15" s="67"/>
      <c r="G15" s="65">
        <f t="shared" ref="G15:G42" si="0">B15-C15</f>
        <v>-89</v>
      </c>
      <c r="H15" s="66">
        <f t="shared" ref="H15:H42" si="1">D15-E15</f>
        <v>-390</v>
      </c>
      <c r="I15" s="20">
        <f t="shared" ref="I15:I42" si="2">IF(C15=0, "-", IF(G15/C15&lt;10, G15/C15, "&gt;999%"))</f>
        <v>-0.8165137614678899</v>
      </c>
      <c r="J15" s="21">
        <f t="shared" ref="J15:J42" si="3">IF(E15=0, "-", IF(H15/E15&lt;10, H15/E15, "&gt;999%"))</f>
        <v>-0.59270516717325228</v>
      </c>
    </row>
    <row r="16" spans="1:10" x14ac:dyDescent="0.25">
      <c r="A16" s="7" t="s">
        <v>200</v>
      </c>
      <c r="B16" s="65">
        <v>68</v>
      </c>
      <c r="C16" s="66">
        <v>177</v>
      </c>
      <c r="D16" s="65">
        <v>304</v>
      </c>
      <c r="E16" s="66">
        <v>512</v>
      </c>
      <c r="F16" s="67"/>
      <c r="G16" s="65">
        <f t="shared" si="0"/>
        <v>-109</v>
      </c>
      <c r="H16" s="66">
        <f t="shared" si="1"/>
        <v>-208</v>
      </c>
      <c r="I16" s="20">
        <f t="shared" si="2"/>
        <v>-0.61581920903954801</v>
      </c>
      <c r="J16" s="21">
        <f t="shared" si="3"/>
        <v>-0.40625</v>
      </c>
    </row>
    <row r="17" spans="1:10" x14ac:dyDescent="0.25">
      <c r="A17" s="7" t="s">
        <v>199</v>
      </c>
      <c r="B17" s="65">
        <v>16</v>
      </c>
      <c r="C17" s="66">
        <v>82</v>
      </c>
      <c r="D17" s="65">
        <v>42</v>
      </c>
      <c r="E17" s="66">
        <v>444</v>
      </c>
      <c r="F17" s="67"/>
      <c r="G17" s="65">
        <f t="shared" si="0"/>
        <v>-66</v>
      </c>
      <c r="H17" s="66">
        <f t="shared" si="1"/>
        <v>-402</v>
      </c>
      <c r="I17" s="20">
        <f t="shared" si="2"/>
        <v>-0.80487804878048785</v>
      </c>
      <c r="J17" s="21">
        <f t="shared" si="3"/>
        <v>-0.90540540540540537</v>
      </c>
    </row>
    <row r="18" spans="1:10" x14ac:dyDescent="0.25">
      <c r="A18" s="7" t="s">
        <v>198</v>
      </c>
      <c r="B18" s="65">
        <v>6363</v>
      </c>
      <c r="C18" s="66">
        <v>2818</v>
      </c>
      <c r="D18" s="65">
        <v>29437</v>
      </c>
      <c r="E18" s="66">
        <v>16273</v>
      </c>
      <c r="F18" s="67"/>
      <c r="G18" s="65">
        <f t="shared" si="0"/>
        <v>3545</v>
      </c>
      <c r="H18" s="66">
        <f t="shared" si="1"/>
        <v>13164</v>
      </c>
      <c r="I18" s="20">
        <f t="shared" si="2"/>
        <v>1.2579843860894251</v>
      </c>
      <c r="J18" s="21">
        <f t="shared" si="3"/>
        <v>0.80894733607816627</v>
      </c>
    </row>
    <row r="19" spans="1:10" x14ac:dyDescent="0.25">
      <c r="A19" s="7" t="s">
        <v>197</v>
      </c>
      <c r="B19" s="65">
        <v>274</v>
      </c>
      <c r="C19" s="66">
        <v>281</v>
      </c>
      <c r="D19" s="65">
        <v>1388</v>
      </c>
      <c r="E19" s="66">
        <v>1174</v>
      </c>
      <c r="F19" s="67"/>
      <c r="G19" s="65">
        <f t="shared" si="0"/>
        <v>-7</v>
      </c>
      <c r="H19" s="66">
        <f t="shared" si="1"/>
        <v>214</v>
      </c>
      <c r="I19" s="20">
        <f t="shared" si="2"/>
        <v>-2.491103202846975E-2</v>
      </c>
      <c r="J19" s="21">
        <f t="shared" si="3"/>
        <v>0.18228279386712096</v>
      </c>
    </row>
    <row r="20" spans="1:10" x14ac:dyDescent="0.25">
      <c r="A20" s="7" t="s">
        <v>196</v>
      </c>
      <c r="B20" s="65">
        <v>561</v>
      </c>
      <c r="C20" s="66">
        <v>320</v>
      </c>
      <c r="D20" s="65">
        <v>2669</v>
      </c>
      <c r="E20" s="66">
        <v>1654</v>
      </c>
      <c r="F20" s="67"/>
      <c r="G20" s="65">
        <f t="shared" si="0"/>
        <v>241</v>
      </c>
      <c r="H20" s="66">
        <f t="shared" si="1"/>
        <v>1015</v>
      </c>
      <c r="I20" s="20">
        <f t="shared" si="2"/>
        <v>0.75312500000000004</v>
      </c>
      <c r="J20" s="21">
        <f t="shared" si="3"/>
        <v>0.6136638452237001</v>
      </c>
    </row>
    <row r="21" spans="1:10" x14ac:dyDescent="0.25">
      <c r="A21" s="7" t="s">
        <v>195</v>
      </c>
      <c r="B21" s="65">
        <v>0</v>
      </c>
      <c r="C21" s="66">
        <v>19</v>
      </c>
      <c r="D21" s="65">
        <v>3</v>
      </c>
      <c r="E21" s="66">
        <v>115</v>
      </c>
      <c r="F21" s="67"/>
      <c r="G21" s="65">
        <f t="shared" si="0"/>
        <v>-19</v>
      </c>
      <c r="H21" s="66">
        <f t="shared" si="1"/>
        <v>-112</v>
      </c>
      <c r="I21" s="20">
        <f t="shared" si="2"/>
        <v>-1</v>
      </c>
      <c r="J21" s="21">
        <f t="shared" si="3"/>
        <v>-0.97391304347826091</v>
      </c>
    </row>
    <row r="22" spans="1:10" x14ac:dyDescent="0.25">
      <c r="A22" s="7" t="s">
        <v>194</v>
      </c>
      <c r="B22" s="65">
        <v>157</v>
      </c>
      <c r="C22" s="66">
        <v>250</v>
      </c>
      <c r="D22" s="65">
        <v>625</v>
      </c>
      <c r="E22" s="66">
        <v>972</v>
      </c>
      <c r="F22" s="67"/>
      <c r="G22" s="65">
        <f t="shared" si="0"/>
        <v>-93</v>
      </c>
      <c r="H22" s="66">
        <f t="shared" si="1"/>
        <v>-347</v>
      </c>
      <c r="I22" s="20">
        <f t="shared" si="2"/>
        <v>-0.372</v>
      </c>
      <c r="J22" s="21">
        <f t="shared" si="3"/>
        <v>-0.35699588477366256</v>
      </c>
    </row>
    <row r="23" spans="1:10" x14ac:dyDescent="0.25">
      <c r="A23" s="7" t="s">
        <v>193</v>
      </c>
      <c r="B23" s="65">
        <v>2086</v>
      </c>
      <c r="C23" s="66">
        <v>1951</v>
      </c>
      <c r="D23" s="65">
        <v>8830</v>
      </c>
      <c r="E23" s="66">
        <v>6884</v>
      </c>
      <c r="F23" s="67"/>
      <c r="G23" s="65">
        <f t="shared" si="0"/>
        <v>135</v>
      </c>
      <c r="H23" s="66">
        <f t="shared" si="1"/>
        <v>1946</v>
      </c>
      <c r="I23" s="20">
        <f t="shared" si="2"/>
        <v>6.9195284469502821E-2</v>
      </c>
      <c r="J23" s="21">
        <f t="shared" si="3"/>
        <v>0.28268448576409066</v>
      </c>
    </row>
    <row r="24" spans="1:10" x14ac:dyDescent="0.25">
      <c r="A24" s="7" t="s">
        <v>192</v>
      </c>
      <c r="B24" s="65">
        <v>310</v>
      </c>
      <c r="C24" s="66">
        <v>546</v>
      </c>
      <c r="D24" s="65">
        <v>1745</v>
      </c>
      <c r="E24" s="66">
        <v>1627</v>
      </c>
      <c r="F24" s="67"/>
      <c r="G24" s="65">
        <f t="shared" si="0"/>
        <v>-236</v>
      </c>
      <c r="H24" s="66">
        <f t="shared" si="1"/>
        <v>118</v>
      </c>
      <c r="I24" s="20">
        <f t="shared" si="2"/>
        <v>-0.43223443223443225</v>
      </c>
      <c r="J24" s="21">
        <f t="shared" si="3"/>
        <v>7.2526121696373694E-2</v>
      </c>
    </row>
    <row r="25" spans="1:10" x14ac:dyDescent="0.25">
      <c r="A25" s="7" t="s">
        <v>191</v>
      </c>
      <c r="B25" s="65">
        <v>1</v>
      </c>
      <c r="C25" s="66">
        <v>322</v>
      </c>
      <c r="D25" s="65">
        <v>47</v>
      </c>
      <c r="E25" s="66">
        <v>1504</v>
      </c>
      <c r="F25" s="67"/>
      <c r="G25" s="65">
        <f t="shared" si="0"/>
        <v>-321</v>
      </c>
      <c r="H25" s="66">
        <f t="shared" si="1"/>
        <v>-1457</v>
      </c>
      <c r="I25" s="20">
        <f t="shared" si="2"/>
        <v>-0.99689440993788825</v>
      </c>
      <c r="J25" s="21">
        <f t="shared" si="3"/>
        <v>-0.96875</v>
      </c>
    </row>
    <row r="26" spans="1:10" x14ac:dyDescent="0.25">
      <c r="A26" s="7" t="s">
        <v>190</v>
      </c>
      <c r="B26" s="65">
        <v>8</v>
      </c>
      <c r="C26" s="66">
        <v>0</v>
      </c>
      <c r="D26" s="65">
        <v>132</v>
      </c>
      <c r="E26" s="66">
        <v>0</v>
      </c>
      <c r="F26" s="67"/>
      <c r="G26" s="65">
        <f t="shared" si="0"/>
        <v>8</v>
      </c>
      <c r="H26" s="66">
        <f t="shared" si="1"/>
        <v>132</v>
      </c>
      <c r="I26" s="20" t="str">
        <f t="shared" si="2"/>
        <v>-</v>
      </c>
      <c r="J26" s="21" t="str">
        <f t="shared" si="3"/>
        <v>-</v>
      </c>
    </row>
    <row r="27" spans="1:10" x14ac:dyDescent="0.25">
      <c r="A27" s="7" t="s">
        <v>189</v>
      </c>
      <c r="B27" s="65">
        <v>115</v>
      </c>
      <c r="C27" s="66">
        <v>76</v>
      </c>
      <c r="D27" s="65">
        <v>418</v>
      </c>
      <c r="E27" s="66">
        <v>433</v>
      </c>
      <c r="F27" s="67"/>
      <c r="G27" s="65">
        <f t="shared" si="0"/>
        <v>39</v>
      </c>
      <c r="H27" s="66">
        <f t="shared" si="1"/>
        <v>-15</v>
      </c>
      <c r="I27" s="20">
        <f t="shared" si="2"/>
        <v>0.51315789473684215</v>
      </c>
      <c r="J27" s="21">
        <f t="shared" si="3"/>
        <v>-3.4642032332563508E-2</v>
      </c>
    </row>
    <row r="28" spans="1:10" x14ac:dyDescent="0.25">
      <c r="A28" s="7" t="s">
        <v>188</v>
      </c>
      <c r="B28" s="65">
        <v>8662</v>
      </c>
      <c r="C28" s="66">
        <v>8320</v>
      </c>
      <c r="D28" s="65">
        <v>47184</v>
      </c>
      <c r="E28" s="66">
        <v>54954</v>
      </c>
      <c r="F28" s="67"/>
      <c r="G28" s="65">
        <f t="shared" si="0"/>
        <v>342</v>
      </c>
      <c r="H28" s="66">
        <f t="shared" si="1"/>
        <v>-7770</v>
      </c>
      <c r="I28" s="20">
        <f t="shared" si="2"/>
        <v>4.110576923076923E-2</v>
      </c>
      <c r="J28" s="21">
        <f t="shared" si="3"/>
        <v>-0.14139098154820395</v>
      </c>
    </row>
    <row r="29" spans="1:10" x14ac:dyDescent="0.25">
      <c r="A29" s="7" t="s">
        <v>187</v>
      </c>
      <c r="B29" s="65">
        <v>5933</v>
      </c>
      <c r="C29" s="66">
        <v>5617</v>
      </c>
      <c r="D29" s="65">
        <v>27368</v>
      </c>
      <c r="E29" s="66">
        <v>26708</v>
      </c>
      <c r="F29" s="67"/>
      <c r="G29" s="65">
        <f t="shared" si="0"/>
        <v>316</v>
      </c>
      <c r="H29" s="66">
        <f t="shared" si="1"/>
        <v>660</v>
      </c>
      <c r="I29" s="20">
        <f t="shared" si="2"/>
        <v>5.6257788855260817E-2</v>
      </c>
      <c r="J29" s="21">
        <f t="shared" si="3"/>
        <v>2.4711696869851731E-2</v>
      </c>
    </row>
    <row r="30" spans="1:10" x14ac:dyDescent="0.25">
      <c r="A30" s="7" t="s">
        <v>186</v>
      </c>
      <c r="B30" s="65">
        <v>628</v>
      </c>
      <c r="C30" s="66">
        <v>541</v>
      </c>
      <c r="D30" s="65">
        <v>3092</v>
      </c>
      <c r="E30" s="66">
        <v>2295</v>
      </c>
      <c r="F30" s="67"/>
      <c r="G30" s="65">
        <f t="shared" si="0"/>
        <v>87</v>
      </c>
      <c r="H30" s="66">
        <f t="shared" si="1"/>
        <v>797</v>
      </c>
      <c r="I30" s="20">
        <f t="shared" si="2"/>
        <v>0.16081330868761554</v>
      </c>
      <c r="J30" s="21">
        <f t="shared" si="3"/>
        <v>0.34727668845315907</v>
      </c>
    </row>
    <row r="31" spans="1:10" x14ac:dyDescent="0.25">
      <c r="A31" s="7" t="s">
        <v>184</v>
      </c>
      <c r="B31" s="65">
        <v>84</v>
      </c>
      <c r="C31" s="66">
        <v>59</v>
      </c>
      <c r="D31" s="65">
        <v>468</v>
      </c>
      <c r="E31" s="66">
        <v>365</v>
      </c>
      <c r="F31" s="67"/>
      <c r="G31" s="65">
        <f t="shared" si="0"/>
        <v>25</v>
      </c>
      <c r="H31" s="66">
        <f t="shared" si="1"/>
        <v>103</v>
      </c>
      <c r="I31" s="20">
        <f t="shared" si="2"/>
        <v>0.42372881355932202</v>
      </c>
      <c r="J31" s="21">
        <f t="shared" si="3"/>
        <v>0.28219178082191781</v>
      </c>
    </row>
    <row r="32" spans="1:10" x14ac:dyDescent="0.25">
      <c r="A32" s="7" t="s">
        <v>183</v>
      </c>
      <c r="B32" s="65">
        <v>366</v>
      </c>
      <c r="C32" s="66">
        <v>9</v>
      </c>
      <c r="D32" s="65">
        <v>1458</v>
      </c>
      <c r="E32" s="66">
        <v>401</v>
      </c>
      <c r="F32" s="67"/>
      <c r="G32" s="65">
        <f t="shared" si="0"/>
        <v>357</v>
      </c>
      <c r="H32" s="66">
        <f t="shared" si="1"/>
        <v>1057</v>
      </c>
      <c r="I32" s="20" t="str">
        <f t="shared" si="2"/>
        <v>&gt;999%</v>
      </c>
      <c r="J32" s="21">
        <f t="shared" si="3"/>
        <v>2.6359102244389025</v>
      </c>
    </row>
    <row r="33" spans="1:10" x14ac:dyDescent="0.25">
      <c r="A33" s="7" t="s">
        <v>182</v>
      </c>
      <c r="B33" s="65">
        <v>72</v>
      </c>
      <c r="C33" s="66">
        <v>98</v>
      </c>
      <c r="D33" s="65">
        <v>319</v>
      </c>
      <c r="E33" s="66">
        <v>254</v>
      </c>
      <c r="F33" s="67"/>
      <c r="G33" s="65">
        <f t="shared" si="0"/>
        <v>-26</v>
      </c>
      <c r="H33" s="66">
        <f t="shared" si="1"/>
        <v>65</v>
      </c>
      <c r="I33" s="20">
        <f t="shared" si="2"/>
        <v>-0.26530612244897961</v>
      </c>
      <c r="J33" s="21">
        <f t="shared" si="3"/>
        <v>0.25590551181102361</v>
      </c>
    </row>
    <row r="34" spans="1:10" x14ac:dyDescent="0.25">
      <c r="A34" s="7" t="s">
        <v>181</v>
      </c>
      <c r="B34" s="65">
        <v>347</v>
      </c>
      <c r="C34" s="66">
        <v>224</v>
      </c>
      <c r="D34" s="65">
        <v>1619</v>
      </c>
      <c r="E34" s="66">
        <v>1083</v>
      </c>
      <c r="F34" s="67"/>
      <c r="G34" s="65">
        <f t="shared" si="0"/>
        <v>123</v>
      </c>
      <c r="H34" s="66">
        <f t="shared" si="1"/>
        <v>536</v>
      </c>
      <c r="I34" s="20">
        <f t="shared" si="2"/>
        <v>0.5491071428571429</v>
      </c>
      <c r="J34" s="21">
        <f t="shared" si="3"/>
        <v>0.49492151431209602</v>
      </c>
    </row>
    <row r="35" spans="1:10" x14ac:dyDescent="0.25">
      <c r="A35" s="7" t="s">
        <v>180</v>
      </c>
      <c r="B35" s="65">
        <v>472</v>
      </c>
      <c r="C35" s="66">
        <v>371</v>
      </c>
      <c r="D35" s="65">
        <v>1528</v>
      </c>
      <c r="E35" s="66">
        <v>1719</v>
      </c>
      <c r="F35" s="67"/>
      <c r="G35" s="65">
        <f t="shared" si="0"/>
        <v>101</v>
      </c>
      <c r="H35" s="66">
        <f t="shared" si="1"/>
        <v>-191</v>
      </c>
      <c r="I35" s="20">
        <f t="shared" si="2"/>
        <v>0.27223719676549868</v>
      </c>
      <c r="J35" s="21">
        <f t="shared" si="3"/>
        <v>-0.1111111111111111</v>
      </c>
    </row>
    <row r="36" spans="1:10" x14ac:dyDescent="0.25">
      <c r="A36" s="7" t="s">
        <v>179</v>
      </c>
      <c r="B36" s="65">
        <v>561</v>
      </c>
      <c r="C36" s="66">
        <v>337</v>
      </c>
      <c r="D36" s="65">
        <v>2412</v>
      </c>
      <c r="E36" s="66">
        <v>1788</v>
      </c>
      <c r="F36" s="67"/>
      <c r="G36" s="65">
        <f t="shared" si="0"/>
        <v>224</v>
      </c>
      <c r="H36" s="66">
        <f t="shared" si="1"/>
        <v>624</v>
      </c>
      <c r="I36" s="20">
        <f t="shared" si="2"/>
        <v>0.66468842729970323</v>
      </c>
      <c r="J36" s="21">
        <f t="shared" si="3"/>
        <v>0.34899328859060402</v>
      </c>
    </row>
    <row r="37" spans="1:10" x14ac:dyDescent="0.25">
      <c r="A37" s="7" t="s">
        <v>178</v>
      </c>
      <c r="B37" s="65">
        <v>94</v>
      </c>
      <c r="C37" s="66">
        <v>147</v>
      </c>
      <c r="D37" s="65">
        <v>348</v>
      </c>
      <c r="E37" s="66">
        <v>339</v>
      </c>
      <c r="F37" s="67"/>
      <c r="G37" s="65">
        <f t="shared" si="0"/>
        <v>-53</v>
      </c>
      <c r="H37" s="66">
        <f t="shared" si="1"/>
        <v>9</v>
      </c>
      <c r="I37" s="20">
        <f t="shared" si="2"/>
        <v>-0.36054421768707484</v>
      </c>
      <c r="J37" s="21">
        <f t="shared" si="3"/>
        <v>2.6548672566371681E-2</v>
      </c>
    </row>
    <row r="38" spans="1:10" x14ac:dyDescent="0.25">
      <c r="A38" s="7" t="s">
        <v>177</v>
      </c>
      <c r="B38" s="65">
        <v>6539</v>
      </c>
      <c r="C38" s="66">
        <v>6847</v>
      </c>
      <c r="D38" s="65">
        <v>33718</v>
      </c>
      <c r="E38" s="66">
        <v>36118</v>
      </c>
      <c r="F38" s="67"/>
      <c r="G38" s="65">
        <f t="shared" si="0"/>
        <v>-308</v>
      </c>
      <c r="H38" s="66">
        <f t="shared" si="1"/>
        <v>-2400</v>
      </c>
      <c r="I38" s="20">
        <f t="shared" si="2"/>
        <v>-4.4983204323061195E-2</v>
      </c>
      <c r="J38" s="21">
        <f t="shared" si="3"/>
        <v>-6.6448862063237163E-2</v>
      </c>
    </row>
    <row r="39" spans="1:10" x14ac:dyDescent="0.25">
      <c r="A39" s="7" t="s">
        <v>176</v>
      </c>
      <c r="B39" s="65">
        <v>206</v>
      </c>
      <c r="C39" s="66">
        <v>48</v>
      </c>
      <c r="D39" s="65">
        <v>631</v>
      </c>
      <c r="E39" s="66">
        <v>433</v>
      </c>
      <c r="F39" s="67"/>
      <c r="G39" s="65">
        <f t="shared" si="0"/>
        <v>158</v>
      </c>
      <c r="H39" s="66">
        <f t="shared" si="1"/>
        <v>198</v>
      </c>
      <c r="I39" s="20">
        <f t="shared" si="2"/>
        <v>3.2916666666666665</v>
      </c>
      <c r="J39" s="21">
        <f t="shared" si="3"/>
        <v>0.45727482678983833</v>
      </c>
    </row>
    <row r="40" spans="1:10" x14ac:dyDescent="0.25">
      <c r="A40" s="7" t="s">
        <v>174</v>
      </c>
      <c r="B40" s="65">
        <v>1583</v>
      </c>
      <c r="C40" s="66">
        <v>1171</v>
      </c>
      <c r="D40" s="65">
        <v>5747</v>
      </c>
      <c r="E40" s="66">
        <v>5573</v>
      </c>
      <c r="F40" s="67"/>
      <c r="G40" s="65">
        <f t="shared" si="0"/>
        <v>412</v>
      </c>
      <c r="H40" s="66">
        <f t="shared" si="1"/>
        <v>174</v>
      </c>
      <c r="I40" s="20">
        <f t="shared" si="2"/>
        <v>0.35183603757472248</v>
      </c>
      <c r="J40" s="21">
        <f t="shared" si="3"/>
        <v>3.1221963036066749E-2</v>
      </c>
    </row>
    <row r="41" spans="1:10" x14ac:dyDescent="0.25">
      <c r="A41" s="7" t="s">
        <v>175</v>
      </c>
      <c r="B41" s="65">
        <v>6</v>
      </c>
      <c r="C41" s="66">
        <v>0</v>
      </c>
      <c r="D41" s="65">
        <v>17</v>
      </c>
      <c r="E41" s="66">
        <v>6</v>
      </c>
      <c r="F41" s="67"/>
      <c r="G41" s="65">
        <f t="shared" si="0"/>
        <v>6</v>
      </c>
      <c r="H41" s="66">
        <f t="shared" si="1"/>
        <v>11</v>
      </c>
      <c r="I41" s="20" t="str">
        <f t="shared" si="2"/>
        <v>-</v>
      </c>
      <c r="J41" s="21">
        <f t="shared" si="3"/>
        <v>1.8333333333333333</v>
      </c>
    </row>
    <row r="42" spans="1:10" x14ac:dyDescent="0.25">
      <c r="A42" s="7" t="s">
        <v>185</v>
      </c>
      <c r="B42" s="65">
        <v>1488</v>
      </c>
      <c r="C42" s="66">
        <v>1287</v>
      </c>
      <c r="D42" s="65">
        <v>6072</v>
      </c>
      <c r="E42" s="66">
        <v>5549</v>
      </c>
      <c r="F42" s="67"/>
      <c r="G42" s="65">
        <f t="shared" si="0"/>
        <v>201</v>
      </c>
      <c r="H42" s="66">
        <f t="shared" si="1"/>
        <v>523</v>
      </c>
      <c r="I42" s="20">
        <f t="shared" si="2"/>
        <v>0.15617715617715619</v>
      </c>
      <c r="J42" s="21">
        <f t="shared" si="3"/>
        <v>9.4251216435393761E-2</v>
      </c>
    </row>
    <row r="43" spans="1:10" x14ac:dyDescent="0.25">
      <c r="A43" s="7"/>
      <c r="B43" s="65"/>
      <c r="C43" s="66"/>
      <c r="D43" s="65"/>
      <c r="E43" s="66"/>
      <c r="F43" s="67"/>
      <c r="G43" s="65"/>
      <c r="H43" s="66"/>
      <c r="I43" s="20"/>
      <c r="J43" s="21"/>
    </row>
    <row r="44" spans="1:10" s="43" customFormat="1" ht="13" x14ac:dyDescent="0.3">
      <c r="A44" s="27" t="s">
        <v>28</v>
      </c>
      <c r="B44" s="71">
        <f>SUM(B15:B43)</f>
        <v>37020</v>
      </c>
      <c r="C44" s="72">
        <f>SUM(C15:C43)</f>
        <v>32027</v>
      </c>
      <c r="D44" s="71">
        <f>SUM(D15:D43)</f>
        <v>177889</v>
      </c>
      <c r="E44" s="72">
        <f>SUM(E15:E43)</f>
        <v>169835</v>
      </c>
      <c r="F44" s="73"/>
      <c r="G44" s="71">
        <f>B44-C44</f>
        <v>4993</v>
      </c>
      <c r="H44" s="72">
        <f>D44-E44</f>
        <v>8054</v>
      </c>
      <c r="I44" s="37">
        <f>IF(C44=0, "-", G44/C44)</f>
        <v>0.15589970962000813</v>
      </c>
      <c r="J44" s="38">
        <f>IF(E44=0, "-", H44/E44)</f>
        <v>4.7422498307180497E-2</v>
      </c>
    </row>
    <row r="45" spans="1:10" s="43" customFormat="1" ht="13" x14ac:dyDescent="0.3">
      <c r="A45" s="27" t="s">
        <v>0</v>
      </c>
      <c r="B45" s="71">
        <f>B11+B44</f>
        <v>37020</v>
      </c>
      <c r="C45" s="77">
        <f>C11+C44</f>
        <v>32027</v>
      </c>
      <c r="D45" s="71">
        <f>D11+D44</f>
        <v>177889</v>
      </c>
      <c r="E45" s="77">
        <f>E11+E44</f>
        <v>169835</v>
      </c>
      <c r="F45" s="73"/>
      <c r="G45" s="71">
        <f>B45-C45</f>
        <v>4993</v>
      </c>
      <c r="H45" s="72">
        <f>D45-E45</f>
        <v>8054</v>
      </c>
      <c r="I45" s="37">
        <f>IF(C45=0, "-", G45/C45)</f>
        <v>0.15589970962000813</v>
      </c>
      <c r="J45" s="38">
        <f>IF(E45=0, "-", H45/E45)</f>
        <v>4.7422498307180497E-2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0"/>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114</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114</v>
      </c>
      <c r="B6" s="61" t="s">
        <v>12</v>
      </c>
      <c r="C6" s="62" t="s">
        <v>13</v>
      </c>
      <c r="D6" s="61" t="s">
        <v>12</v>
      </c>
      <c r="E6" s="63" t="s">
        <v>13</v>
      </c>
      <c r="F6" s="62" t="s">
        <v>12</v>
      </c>
      <c r="G6" s="62" t="s">
        <v>13</v>
      </c>
      <c r="H6" s="61" t="s">
        <v>12</v>
      </c>
      <c r="I6" s="63" t="s">
        <v>13</v>
      </c>
      <c r="J6" s="61"/>
      <c r="K6" s="63"/>
    </row>
    <row r="7" spans="1:11" x14ac:dyDescent="0.25">
      <c r="A7" s="7" t="s">
        <v>202</v>
      </c>
      <c r="B7" s="65">
        <v>24</v>
      </c>
      <c r="C7" s="34">
        <f>IF(B11=0, "-", B7/B11)</f>
        <v>9.6000000000000002E-2</v>
      </c>
      <c r="D7" s="65">
        <v>7</v>
      </c>
      <c r="E7" s="9">
        <f>IF(D11=0, "-", D7/D11)</f>
        <v>0.23333333333333334</v>
      </c>
      <c r="F7" s="81">
        <v>132</v>
      </c>
      <c r="G7" s="34">
        <f>IF(F11=0, "-", F7/F11)</f>
        <v>0.11214953271028037</v>
      </c>
      <c r="H7" s="65">
        <v>98</v>
      </c>
      <c r="I7" s="9">
        <f>IF(H11=0, "-", H7/H11)</f>
        <v>9.7318768619662363E-2</v>
      </c>
      <c r="J7" s="8">
        <f>IF(D7=0, "-", IF((B7-D7)/D7&lt;10, (B7-D7)/D7, "&gt;999%"))</f>
        <v>2.4285714285714284</v>
      </c>
      <c r="K7" s="9">
        <f>IF(H7=0, "-", IF((F7-H7)/H7&lt;10, (F7-H7)/H7, "&gt;999%"))</f>
        <v>0.34693877551020408</v>
      </c>
    </row>
    <row r="8" spans="1:11" x14ac:dyDescent="0.25">
      <c r="A8" s="7" t="s">
        <v>203</v>
      </c>
      <c r="B8" s="65">
        <v>226</v>
      </c>
      <c r="C8" s="34">
        <f>IF(B11=0, "-", B8/B11)</f>
        <v>0.90400000000000003</v>
      </c>
      <c r="D8" s="65">
        <v>13</v>
      </c>
      <c r="E8" s="9">
        <f>IF(D11=0, "-", D8/D11)</f>
        <v>0.43333333333333335</v>
      </c>
      <c r="F8" s="81">
        <v>1044</v>
      </c>
      <c r="G8" s="34">
        <f>IF(F11=0, "-", F8/F11)</f>
        <v>0.887000849617672</v>
      </c>
      <c r="H8" s="65">
        <v>681</v>
      </c>
      <c r="I8" s="9">
        <f>IF(H11=0, "-", H8/H11)</f>
        <v>0.67626613704071503</v>
      </c>
      <c r="J8" s="8" t="str">
        <f>IF(D8=0, "-", IF((B8-D8)/D8&lt;10, (B8-D8)/D8, "&gt;999%"))</f>
        <v>&gt;999%</v>
      </c>
      <c r="K8" s="9">
        <f>IF(H8=0, "-", IF((F8-H8)/H8&lt;10, (F8-H8)/H8, "&gt;999%"))</f>
        <v>0.53303964757709255</v>
      </c>
    </row>
    <row r="9" spans="1:11" x14ac:dyDescent="0.25">
      <c r="A9" s="7" t="s">
        <v>204</v>
      </c>
      <c r="B9" s="65">
        <v>0</v>
      </c>
      <c r="C9" s="34">
        <f>IF(B11=0, "-", B9/B11)</f>
        <v>0</v>
      </c>
      <c r="D9" s="65">
        <v>10</v>
      </c>
      <c r="E9" s="9">
        <f>IF(D11=0, "-", D9/D11)</f>
        <v>0.33333333333333331</v>
      </c>
      <c r="F9" s="81">
        <v>1</v>
      </c>
      <c r="G9" s="34">
        <f>IF(F11=0, "-", F9/F11)</f>
        <v>8.4961767204757861E-4</v>
      </c>
      <c r="H9" s="65">
        <v>228</v>
      </c>
      <c r="I9" s="9">
        <f>IF(H11=0, "-", H9/H11)</f>
        <v>0.22641509433962265</v>
      </c>
      <c r="J9" s="8">
        <f>IF(D9=0, "-", IF((B9-D9)/D9&lt;10, (B9-D9)/D9, "&gt;999%"))</f>
        <v>-1</v>
      </c>
      <c r="K9" s="9">
        <f>IF(H9=0, "-", IF((F9-H9)/H9&lt;10, (F9-H9)/H9, "&gt;999%"))</f>
        <v>-0.99561403508771928</v>
      </c>
    </row>
    <row r="10" spans="1:11" x14ac:dyDescent="0.25">
      <c r="A10" s="2"/>
      <c r="B10" s="68"/>
      <c r="C10" s="33"/>
      <c r="D10" s="68"/>
      <c r="E10" s="6"/>
      <c r="F10" s="82"/>
      <c r="G10" s="33"/>
      <c r="H10" s="68"/>
      <c r="I10" s="6"/>
      <c r="J10" s="5"/>
      <c r="K10" s="6"/>
    </row>
    <row r="11" spans="1:11" s="43" customFormat="1" ht="13" x14ac:dyDescent="0.3">
      <c r="A11" s="162" t="s">
        <v>612</v>
      </c>
      <c r="B11" s="71">
        <f>SUM(B7:B10)</f>
        <v>250</v>
      </c>
      <c r="C11" s="40">
        <f>B11/37020</f>
        <v>6.7531064289573202E-3</v>
      </c>
      <c r="D11" s="71">
        <f>SUM(D7:D10)</f>
        <v>30</v>
      </c>
      <c r="E11" s="41">
        <f>D11/32027</f>
        <v>9.3670965123177324E-4</v>
      </c>
      <c r="F11" s="77">
        <f>SUM(F7:F10)</f>
        <v>1177</v>
      </c>
      <c r="G11" s="42">
        <f>F11/177889</f>
        <v>6.6164855612207609E-3</v>
      </c>
      <c r="H11" s="71">
        <f>SUM(H7:H10)</f>
        <v>1007</v>
      </c>
      <c r="I11" s="41">
        <f>H11/169835</f>
        <v>5.9292843053551977E-3</v>
      </c>
      <c r="J11" s="37">
        <f>IF(D11=0, "-", IF((B11-D11)/D11&lt;10, (B11-D11)/D11, "&gt;999%"))</f>
        <v>7.333333333333333</v>
      </c>
      <c r="K11" s="38">
        <f>IF(H11=0, "-", IF((F11-H11)/H11&lt;10, (F11-H11)/H11, "&gt;999%"))</f>
        <v>0.16881827209533268</v>
      </c>
    </row>
    <row r="12" spans="1:11" x14ac:dyDescent="0.25">
      <c r="B12" s="83"/>
      <c r="D12" s="83"/>
      <c r="F12" s="83"/>
      <c r="H12" s="83"/>
    </row>
    <row r="13" spans="1:11" s="43" customFormat="1" ht="13" x14ac:dyDescent="0.3">
      <c r="A13" s="162" t="s">
        <v>612</v>
      </c>
      <c r="B13" s="71">
        <v>250</v>
      </c>
      <c r="C13" s="40">
        <f>B13/37020</f>
        <v>6.7531064289573202E-3</v>
      </c>
      <c r="D13" s="71">
        <v>30</v>
      </c>
      <c r="E13" s="41">
        <f>D13/32027</f>
        <v>9.3670965123177324E-4</v>
      </c>
      <c r="F13" s="77">
        <v>1177</v>
      </c>
      <c r="G13" s="42">
        <f>F13/177889</f>
        <v>6.6164855612207609E-3</v>
      </c>
      <c r="H13" s="71">
        <v>1007</v>
      </c>
      <c r="I13" s="41">
        <f>H13/169835</f>
        <v>5.9292843053551977E-3</v>
      </c>
      <c r="J13" s="37">
        <f>IF(D13=0, "-", IF((B13-D13)/D13&lt;10, (B13-D13)/D13, "&gt;999%"))</f>
        <v>7.333333333333333</v>
      </c>
      <c r="K13" s="38">
        <f>IF(H13=0, "-", IF((F13-H13)/H13&lt;10, (F13-H13)/H13, "&gt;999%"))</f>
        <v>0.16881827209533268</v>
      </c>
    </row>
    <row r="14" spans="1:11" x14ac:dyDescent="0.25">
      <c r="B14" s="83"/>
      <c r="D14" s="83"/>
      <c r="F14" s="83"/>
      <c r="H14" s="83"/>
    </row>
    <row r="15" spans="1:11" ht="15.5" x14ac:dyDescent="0.35">
      <c r="A15" s="164" t="s">
        <v>115</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140</v>
      </c>
      <c r="B17" s="61" t="s">
        <v>12</v>
      </c>
      <c r="C17" s="62" t="s">
        <v>13</v>
      </c>
      <c r="D17" s="61" t="s">
        <v>12</v>
      </c>
      <c r="E17" s="63" t="s">
        <v>13</v>
      </c>
      <c r="F17" s="62" t="s">
        <v>12</v>
      </c>
      <c r="G17" s="62" t="s">
        <v>13</v>
      </c>
      <c r="H17" s="61" t="s">
        <v>12</v>
      </c>
      <c r="I17" s="63" t="s">
        <v>13</v>
      </c>
      <c r="J17" s="61"/>
      <c r="K17" s="63"/>
    </row>
    <row r="18" spans="1:11" x14ac:dyDescent="0.25">
      <c r="A18" s="7" t="s">
        <v>205</v>
      </c>
      <c r="B18" s="65">
        <v>2</v>
      </c>
      <c r="C18" s="34">
        <f>IF(B28=0, "-", B18/B28)</f>
        <v>1.9743336623889436E-3</v>
      </c>
      <c r="D18" s="65">
        <v>12</v>
      </c>
      <c r="E18" s="9">
        <f>IF(D28=0, "-", D18/D28)</f>
        <v>8.6956521739130436E-3</v>
      </c>
      <c r="F18" s="81">
        <v>43</v>
      </c>
      <c r="G18" s="34">
        <f>IF(F28=0, "-", F18/F28)</f>
        <v>7.0921985815602835E-3</v>
      </c>
      <c r="H18" s="65">
        <v>21</v>
      </c>
      <c r="I18" s="9">
        <f>IF(H28=0, "-", H18/H28)</f>
        <v>2.7785128340830907E-3</v>
      </c>
      <c r="J18" s="8">
        <f t="shared" ref="J18:J26" si="0">IF(D18=0, "-", IF((B18-D18)/D18&lt;10, (B18-D18)/D18, "&gt;999%"))</f>
        <v>-0.83333333333333337</v>
      </c>
      <c r="K18" s="9">
        <f t="shared" ref="K18:K26" si="1">IF(H18=0, "-", IF((F18-H18)/H18&lt;10, (F18-H18)/H18, "&gt;999%"))</f>
        <v>1.0476190476190477</v>
      </c>
    </row>
    <row r="19" spans="1:11" x14ac:dyDescent="0.25">
      <c r="A19" s="7" t="s">
        <v>206</v>
      </c>
      <c r="B19" s="65">
        <v>0</v>
      </c>
      <c r="C19" s="34">
        <f>IF(B28=0, "-", B19/B28)</f>
        <v>0</v>
      </c>
      <c r="D19" s="65">
        <v>11</v>
      </c>
      <c r="E19" s="9">
        <f>IF(D28=0, "-", D19/D28)</f>
        <v>7.9710144927536229E-3</v>
      </c>
      <c r="F19" s="81">
        <v>52</v>
      </c>
      <c r="G19" s="34">
        <f>IF(F28=0, "-", F19/F28)</f>
        <v>8.5766122381659253E-3</v>
      </c>
      <c r="H19" s="65">
        <v>149</v>
      </c>
      <c r="I19" s="9">
        <f>IF(H28=0, "-", H19/H28)</f>
        <v>1.971421010849431E-2</v>
      </c>
      <c r="J19" s="8">
        <f t="shared" si="0"/>
        <v>-1</v>
      </c>
      <c r="K19" s="9">
        <f t="shared" si="1"/>
        <v>-0.65100671140939592</v>
      </c>
    </row>
    <row r="20" spans="1:11" x14ac:dyDescent="0.25">
      <c r="A20" s="7" t="s">
        <v>207</v>
      </c>
      <c r="B20" s="65">
        <v>232</v>
      </c>
      <c r="C20" s="34">
        <f>IF(B28=0, "-", B20/B28)</f>
        <v>0.22902270483711748</v>
      </c>
      <c r="D20" s="65">
        <v>226</v>
      </c>
      <c r="E20" s="9">
        <f>IF(D28=0, "-", D20/D28)</f>
        <v>0.16376811594202897</v>
      </c>
      <c r="F20" s="81">
        <v>1084</v>
      </c>
      <c r="G20" s="34">
        <f>IF(F28=0, "-", F20/F28)</f>
        <v>0.17878937819561272</v>
      </c>
      <c r="H20" s="65">
        <v>739</v>
      </c>
      <c r="I20" s="9">
        <f>IF(H28=0, "-", H20/H28)</f>
        <v>9.7777189732733527E-2</v>
      </c>
      <c r="J20" s="8">
        <f t="shared" si="0"/>
        <v>2.6548672566371681E-2</v>
      </c>
      <c r="K20" s="9">
        <f t="shared" si="1"/>
        <v>0.46684709066305818</v>
      </c>
    </row>
    <row r="21" spans="1:11" x14ac:dyDescent="0.25">
      <c r="A21" s="7" t="s">
        <v>208</v>
      </c>
      <c r="B21" s="65">
        <v>118</v>
      </c>
      <c r="C21" s="34">
        <f>IF(B28=0, "-", B21/B28)</f>
        <v>0.11648568608094768</v>
      </c>
      <c r="D21" s="65">
        <v>186</v>
      </c>
      <c r="E21" s="9">
        <f>IF(D28=0, "-", D21/D28)</f>
        <v>0.13478260869565217</v>
      </c>
      <c r="F21" s="81">
        <v>903</v>
      </c>
      <c r="G21" s="34">
        <f>IF(F28=0, "-", F21/F28)</f>
        <v>0.14893617021276595</v>
      </c>
      <c r="H21" s="65">
        <v>828</v>
      </c>
      <c r="I21" s="9">
        <f>IF(H28=0, "-", H21/H28)</f>
        <v>0.10955279174384758</v>
      </c>
      <c r="J21" s="8">
        <f t="shared" si="0"/>
        <v>-0.36559139784946237</v>
      </c>
      <c r="K21" s="9">
        <f t="shared" si="1"/>
        <v>9.0579710144927536E-2</v>
      </c>
    </row>
    <row r="22" spans="1:11" x14ac:dyDescent="0.25">
      <c r="A22" s="7" t="s">
        <v>209</v>
      </c>
      <c r="B22" s="65">
        <v>432</v>
      </c>
      <c r="C22" s="34">
        <f>IF(B28=0, "-", B22/B28)</f>
        <v>0.42645607107601186</v>
      </c>
      <c r="D22" s="65">
        <v>322</v>
      </c>
      <c r="E22" s="9">
        <f>IF(D28=0, "-", D22/D28)</f>
        <v>0.23333333333333334</v>
      </c>
      <c r="F22" s="81">
        <v>2803</v>
      </c>
      <c r="G22" s="34">
        <f>IF(F28=0, "-", F22/F28)</f>
        <v>0.46231238660729013</v>
      </c>
      <c r="H22" s="65">
        <v>2784</v>
      </c>
      <c r="I22" s="9">
        <f>IF(H28=0, "-", H22/H28)</f>
        <v>0.36835141571844404</v>
      </c>
      <c r="J22" s="8">
        <f t="shared" si="0"/>
        <v>0.34161490683229812</v>
      </c>
      <c r="K22" s="9">
        <f t="shared" si="1"/>
        <v>6.8247126436781613E-3</v>
      </c>
    </row>
    <row r="23" spans="1:11" x14ac:dyDescent="0.25">
      <c r="A23" s="7" t="s">
        <v>210</v>
      </c>
      <c r="B23" s="65">
        <v>1</v>
      </c>
      <c r="C23" s="34">
        <f>IF(B28=0, "-", B23/B28)</f>
        <v>9.871668311944718E-4</v>
      </c>
      <c r="D23" s="65">
        <v>322</v>
      </c>
      <c r="E23" s="9">
        <f>IF(D28=0, "-", D23/D28)</f>
        <v>0.23333333333333334</v>
      </c>
      <c r="F23" s="81">
        <v>47</v>
      </c>
      <c r="G23" s="34">
        <f>IF(F28=0, "-", F23/F28)</f>
        <v>7.7519379844961239E-3</v>
      </c>
      <c r="H23" s="65">
        <v>1504</v>
      </c>
      <c r="I23" s="9">
        <f>IF(H28=0, "-", H23/H28)</f>
        <v>0.19899444297433183</v>
      </c>
      <c r="J23" s="8">
        <f t="shared" si="0"/>
        <v>-0.99689440993788825</v>
      </c>
      <c r="K23" s="9">
        <f t="shared" si="1"/>
        <v>-0.96875</v>
      </c>
    </row>
    <row r="24" spans="1:11" x14ac:dyDescent="0.25">
      <c r="A24" s="7" t="s">
        <v>211</v>
      </c>
      <c r="B24" s="65">
        <v>151</v>
      </c>
      <c r="C24" s="34">
        <f>IF(B28=0, "-", B24/B28)</f>
        <v>0.14906219151036526</v>
      </c>
      <c r="D24" s="65">
        <v>159</v>
      </c>
      <c r="E24" s="9">
        <f>IF(D28=0, "-", D24/D28)</f>
        <v>0.11521739130434783</v>
      </c>
      <c r="F24" s="81">
        <v>735</v>
      </c>
      <c r="G24" s="34">
        <f>IF(F28=0, "-", F24/F28)</f>
        <v>0.12122711528946066</v>
      </c>
      <c r="H24" s="65">
        <v>528</v>
      </c>
      <c r="I24" s="9">
        <f>IF(H28=0, "-", H24/H28)</f>
        <v>6.9859751256946281E-2</v>
      </c>
      <c r="J24" s="8">
        <f t="shared" si="0"/>
        <v>-5.0314465408805034E-2</v>
      </c>
      <c r="K24" s="9">
        <f t="shared" si="1"/>
        <v>0.39204545454545453</v>
      </c>
    </row>
    <row r="25" spans="1:11" x14ac:dyDescent="0.25">
      <c r="A25" s="7" t="s">
        <v>212</v>
      </c>
      <c r="B25" s="65">
        <v>45</v>
      </c>
      <c r="C25" s="34">
        <f>IF(B28=0, "-", B25/B28)</f>
        <v>4.4422507403751234E-2</v>
      </c>
      <c r="D25" s="65">
        <v>86</v>
      </c>
      <c r="E25" s="9">
        <f>IF(D28=0, "-", D25/D28)</f>
        <v>6.2318840579710148E-2</v>
      </c>
      <c r="F25" s="81">
        <v>296</v>
      </c>
      <c r="G25" s="34">
        <f>IF(F28=0, "-", F25/F28)</f>
        <v>4.8820715817252183E-2</v>
      </c>
      <c r="H25" s="65">
        <v>566</v>
      </c>
      <c r="I25" s="9">
        <f>IF(H28=0, "-", H25/H28)</f>
        <v>7.4887536385287112E-2</v>
      </c>
      <c r="J25" s="8">
        <f t="shared" si="0"/>
        <v>-0.47674418604651164</v>
      </c>
      <c r="K25" s="9">
        <f t="shared" si="1"/>
        <v>-0.47703180212014135</v>
      </c>
    </row>
    <row r="26" spans="1:11" x14ac:dyDescent="0.25">
      <c r="A26" s="7" t="s">
        <v>213</v>
      </c>
      <c r="B26" s="65">
        <v>32</v>
      </c>
      <c r="C26" s="34">
        <f>IF(B28=0, "-", B26/B28)</f>
        <v>3.1589338598223098E-2</v>
      </c>
      <c r="D26" s="65">
        <v>56</v>
      </c>
      <c r="E26" s="9">
        <f>IF(D28=0, "-", D26/D28)</f>
        <v>4.0579710144927533E-2</v>
      </c>
      <c r="F26" s="81">
        <v>100</v>
      </c>
      <c r="G26" s="34">
        <f>IF(F28=0, "-", F26/F28)</f>
        <v>1.649348507339601E-2</v>
      </c>
      <c r="H26" s="65">
        <v>439</v>
      </c>
      <c r="I26" s="9">
        <f>IF(H28=0, "-", H26/H28)</f>
        <v>5.8084149245832231E-2</v>
      </c>
      <c r="J26" s="8">
        <f t="shared" si="0"/>
        <v>-0.42857142857142855</v>
      </c>
      <c r="K26" s="9">
        <f t="shared" si="1"/>
        <v>-0.77220956719817768</v>
      </c>
    </row>
    <row r="27" spans="1:11" x14ac:dyDescent="0.25">
      <c r="A27" s="2"/>
      <c r="B27" s="68"/>
      <c r="C27" s="33"/>
      <c r="D27" s="68"/>
      <c r="E27" s="6"/>
      <c r="F27" s="82"/>
      <c r="G27" s="33"/>
      <c r="H27" s="68"/>
      <c r="I27" s="6"/>
      <c r="J27" s="5"/>
      <c r="K27" s="6"/>
    </row>
    <row r="28" spans="1:11" s="43" customFormat="1" ht="13" x14ac:dyDescent="0.3">
      <c r="A28" s="162" t="s">
        <v>611</v>
      </c>
      <c r="B28" s="71">
        <f>SUM(B18:B27)</f>
        <v>1013</v>
      </c>
      <c r="C28" s="40">
        <f>B28/37020</f>
        <v>2.7363587250135064E-2</v>
      </c>
      <c r="D28" s="71">
        <f>SUM(D18:D27)</f>
        <v>1380</v>
      </c>
      <c r="E28" s="41">
        <f>D28/32027</f>
        <v>4.3088643956661565E-2</v>
      </c>
      <c r="F28" s="77">
        <f>SUM(F18:F27)</f>
        <v>6063</v>
      </c>
      <c r="G28" s="42">
        <f>F28/177889</f>
        <v>3.4083051790723427E-2</v>
      </c>
      <c r="H28" s="71">
        <f>SUM(H18:H27)</f>
        <v>7558</v>
      </c>
      <c r="I28" s="41">
        <f>H28/169835</f>
        <v>4.4502016663231961E-2</v>
      </c>
      <c r="J28" s="37">
        <f>IF(D28=0, "-", IF((B28-D28)/D28&lt;10, (B28-D28)/D28, "&gt;999%"))</f>
        <v>-0.26594202898550723</v>
      </c>
      <c r="K28" s="38">
        <f>IF(H28=0, "-", IF((F28-H28)/H28&lt;10, (F28-H28)/H28, "&gt;999%"))</f>
        <v>-0.19780365175972481</v>
      </c>
    </row>
    <row r="29" spans="1:11" x14ac:dyDescent="0.25">
      <c r="B29" s="83"/>
      <c r="D29" s="83"/>
      <c r="F29" s="83"/>
      <c r="H29" s="83"/>
    </row>
    <row r="30" spans="1:11" ht="13" x14ac:dyDescent="0.3">
      <c r="A30" s="163" t="s">
        <v>141</v>
      </c>
      <c r="B30" s="61" t="s">
        <v>12</v>
      </c>
      <c r="C30" s="62" t="s">
        <v>13</v>
      </c>
      <c r="D30" s="61" t="s">
        <v>12</v>
      </c>
      <c r="E30" s="63" t="s">
        <v>13</v>
      </c>
      <c r="F30" s="62" t="s">
        <v>12</v>
      </c>
      <c r="G30" s="62" t="s">
        <v>13</v>
      </c>
      <c r="H30" s="61" t="s">
        <v>12</v>
      </c>
      <c r="I30" s="63" t="s">
        <v>13</v>
      </c>
      <c r="J30" s="61"/>
      <c r="K30" s="63"/>
    </row>
    <row r="31" spans="1:11" x14ac:dyDescent="0.25">
      <c r="A31" s="7" t="s">
        <v>214</v>
      </c>
      <c r="B31" s="65">
        <v>14</v>
      </c>
      <c r="C31" s="34">
        <f>IF(B36=0, "-", B31/B36)</f>
        <v>0.10852713178294573</v>
      </c>
      <c r="D31" s="65">
        <v>7</v>
      </c>
      <c r="E31" s="9">
        <f>IF(D36=0, "-", D31/D36)</f>
        <v>7.7777777777777779E-2</v>
      </c>
      <c r="F31" s="81">
        <v>100</v>
      </c>
      <c r="G31" s="34">
        <f>IF(F36=0, "-", F31/F36)</f>
        <v>0.20408163265306123</v>
      </c>
      <c r="H31" s="65">
        <v>93</v>
      </c>
      <c r="I31" s="9">
        <f>IF(H36=0, "-", H31/H36)</f>
        <v>0.22195704057279236</v>
      </c>
      <c r="J31" s="8">
        <f>IF(D31=0, "-", IF((B31-D31)/D31&lt;10, (B31-D31)/D31, "&gt;999%"))</f>
        <v>1</v>
      </c>
      <c r="K31" s="9">
        <f>IF(H31=0, "-", IF((F31-H31)/H31&lt;10, (F31-H31)/H31, "&gt;999%"))</f>
        <v>7.5268817204301078E-2</v>
      </c>
    </row>
    <row r="32" spans="1:11" x14ac:dyDescent="0.25">
      <c r="A32" s="7" t="s">
        <v>215</v>
      </c>
      <c r="B32" s="65">
        <v>3</v>
      </c>
      <c r="C32" s="34">
        <f>IF(B36=0, "-", B32/B36)</f>
        <v>2.3255813953488372E-2</v>
      </c>
      <c r="D32" s="65">
        <v>1</v>
      </c>
      <c r="E32" s="9">
        <f>IF(D36=0, "-", D32/D36)</f>
        <v>1.1111111111111112E-2</v>
      </c>
      <c r="F32" s="81">
        <v>12</v>
      </c>
      <c r="G32" s="34">
        <f>IF(F36=0, "-", F32/F36)</f>
        <v>2.4489795918367346E-2</v>
      </c>
      <c r="H32" s="65">
        <v>10</v>
      </c>
      <c r="I32" s="9">
        <f>IF(H36=0, "-", H32/H36)</f>
        <v>2.386634844868735E-2</v>
      </c>
      <c r="J32" s="8">
        <f>IF(D32=0, "-", IF((B32-D32)/D32&lt;10, (B32-D32)/D32, "&gt;999%"))</f>
        <v>2</v>
      </c>
      <c r="K32" s="9">
        <f>IF(H32=0, "-", IF((F32-H32)/H32&lt;10, (F32-H32)/H32, "&gt;999%"))</f>
        <v>0.2</v>
      </c>
    </row>
    <row r="33" spans="1:11" x14ac:dyDescent="0.25">
      <c r="A33" s="7" t="s">
        <v>216</v>
      </c>
      <c r="B33" s="65">
        <v>98</v>
      </c>
      <c r="C33" s="34">
        <f>IF(B36=0, "-", B33/B36)</f>
        <v>0.75968992248062017</v>
      </c>
      <c r="D33" s="65">
        <v>82</v>
      </c>
      <c r="E33" s="9">
        <f>IF(D36=0, "-", D33/D36)</f>
        <v>0.91111111111111109</v>
      </c>
      <c r="F33" s="81">
        <v>304</v>
      </c>
      <c r="G33" s="34">
        <f>IF(F36=0, "-", F33/F36)</f>
        <v>0.62040816326530612</v>
      </c>
      <c r="H33" s="65">
        <v>283</v>
      </c>
      <c r="I33" s="9">
        <f>IF(H36=0, "-", H33/H36)</f>
        <v>0.67541766109785206</v>
      </c>
      <c r="J33" s="8">
        <f>IF(D33=0, "-", IF((B33-D33)/D33&lt;10, (B33-D33)/D33, "&gt;999%"))</f>
        <v>0.1951219512195122</v>
      </c>
      <c r="K33" s="9">
        <f>IF(H33=0, "-", IF((F33-H33)/H33&lt;10, (F33-H33)/H33, "&gt;999%"))</f>
        <v>7.4204946996466431E-2</v>
      </c>
    </row>
    <row r="34" spans="1:11" x14ac:dyDescent="0.25">
      <c r="A34" s="7" t="s">
        <v>217</v>
      </c>
      <c r="B34" s="65">
        <v>14</v>
      </c>
      <c r="C34" s="34">
        <f>IF(B36=0, "-", B34/B36)</f>
        <v>0.10852713178294573</v>
      </c>
      <c r="D34" s="65">
        <v>0</v>
      </c>
      <c r="E34" s="9">
        <f>IF(D36=0, "-", D34/D36)</f>
        <v>0</v>
      </c>
      <c r="F34" s="81">
        <v>74</v>
      </c>
      <c r="G34" s="34">
        <f>IF(F36=0, "-", F34/F36)</f>
        <v>0.15102040816326531</v>
      </c>
      <c r="H34" s="65">
        <v>33</v>
      </c>
      <c r="I34" s="9">
        <f>IF(H36=0, "-", H34/H36)</f>
        <v>7.8758949880668255E-2</v>
      </c>
      <c r="J34" s="8" t="str">
        <f>IF(D34=0, "-", IF((B34-D34)/D34&lt;10, (B34-D34)/D34, "&gt;999%"))</f>
        <v>-</v>
      </c>
      <c r="K34" s="9">
        <f>IF(H34=0, "-", IF((F34-H34)/H34&lt;10, (F34-H34)/H34, "&gt;999%"))</f>
        <v>1.2424242424242424</v>
      </c>
    </row>
    <row r="35" spans="1:11" x14ac:dyDescent="0.25">
      <c r="A35" s="2"/>
      <c r="B35" s="68"/>
      <c r="C35" s="33"/>
      <c r="D35" s="68"/>
      <c r="E35" s="6"/>
      <c r="F35" s="82"/>
      <c r="G35" s="33"/>
      <c r="H35" s="68"/>
      <c r="I35" s="6"/>
      <c r="J35" s="5"/>
      <c r="K35" s="6"/>
    </row>
    <row r="36" spans="1:11" s="43" customFormat="1" ht="13" x14ac:dyDescent="0.3">
      <c r="A36" s="162" t="s">
        <v>610</v>
      </c>
      <c r="B36" s="71">
        <f>SUM(B31:B35)</f>
        <v>129</v>
      </c>
      <c r="C36" s="40">
        <f>B36/37020</f>
        <v>3.4846029173419774E-3</v>
      </c>
      <c r="D36" s="71">
        <f>SUM(D31:D35)</f>
        <v>90</v>
      </c>
      <c r="E36" s="41">
        <f>D36/32027</f>
        <v>2.8101289536953196E-3</v>
      </c>
      <c r="F36" s="77">
        <f>SUM(F31:F35)</f>
        <v>490</v>
      </c>
      <c r="G36" s="42">
        <f>F36/177889</f>
        <v>2.7545266992337917E-3</v>
      </c>
      <c r="H36" s="71">
        <f>SUM(H31:H35)</f>
        <v>419</v>
      </c>
      <c r="I36" s="41">
        <f>H36/169835</f>
        <v>2.4671004209968501E-3</v>
      </c>
      <c r="J36" s="37">
        <f>IF(D36=0, "-", IF((B36-D36)/D36&lt;10, (B36-D36)/D36, "&gt;999%"))</f>
        <v>0.43333333333333335</v>
      </c>
      <c r="K36" s="38">
        <f>IF(H36=0, "-", IF((F36-H36)/H36&lt;10, (F36-H36)/H36, "&gt;999%"))</f>
        <v>0.16945107398568018</v>
      </c>
    </row>
    <row r="37" spans="1:11" x14ac:dyDescent="0.25">
      <c r="B37" s="83"/>
      <c r="D37" s="83"/>
      <c r="F37" s="83"/>
      <c r="H37" s="83"/>
    </row>
    <row r="38" spans="1:11" s="43" customFormat="1" ht="13" x14ac:dyDescent="0.3">
      <c r="A38" s="162" t="s">
        <v>609</v>
      </c>
      <c r="B38" s="71">
        <v>1142</v>
      </c>
      <c r="C38" s="40">
        <f>B38/37020</f>
        <v>3.084819016747704E-2</v>
      </c>
      <c r="D38" s="71">
        <v>1470</v>
      </c>
      <c r="E38" s="41">
        <f>D38/32027</f>
        <v>4.5898772910356885E-2</v>
      </c>
      <c r="F38" s="77">
        <v>6553</v>
      </c>
      <c r="G38" s="42">
        <f>F38/177889</f>
        <v>3.6837578489957223E-2</v>
      </c>
      <c r="H38" s="71">
        <v>7977</v>
      </c>
      <c r="I38" s="41">
        <f>H38/169835</f>
        <v>4.6969117084228809E-2</v>
      </c>
      <c r="J38" s="37">
        <f>IF(D38=0, "-", IF((B38-D38)/D38&lt;10, (B38-D38)/D38, "&gt;999%"))</f>
        <v>-0.22312925170068026</v>
      </c>
      <c r="K38" s="38">
        <f>IF(H38=0, "-", IF((F38-H38)/H38&lt;10, (F38-H38)/H38, "&gt;999%"))</f>
        <v>-0.17851322552337973</v>
      </c>
    </row>
    <row r="39" spans="1:11" x14ac:dyDescent="0.25">
      <c r="B39" s="83"/>
      <c r="D39" s="83"/>
      <c r="F39" s="83"/>
      <c r="H39" s="83"/>
    </row>
    <row r="40" spans="1:11" ht="15.5" x14ac:dyDescent="0.35">
      <c r="A40" s="164" t="s">
        <v>116</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142</v>
      </c>
      <c r="B42" s="61" t="s">
        <v>12</v>
      </c>
      <c r="C42" s="62" t="s">
        <v>13</v>
      </c>
      <c r="D42" s="61" t="s">
        <v>12</v>
      </c>
      <c r="E42" s="63" t="s">
        <v>13</v>
      </c>
      <c r="F42" s="62" t="s">
        <v>12</v>
      </c>
      <c r="G42" s="62" t="s">
        <v>13</v>
      </c>
      <c r="H42" s="61" t="s">
        <v>12</v>
      </c>
      <c r="I42" s="63" t="s">
        <v>13</v>
      </c>
      <c r="J42" s="61"/>
      <c r="K42" s="63"/>
    </row>
    <row r="43" spans="1:11" x14ac:dyDescent="0.25">
      <c r="A43" s="7" t="s">
        <v>218</v>
      </c>
      <c r="B43" s="65">
        <v>833</v>
      </c>
      <c r="C43" s="34">
        <f>IF(B52=0, "-", B43/B52)</f>
        <v>0.4204946996466431</v>
      </c>
      <c r="D43" s="65">
        <v>655</v>
      </c>
      <c r="E43" s="9">
        <f>IF(D52=0, "-", D43/D52)</f>
        <v>0.27474832214765099</v>
      </c>
      <c r="F43" s="81">
        <v>3527</v>
      </c>
      <c r="G43" s="34">
        <f>IF(F52=0, "-", F43/F52)</f>
        <v>0.3795738269479122</v>
      </c>
      <c r="H43" s="65">
        <v>3934</v>
      </c>
      <c r="I43" s="9">
        <f>IF(H52=0, "-", H43/H52)</f>
        <v>0.29567831642239761</v>
      </c>
      <c r="J43" s="8">
        <f t="shared" ref="J43:J50" si="2">IF(D43=0, "-", IF((B43-D43)/D43&lt;10, (B43-D43)/D43, "&gt;999%"))</f>
        <v>0.27175572519083968</v>
      </c>
      <c r="K43" s="9">
        <f t="shared" ref="K43:K50" si="3">IF(H43=0, "-", IF((F43-H43)/H43&lt;10, (F43-H43)/H43, "&gt;999%"))</f>
        <v>-0.10345704117946111</v>
      </c>
    </row>
    <row r="44" spans="1:11" x14ac:dyDescent="0.25">
      <c r="A44" s="7" t="s">
        <v>219</v>
      </c>
      <c r="B44" s="65">
        <v>0</v>
      </c>
      <c r="C44" s="34">
        <f>IF(B52=0, "-", B44/B52)</f>
        <v>0</v>
      </c>
      <c r="D44" s="65">
        <v>13</v>
      </c>
      <c r="E44" s="9">
        <f>IF(D52=0, "-", D44/D52)</f>
        <v>5.4530201342281879E-3</v>
      </c>
      <c r="F44" s="81">
        <v>0</v>
      </c>
      <c r="G44" s="34">
        <f>IF(F52=0, "-", F44/F52)</f>
        <v>0</v>
      </c>
      <c r="H44" s="65">
        <v>97</v>
      </c>
      <c r="I44" s="9">
        <f>IF(H52=0, "-", H44/H52)</f>
        <v>7.2904922961292747E-3</v>
      </c>
      <c r="J44" s="8">
        <f t="shared" si="2"/>
        <v>-1</v>
      </c>
      <c r="K44" s="9">
        <f t="shared" si="3"/>
        <v>-1</v>
      </c>
    </row>
    <row r="45" spans="1:11" x14ac:dyDescent="0.25">
      <c r="A45" s="7" t="s">
        <v>220</v>
      </c>
      <c r="B45" s="65">
        <v>260</v>
      </c>
      <c r="C45" s="34">
        <f>IF(B52=0, "-", B45/B52)</f>
        <v>0.13124684502776376</v>
      </c>
      <c r="D45" s="65">
        <v>587</v>
      </c>
      <c r="E45" s="9">
        <f>IF(D52=0, "-", D45/D52)</f>
        <v>0.2462248322147651</v>
      </c>
      <c r="F45" s="81">
        <v>1090</v>
      </c>
      <c r="G45" s="34">
        <f>IF(F52=0, "-", F45/F52)</f>
        <v>0.11730520878174774</v>
      </c>
      <c r="H45" s="65">
        <v>2476</v>
      </c>
      <c r="I45" s="9">
        <f>IF(H52=0, "-", H45/H52)</f>
        <v>0.18609545283727921</v>
      </c>
      <c r="J45" s="8">
        <f t="shared" si="2"/>
        <v>-0.55706984667802384</v>
      </c>
      <c r="K45" s="9">
        <f t="shared" si="3"/>
        <v>-0.55977382875605819</v>
      </c>
    </row>
    <row r="46" spans="1:11" x14ac:dyDescent="0.25">
      <c r="A46" s="7" t="s">
        <v>221</v>
      </c>
      <c r="B46" s="65">
        <v>325</v>
      </c>
      <c r="C46" s="34">
        <f>IF(B52=0, "-", B46/B52)</f>
        <v>0.1640585562847047</v>
      </c>
      <c r="D46" s="65">
        <v>126</v>
      </c>
      <c r="E46" s="9">
        <f>IF(D52=0, "-", D46/D52)</f>
        <v>5.2852348993288591E-2</v>
      </c>
      <c r="F46" s="81">
        <v>1555</v>
      </c>
      <c r="G46" s="34">
        <f>IF(F52=0, "-", F46/F52)</f>
        <v>0.16734825656478691</v>
      </c>
      <c r="H46" s="65">
        <v>1518</v>
      </c>
      <c r="I46" s="9">
        <f>IF(H52=0, "-", H46/H52)</f>
        <v>0.11409244644870349</v>
      </c>
      <c r="J46" s="8">
        <f t="shared" si="2"/>
        <v>1.5793650793650793</v>
      </c>
      <c r="K46" s="9">
        <f t="shared" si="3"/>
        <v>2.4374176548089592E-2</v>
      </c>
    </row>
    <row r="47" spans="1:11" x14ac:dyDescent="0.25">
      <c r="A47" s="7" t="s">
        <v>222</v>
      </c>
      <c r="B47" s="65">
        <v>16</v>
      </c>
      <c r="C47" s="34">
        <f>IF(B52=0, "-", B47/B52)</f>
        <v>8.0767289247854618E-3</v>
      </c>
      <c r="D47" s="65">
        <v>13</v>
      </c>
      <c r="E47" s="9">
        <f>IF(D52=0, "-", D47/D52)</f>
        <v>5.4530201342281879E-3</v>
      </c>
      <c r="F47" s="81">
        <v>92</v>
      </c>
      <c r="G47" s="34">
        <f>IF(F52=0, "-", F47/F52)</f>
        <v>9.9009900990099011E-3</v>
      </c>
      <c r="H47" s="65">
        <v>57</v>
      </c>
      <c r="I47" s="9">
        <f>IF(H52=0, "-", H47/H52)</f>
        <v>4.2841037204058626E-3</v>
      </c>
      <c r="J47" s="8">
        <f t="shared" si="2"/>
        <v>0.23076923076923078</v>
      </c>
      <c r="K47" s="9">
        <f t="shared" si="3"/>
        <v>0.61403508771929827</v>
      </c>
    </row>
    <row r="48" spans="1:11" x14ac:dyDescent="0.25">
      <c r="A48" s="7" t="s">
        <v>223</v>
      </c>
      <c r="B48" s="65">
        <v>62</v>
      </c>
      <c r="C48" s="34">
        <f>IF(B52=0, "-", B48/B52)</f>
        <v>3.1297324583543666E-2</v>
      </c>
      <c r="D48" s="65">
        <v>74</v>
      </c>
      <c r="E48" s="9">
        <f>IF(D52=0, "-", D48/D52)</f>
        <v>3.1040268456375839E-2</v>
      </c>
      <c r="F48" s="81">
        <v>665</v>
      </c>
      <c r="G48" s="34">
        <f>IF(F52=0, "-", F48/F52)</f>
        <v>7.156693930262592E-2</v>
      </c>
      <c r="H48" s="65">
        <v>415</v>
      </c>
      <c r="I48" s="9">
        <f>IF(H52=0, "-", H48/H52)</f>
        <v>3.1191281473130401E-2</v>
      </c>
      <c r="J48" s="8">
        <f t="shared" si="2"/>
        <v>-0.16216216216216217</v>
      </c>
      <c r="K48" s="9">
        <f t="shared" si="3"/>
        <v>0.60240963855421692</v>
      </c>
    </row>
    <row r="49" spans="1:11" x14ac:dyDescent="0.25">
      <c r="A49" s="7" t="s">
        <v>224</v>
      </c>
      <c r="B49" s="65">
        <v>485</v>
      </c>
      <c r="C49" s="34">
        <f>IF(B52=0, "-", B49/B52)</f>
        <v>0.24482584553255932</v>
      </c>
      <c r="D49" s="65">
        <v>916</v>
      </c>
      <c r="E49" s="9">
        <f>IF(D52=0, "-", D49/D52)</f>
        <v>0.38422818791946306</v>
      </c>
      <c r="F49" s="81">
        <v>2363</v>
      </c>
      <c r="G49" s="34">
        <f>IF(F52=0, "-", F49/F52)</f>
        <v>0.25430477830391734</v>
      </c>
      <c r="H49" s="65">
        <v>4798</v>
      </c>
      <c r="I49" s="9">
        <f>IF(H52=0, "-", H49/H52)</f>
        <v>0.36061630965802333</v>
      </c>
      <c r="J49" s="8">
        <f t="shared" si="2"/>
        <v>-0.47052401746724892</v>
      </c>
      <c r="K49" s="9">
        <f t="shared" si="3"/>
        <v>-0.50750312630262606</v>
      </c>
    </row>
    <row r="50" spans="1:11" x14ac:dyDescent="0.25">
      <c r="A50" s="7" t="s">
        <v>225</v>
      </c>
      <c r="B50" s="65">
        <v>0</v>
      </c>
      <c r="C50" s="34">
        <f>IF(B52=0, "-", B50/B52)</f>
        <v>0</v>
      </c>
      <c r="D50" s="65">
        <v>0</v>
      </c>
      <c r="E50" s="9">
        <f>IF(D52=0, "-", D50/D52)</f>
        <v>0</v>
      </c>
      <c r="F50" s="81">
        <v>0</v>
      </c>
      <c r="G50" s="34">
        <f>IF(F52=0, "-", F50/F52)</f>
        <v>0</v>
      </c>
      <c r="H50" s="65">
        <v>10</v>
      </c>
      <c r="I50" s="9">
        <f>IF(H52=0, "-", H50/H52)</f>
        <v>7.5159714393085303E-4</v>
      </c>
      <c r="J50" s="8" t="str">
        <f t="shared" si="2"/>
        <v>-</v>
      </c>
      <c r="K50" s="9">
        <f t="shared" si="3"/>
        <v>-1</v>
      </c>
    </row>
    <row r="51" spans="1:11" x14ac:dyDescent="0.25">
      <c r="A51" s="2"/>
      <c r="B51" s="68"/>
      <c r="C51" s="33"/>
      <c r="D51" s="68"/>
      <c r="E51" s="6"/>
      <c r="F51" s="82"/>
      <c r="G51" s="33"/>
      <c r="H51" s="68"/>
      <c r="I51" s="6"/>
      <c r="J51" s="5"/>
      <c r="K51" s="6"/>
    </row>
    <row r="52" spans="1:11" s="43" customFormat="1" ht="13" x14ac:dyDescent="0.3">
      <c r="A52" s="162" t="s">
        <v>608</v>
      </c>
      <c r="B52" s="71">
        <f>SUM(B43:B51)</f>
        <v>1981</v>
      </c>
      <c r="C52" s="40">
        <f>B52/37020</f>
        <v>5.351161534305781E-2</v>
      </c>
      <c r="D52" s="71">
        <f>SUM(D43:D51)</f>
        <v>2384</v>
      </c>
      <c r="E52" s="41">
        <f>D52/32027</f>
        <v>7.4437193617884909E-2</v>
      </c>
      <c r="F52" s="77">
        <f>SUM(F43:F51)</f>
        <v>9292</v>
      </c>
      <c r="G52" s="42">
        <f>F52/177889</f>
        <v>5.2234820590368151E-2</v>
      </c>
      <c r="H52" s="71">
        <f>SUM(H43:H51)</f>
        <v>13305</v>
      </c>
      <c r="I52" s="41">
        <f>H52/169835</f>
        <v>7.8340742485353429E-2</v>
      </c>
      <c r="J52" s="37">
        <f>IF(D52=0, "-", IF((B52-D52)/D52&lt;10, (B52-D52)/D52, "&gt;999%"))</f>
        <v>-0.16904362416107382</v>
      </c>
      <c r="K52" s="38">
        <f>IF(H52=0, "-", IF((F52-H52)/H52&lt;10, (F52-H52)/H52, "&gt;999%"))</f>
        <v>-0.30161593385945135</v>
      </c>
    </row>
    <row r="53" spans="1:11" x14ac:dyDescent="0.25">
      <c r="B53" s="83"/>
      <c r="D53" s="83"/>
      <c r="F53" s="83"/>
      <c r="H53" s="83"/>
    </row>
    <row r="54" spans="1:11" ht="13" x14ac:dyDescent="0.3">
      <c r="A54" s="163" t="s">
        <v>143</v>
      </c>
      <c r="B54" s="61" t="s">
        <v>12</v>
      </c>
      <c r="C54" s="62" t="s">
        <v>13</v>
      </c>
      <c r="D54" s="61" t="s">
        <v>12</v>
      </c>
      <c r="E54" s="63" t="s">
        <v>13</v>
      </c>
      <c r="F54" s="62" t="s">
        <v>12</v>
      </c>
      <c r="G54" s="62" t="s">
        <v>13</v>
      </c>
      <c r="H54" s="61" t="s">
        <v>12</v>
      </c>
      <c r="I54" s="63" t="s">
        <v>13</v>
      </c>
      <c r="J54" s="61"/>
      <c r="K54" s="63"/>
    </row>
    <row r="55" spans="1:11" x14ac:dyDescent="0.25">
      <c r="A55" s="7" t="s">
        <v>226</v>
      </c>
      <c r="B55" s="65">
        <v>159</v>
      </c>
      <c r="C55" s="34">
        <f>IF(B73=0, "-", B55/B73)</f>
        <v>0.26324503311258279</v>
      </c>
      <c r="D55" s="65">
        <v>139</v>
      </c>
      <c r="E55" s="9">
        <f>IF(D73=0, "-", D55/D73)</f>
        <v>0.18989071038251365</v>
      </c>
      <c r="F55" s="81">
        <v>635</v>
      </c>
      <c r="G55" s="34">
        <f>IF(F73=0, "-", F55/F73)</f>
        <v>0.2172425590147109</v>
      </c>
      <c r="H55" s="65">
        <v>279</v>
      </c>
      <c r="I55" s="9">
        <f>IF(H73=0, "-", H55/H73)</f>
        <v>0.13304721030042918</v>
      </c>
      <c r="J55" s="8">
        <f t="shared" ref="J55:J71" si="4">IF(D55=0, "-", IF((B55-D55)/D55&lt;10, (B55-D55)/D55, "&gt;999%"))</f>
        <v>0.14388489208633093</v>
      </c>
      <c r="K55" s="9">
        <f t="shared" ref="K55:K71" si="5">IF(H55=0, "-", IF((F55-H55)/H55&lt;10, (F55-H55)/H55, "&gt;999%"))</f>
        <v>1.2759856630824373</v>
      </c>
    </row>
    <row r="56" spans="1:11" x14ac:dyDescent="0.25">
      <c r="A56" s="7" t="s">
        <v>227</v>
      </c>
      <c r="B56" s="65">
        <v>65</v>
      </c>
      <c r="C56" s="34">
        <f>IF(B73=0, "-", B56/B73)</f>
        <v>0.10761589403973509</v>
      </c>
      <c r="D56" s="65">
        <v>47</v>
      </c>
      <c r="E56" s="9">
        <f>IF(D73=0, "-", D56/D73)</f>
        <v>6.4207650273224046E-2</v>
      </c>
      <c r="F56" s="81">
        <v>326</v>
      </c>
      <c r="G56" s="34">
        <f>IF(F73=0, "-", F56/F73)</f>
        <v>0.1115292507697571</v>
      </c>
      <c r="H56" s="65">
        <v>263</v>
      </c>
      <c r="I56" s="9">
        <f>IF(H73=0, "-", H56/H73)</f>
        <v>0.12541726275631854</v>
      </c>
      <c r="J56" s="8">
        <f t="shared" si="4"/>
        <v>0.38297872340425532</v>
      </c>
      <c r="K56" s="9">
        <f t="shared" si="5"/>
        <v>0.23954372623574144</v>
      </c>
    </row>
    <row r="57" spans="1:11" x14ac:dyDescent="0.25">
      <c r="A57" s="7" t="s">
        <v>228</v>
      </c>
      <c r="B57" s="65">
        <v>30</v>
      </c>
      <c r="C57" s="34">
        <f>IF(B73=0, "-", B57/B73)</f>
        <v>4.9668874172185427E-2</v>
      </c>
      <c r="D57" s="65">
        <v>58</v>
      </c>
      <c r="E57" s="9">
        <f>IF(D73=0, "-", D57/D73)</f>
        <v>7.9234972677595633E-2</v>
      </c>
      <c r="F57" s="81">
        <v>150</v>
      </c>
      <c r="G57" s="34">
        <f>IF(F73=0, "-", F57/F73)</f>
        <v>5.1317139924734863E-2</v>
      </c>
      <c r="H57" s="65">
        <v>167</v>
      </c>
      <c r="I57" s="9">
        <f>IF(H73=0, "-", H57/H73)</f>
        <v>7.9637577491654746E-2</v>
      </c>
      <c r="J57" s="8">
        <f t="shared" si="4"/>
        <v>-0.48275862068965519</v>
      </c>
      <c r="K57" s="9">
        <f t="shared" si="5"/>
        <v>-0.10179640718562874</v>
      </c>
    </row>
    <row r="58" spans="1:11" x14ac:dyDescent="0.25">
      <c r="A58" s="7" t="s">
        <v>229</v>
      </c>
      <c r="B58" s="65">
        <v>0</v>
      </c>
      <c r="C58" s="34">
        <f>IF(B73=0, "-", B58/B73)</f>
        <v>0</v>
      </c>
      <c r="D58" s="65">
        <v>0</v>
      </c>
      <c r="E58" s="9">
        <f>IF(D73=0, "-", D58/D73)</f>
        <v>0</v>
      </c>
      <c r="F58" s="81">
        <v>0</v>
      </c>
      <c r="G58" s="34">
        <f>IF(F73=0, "-", F58/F73)</f>
        <v>0</v>
      </c>
      <c r="H58" s="65">
        <v>2</v>
      </c>
      <c r="I58" s="9">
        <f>IF(H73=0, "-", H58/H73)</f>
        <v>9.5374344301382924E-4</v>
      </c>
      <c r="J58" s="8" t="str">
        <f t="shared" si="4"/>
        <v>-</v>
      </c>
      <c r="K58" s="9">
        <f t="shared" si="5"/>
        <v>-1</v>
      </c>
    </row>
    <row r="59" spans="1:11" x14ac:dyDescent="0.25">
      <c r="A59" s="7" t="s">
        <v>230</v>
      </c>
      <c r="B59" s="65">
        <v>21</v>
      </c>
      <c r="C59" s="34">
        <f>IF(B73=0, "-", B59/B73)</f>
        <v>3.4768211920529798E-2</v>
      </c>
      <c r="D59" s="65">
        <v>0</v>
      </c>
      <c r="E59" s="9">
        <f>IF(D73=0, "-", D59/D73)</f>
        <v>0</v>
      </c>
      <c r="F59" s="81">
        <v>66</v>
      </c>
      <c r="G59" s="34">
        <f>IF(F73=0, "-", F59/F73)</f>
        <v>2.257954156688334E-2</v>
      </c>
      <c r="H59" s="65">
        <v>0</v>
      </c>
      <c r="I59" s="9">
        <f>IF(H73=0, "-", H59/H73)</f>
        <v>0</v>
      </c>
      <c r="J59" s="8" t="str">
        <f t="shared" si="4"/>
        <v>-</v>
      </c>
      <c r="K59" s="9" t="str">
        <f t="shared" si="5"/>
        <v>-</v>
      </c>
    </row>
    <row r="60" spans="1:11" x14ac:dyDescent="0.25">
      <c r="A60" s="7" t="s">
        <v>231</v>
      </c>
      <c r="B60" s="65">
        <v>19</v>
      </c>
      <c r="C60" s="34">
        <f>IF(B73=0, "-", B60/B73)</f>
        <v>3.1456953642384107E-2</v>
      </c>
      <c r="D60" s="65">
        <v>0</v>
      </c>
      <c r="E60" s="9">
        <f>IF(D73=0, "-", D60/D73)</f>
        <v>0</v>
      </c>
      <c r="F60" s="81">
        <v>43</v>
      </c>
      <c r="G60" s="34">
        <f>IF(F73=0, "-", F60/F73)</f>
        <v>1.471091344509066E-2</v>
      </c>
      <c r="H60" s="65">
        <v>0</v>
      </c>
      <c r="I60" s="9">
        <f>IF(H73=0, "-", H60/H73)</f>
        <v>0</v>
      </c>
      <c r="J60" s="8" t="str">
        <f t="shared" si="4"/>
        <v>-</v>
      </c>
      <c r="K60" s="9" t="str">
        <f t="shared" si="5"/>
        <v>-</v>
      </c>
    </row>
    <row r="61" spans="1:11" x14ac:dyDescent="0.25">
      <c r="A61" s="7" t="s">
        <v>232</v>
      </c>
      <c r="B61" s="65">
        <v>1</v>
      </c>
      <c r="C61" s="34">
        <f>IF(B73=0, "-", B61/B73)</f>
        <v>1.6556291390728477E-3</v>
      </c>
      <c r="D61" s="65">
        <v>3</v>
      </c>
      <c r="E61" s="9">
        <f>IF(D73=0, "-", D61/D73)</f>
        <v>4.0983606557377051E-3</v>
      </c>
      <c r="F61" s="81">
        <v>14</v>
      </c>
      <c r="G61" s="34">
        <f>IF(F73=0, "-", F61/F73)</f>
        <v>4.7895997263085873E-3</v>
      </c>
      <c r="H61" s="65">
        <v>23</v>
      </c>
      <c r="I61" s="9">
        <f>IF(H73=0, "-", H61/H73)</f>
        <v>1.0968049594659036E-2</v>
      </c>
      <c r="J61" s="8">
        <f t="shared" si="4"/>
        <v>-0.66666666666666663</v>
      </c>
      <c r="K61" s="9">
        <f t="shared" si="5"/>
        <v>-0.39130434782608697</v>
      </c>
    </row>
    <row r="62" spans="1:11" x14ac:dyDescent="0.25">
      <c r="A62" s="7" t="s">
        <v>233</v>
      </c>
      <c r="B62" s="65">
        <v>20</v>
      </c>
      <c r="C62" s="34">
        <f>IF(B73=0, "-", B62/B73)</f>
        <v>3.3112582781456956E-2</v>
      </c>
      <c r="D62" s="65">
        <v>0</v>
      </c>
      <c r="E62" s="9">
        <f>IF(D73=0, "-", D62/D73)</f>
        <v>0</v>
      </c>
      <c r="F62" s="81">
        <v>20</v>
      </c>
      <c r="G62" s="34">
        <f>IF(F73=0, "-", F62/F73)</f>
        <v>6.8422853232979813E-3</v>
      </c>
      <c r="H62" s="65">
        <v>0</v>
      </c>
      <c r="I62" s="9">
        <f>IF(H73=0, "-", H62/H73)</f>
        <v>0</v>
      </c>
      <c r="J62" s="8" t="str">
        <f t="shared" si="4"/>
        <v>-</v>
      </c>
      <c r="K62" s="9" t="str">
        <f t="shared" si="5"/>
        <v>-</v>
      </c>
    </row>
    <row r="63" spans="1:11" x14ac:dyDescent="0.25">
      <c r="A63" s="7" t="s">
        <v>234</v>
      </c>
      <c r="B63" s="65">
        <v>9</v>
      </c>
      <c r="C63" s="34">
        <f>IF(B73=0, "-", B63/B73)</f>
        <v>1.4900662251655629E-2</v>
      </c>
      <c r="D63" s="65">
        <v>19</v>
      </c>
      <c r="E63" s="9">
        <f>IF(D73=0, "-", D63/D73)</f>
        <v>2.5956284153005466E-2</v>
      </c>
      <c r="F63" s="81">
        <v>171</v>
      </c>
      <c r="G63" s="34">
        <f>IF(F73=0, "-", F63/F73)</f>
        <v>5.8501539514197745E-2</v>
      </c>
      <c r="H63" s="65">
        <v>116</v>
      </c>
      <c r="I63" s="9">
        <f>IF(H73=0, "-", H63/H73)</f>
        <v>5.5317119694802096E-2</v>
      </c>
      <c r="J63" s="8">
        <f t="shared" si="4"/>
        <v>-0.52631578947368418</v>
      </c>
      <c r="K63" s="9">
        <f t="shared" si="5"/>
        <v>0.47413793103448276</v>
      </c>
    </row>
    <row r="64" spans="1:11" x14ac:dyDescent="0.25">
      <c r="A64" s="7" t="s">
        <v>235</v>
      </c>
      <c r="B64" s="65">
        <v>42</v>
      </c>
      <c r="C64" s="34">
        <f>IF(B73=0, "-", B64/B73)</f>
        <v>6.9536423841059597E-2</v>
      </c>
      <c r="D64" s="65">
        <v>83</v>
      </c>
      <c r="E64" s="9">
        <f>IF(D73=0, "-", D64/D73)</f>
        <v>0.1133879781420765</v>
      </c>
      <c r="F64" s="81">
        <v>389</v>
      </c>
      <c r="G64" s="34">
        <f>IF(F73=0, "-", F64/F73)</f>
        <v>0.13308244953814574</v>
      </c>
      <c r="H64" s="65">
        <v>410</v>
      </c>
      <c r="I64" s="9">
        <f>IF(H73=0, "-", H64/H73)</f>
        <v>0.195517405817835</v>
      </c>
      <c r="J64" s="8">
        <f t="shared" si="4"/>
        <v>-0.49397590361445781</v>
      </c>
      <c r="K64" s="9">
        <f t="shared" si="5"/>
        <v>-5.1219512195121948E-2</v>
      </c>
    </row>
    <row r="65" spans="1:11" x14ac:dyDescent="0.25">
      <c r="A65" s="7" t="s">
        <v>236</v>
      </c>
      <c r="B65" s="65">
        <v>6</v>
      </c>
      <c r="C65" s="34">
        <f>IF(B73=0, "-", B65/B73)</f>
        <v>9.9337748344370865E-3</v>
      </c>
      <c r="D65" s="65">
        <v>32</v>
      </c>
      <c r="E65" s="9">
        <f>IF(D73=0, "-", D65/D73)</f>
        <v>4.3715846994535519E-2</v>
      </c>
      <c r="F65" s="81">
        <v>33</v>
      </c>
      <c r="G65" s="34">
        <f>IF(F73=0, "-", F65/F73)</f>
        <v>1.128977078344167E-2</v>
      </c>
      <c r="H65" s="65">
        <v>51</v>
      </c>
      <c r="I65" s="9">
        <f>IF(H73=0, "-", H65/H73)</f>
        <v>2.4320457796852647E-2</v>
      </c>
      <c r="J65" s="8">
        <f t="shared" si="4"/>
        <v>-0.8125</v>
      </c>
      <c r="K65" s="9">
        <f t="shared" si="5"/>
        <v>-0.35294117647058826</v>
      </c>
    </row>
    <row r="66" spans="1:11" x14ac:dyDescent="0.25">
      <c r="A66" s="7" t="s">
        <v>237</v>
      </c>
      <c r="B66" s="65">
        <v>23</v>
      </c>
      <c r="C66" s="34">
        <f>IF(B73=0, "-", B66/B73)</f>
        <v>3.8079470198675497E-2</v>
      </c>
      <c r="D66" s="65">
        <v>9</v>
      </c>
      <c r="E66" s="9">
        <f>IF(D73=0, "-", D66/D73)</f>
        <v>1.2295081967213115E-2</v>
      </c>
      <c r="F66" s="81">
        <v>30</v>
      </c>
      <c r="G66" s="34">
        <f>IF(F73=0, "-", F66/F73)</f>
        <v>1.0263427984946972E-2</v>
      </c>
      <c r="H66" s="65">
        <v>41</v>
      </c>
      <c r="I66" s="9">
        <f>IF(H73=0, "-", H66/H73)</f>
        <v>1.9551740581783501E-2</v>
      </c>
      <c r="J66" s="8">
        <f t="shared" si="4"/>
        <v>1.5555555555555556</v>
      </c>
      <c r="K66" s="9">
        <f t="shared" si="5"/>
        <v>-0.26829268292682928</v>
      </c>
    </row>
    <row r="67" spans="1:11" x14ac:dyDescent="0.25">
      <c r="A67" s="7" t="s">
        <v>238</v>
      </c>
      <c r="B67" s="65">
        <v>8</v>
      </c>
      <c r="C67" s="34">
        <f>IF(B73=0, "-", B67/B73)</f>
        <v>1.3245033112582781E-2</v>
      </c>
      <c r="D67" s="65">
        <v>5</v>
      </c>
      <c r="E67" s="9">
        <f>IF(D73=0, "-", D67/D73)</f>
        <v>6.8306010928961746E-3</v>
      </c>
      <c r="F67" s="81">
        <v>55</v>
      </c>
      <c r="G67" s="34">
        <f>IF(F73=0, "-", F67/F73)</f>
        <v>1.8816284639069449E-2</v>
      </c>
      <c r="H67" s="65">
        <v>58</v>
      </c>
      <c r="I67" s="9">
        <f>IF(H73=0, "-", H67/H73)</f>
        <v>2.7658559847401048E-2</v>
      </c>
      <c r="J67" s="8">
        <f t="shared" si="4"/>
        <v>0.6</v>
      </c>
      <c r="K67" s="9">
        <f t="shared" si="5"/>
        <v>-5.1724137931034482E-2</v>
      </c>
    </row>
    <row r="68" spans="1:11" x14ac:dyDescent="0.25">
      <c r="A68" s="7" t="s">
        <v>239</v>
      </c>
      <c r="B68" s="65">
        <v>10</v>
      </c>
      <c r="C68" s="34">
        <f>IF(B73=0, "-", B68/B73)</f>
        <v>1.6556291390728478E-2</v>
      </c>
      <c r="D68" s="65">
        <v>0</v>
      </c>
      <c r="E68" s="9">
        <f>IF(D73=0, "-", D68/D73)</f>
        <v>0</v>
      </c>
      <c r="F68" s="81">
        <v>44</v>
      </c>
      <c r="G68" s="34">
        <f>IF(F73=0, "-", F68/F73)</f>
        <v>1.505302771125556E-2</v>
      </c>
      <c r="H68" s="65">
        <v>0</v>
      </c>
      <c r="I68" s="9">
        <f>IF(H73=0, "-", H68/H73)</f>
        <v>0</v>
      </c>
      <c r="J68" s="8" t="str">
        <f t="shared" si="4"/>
        <v>-</v>
      </c>
      <c r="K68" s="9" t="str">
        <f t="shared" si="5"/>
        <v>-</v>
      </c>
    </row>
    <row r="69" spans="1:11" x14ac:dyDescent="0.25">
      <c r="A69" s="7" t="s">
        <v>240</v>
      </c>
      <c r="B69" s="65">
        <v>2</v>
      </c>
      <c r="C69" s="34">
        <f>IF(B73=0, "-", B69/B73)</f>
        <v>3.3112582781456954E-3</v>
      </c>
      <c r="D69" s="65">
        <v>2</v>
      </c>
      <c r="E69" s="9">
        <f>IF(D73=0, "-", D69/D73)</f>
        <v>2.7322404371584699E-3</v>
      </c>
      <c r="F69" s="81">
        <v>14</v>
      </c>
      <c r="G69" s="34">
        <f>IF(F73=0, "-", F69/F73)</f>
        <v>4.7895997263085873E-3</v>
      </c>
      <c r="H69" s="65">
        <v>27</v>
      </c>
      <c r="I69" s="9">
        <f>IF(H73=0, "-", H69/H73)</f>
        <v>1.2875536480686695E-2</v>
      </c>
      <c r="J69" s="8">
        <f t="shared" si="4"/>
        <v>0</v>
      </c>
      <c r="K69" s="9">
        <f t="shared" si="5"/>
        <v>-0.48148148148148145</v>
      </c>
    </row>
    <row r="70" spans="1:11" x14ac:dyDescent="0.25">
      <c r="A70" s="7" t="s">
        <v>241</v>
      </c>
      <c r="B70" s="65">
        <v>100</v>
      </c>
      <c r="C70" s="34">
        <f>IF(B73=0, "-", B70/B73)</f>
        <v>0.16556291390728478</v>
      </c>
      <c r="D70" s="65">
        <v>145</v>
      </c>
      <c r="E70" s="9">
        <f>IF(D73=0, "-", D70/D73)</f>
        <v>0.19808743169398907</v>
      </c>
      <c r="F70" s="81">
        <v>513</v>
      </c>
      <c r="G70" s="34">
        <f>IF(F73=0, "-", F70/F73)</f>
        <v>0.17550461854259322</v>
      </c>
      <c r="H70" s="65">
        <v>275</v>
      </c>
      <c r="I70" s="9">
        <f>IF(H73=0, "-", H70/H73)</f>
        <v>0.13113972341440153</v>
      </c>
      <c r="J70" s="8">
        <f t="shared" si="4"/>
        <v>-0.31034482758620691</v>
      </c>
      <c r="K70" s="9">
        <f t="shared" si="5"/>
        <v>0.86545454545454548</v>
      </c>
    </row>
    <row r="71" spans="1:11" x14ac:dyDescent="0.25">
      <c r="A71" s="7" t="s">
        <v>242</v>
      </c>
      <c r="B71" s="65">
        <v>89</v>
      </c>
      <c r="C71" s="34">
        <f>IF(B73=0, "-", B71/B73)</f>
        <v>0.14735099337748345</v>
      </c>
      <c r="D71" s="65">
        <v>190</v>
      </c>
      <c r="E71" s="9">
        <f>IF(D73=0, "-", D71/D73)</f>
        <v>0.25956284153005466</v>
      </c>
      <c r="F71" s="81">
        <v>420</v>
      </c>
      <c r="G71" s="34">
        <f>IF(F73=0, "-", F71/F73)</f>
        <v>0.14368799178925762</v>
      </c>
      <c r="H71" s="65">
        <v>385</v>
      </c>
      <c r="I71" s="9">
        <f>IF(H73=0, "-", H71/H73)</f>
        <v>0.18359561278016215</v>
      </c>
      <c r="J71" s="8">
        <f t="shared" si="4"/>
        <v>-0.53157894736842104</v>
      </c>
      <c r="K71" s="9">
        <f t="shared" si="5"/>
        <v>9.0909090909090912E-2</v>
      </c>
    </row>
    <row r="72" spans="1:11" x14ac:dyDescent="0.25">
      <c r="A72" s="2"/>
      <c r="B72" s="68"/>
      <c r="C72" s="33"/>
      <c r="D72" s="68"/>
      <c r="E72" s="6"/>
      <c r="F72" s="82"/>
      <c r="G72" s="33"/>
      <c r="H72" s="68"/>
      <c r="I72" s="6"/>
      <c r="J72" s="5"/>
      <c r="K72" s="6"/>
    </row>
    <row r="73" spans="1:11" s="43" customFormat="1" ht="13" x14ac:dyDescent="0.3">
      <c r="A73" s="162" t="s">
        <v>607</v>
      </c>
      <c r="B73" s="71">
        <f>SUM(B55:B72)</f>
        <v>604</v>
      </c>
      <c r="C73" s="40">
        <f>B73/37020</f>
        <v>1.6315505132360887E-2</v>
      </c>
      <c r="D73" s="71">
        <f>SUM(D55:D72)</f>
        <v>732</v>
      </c>
      <c r="E73" s="41">
        <f>D73/32027</f>
        <v>2.2855715490055266E-2</v>
      </c>
      <c r="F73" s="77">
        <f>SUM(F55:F72)</f>
        <v>2923</v>
      </c>
      <c r="G73" s="42">
        <f>F73/177889</f>
        <v>1.6431594983388517E-2</v>
      </c>
      <c r="H73" s="71">
        <f>SUM(H55:H72)</f>
        <v>2097</v>
      </c>
      <c r="I73" s="41">
        <f>H73/169835</f>
        <v>1.2347278240645332E-2</v>
      </c>
      <c r="J73" s="37">
        <f>IF(D73=0, "-", IF((B73-D73)/D73&lt;10, (B73-D73)/D73, "&gt;999%"))</f>
        <v>-0.17486338797814208</v>
      </c>
      <c r="K73" s="38">
        <f>IF(H73=0, "-", IF((F73-H73)/H73&lt;10, (F73-H73)/H73, "&gt;999%"))</f>
        <v>0.39389604196471151</v>
      </c>
    </row>
    <row r="74" spans="1:11" x14ac:dyDescent="0.25">
      <c r="B74" s="83"/>
      <c r="D74" s="83"/>
      <c r="F74" s="83"/>
      <c r="H74" s="83"/>
    </row>
    <row r="75" spans="1:11" s="43" customFormat="1" ht="13" x14ac:dyDescent="0.3">
      <c r="A75" s="162" t="s">
        <v>606</v>
      </c>
      <c r="B75" s="71">
        <v>2585</v>
      </c>
      <c r="C75" s="40">
        <f>B75/37020</f>
        <v>6.9827120475418697E-2</v>
      </c>
      <c r="D75" s="71">
        <v>3116</v>
      </c>
      <c r="E75" s="41">
        <f>D75/32027</f>
        <v>9.7292909107940181E-2</v>
      </c>
      <c r="F75" s="77">
        <v>12215</v>
      </c>
      <c r="G75" s="42">
        <f>F75/177889</f>
        <v>6.8666415573756662E-2</v>
      </c>
      <c r="H75" s="71">
        <v>15402</v>
      </c>
      <c r="I75" s="41">
        <f>H75/169835</f>
        <v>9.0688020725998769E-2</v>
      </c>
      <c r="J75" s="37">
        <f>IF(D75=0, "-", IF((B75-D75)/D75&lt;10, (B75-D75)/D75, "&gt;999%"))</f>
        <v>-0.17041078305519897</v>
      </c>
      <c r="K75" s="38">
        <f>IF(H75=0, "-", IF((F75-H75)/H75&lt;10, (F75-H75)/H75, "&gt;999%"))</f>
        <v>-0.20692117906765356</v>
      </c>
    </row>
    <row r="76" spans="1:11" x14ac:dyDescent="0.25">
      <c r="B76" s="83"/>
      <c r="D76" s="83"/>
      <c r="F76" s="83"/>
      <c r="H76" s="83"/>
    </row>
    <row r="77" spans="1:11" ht="15.5" x14ac:dyDescent="0.35">
      <c r="A77" s="164" t="s">
        <v>117</v>
      </c>
      <c r="B77" s="196" t="s">
        <v>1</v>
      </c>
      <c r="C77" s="200"/>
      <c r="D77" s="200"/>
      <c r="E77" s="197"/>
      <c r="F77" s="196" t="s">
        <v>14</v>
      </c>
      <c r="G77" s="200"/>
      <c r="H77" s="200"/>
      <c r="I77" s="197"/>
      <c r="J77" s="196" t="s">
        <v>15</v>
      </c>
      <c r="K77" s="197"/>
    </row>
    <row r="78" spans="1:11" ht="13" x14ac:dyDescent="0.3">
      <c r="A78" s="22"/>
      <c r="B78" s="196">
        <f>VALUE(RIGHT($B$2, 4))</f>
        <v>2023</v>
      </c>
      <c r="C78" s="197"/>
      <c r="D78" s="196">
        <f>B78-1</f>
        <v>2022</v>
      </c>
      <c r="E78" s="204"/>
      <c r="F78" s="196">
        <f>B78</f>
        <v>2023</v>
      </c>
      <c r="G78" s="204"/>
      <c r="H78" s="196">
        <f>D78</f>
        <v>2022</v>
      </c>
      <c r="I78" s="204"/>
      <c r="J78" s="140" t="s">
        <v>4</v>
      </c>
      <c r="K78" s="141" t="s">
        <v>2</v>
      </c>
    </row>
    <row r="79" spans="1:11" ht="13" x14ac:dyDescent="0.3">
      <c r="A79" s="163" t="s">
        <v>144</v>
      </c>
      <c r="B79" s="61" t="s">
        <v>12</v>
      </c>
      <c r="C79" s="62" t="s">
        <v>13</v>
      </c>
      <c r="D79" s="61" t="s">
        <v>12</v>
      </c>
      <c r="E79" s="63" t="s">
        <v>13</v>
      </c>
      <c r="F79" s="62" t="s">
        <v>12</v>
      </c>
      <c r="G79" s="62" t="s">
        <v>13</v>
      </c>
      <c r="H79" s="61" t="s">
        <v>12</v>
      </c>
      <c r="I79" s="63" t="s">
        <v>13</v>
      </c>
      <c r="J79" s="61"/>
      <c r="K79" s="63"/>
    </row>
    <row r="80" spans="1:11" x14ac:dyDescent="0.25">
      <c r="A80" s="7" t="s">
        <v>243</v>
      </c>
      <c r="B80" s="65">
        <v>6</v>
      </c>
      <c r="C80" s="34">
        <f>IF(B87=0, "-", B80/B87)</f>
        <v>2.0761245674740483E-2</v>
      </c>
      <c r="D80" s="65">
        <v>3</v>
      </c>
      <c r="E80" s="9">
        <f>IF(D87=0, "-", D80/D87)</f>
        <v>9.6153846153846159E-3</v>
      </c>
      <c r="F80" s="81">
        <v>18</v>
      </c>
      <c r="G80" s="34">
        <f>IF(F87=0, "-", F80/F87)</f>
        <v>9.5338983050847464E-3</v>
      </c>
      <c r="H80" s="65">
        <v>9</v>
      </c>
      <c r="I80" s="9">
        <f>IF(H87=0, "-", H80/H87)</f>
        <v>4.0286481647269475E-3</v>
      </c>
      <c r="J80" s="8">
        <f t="shared" ref="J80:J85" si="6">IF(D80=0, "-", IF((B80-D80)/D80&lt;10, (B80-D80)/D80, "&gt;999%"))</f>
        <v>1</v>
      </c>
      <c r="K80" s="9">
        <f t="shared" ref="K80:K85" si="7">IF(H80=0, "-", IF((F80-H80)/H80&lt;10, (F80-H80)/H80, "&gt;999%"))</f>
        <v>1</v>
      </c>
    </row>
    <row r="81" spans="1:11" x14ac:dyDescent="0.25">
      <c r="A81" s="7" t="s">
        <v>244</v>
      </c>
      <c r="B81" s="65">
        <v>9</v>
      </c>
      <c r="C81" s="34">
        <f>IF(B87=0, "-", B81/B87)</f>
        <v>3.1141868512110725E-2</v>
      </c>
      <c r="D81" s="65">
        <v>13</v>
      </c>
      <c r="E81" s="9">
        <f>IF(D87=0, "-", D81/D87)</f>
        <v>4.1666666666666664E-2</v>
      </c>
      <c r="F81" s="81">
        <v>49</v>
      </c>
      <c r="G81" s="34">
        <f>IF(F87=0, "-", F81/F87)</f>
        <v>2.5953389830508475E-2</v>
      </c>
      <c r="H81" s="65">
        <v>94</v>
      </c>
      <c r="I81" s="9">
        <f>IF(H87=0, "-", H81/H87)</f>
        <v>4.2076991942703673E-2</v>
      </c>
      <c r="J81" s="8">
        <f t="shared" si="6"/>
        <v>-0.30769230769230771</v>
      </c>
      <c r="K81" s="9">
        <f t="shared" si="7"/>
        <v>-0.47872340425531917</v>
      </c>
    </row>
    <row r="82" spans="1:11" x14ac:dyDescent="0.25">
      <c r="A82" s="7" t="s">
        <v>245</v>
      </c>
      <c r="B82" s="65">
        <v>28</v>
      </c>
      <c r="C82" s="34">
        <f>IF(B87=0, "-", B82/B87)</f>
        <v>9.6885813148788927E-2</v>
      </c>
      <c r="D82" s="65">
        <v>7</v>
      </c>
      <c r="E82" s="9">
        <f>IF(D87=0, "-", D82/D87)</f>
        <v>2.2435897435897436E-2</v>
      </c>
      <c r="F82" s="81">
        <v>228</v>
      </c>
      <c r="G82" s="34">
        <f>IF(F87=0, "-", F82/F87)</f>
        <v>0.12076271186440678</v>
      </c>
      <c r="H82" s="65">
        <v>139</v>
      </c>
      <c r="I82" s="9">
        <f>IF(H87=0, "-", H82/H87)</f>
        <v>6.222023276633841E-2</v>
      </c>
      <c r="J82" s="8">
        <f t="shared" si="6"/>
        <v>3</v>
      </c>
      <c r="K82" s="9">
        <f t="shared" si="7"/>
        <v>0.64028776978417268</v>
      </c>
    </row>
    <row r="83" spans="1:11" x14ac:dyDescent="0.25">
      <c r="A83" s="7" t="s">
        <v>246</v>
      </c>
      <c r="B83" s="65">
        <v>53</v>
      </c>
      <c r="C83" s="34">
        <f>IF(B87=0, "-", B83/B87)</f>
        <v>0.18339100346020762</v>
      </c>
      <c r="D83" s="65">
        <v>20</v>
      </c>
      <c r="E83" s="9">
        <f>IF(D87=0, "-", D83/D87)</f>
        <v>6.4102564102564097E-2</v>
      </c>
      <c r="F83" s="81">
        <v>252</v>
      </c>
      <c r="G83" s="34">
        <f>IF(F87=0, "-", F83/F87)</f>
        <v>0.13347457627118645</v>
      </c>
      <c r="H83" s="65">
        <v>252</v>
      </c>
      <c r="I83" s="9">
        <f>IF(H87=0, "-", H83/H87)</f>
        <v>0.11280214861235452</v>
      </c>
      <c r="J83" s="8">
        <f t="shared" si="6"/>
        <v>1.65</v>
      </c>
      <c r="K83" s="9">
        <f t="shared" si="7"/>
        <v>0</v>
      </c>
    </row>
    <row r="84" spans="1:11" x14ac:dyDescent="0.25">
      <c r="A84" s="7" t="s">
        <v>247</v>
      </c>
      <c r="B84" s="65">
        <v>151</v>
      </c>
      <c r="C84" s="34">
        <f>IF(B87=0, "-", B84/B87)</f>
        <v>0.52249134948096887</v>
      </c>
      <c r="D84" s="65">
        <v>219</v>
      </c>
      <c r="E84" s="9">
        <f>IF(D87=0, "-", D84/D87)</f>
        <v>0.70192307692307687</v>
      </c>
      <c r="F84" s="81">
        <v>1080</v>
      </c>
      <c r="G84" s="34">
        <f>IF(F87=0, "-", F84/F87)</f>
        <v>0.57203389830508478</v>
      </c>
      <c r="H84" s="65">
        <v>1618</v>
      </c>
      <c r="I84" s="9">
        <f>IF(H87=0, "-", H84/H87)</f>
        <v>0.72426141450313342</v>
      </c>
      <c r="J84" s="8">
        <f t="shared" si="6"/>
        <v>-0.31050228310502281</v>
      </c>
      <c r="K84" s="9">
        <f t="shared" si="7"/>
        <v>-0.33250927070457353</v>
      </c>
    </row>
    <row r="85" spans="1:11" x14ac:dyDescent="0.25">
      <c r="A85" s="7" t="s">
        <v>248</v>
      </c>
      <c r="B85" s="65">
        <v>42</v>
      </c>
      <c r="C85" s="34">
        <f>IF(B87=0, "-", B85/B87)</f>
        <v>0.1453287197231834</v>
      </c>
      <c r="D85" s="65">
        <v>50</v>
      </c>
      <c r="E85" s="9">
        <f>IF(D87=0, "-", D85/D87)</f>
        <v>0.16025641025641027</v>
      </c>
      <c r="F85" s="81">
        <v>261</v>
      </c>
      <c r="G85" s="34">
        <f>IF(F87=0, "-", F85/F87)</f>
        <v>0.13824152542372881</v>
      </c>
      <c r="H85" s="65">
        <v>122</v>
      </c>
      <c r="I85" s="9">
        <f>IF(H87=0, "-", H85/H87)</f>
        <v>5.461056401074306E-2</v>
      </c>
      <c r="J85" s="8">
        <f t="shared" si="6"/>
        <v>-0.16</v>
      </c>
      <c r="K85" s="9">
        <f t="shared" si="7"/>
        <v>1.139344262295082</v>
      </c>
    </row>
    <row r="86" spans="1:11" x14ac:dyDescent="0.25">
      <c r="A86" s="2"/>
      <c r="B86" s="68"/>
      <c r="C86" s="33"/>
      <c r="D86" s="68"/>
      <c r="E86" s="6"/>
      <c r="F86" s="82"/>
      <c r="G86" s="33"/>
      <c r="H86" s="68"/>
      <c r="I86" s="6"/>
      <c r="J86" s="5"/>
      <c r="K86" s="6"/>
    </row>
    <row r="87" spans="1:11" s="43" customFormat="1" ht="13" x14ac:dyDescent="0.3">
      <c r="A87" s="162" t="s">
        <v>605</v>
      </c>
      <c r="B87" s="71">
        <f>SUM(B80:B86)</f>
        <v>289</v>
      </c>
      <c r="C87" s="40">
        <f>B87/37020</f>
        <v>7.8065910318746625E-3</v>
      </c>
      <c r="D87" s="71">
        <f>SUM(D80:D86)</f>
        <v>312</v>
      </c>
      <c r="E87" s="41">
        <f>D87/32027</f>
        <v>9.7417803728104407E-3</v>
      </c>
      <c r="F87" s="77">
        <f>SUM(F80:F86)</f>
        <v>1888</v>
      </c>
      <c r="G87" s="42">
        <f>F87/177889</f>
        <v>1.061336001663959E-2</v>
      </c>
      <c r="H87" s="71">
        <f>SUM(H80:H86)</f>
        <v>2234</v>
      </c>
      <c r="I87" s="41">
        <f>H87/169835</f>
        <v>1.3153943533429505E-2</v>
      </c>
      <c r="J87" s="37">
        <f>IF(D87=0, "-", IF((B87-D87)/D87&lt;10, (B87-D87)/D87, "&gt;999%"))</f>
        <v>-7.371794871794872E-2</v>
      </c>
      <c r="K87" s="38">
        <f>IF(H87=0, "-", IF((F87-H87)/H87&lt;10, (F87-H87)/H87, "&gt;999%"))</f>
        <v>-0.15487914055505819</v>
      </c>
    </row>
    <row r="88" spans="1:11" x14ac:dyDescent="0.25">
      <c r="B88" s="83"/>
      <c r="D88" s="83"/>
      <c r="F88" s="83"/>
      <c r="H88" s="83"/>
    </row>
    <row r="89" spans="1:11" ht="13" x14ac:dyDescent="0.3">
      <c r="A89" s="163" t="s">
        <v>145</v>
      </c>
      <c r="B89" s="61" t="s">
        <v>12</v>
      </c>
      <c r="C89" s="62" t="s">
        <v>13</v>
      </c>
      <c r="D89" s="61" t="s">
        <v>12</v>
      </c>
      <c r="E89" s="63" t="s">
        <v>13</v>
      </c>
      <c r="F89" s="62" t="s">
        <v>12</v>
      </c>
      <c r="G89" s="62" t="s">
        <v>13</v>
      </c>
      <c r="H89" s="61" t="s">
        <v>12</v>
      </c>
      <c r="I89" s="63" t="s">
        <v>13</v>
      </c>
      <c r="J89" s="61"/>
      <c r="K89" s="63"/>
    </row>
    <row r="90" spans="1:11" x14ac:dyDescent="0.25">
      <c r="A90" s="7" t="s">
        <v>249</v>
      </c>
      <c r="B90" s="65">
        <v>5</v>
      </c>
      <c r="C90" s="34">
        <f>IF(B110=0, "-", B90/B110)</f>
        <v>4.8449612403100775E-3</v>
      </c>
      <c r="D90" s="65">
        <v>8</v>
      </c>
      <c r="E90" s="9">
        <f>IF(D110=0, "-", D90/D110)</f>
        <v>1.3050570962479609E-2</v>
      </c>
      <c r="F90" s="81">
        <v>20</v>
      </c>
      <c r="G90" s="34">
        <f>IF(F110=0, "-", F90/F110)</f>
        <v>2.7468754291992857E-3</v>
      </c>
      <c r="H90" s="65">
        <v>37</v>
      </c>
      <c r="I90" s="9">
        <f>IF(H110=0, "-", H90/H110)</f>
        <v>8.8878212827288011E-3</v>
      </c>
      <c r="J90" s="8">
        <f t="shared" ref="J90:J108" si="8">IF(D90=0, "-", IF((B90-D90)/D90&lt;10, (B90-D90)/D90, "&gt;999%"))</f>
        <v>-0.375</v>
      </c>
      <c r="K90" s="9">
        <f t="shared" ref="K90:K108" si="9">IF(H90=0, "-", IF((F90-H90)/H90&lt;10, (F90-H90)/H90, "&gt;999%"))</f>
        <v>-0.45945945945945948</v>
      </c>
    </row>
    <row r="91" spans="1:11" x14ac:dyDescent="0.25">
      <c r="A91" s="7" t="s">
        <v>250</v>
      </c>
      <c r="B91" s="65">
        <v>42</v>
      </c>
      <c r="C91" s="34">
        <f>IF(B110=0, "-", B91/B110)</f>
        <v>4.0697674418604654E-2</v>
      </c>
      <c r="D91" s="65">
        <v>27</v>
      </c>
      <c r="E91" s="9">
        <f>IF(D110=0, "-", D91/D110)</f>
        <v>4.4045676998368678E-2</v>
      </c>
      <c r="F91" s="81">
        <v>188</v>
      </c>
      <c r="G91" s="34">
        <f>IF(F110=0, "-", F91/F110)</f>
        <v>2.5820629034473287E-2</v>
      </c>
      <c r="H91" s="65">
        <v>110</v>
      </c>
      <c r="I91" s="9">
        <f>IF(H110=0, "-", H91/H110)</f>
        <v>2.6423252462166705E-2</v>
      </c>
      <c r="J91" s="8">
        <f t="shared" si="8"/>
        <v>0.55555555555555558</v>
      </c>
      <c r="K91" s="9">
        <f t="shared" si="9"/>
        <v>0.70909090909090911</v>
      </c>
    </row>
    <row r="92" spans="1:11" x14ac:dyDescent="0.25">
      <c r="A92" s="7" t="s">
        <v>251</v>
      </c>
      <c r="B92" s="65">
        <v>22</v>
      </c>
      <c r="C92" s="34">
        <f>IF(B110=0, "-", B92/B110)</f>
        <v>2.1317829457364341E-2</v>
      </c>
      <c r="D92" s="65">
        <v>23</v>
      </c>
      <c r="E92" s="9">
        <f>IF(D110=0, "-", D92/D110)</f>
        <v>3.7520391517128875E-2</v>
      </c>
      <c r="F92" s="81">
        <v>106</v>
      </c>
      <c r="G92" s="34">
        <f>IF(F110=0, "-", F92/F110)</f>
        <v>1.4558439774756215E-2</v>
      </c>
      <c r="H92" s="65">
        <v>92</v>
      </c>
      <c r="I92" s="9">
        <f>IF(H110=0, "-", H92/H110)</f>
        <v>2.2099447513812154E-2</v>
      </c>
      <c r="J92" s="8">
        <f t="shared" si="8"/>
        <v>-4.3478260869565216E-2</v>
      </c>
      <c r="K92" s="9">
        <f t="shared" si="9"/>
        <v>0.15217391304347827</v>
      </c>
    </row>
    <row r="93" spans="1:11" x14ac:dyDescent="0.25">
      <c r="A93" s="7" t="s">
        <v>252</v>
      </c>
      <c r="B93" s="65">
        <v>186</v>
      </c>
      <c r="C93" s="34">
        <f>IF(B110=0, "-", B93/B110)</f>
        <v>0.18023255813953487</v>
      </c>
      <c r="D93" s="65">
        <v>86</v>
      </c>
      <c r="E93" s="9">
        <f>IF(D110=0, "-", D93/D110)</f>
        <v>0.1402936378466558</v>
      </c>
      <c r="F93" s="81">
        <v>614</v>
      </c>
      <c r="G93" s="34">
        <f>IF(F110=0, "-", F93/F110)</f>
        <v>8.4329075676418078E-2</v>
      </c>
      <c r="H93" s="65">
        <v>528</v>
      </c>
      <c r="I93" s="9">
        <f>IF(H110=0, "-", H93/H110)</f>
        <v>0.12683161181840019</v>
      </c>
      <c r="J93" s="8">
        <f t="shared" si="8"/>
        <v>1.1627906976744187</v>
      </c>
      <c r="K93" s="9">
        <f t="shared" si="9"/>
        <v>0.16287878787878787</v>
      </c>
    </row>
    <row r="94" spans="1:11" x14ac:dyDescent="0.25">
      <c r="A94" s="7" t="s">
        <v>253</v>
      </c>
      <c r="B94" s="65">
        <v>52</v>
      </c>
      <c r="C94" s="34">
        <f>IF(B110=0, "-", B94/B110)</f>
        <v>5.0387596899224806E-2</v>
      </c>
      <c r="D94" s="65">
        <v>32</v>
      </c>
      <c r="E94" s="9">
        <f>IF(D110=0, "-", D94/D110)</f>
        <v>5.2202283849918436E-2</v>
      </c>
      <c r="F94" s="81">
        <v>176</v>
      </c>
      <c r="G94" s="34">
        <f>IF(F110=0, "-", F94/F110)</f>
        <v>2.4172503776953715E-2</v>
      </c>
      <c r="H94" s="65">
        <v>171</v>
      </c>
      <c r="I94" s="9">
        <f>IF(H110=0, "-", H94/H110)</f>
        <v>4.1076147009368243E-2</v>
      </c>
      <c r="J94" s="8">
        <f t="shared" si="8"/>
        <v>0.625</v>
      </c>
      <c r="K94" s="9">
        <f t="shared" si="9"/>
        <v>2.9239766081871343E-2</v>
      </c>
    </row>
    <row r="95" spans="1:11" x14ac:dyDescent="0.25">
      <c r="A95" s="7" t="s">
        <v>254</v>
      </c>
      <c r="B95" s="65">
        <v>12</v>
      </c>
      <c r="C95" s="34">
        <f>IF(B110=0, "-", B95/B110)</f>
        <v>1.1627906976744186E-2</v>
      </c>
      <c r="D95" s="65">
        <v>11</v>
      </c>
      <c r="E95" s="9">
        <f>IF(D110=0, "-", D95/D110)</f>
        <v>1.794453507340946E-2</v>
      </c>
      <c r="F95" s="81">
        <v>21</v>
      </c>
      <c r="G95" s="34">
        <f>IF(F110=0, "-", F95/F110)</f>
        <v>2.88421920065925E-3</v>
      </c>
      <c r="H95" s="65">
        <v>39</v>
      </c>
      <c r="I95" s="9">
        <f>IF(H110=0, "-", H95/H110)</f>
        <v>9.3682440547681965E-3</v>
      </c>
      <c r="J95" s="8">
        <f t="shared" si="8"/>
        <v>9.0909090909090912E-2</v>
      </c>
      <c r="K95" s="9">
        <f t="shared" si="9"/>
        <v>-0.46153846153846156</v>
      </c>
    </row>
    <row r="96" spans="1:11" x14ac:dyDescent="0.25">
      <c r="A96" s="7" t="s">
        <v>255</v>
      </c>
      <c r="B96" s="65">
        <v>8</v>
      </c>
      <c r="C96" s="34">
        <f>IF(B110=0, "-", B96/B110)</f>
        <v>7.7519379844961239E-3</v>
      </c>
      <c r="D96" s="65">
        <v>5</v>
      </c>
      <c r="E96" s="9">
        <f>IF(D110=0, "-", D96/D110)</f>
        <v>8.1566068515497546E-3</v>
      </c>
      <c r="F96" s="81">
        <v>34</v>
      </c>
      <c r="G96" s="34">
        <f>IF(F110=0, "-", F96/F110)</f>
        <v>4.6696882296387862E-3</v>
      </c>
      <c r="H96" s="65">
        <v>24</v>
      </c>
      <c r="I96" s="9">
        <f>IF(H110=0, "-", H96/H110)</f>
        <v>5.7650732644727361E-3</v>
      </c>
      <c r="J96" s="8">
        <f t="shared" si="8"/>
        <v>0.6</v>
      </c>
      <c r="K96" s="9">
        <f t="shared" si="9"/>
        <v>0.41666666666666669</v>
      </c>
    </row>
    <row r="97" spans="1:11" x14ac:dyDescent="0.25">
      <c r="A97" s="7" t="s">
        <v>256</v>
      </c>
      <c r="B97" s="65">
        <v>31</v>
      </c>
      <c r="C97" s="34">
        <f>IF(B110=0, "-", B97/B110)</f>
        <v>3.0038759689922482E-2</v>
      </c>
      <c r="D97" s="65">
        <v>0</v>
      </c>
      <c r="E97" s="9">
        <f>IF(D110=0, "-", D97/D110)</f>
        <v>0</v>
      </c>
      <c r="F97" s="81">
        <v>132</v>
      </c>
      <c r="G97" s="34">
        <f>IF(F110=0, "-", F97/F110)</f>
        <v>1.8129377832715288E-2</v>
      </c>
      <c r="H97" s="65">
        <v>0</v>
      </c>
      <c r="I97" s="9">
        <f>IF(H110=0, "-", H97/H110)</f>
        <v>0</v>
      </c>
      <c r="J97" s="8" t="str">
        <f t="shared" si="8"/>
        <v>-</v>
      </c>
      <c r="K97" s="9" t="str">
        <f t="shared" si="9"/>
        <v>-</v>
      </c>
    </row>
    <row r="98" spans="1:11" x14ac:dyDescent="0.25">
      <c r="A98" s="7" t="s">
        <v>257</v>
      </c>
      <c r="B98" s="65">
        <v>2</v>
      </c>
      <c r="C98" s="34">
        <f>IF(B110=0, "-", B98/B110)</f>
        <v>1.937984496124031E-3</v>
      </c>
      <c r="D98" s="65">
        <v>0</v>
      </c>
      <c r="E98" s="9">
        <f>IF(D110=0, "-", D98/D110)</f>
        <v>0</v>
      </c>
      <c r="F98" s="81">
        <v>14</v>
      </c>
      <c r="G98" s="34">
        <f>IF(F110=0, "-", F98/F110)</f>
        <v>1.9228128004395001E-3</v>
      </c>
      <c r="H98" s="65">
        <v>13</v>
      </c>
      <c r="I98" s="9">
        <f>IF(H110=0, "-", H98/H110)</f>
        <v>3.1227480182560653E-3</v>
      </c>
      <c r="J98" s="8" t="str">
        <f t="shared" si="8"/>
        <v>-</v>
      </c>
      <c r="K98" s="9">
        <f t="shared" si="9"/>
        <v>7.6923076923076927E-2</v>
      </c>
    </row>
    <row r="99" spans="1:11" x14ac:dyDescent="0.25">
      <c r="A99" s="7" t="s">
        <v>258</v>
      </c>
      <c r="B99" s="65">
        <v>34</v>
      </c>
      <c r="C99" s="34">
        <f>IF(B110=0, "-", B99/B110)</f>
        <v>3.294573643410853E-2</v>
      </c>
      <c r="D99" s="65">
        <v>14</v>
      </c>
      <c r="E99" s="9">
        <f>IF(D110=0, "-", D99/D110)</f>
        <v>2.2838499184339316E-2</v>
      </c>
      <c r="F99" s="81">
        <v>430</v>
      </c>
      <c r="G99" s="34">
        <f>IF(F110=0, "-", F99/F110)</f>
        <v>5.9057821727784642E-2</v>
      </c>
      <c r="H99" s="65">
        <v>187</v>
      </c>
      <c r="I99" s="9">
        <f>IF(H110=0, "-", H99/H110)</f>
        <v>4.4919529185683399E-2</v>
      </c>
      <c r="J99" s="8">
        <f t="shared" si="8"/>
        <v>1.4285714285714286</v>
      </c>
      <c r="K99" s="9">
        <f t="shared" si="9"/>
        <v>1.2994652406417113</v>
      </c>
    </row>
    <row r="100" spans="1:11" x14ac:dyDescent="0.25">
      <c r="A100" s="7" t="s">
        <v>259</v>
      </c>
      <c r="B100" s="65">
        <v>0</v>
      </c>
      <c r="C100" s="34">
        <f>IF(B110=0, "-", B100/B110)</f>
        <v>0</v>
      </c>
      <c r="D100" s="65">
        <v>0</v>
      </c>
      <c r="E100" s="9">
        <f>IF(D110=0, "-", D100/D110)</f>
        <v>0</v>
      </c>
      <c r="F100" s="81">
        <v>0</v>
      </c>
      <c r="G100" s="34">
        <f>IF(F110=0, "-", F100/F110)</f>
        <v>0</v>
      </c>
      <c r="H100" s="65">
        <v>13</v>
      </c>
      <c r="I100" s="9">
        <f>IF(H110=0, "-", H100/H110)</f>
        <v>3.1227480182560653E-3</v>
      </c>
      <c r="J100" s="8" t="str">
        <f t="shared" si="8"/>
        <v>-</v>
      </c>
      <c r="K100" s="9">
        <f t="shared" si="9"/>
        <v>-1</v>
      </c>
    </row>
    <row r="101" spans="1:11" x14ac:dyDescent="0.25">
      <c r="A101" s="7" t="s">
        <v>260</v>
      </c>
      <c r="B101" s="65">
        <v>102</v>
      </c>
      <c r="C101" s="34">
        <f>IF(B110=0, "-", B101/B110)</f>
        <v>9.8837209302325577E-2</v>
      </c>
      <c r="D101" s="65">
        <v>152</v>
      </c>
      <c r="E101" s="9">
        <f>IF(D110=0, "-", D101/D110)</f>
        <v>0.24796084828711257</v>
      </c>
      <c r="F101" s="81">
        <v>532</v>
      </c>
      <c r="G101" s="34">
        <f>IF(F110=0, "-", F101/F110)</f>
        <v>7.3066886416701005E-2</v>
      </c>
      <c r="H101" s="65">
        <v>539</v>
      </c>
      <c r="I101" s="9">
        <f>IF(H110=0, "-", H101/H110)</f>
        <v>0.12947393706461685</v>
      </c>
      <c r="J101" s="8">
        <f t="shared" si="8"/>
        <v>-0.32894736842105265</v>
      </c>
      <c r="K101" s="9">
        <f t="shared" si="9"/>
        <v>-1.2987012987012988E-2</v>
      </c>
    </row>
    <row r="102" spans="1:11" x14ac:dyDescent="0.25">
      <c r="A102" s="7" t="s">
        <v>261</v>
      </c>
      <c r="B102" s="65">
        <v>25</v>
      </c>
      <c r="C102" s="34">
        <f>IF(B110=0, "-", B102/B110)</f>
        <v>2.4224806201550389E-2</v>
      </c>
      <c r="D102" s="65">
        <v>72</v>
      </c>
      <c r="E102" s="9">
        <f>IF(D110=0, "-", D102/D110)</f>
        <v>0.11745513866231648</v>
      </c>
      <c r="F102" s="81">
        <v>225</v>
      </c>
      <c r="G102" s="34">
        <f>IF(F110=0, "-", F102/F110)</f>
        <v>3.0902348578491966E-2</v>
      </c>
      <c r="H102" s="65">
        <v>278</v>
      </c>
      <c r="I102" s="9">
        <f>IF(H110=0, "-", H102/H110)</f>
        <v>6.677876531347586E-2</v>
      </c>
      <c r="J102" s="8">
        <f t="shared" si="8"/>
        <v>-0.65277777777777779</v>
      </c>
      <c r="K102" s="9">
        <f t="shared" si="9"/>
        <v>-0.1906474820143885</v>
      </c>
    </row>
    <row r="103" spans="1:11" x14ac:dyDescent="0.25">
      <c r="A103" s="7" t="s">
        <v>262</v>
      </c>
      <c r="B103" s="65">
        <v>8</v>
      </c>
      <c r="C103" s="34">
        <f>IF(B110=0, "-", B103/B110)</f>
        <v>7.7519379844961239E-3</v>
      </c>
      <c r="D103" s="65">
        <v>4</v>
      </c>
      <c r="E103" s="9">
        <f>IF(D110=0, "-", D103/D110)</f>
        <v>6.5252854812398045E-3</v>
      </c>
      <c r="F103" s="81">
        <v>24</v>
      </c>
      <c r="G103" s="34">
        <f>IF(F110=0, "-", F103/F110)</f>
        <v>3.296250515039143E-3</v>
      </c>
      <c r="H103" s="65">
        <v>39</v>
      </c>
      <c r="I103" s="9">
        <f>IF(H110=0, "-", H103/H110)</f>
        <v>9.3682440547681965E-3</v>
      </c>
      <c r="J103" s="8">
        <f t="shared" si="8"/>
        <v>1</v>
      </c>
      <c r="K103" s="9">
        <f t="shared" si="9"/>
        <v>-0.38461538461538464</v>
      </c>
    </row>
    <row r="104" spans="1:11" x14ac:dyDescent="0.25">
      <c r="A104" s="7" t="s">
        <v>263</v>
      </c>
      <c r="B104" s="65">
        <v>88</v>
      </c>
      <c r="C104" s="34">
        <f>IF(B110=0, "-", B104/B110)</f>
        <v>8.5271317829457363E-2</v>
      </c>
      <c r="D104" s="65">
        <v>88</v>
      </c>
      <c r="E104" s="9">
        <f>IF(D110=0, "-", D104/D110)</f>
        <v>0.14355628058727568</v>
      </c>
      <c r="F104" s="81">
        <v>438</v>
      </c>
      <c r="G104" s="34">
        <f>IF(F110=0, "-", F104/F110)</f>
        <v>6.0156571899464356E-2</v>
      </c>
      <c r="H104" s="65">
        <v>267</v>
      </c>
      <c r="I104" s="9">
        <f>IF(H110=0, "-", H104/H110)</f>
        <v>6.4136440067259187E-2</v>
      </c>
      <c r="J104" s="8">
        <f t="shared" si="8"/>
        <v>0</v>
      </c>
      <c r="K104" s="9">
        <f t="shared" si="9"/>
        <v>0.6404494382022472</v>
      </c>
    </row>
    <row r="105" spans="1:11" x14ac:dyDescent="0.25">
      <c r="A105" s="7" t="s">
        <v>264</v>
      </c>
      <c r="B105" s="65">
        <v>363</v>
      </c>
      <c r="C105" s="34">
        <f>IF(B110=0, "-", B105/B110)</f>
        <v>0.35174418604651164</v>
      </c>
      <c r="D105" s="65">
        <v>57</v>
      </c>
      <c r="E105" s="9">
        <f>IF(D110=0, "-", D105/D110)</f>
        <v>9.2985318107667206E-2</v>
      </c>
      <c r="F105" s="81">
        <v>4129</v>
      </c>
      <c r="G105" s="34">
        <f>IF(F110=0, "-", F105/F110)</f>
        <v>0.56709243235819251</v>
      </c>
      <c r="H105" s="65">
        <v>1641</v>
      </c>
      <c r="I105" s="9">
        <f>IF(H110=0, "-", H105/H110)</f>
        <v>0.39418688445832334</v>
      </c>
      <c r="J105" s="8">
        <f t="shared" si="8"/>
        <v>5.3684210526315788</v>
      </c>
      <c r="K105" s="9">
        <f t="shared" si="9"/>
        <v>1.5161486898232786</v>
      </c>
    </row>
    <row r="106" spans="1:11" x14ac:dyDescent="0.25">
      <c r="A106" s="7" t="s">
        <v>265</v>
      </c>
      <c r="B106" s="65">
        <v>34</v>
      </c>
      <c r="C106" s="34">
        <f>IF(B110=0, "-", B106/B110)</f>
        <v>3.294573643410853E-2</v>
      </c>
      <c r="D106" s="65">
        <v>23</v>
      </c>
      <c r="E106" s="9">
        <f>IF(D110=0, "-", D106/D110)</f>
        <v>3.7520391517128875E-2</v>
      </c>
      <c r="F106" s="81">
        <v>130</v>
      </c>
      <c r="G106" s="34">
        <f>IF(F110=0, "-", F106/F110)</f>
        <v>1.7854690289795357E-2</v>
      </c>
      <c r="H106" s="65">
        <v>71</v>
      </c>
      <c r="I106" s="9">
        <f>IF(H110=0, "-", H106/H110)</f>
        <v>1.7055008407398511E-2</v>
      </c>
      <c r="J106" s="8">
        <f t="shared" si="8"/>
        <v>0.47826086956521741</v>
      </c>
      <c r="K106" s="9">
        <f t="shared" si="9"/>
        <v>0.83098591549295775</v>
      </c>
    </row>
    <row r="107" spans="1:11" x14ac:dyDescent="0.25">
      <c r="A107" s="7" t="s">
        <v>266</v>
      </c>
      <c r="B107" s="65">
        <v>2</v>
      </c>
      <c r="C107" s="34">
        <f>IF(B110=0, "-", B107/B110)</f>
        <v>1.937984496124031E-3</v>
      </c>
      <c r="D107" s="65">
        <v>5</v>
      </c>
      <c r="E107" s="9">
        <f>IF(D110=0, "-", D107/D110)</f>
        <v>8.1566068515497546E-3</v>
      </c>
      <c r="F107" s="81">
        <v>26</v>
      </c>
      <c r="G107" s="34">
        <f>IF(F110=0, "-", F107/F110)</f>
        <v>3.5709380579590716E-3</v>
      </c>
      <c r="H107" s="65">
        <v>64</v>
      </c>
      <c r="I107" s="9">
        <f>IF(H110=0, "-", H107/H110)</f>
        <v>1.5373528705260629E-2</v>
      </c>
      <c r="J107" s="8">
        <f t="shared" si="8"/>
        <v>-0.6</v>
      </c>
      <c r="K107" s="9">
        <f t="shared" si="9"/>
        <v>-0.59375</v>
      </c>
    </row>
    <row r="108" spans="1:11" x14ac:dyDescent="0.25">
      <c r="A108" s="7" t="s">
        <v>267</v>
      </c>
      <c r="B108" s="65">
        <v>16</v>
      </c>
      <c r="C108" s="34">
        <f>IF(B110=0, "-", B108/B110)</f>
        <v>1.5503875968992248E-2</v>
      </c>
      <c r="D108" s="65">
        <v>6</v>
      </c>
      <c r="E108" s="9">
        <f>IF(D110=0, "-", D108/D110)</f>
        <v>9.7879282218597055E-3</v>
      </c>
      <c r="F108" s="81">
        <v>42</v>
      </c>
      <c r="G108" s="34">
        <f>IF(F110=0, "-", F108/F110)</f>
        <v>5.7684384013185E-3</v>
      </c>
      <c r="H108" s="65">
        <v>50</v>
      </c>
      <c r="I108" s="9">
        <f>IF(H110=0, "-", H108/H110)</f>
        <v>1.2010569300984866E-2</v>
      </c>
      <c r="J108" s="8">
        <f t="shared" si="8"/>
        <v>1.6666666666666667</v>
      </c>
      <c r="K108" s="9">
        <f t="shared" si="9"/>
        <v>-0.16</v>
      </c>
    </row>
    <row r="109" spans="1:11" x14ac:dyDescent="0.25">
      <c r="A109" s="2"/>
      <c r="B109" s="68"/>
      <c r="C109" s="33"/>
      <c r="D109" s="68"/>
      <c r="E109" s="6"/>
      <c r="F109" s="82"/>
      <c r="G109" s="33"/>
      <c r="H109" s="68"/>
      <c r="I109" s="6"/>
      <c r="J109" s="5"/>
      <c r="K109" s="6"/>
    </row>
    <row r="110" spans="1:11" s="43" customFormat="1" ht="13" x14ac:dyDescent="0.3">
      <c r="A110" s="162" t="s">
        <v>604</v>
      </c>
      <c r="B110" s="71">
        <f>SUM(B90:B109)</f>
        <v>1032</v>
      </c>
      <c r="C110" s="40">
        <f>B110/37020</f>
        <v>2.7876823338735819E-2</v>
      </c>
      <c r="D110" s="71">
        <f>SUM(D90:D109)</f>
        <v>613</v>
      </c>
      <c r="E110" s="41">
        <f>D110/32027</f>
        <v>1.9140100540169232E-2</v>
      </c>
      <c r="F110" s="77">
        <f>SUM(F90:F109)</f>
        <v>7281</v>
      </c>
      <c r="G110" s="42">
        <f>F110/177889</f>
        <v>4.093001815739028E-2</v>
      </c>
      <c r="H110" s="71">
        <f>SUM(H90:H109)</f>
        <v>4163</v>
      </c>
      <c r="I110" s="41">
        <f>H110/169835</f>
        <v>2.451202637854388E-2</v>
      </c>
      <c r="J110" s="37">
        <f>IF(D110=0, "-", IF((B110-D110)/D110&lt;10, (B110-D110)/D110, "&gt;999%"))</f>
        <v>0.68352365415986949</v>
      </c>
      <c r="K110" s="38">
        <f>IF(H110=0, "-", IF((F110-H110)/H110&lt;10, (F110-H110)/H110, "&gt;999%"))</f>
        <v>0.74897910160941628</v>
      </c>
    </row>
    <row r="111" spans="1:11" x14ac:dyDescent="0.25">
      <c r="B111" s="83"/>
      <c r="D111" s="83"/>
      <c r="F111" s="83"/>
      <c r="H111" s="83"/>
    </row>
    <row r="112" spans="1:11" s="43" customFormat="1" ht="13" x14ac:dyDescent="0.3">
      <c r="A112" s="162" t="s">
        <v>603</v>
      </c>
      <c r="B112" s="71">
        <v>1321</v>
      </c>
      <c r="C112" s="40">
        <f>B112/37020</f>
        <v>3.5683414370610483E-2</v>
      </c>
      <c r="D112" s="71">
        <v>925</v>
      </c>
      <c r="E112" s="41">
        <f>D112/32027</f>
        <v>2.8881880912979673E-2</v>
      </c>
      <c r="F112" s="77">
        <v>9169</v>
      </c>
      <c r="G112" s="42">
        <f>F112/177889</f>
        <v>5.1543378174029875E-2</v>
      </c>
      <c r="H112" s="71">
        <v>6397</v>
      </c>
      <c r="I112" s="41">
        <f>H112/169835</f>
        <v>3.7665969911973386E-2</v>
      </c>
      <c r="J112" s="37">
        <f>IF(D112=0, "-", IF((B112-D112)/D112&lt;10, (B112-D112)/D112, "&gt;999%"))</f>
        <v>0.42810810810810812</v>
      </c>
      <c r="K112" s="38">
        <f>IF(H112=0, "-", IF((F112-H112)/H112&lt;10, (F112-H112)/H112, "&gt;999%"))</f>
        <v>0.43332812255744879</v>
      </c>
    </row>
    <row r="113" spans="1:11" x14ac:dyDescent="0.25">
      <c r="B113" s="83"/>
      <c r="D113" s="83"/>
      <c r="F113" s="83"/>
      <c r="H113" s="83"/>
    </row>
    <row r="114" spans="1:11" ht="15.5" x14ac:dyDescent="0.35">
      <c r="A114" s="164" t="s">
        <v>118</v>
      </c>
      <c r="B114" s="196" t="s">
        <v>1</v>
      </c>
      <c r="C114" s="200"/>
      <c r="D114" s="200"/>
      <c r="E114" s="197"/>
      <c r="F114" s="196" t="s">
        <v>14</v>
      </c>
      <c r="G114" s="200"/>
      <c r="H114" s="200"/>
      <c r="I114" s="197"/>
      <c r="J114" s="196" t="s">
        <v>15</v>
      </c>
      <c r="K114" s="197"/>
    </row>
    <row r="115" spans="1:11" ht="13" x14ac:dyDescent="0.3">
      <c r="A115" s="22"/>
      <c r="B115" s="196">
        <f>VALUE(RIGHT($B$2, 4))</f>
        <v>2023</v>
      </c>
      <c r="C115" s="197"/>
      <c r="D115" s="196">
        <f>B115-1</f>
        <v>2022</v>
      </c>
      <c r="E115" s="204"/>
      <c r="F115" s="196">
        <f>B115</f>
        <v>2023</v>
      </c>
      <c r="G115" s="204"/>
      <c r="H115" s="196">
        <f>D115</f>
        <v>2022</v>
      </c>
      <c r="I115" s="204"/>
      <c r="J115" s="140" t="s">
        <v>4</v>
      </c>
      <c r="K115" s="141" t="s">
        <v>2</v>
      </c>
    </row>
    <row r="116" spans="1:11" ht="13" x14ac:dyDescent="0.3">
      <c r="A116" s="163" t="s">
        <v>146</v>
      </c>
      <c r="B116" s="61" t="s">
        <v>12</v>
      </c>
      <c r="C116" s="62" t="s">
        <v>13</v>
      </c>
      <c r="D116" s="61" t="s">
        <v>12</v>
      </c>
      <c r="E116" s="63" t="s">
        <v>13</v>
      </c>
      <c r="F116" s="62" t="s">
        <v>12</v>
      </c>
      <c r="G116" s="62" t="s">
        <v>13</v>
      </c>
      <c r="H116" s="61" t="s">
        <v>12</v>
      </c>
      <c r="I116" s="63" t="s">
        <v>13</v>
      </c>
      <c r="J116" s="61"/>
      <c r="K116" s="63"/>
    </row>
    <row r="117" spans="1:11" x14ac:dyDescent="0.25">
      <c r="A117" s="7" t="s">
        <v>268</v>
      </c>
      <c r="B117" s="65">
        <v>2</v>
      </c>
      <c r="C117" s="34">
        <f>IF(B121=0, "-", B117/B121)</f>
        <v>1.4285714285714285E-2</v>
      </c>
      <c r="D117" s="65">
        <v>0</v>
      </c>
      <c r="E117" s="9">
        <f>IF(D121=0, "-", D117/D121)</f>
        <v>0</v>
      </c>
      <c r="F117" s="81">
        <v>20</v>
      </c>
      <c r="G117" s="34">
        <f>IF(F121=0, "-", F117/F121)</f>
        <v>3.5778175313059032E-2</v>
      </c>
      <c r="H117" s="65">
        <v>0</v>
      </c>
      <c r="I117" s="9">
        <f>IF(H121=0, "-", H117/H121)</f>
        <v>0</v>
      </c>
      <c r="J117" s="8" t="str">
        <f>IF(D117=0, "-", IF((B117-D117)/D117&lt;10, (B117-D117)/D117, "&gt;999%"))</f>
        <v>-</v>
      </c>
      <c r="K117" s="9" t="str">
        <f>IF(H117=0, "-", IF((F117-H117)/H117&lt;10, (F117-H117)/H117, "&gt;999%"))</f>
        <v>-</v>
      </c>
    </row>
    <row r="118" spans="1:11" x14ac:dyDescent="0.25">
      <c r="A118" s="7" t="s">
        <v>269</v>
      </c>
      <c r="B118" s="65">
        <v>132</v>
      </c>
      <c r="C118" s="34">
        <f>IF(B121=0, "-", B118/B121)</f>
        <v>0.94285714285714284</v>
      </c>
      <c r="D118" s="65">
        <v>95</v>
      </c>
      <c r="E118" s="9">
        <f>IF(D121=0, "-", D118/D121)</f>
        <v>0.81896551724137934</v>
      </c>
      <c r="F118" s="81">
        <v>510</v>
      </c>
      <c r="G118" s="34">
        <f>IF(F121=0, "-", F118/F121)</f>
        <v>0.91234347048300535</v>
      </c>
      <c r="H118" s="65">
        <v>490</v>
      </c>
      <c r="I118" s="9">
        <f>IF(H121=0, "-", H118/H121)</f>
        <v>0.83475298126064734</v>
      </c>
      <c r="J118" s="8">
        <f>IF(D118=0, "-", IF((B118-D118)/D118&lt;10, (B118-D118)/D118, "&gt;999%"))</f>
        <v>0.38947368421052631</v>
      </c>
      <c r="K118" s="9">
        <f>IF(H118=0, "-", IF((F118-H118)/H118&lt;10, (F118-H118)/H118, "&gt;999%"))</f>
        <v>4.0816326530612242E-2</v>
      </c>
    </row>
    <row r="119" spans="1:11" x14ac:dyDescent="0.25">
      <c r="A119" s="7" t="s">
        <v>270</v>
      </c>
      <c r="B119" s="65">
        <v>6</v>
      </c>
      <c r="C119" s="34">
        <f>IF(B121=0, "-", B119/B121)</f>
        <v>4.2857142857142858E-2</v>
      </c>
      <c r="D119" s="65">
        <v>21</v>
      </c>
      <c r="E119" s="9">
        <f>IF(D121=0, "-", D119/D121)</f>
        <v>0.18103448275862069</v>
      </c>
      <c r="F119" s="81">
        <v>29</v>
      </c>
      <c r="G119" s="34">
        <f>IF(F121=0, "-", F119/F121)</f>
        <v>5.1878354203935599E-2</v>
      </c>
      <c r="H119" s="65">
        <v>97</v>
      </c>
      <c r="I119" s="9">
        <f>IF(H121=0, "-", H119/H121)</f>
        <v>0.16524701873935263</v>
      </c>
      <c r="J119" s="8">
        <f>IF(D119=0, "-", IF((B119-D119)/D119&lt;10, (B119-D119)/D119, "&gt;999%"))</f>
        <v>-0.7142857142857143</v>
      </c>
      <c r="K119" s="9">
        <f>IF(H119=0, "-", IF((F119-H119)/H119&lt;10, (F119-H119)/H119, "&gt;999%"))</f>
        <v>-0.7010309278350515</v>
      </c>
    </row>
    <row r="120" spans="1:11" x14ac:dyDescent="0.25">
      <c r="A120" s="2"/>
      <c r="B120" s="68"/>
      <c r="C120" s="33"/>
      <c r="D120" s="68"/>
      <c r="E120" s="6"/>
      <c r="F120" s="82"/>
      <c r="G120" s="33"/>
      <c r="H120" s="68"/>
      <c r="I120" s="6"/>
      <c r="J120" s="5"/>
      <c r="K120" s="6"/>
    </row>
    <row r="121" spans="1:11" s="43" customFormat="1" ht="13" x14ac:dyDescent="0.3">
      <c r="A121" s="162" t="s">
        <v>602</v>
      </c>
      <c r="B121" s="71">
        <f>SUM(B117:B120)</f>
        <v>140</v>
      </c>
      <c r="C121" s="40">
        <f>B121/37020</f>
        <v>3.7817396002160996E-3</v>
      </c>
      <c r="D121" s="71">
        <f>SUM(D117:D120)</f>
        <v>116</v>
      </c>
      <c r="E121" s="41">
        <f>D121/32027</f>
        <v>3.6219439847628562E-3</v>
      </c>
      <c r="F121" s="77">
        <f>SUM(F117:F120)</f>
        <v>559</v>
      </c>
      <c r="G121" s="42">
        <f>F121/177889</f>
        <v>3.1424090303503872E-3</v>
      </c>
      <c r="H121" s="71">
        <f>SUM(H117:H120)</f>
        <v>587</v>
      </c>
      <c r="I121" s="41">
        <f>H121/169835</f>
        <v>3.4562958165278066E-3</v>
      </c>
      <c r="J121" s="37">
        <f>IF(D121=0, "-", IF((B121-D121)/D121&lt;10, (B121-D121)/D121, "&gt;999%"))</f>
        <v>0.20689655172413793</v>
      </c>
      <c r="K121" s="38">
        <f>IF(H121=0, "-", IF((F121-H121)/H121&lt;10, (F121-H121)/H121, "&gt;999%"))</f>
        <v>-4.770017035775128E-2</v>
      </c>
    </row>
    <row r="122" spans="1:11" x14ac:dyDescent="0.25">
      <c r="B122" s="83"/>
      <c r="D122" s="83"/>
      <c r="F122" s="83"/>
      <c r="H122" s="83"/>
    </row>
    <row r="123" spans="1:11" ht="13" x14ac:dyDescent="0.3">
      <c r="A123" s="163" t="s">
        <v>147</v>
      </c>
      <c r="B123" s="61" t="s">
        <v>12</v>
      </c>
      <c r="C123" s="62" t="s">
        <v>13</v>
      </c>
      <c r="D123" s="61" t="s">
        <v>12</v>
      </c>
      <c r="E123" s="63" t="s">
        <v>13</v>
      </c>
      <c r="F123" s="62" t="s">
        <v>12</v>
      </c>
      <c r="G123" s="62" t="s">
        <v>13</v>
      </c>
      <c r="H123" s="61" t="s">
        <v>12</v>
      </c>
      <c r="I123" s="63" t="s">
        <v>13</v>
      </c>
      <c r="J123" s="61"/>
      <c r="K123" s="63"/>
    </row>
    <row r="124" spans="1:11" x14ac:dyDescent="0.25">
      <c r="A124" s="7" t="s">
        <v>271</v>
      </c>
      <c r="B124" s="65">
        <v>9</v>
      </c>
      <c r="C124" s="34">
        <f>IF(B137=0, "-", B124/B137)</f>
        <v>0.09</v>
      </c>
      <c r="D124" s="65">
        <v>24</v>
      </c>
      <c r="E124" s="9">
        <f>IF(D137=0, "-", D124/D137)</f>
        <v>0.27906976744186046</v>
      </c>
      <c r="F124" s="81">
        <v>50</v>
      </c>
      <c r="G124" s="34">
        <f>IF(F137=0, "-", F124/F137)</f>
        <v>0.11467889908256881</v>
      </c>
      <c r="H124" s="65">
        <v>74</v>
      </c>
      <c r="I124" s="9">
        <f>IF(H137=0, "-", H124/H137)</f>
        <v>0.20108695652173914</v>
      </c>
      <c r="J124" s="8">
        <f t="shared" ref="J124:J135" si="10">IF(D124=0, "-", IF((B124-D124)/D124&lt;10, (B124-D124)/D124, "&gt;999%"))</f>
        <v>-0.625</v>
      </c>
      <c r="K124" s="9">
        <f t="shared" ref="K124:K135" si="11">IF(H124=0, "-", IF((F124-H124)/H124&lt;10, (F124-H124)/H124, "&gt;999%"))</f>
        <v>-0.32432432432432434</v>
      </c>
    </row>
    <row r="125" spans="1:11" x14ac:dyDescent="0.25">
      <c r="A125" s="7" t="s">
        <v>272</v>
      </c>
      <c r="B125" s="65">
        <v>9</v>
      </c>
      <c r="C125" s="34">
        <f>IF(B137=0, "-", B125/B137)</f>
        <v>0.09</v>
      </c>
      <c r="D125" s="65">
        <v>6</v>
      </c>
      <c r="E125" s="9">
        <f>IF(D137=0, "-", D125/D137)</f>
        <v>6.9767441860465115E-2</v>
      </c>
      <c r="F125" s="81">
        <v>18</v>
      </c>
      <c r="G125" s="34">
        <f>IF(F137=0, "-", F125/F137)</f>
        <v>4.1284403669724773E-2</v>
      </c>
      <c r="H125" s="65">
        <v>26</v>
      </c>
      <c r="I125" s="9">
        <f>IF(H137=0, "-", H125/H137)</f>
        <v>7.0652173913043473E-2</v>
      </c>
      <c r="J125" s="8">
        <f t="shared" si="10"/>
        <v>0.5</v>
      </c>
      <c r="K125" s="9">
        <f t="shared" si="11"/>
        <v>-0.30769230769230771</v>
      </c>
    </row>
    <row r="126" spans="1:11" x14ac:dyDescent="0.25">
      <c r="A126" s="7" t="s">
        <v>273</v>
      </c>
      <c r="B126" s="65">
        <v>18</v>
      </c>
      <c r="C126" s="34">
        <f>IF(B137=0, "-", B126/B137)</f>
        <v>0.18</v>
      </c>
      <c r="D126" s="65">
        <v>0</v>
      </c>
      <c r="E126" s="9">
        <f>IF(D137=0, "-", D126/D137)</f>
        <v>0</v>
      </c>
      <c r="F126" s="81">
        <v>87</v>
      </c>
      <c r="G126" s="34">
        <f>IF(F137=0, "-", F126/F137)</f>
        <v>0.19954128440366972</v>
      </c>
      <c r="H126" s="65">
        <v>0</v>
      </c>
      <c r="I126" s="9">
        <f>IF(H137=0, "-", H126/H137)</f>
        <v>0</v>
      </c>
      <c r="J126" s="8" t="str">
        <f t="shared" si="10"/>
        <v>-</v>
      </c>
      <c r="K126" s="9" t="str">
        <f t="shared" si="11"/>
        <v>-</v>
      </c>
    </row>
    <row r="127" spans="1:11" x14ac:dyDescent="0.25">
      <c r="A127" s="7" t="s">
        <v>274</v>
      </c>
      <c r="B127" s="65">
        <v>9</v>
      </c>
      <c r="C127" s="34">
        <f>IF(B137=0, "-", B127/B137)</f>
        <v>0.09</v>
      </c>
      <c r="D127" s="65">
        <v>8</v>
      </c>
      <c r="E127" s="9">
        <f>IF(D137=0, "-", D127/D137)</f>
        <v>9.3023255813953487E-2</v>
      </c>
      <c r="F127" s="81">
        <v>38</v>
      </c>
      <c r="G127" s="34">
        <f>IF(F137=0, "-", F127/F137)</f>
        <v>8.7155963302752298E-2</v>
      </c>
      <c r="H127" s="65">
        <v>51</v>
      </c>
      <c r="I127" s="9">
        <f>IF(H137=0, "-", H127/H137)</f>
        <v>0.13858695652173914</v>
      </c>
      <c r="J127" s="8">
        <f t="shared" si="10"/>
        <v>0.125</v>
      </c>
      <c r="K127" s="9">
        <f t="shared" si="11"/>
        <v>-0.25490196078431371</v>
      </c>
    </row>
    <row r="128" spans="1:11" x14ac:dyDescent="0.25">
      <c r="A128" s="7" t="s">
        <v>275</v>
      </c>
      <c r="B128" s="65">
        <v>5</v>
      </c>
      <c r="C128" s="34">
        <f>IF(B137=0, "-", B128/B137)</f>
        <v>0.05</v>
      </c>
      <c r="D128" s="65">
        <v>3</v>
      </c>
      <c r="E128" s="9">
        <f>IF(D137=0, "-", D128/D137)</f>
        <v>3.4883720930232558E-2</v>
      </c>
      <c r="F128" s="81">
        <v>18</v>
      </c>
      <c r="G128" s="34">
        <f>IF(F137=0, "-", F128/F137)</f>
        <v>4.1284403669724773E-2</v>
      </c>
      <c r="H128" s="65">
        <v>19</v>
      </c>
      <c r="I128" s="9">
        <f>IF(H137=0, "-", H128/H137)</f>
        <v>5.1630434782608696E-2</v>
      </c>
      <c r="J128" s="8">
        <f t="shared" si="10"/>
        <v>0.66666666666666663</v>
      </c>
      <c r="K128" s="9">
        <f t="shared" si="11"/>
        <v>-5.2631578947368418E-2</v>
      </c>
    </row>
    <row r="129" spans="1:11" x14ac:dyDescent="0.25">
      <c r="A129" s="7" t="s">
        <v>276</v>
      </c>
      <c r="B129" s="65">
        <v>1</v>
      </c>
      <c r="C129" s="34">
        <f>IF(B137=0, "-", B129/B137)</f>
        <v>0.01</v>
      </c>
      <c r="D129" s="65">
        <v>1</v>
      </c>
      <c r="E129" s="9">
        <f>IF(D137=0, "-", D129/D137)</f>
        <v>1.1627906976744186E-2</v>
      </c>
      <c r="F129" s="81">
        <v>1</v>
      </c>
      <c r="G129" s="34">
        <f>IF(F137=0, "-", F129/F137)</f>
        <v>2.2935779816513763E-3</v>
      </c>
      <c r="H129" s="65">
        <v>4</v>
      </c>
      <c r="I129" s="9">
        <f>IF(H137=0, "-", H129/H137)</f>
        <v>1.0869565217391304E-2</v>
      </c>
      <c r="J129" s="8">
        <f t="shared" si="10"/>
        <v>0</v>
      </c>
      <c r="K129" s="9">
        <f t="shared" si="11"/>
        <v>-0.75</v>
      </c>
    </row>
    <row r="130" spans="1:11" x14ac:dyDescent="0.25">
      <c r="A130" s="7" t="s">
        <v>277</v>
      </c>
      <c r="B130" s="65">
        <v>2</v>
      </c>
      <c r="C130" s="34">
        <f>IF(B137=0, "-", B130/B137)</f>
        <v>0.02</v>
      </c>
      <c r="D130" s="65">
        <v>10</v>
      </c>
      <c r="E130" s="9">
        <f>IF(D137=0, "-", D130/D137)</f>
        <v>0.11627906976744186</v>
      </c>
      <c r="F130" s="81">
        <v>6</v>
      </c>
      <c r="G130" s="34">
        <f>IF(F137=0, "-", F130/F137)</f>
        <v>1.3761467889908258E-2</v>
      </c>
      <c r="H130" s="65">
        <v>28</v>
      </c>
      <c r="I130" s="9">
        <f>IF(H137=0, "-", H130/H137)</f>
        <v>7.6086956521739135E-2</v>
      </c>
      <c r="J130" s="8">
        <f t="shared" si="10"/>
        <v>-0.8</v>
      </c>
      <c r="K130" s="9">
        <f t="shared" si="11"/>
        <v>-0.7857142857142857</v>
      </c>
    </row>
    <row r="131" spans="1:11" x14ac:dyDescent="0.25">
      <c r="A131" s="7" t="s">
        <v>278</v>
      </c>
      <c r="B131" s="65">
        <v>0</v>
      </c>
      <c r="C131" s="34">
        <f>IF(B137=0, "-", B131/B137)</f>
        <v>0</v>
      </c>
      <c r="D131" s="65">
        <v>2</v>
      </c>
      <c r="E131" s="9">
        <f>IF(D137=0, "-", D131/D137)</f>
        <v>2.3255813953488372E-2</v>
      </c>
      <c r="F131" s="81">
        <v>3</v>
      </c>
      <c r="G131" s="34">
        <f>IF(F137=0, "-", F131/F137)</f>
        <v>6.8807339449541288E-3</v>
      </c>
      <c r="H131" s="65">
        <v>9</v>
      </c>
      <c r="I131" s="9">
        <f>IF(H137=0, "-", H131/H137)</f>
        <v>2.4456521739130436E-2</v>
      </c>
      <c r="J131" s="8">
        <f t="shared" si="10"/>
        <v>-1</v>
      </c>
      <c r="K131" s="9">
        <f t="shared" si="11"/>
        <v>-0.66666666666666663</v>
      </c>
    </row>
    <row r="132" spans="1:11" x14ac:dyDescent="0.25">
      <c r="A132" s="7" t="s">
        <v>279</v>
      </c>
      <c r="B132" s="65">
        <v>13</v>
      </c>
      <c r="C132" s="34">
        <f>IF(B137=0, "-", B132/B137)</f>
        <v>0.13</v>
      </c>
      <c r="D132" s="65">
        <v>15</v>
      </c>
      <c r="E132" s="9">
        <f>IF(D137=0, "-", D132/D137)</f>
        <v>0.1744186046511628</v>
      </c>
      <c r="F132" s="81">
        <v>70</v>
      </c>
      <c r="G132" s="34">
        <f>IF(F137=0, "-", F132/F137)</f>
        <v>0.16055045871559634</v>
      </c>
      <c r="H132" s="65">
        <v>56</v>
      </c>
      <c r="I132" s="9">
        <f>IF(H137=0, "-", H132/H137)</f>
        <v>0.15217391304347827</v>
      </c>
      <c r="J132" s="8">
        <f t="shared" si="10"/>
        <v>-0.13333333333333333</v>
      </c>
      <c r="K132" s="9">
        <f t="shared" si="11"/>
        <v>0.25</v>
      </c>
    </row>
    <row r="133" spans="1:11" x14ac:dyDescent="0.25">
      <c r="A133" s="7" t="s">
        <v>280</v>
      </c>
      <c r="B133" s="65">
        <v>14</v>
      </c>
      <c r="C133" s="34">
        <f>IF(B137=0, "-", B133/B137)</f>
        <v>0.14000000000000001</v>
      </c>
      <c r="D133" s="65">
        <v>0</v>
      </c>
      <c r="E133" s="9">
        <f>IF(D137=0, "-", D133/D137)</f>
        <v>0</v>
      </c>
      <c r="F133" s="81">
        <v>73</v>
      </c>
      <c r="G133" s="34">
        <f>IF(F137=0, "-", F133/F137)</f>
        <v>0.16743119266055045</v>
      </c>
      <c r="H133" s="65">
        <v>0</v>
      </c>
      <c r="I133" s="9">
        <f>IF(H137=0, "-", H133/H137)</f>
        <v>0</v>
      </c>
      <c r="J133" s="8" t="str">
        <f t="shared" si="10"/>
        <v>-</v>
      </c>
      <c r="K133" s="9" t="str">
        <f t="shared" si="11"/>
        <v>-</v>
      </c>
    </row>
    <row r="134" spans="1:11" x14ac:dyDescent="0.25">
      <c r="A134" s="7" t="s">
        <v>281</v>
      </c>
      <c r="B134" s="65">
        <v>20</v>
      </c>
      <c r="C134" s="34">
        <f>IF(B137=0, "-", B134/B137)</f>
        <v>0.2</v>
      </c>
      <c r="D134" s="65">
        <v>16</v>
      </c>
      <c r="E134" s="9">
        <f>IF(D137=0, "-", D134/D137)</f>
        <v>0.18604651162790697</v>
      </c>
      <c r="F134" s="81">
        <v>72</v>
      </c>
      <c r="G134" s="34">
        <f>IF(F137=0, "-", F134/F137)</f>
        <v>0.16513761467889909</v>
      </c>
      <c r="H134" s="65">
        <v>97</v>
      </c>
      <c r="I134" s="9">
        <f>IF(H137=0, "-", H134/H137)</f>
        <v>0.26358695652173914</v>
      </c>
      <c r="J134" s="8">
        <f t="shared" si="10"/>
        <v>0.25</v>
      </c>
      <c r="K134" s="9">
        <f t="shared" si="11"/>
        <v>-0.25773195876288657</v>
      </c>
    </row>
    <row r="135" spans="1:11" x14ac:dyDescent="0.25">
      <c r="A135" s="7" t="s">
        <v>282</v>
      </c>
      <c r="B135" s="65">
        <v>0</v>
      </c>
      <c r="C135" s="34">
        <f>IF(B137=0, "-", B135/B137)</f>
        <v>0</v>
      </c>
      <c r="D135" s="65">
        <v>1</v>
      </c>
      <c r="E135" s="9">
        <f>IF(D137=0, "-", D135/D137)</f>
        <v>1.1627906976744186E-2</v>
      </c>
      <c r="F135" s="81">
        <v>0</v>
      </c>
      <c r="G135" s="34">
        <f>IF(F137=0, "-", F135/F137)</f>
        <v>0</v>
      </c>
      <c r="H135" s="65">
        <v>4</v>
      </c>
      <c r="I135" s="9">
        <f>IF(H137=0, "-", H135/H137)</f>
        <v>1.0869565217391304E-2</v>
      </c>
      <c r="J135" s="8">
        <f t="shared" si="10"/>
        <v>-1</v>
      </c>
      <c r="K135" s="9">
        <f t="shared" si="11"/>
        <v>-1</v>
      </c>
    </row>
    <row r="136" spans="1:11" x14ac:dyDescent="0.25">
      <c r="A136" s="2"/>
      <c r="B136" s="68"/>
      <c r="C136" s="33"/>
      <c r="D136" s="68"/>
      <c r="E136" s="6"/>
      <c r="F136" s="82"/>
      <c r="G136" s="33"/>
      <c r="H136" s="68"/>
      <c r="I136" s="6"/>
      <c r="J136" s="5"/>
      <c r="K136" s="6"/>
    </row>
    <row r="137" spans="1:11" s="43" customFormat="1" ht="13" x14ac:dyDescent="0.3">
      <c r="A137" s="162" t="s">
        <v>601</v>
      </c>
      <c r="B137" s="71">
        <f>SUM(B124:B136)</f>
        <v>100</v>
      </c>
      <c r="C137" s="40">
        <f>B137/37020</f>
        <v>2.7012425715829281E-3</v>
      </c>
      <c r="D137" s="71">
        <f>SUM(D124:D136)</f>
        <v>86</v>
      </c>
      <c r="E137" s="41">
        <f>D137/32027</f>
        <v>2.6852343335310833E-3</v>
      </c>
      <c r="F137" s="77">
        <f>SUM(F124:F136)</f>
        <v>436</v>
      </c>
      <c r="G137" s="42">
        <f>F137/177889</f>
        <v>2.4509666140121087E-3</v>
      </c>
      <c r="H137" s="71">
        <f>SUM(H124:H136)</f>
        <v>368</v>
      </c>
      <c r="I137" s="41">
        <f>H137/169835</f>
        <v>2.166808961639238E-3</v>
      </c>
      <c r="J137" s="37">
        <f>IF(D137=0, "-", IF((B137-D137)/D137&lt;10, (B137-D137)/D137, "&gt;999%"))</f>
        <v>0.16279069767441862</v>
      </c>
      <c r="K137" s="38">
        <f>IF(H137=0, "-", IF((F137-H137)/H137&lt;10, (F137-H137)/H137, "&gt;999%"))</f>
        <v>0.18478260869565216</v>
      </c>
    </row>
    <row r="138" spans="1:11" x14ac:dyDescent="0.25">
      <c r="B138" s="83"/>
      <c r="D138" s="83"/>
      <c r="F138" s="83"/>
      <c r="H138" s="83"/>
    </row>
    <row r="139" spans="1:11" s="43" customFormat="1" ht="13" x14ac:dyDescent="0.3">
      <c r="A139" s="162" t="s">
        <v>600</v>
      </c>
      <c r="B139" s="71">
        <v>240</v>
      </c>
      <c r="C139" s="40">
        <f>B139/37020</f>
        <v>6.4829821717990272E-3</v>
      </c>
      <c r="D139" s="71">
        <v>202</v>
      </c>
      <c r="E139" s="41">
        <f>D139/32027</f>
        <v>6.3071783182939399E-3</v>
      </c>
      <c r="F139" s="77">
        <v>995</v>
      </c>
      <c r="G139" s="42">
        <f>F139/177889</f>
        <v>5.5933756443624959E-3</v>
      </c>
      <c r="H139" s="71">
        <v>955</v>
      </c>
      <c r="I139" s="41">
        <f>H139/169835</f>
        <v>5.6231047781670441E-3</v>
      </c>
      <c r="J139" s="37">
        <f>IF(D139=0, "-", IF((B139-D139)/D139&lt;10, (B139-D139)/D139, "&gt;999%"))</f>
        <v>0.18811881188118812</v>
      </c>
      <c r="K139" s="38">
        <f>IF(H139=0, "-", IF((F139-H139)/H139&lt;10, (F139-H139)/H139, "&gt;999%"))</f>
        <v>4.1884816753926704E-2</v>
      </c>
    </row>
    <row r="140" spans="1:11" x14ac:dyDescent="0.25">
      <c r="B140" s="83"/>
      <c r="D140" s="83"/>
      <c r="F140" s="83"/>
      <c r="H140" s="83"/>
    </row>
    <row r="141" spans="1:11" ht="15.5" x14ac:dyDescent="0.35">
      <c r="A141" s="164" t="s">
        <v>119</v>
      </c>
      <c r="B141" s="196" t="s">
        <v>1</v>
      </c>
      <c r="C141" s="200"/>
      <c r="D141" s="200"/>
      <c r="E141" s="197"/>
      <c r="F141" s="196" t="s">
        <v>14</v>
      </c>
      <c r="G141" s="200"/>
      <c r="H141" s="200"/>
      <c r="I141" s="197"/>
      <c r="J141" s="196" t="s">
        <v>15</v>
      </c>
      <c r="K141" s="197"/>
    </row>
    <row r="142" spans="1:11" ht="13" x14ac:dyDescent="0.3">
      <c r="A142" s="22"/>
      <c r="B142" s="196">
        <f>VALUE(RIGHT($B$2, 4))</f>
        <v>2023</v>
      </c>
      <c r="C142" s="197"/>
      <c r="D142" s="196">
        <f>B142-1</f>
        <v>2022</v>
      </c>
      <c r="E142" s="204"/>
      <c r="F142" s="196">
        <f>B142</f>
        <v>2023</v>
      </c>
      <c r="G142" s="204"/>
      <c r="H142" s="196">
        <f>D142</f>
        <v>2022</v>
      </c>
      <c r="I142" s="204"/>
      <c r="J142" s="140" t="s">
        <v>4</v>
      </c>
      <c r="K142" s="141" t="s">
        <v>2</v>
      </c>
    </row>
    <row r="143" spans="1:11" ht="13" x14ac:dyDescent="0.3">
      <c r="A143" s="163" t="s">
        <v>148</v>
      </c>
      <c r="B143" s="61" t="s">
        <v>12</v>
      </c>
      <c r="C143" s="62" t="s">
        <v>13</v>
      </c>
      <c r="D143" s="61" t="s">
        <v>12</v>
      </c>
      <c r="E143" s="63" t="s">
        <v>13</v>
      </c>
      <c r="F143" s="62" t="s">
        <v>12</v>
      </c>
      <c r="G143" s="62" t="s">
        <v>13</v>
      </c>
      <c r="H143" s="61" t="s">
        <v>12</v>
      </c>
      <c r="I143" s="63" t="s">
        <v>13</v>
      </c>
      <c r="J143" s="61"/>
      <c r="K143" s="63"/>
    </row>
    <row r="144" spans="1:11" x14ac:dyDescent="0.25">
      <c r="A144" s="7" t="s">
        <v>283</v>
      </c>
      <c r="B144" s="65">
        <v>0</v>
      </c>
      <c r="C144" s="34" t="str">
        <f>IF(B146=0, "-", B144/B146)</f>
        <v>-</v>
      </c>
      <c r="D144" s="65">
        <v>7</v>
      </c>
      <c r="E144" s="9">
        <f>IF(D146=0, "-", D144/D146)</f>
        <v>1</v>
      </c>
      <c r="F144" s="81">
        <v>0</v>
      </c>
      <c r="G144" s="34" t="str">
        <f>IF(F146=0, "-", F144/F146)</f>
        <v>-</v>
      </c>
      <c r="H144" s="65">
        <v>47</v>
      </c>
      <c r="I144" s="9">
        <f>IF(H146=0, "-", H144/H146)</f>
        <v>1</v>
      </c>
      <c r="J144" s="8">
        <f>IF(D144=0, "-", IF((B144-D144)/D144&lt;10, (B144-D144)/D144, "&gt;999%"))</f>
        <v>-1</v>
      </c>
      <c r="K144" s="9">
        <f>IF(H144=0, "-", IF((F144-H144)/H144&lt;10, (F144-H144)/H144, "&gt;999%"))</f>
        <v>-1</v>
      </c>
    </row>
    <row r="145" spans="1:11" x14ac:dyDescent="0.25">
      <c r="A145" s="2"/>
      <c r="B145" s="68"/>
      <c r="C145" s="33"/>
      <c r="D145" s="68"/>
      <c r="E145" s="6"/>
      <c r="F145" s="82"/>
      <c r="G145" s="33"/>
      <c r="H145" s="68"/>
      <c r="I145" s="6"/>
      <c r="J145" s="5"/>
      <c r="K145" s="6"/>
    </row>
    <row r="146" spans="1:11" s="43" customFormat="1" ht="13" x14ac:dyDescent="0.3">
      <c r="A146" s="162" t="s">
        <v>599</v>
      </c>
      <c r="B146" s="71">
        <f>SUM(B144:B145)</f>
        <v>0</v>
      </c>
      <c r="C146" s="40">
        <f>B146/37020</f>
        <v>0</v>
      </c>
      <c r="D146" s="71">
        <f>SUM(D144:D145)</f>
        <v>7</v>
      </c>
      <c r="E146" s="41">
        <f>D146/32027</f>
        <v>2.1856558528741374E-4</v>
      </c>
      <c r="F146" s="77">
        <f>SUM(F144:F145)</f>
        <v>0</v>
      </c>
      <c r="G146" s="42">
        <f>F146/177889</f>
        <v>0</v>
      </c>
      <c r="H146" s="71">
        <f>SUM(H144:H145)</f>
        <v>47</v>
      </c>
      <c r="I146" s="41">
        <f>H146/169835</f>
        <v>2.7673918803544618E-4</v>
      </c>
      <c r="J146" s="37">
        <f>IF(D146=0, "-", IF((B146-D146)/D146&lt;10, (B146-D146)/D146, "&gt;999%"))</f>
        <v>-1</v>
      </c>
      <c r="K146" s="38">
        <f>IF(H146=0, "-", IF((F146-H146)/H146&lt;10, (F146-H146)/H146, "&gt;999%"))</f>
        <v>-1</v>
      </c>
    </row>
    <row r="147" spans="1:11" x14ac:dyDescent="0.25">
      <c r="B147" s="83"/>
      <c r="D147" s="83"/>
      <c r="F147" s="83"/>
      <c r="H147" s="83"/>
    </row>
    <row r="148" spans="1:11" ht="13" x14ac:dyDescent="0.3">
      <c r="A148" s="163" t="s">
        <v>149</v>
      </c>
      <c r="B148" s="61" t="s">
        <v>12</v>
      </c>
      <c r="C148" s="62" t="s">
        <v>13</v>
      </c>
      <c r="D148" s="61" t="s">
        <v>12</v>
      </c>
      <c r="E148" s="63" t="s">
        <v>13</v>
      </c>
      <c r="F148" s="62" t="s">
        <v>12</v>
      </c>
      <c r="G148" s="62" t="s">
        <v>13</v>
      </c>
      <c r="H148" s="61" t="s">
        <v>12</v>
      </c>
      <c r="I148" s="63" t="s">
        <v>13</v>
      </c>
      <c r="J148" s="61"/>
      <c r="K148" s="63"/>
    </row>
    <row r="149" spans="1:11" x14ac:dyDescent="0.25">
      <c r="A149" s="7" t="s">
        <v>284</v>
      </c>
      <c r="B149" s="65">
        <v>0</v>
      </c>
      <c r="C149" s="34">
        <f>IF(B162=0, "-", B149/B162)</f>
        <v>0</v>
      </c>
      <c r="D149" s="65">
        <v>0</v>
      </c>
      <c r="E149" s="9">
        <f>IF(D162=0, "-", D149/D162)</f>
        <v>0</v>
      </c>
      <c r="F149" s="81">
        <v>4</v>
      </c>
      <c r="G149" s="34">
        <f>IF(F162=0, "-", F149/F162)</f>
        <v>4.3010752688172046E-2</v>
      </c>
      <c r="H149" s="65">
        <v>7</v>
      </c>
      <c r="I149" s="9">
        <f>IF(H162=0, "-", H149/H162)</f>
        <v>8.3333333333333329E-2</v>
      </c>
      <c r="J149" s="8" t="str">
        <f t="shared" ref="J149:J160" si="12">IF(D149=0, "-", IF((B149-D149)/D149&lt;10, (B149-D149)/D149, "&gt;999%"))</f>
        <v>-</v>
      </c>
      <c r="K149" s="9">
        <f t="shared" ref="K149:K160" si="13">IF(H149=0, "-", IF((F149-H149)/H149&lt;10, (F149-H149)/H149, "&gt;999%"))</f>
        <v>-0.42857142857142855</v>
      </c>
    </row>
    <row r="150" spans="1:11" x14ac:dyDescent="0.25">
      <c r="A150" s="7" t="s">
        <v>285</v>
      </c>
      <c r="B150" s="65">
        <v>0</v>
      </c>
      <c r="C150" s="34">
        <f>IF(B162=0, "-", B150/B162)</f>
        <v>0</v>
      </c>
      <c r="D150" s="65">
        <v>0</v>
      </c>
      <c r="E150" s="9">
        <f>IF(D162=0, "-", D150/D162)</f>
        <v>0</v>
      </c>
      <c r="F150" s="81">
        <v>2</v>
      </c>
      <c r="G150" s="34">
        <f>IF(F162=0, "-", F150/F162)</f>
        <v>2.1505376344086023E-2</v>
      </c>
      <c r="H150" s="65">
        <v>4</v>
      </c>
      <c r="I150" s="9">
        <f>IF(H162=0, "-", H150/H162)</f>
        <v>4.7619047619047616E-2</v>
      </c>
      <c r="J150" s="8" t="str">
        <f t="shared" si="12"/>
        <v>-</v>
      </c>
      <c r="K150" s="9">
        <f t="shared" si="13"/>
        <v>-0.5</v>
      </c>
    </row>
    <row r="151" spans="1:11" x14ac:dyDescent="0.25">
      <c r="A151" s="7" t="s">
        <v>286</v>
      </c>
      <c r="B151" s="65">
        <v>3</v>
      </c>
      <c r="C151" s="34">
        <f>IF(B162=0, "-", B151/B162)</f>
        <v>0.14285714285714285</v>
      </c>
      <c r="D151" s="65">
        <v>4</v>
      </c>
      <c r="E151" s="9">
        <f>IF(D162=0, "-", D151/D162)</f>
        <v>0.30769230769230771</v>
      </c>
      <c r="F151" s="81">
        <v>19</v>
      </c>
      <c r="G151" s="34">
        <f>IF(F162=0, "-", F151/F162)</f>
        <v>0.20430107526881722</v>
      </c>
      <c r="H151" s="65">
        <v>12</v>
      </c>
      <c r="I151" s="9">
        <f>IF(H162=0, "-", H151/H162)</f>
        <v>0.14285714285714285</v>
      </c>
      <c r="J151" s="8">
        <f t="shared" si="12"/>
        <v>-0.25</v>
      </c>
      <c r="K151" s="9">
        <f t="shared" si="13"/>
        <v>0.58333333333333337</v>
      </c>
    </row>
    <row r="152" spans="1:11" x14ac:dyDescent="0.25">
      <c r="A152" s="7" t="s">
        <v>287</v>
      </c>
      <c r="B152" s="65">
        <v>5</v>
      </c>
      <c r="C152" s="34">
        <f>IF(B162=0, "-", B152/B162)</f>
        <v>0.23809523809523808</v>
      </c>
      <c r="D152" s="65">
        <v>1</v>
      </c>
      <c r="E152" s="9">
        <f>IF(D162=0, "-", D152/D162)</f>
        <v>7.6923076923076927E-2</v>
      </c>
      <c r="F152" s="81">
        <v>12</v>
      </c>
      <c r="G152" s="34">
        <f>IF(F162=0, "-", F152/F162)</f>
        <v>0.12903225806451613</v>
      </c>
      <c r="H152" s="65">
        <v>12</v>
      </c>
      <c r="I152" s="9">
        <f>IF(H162=0, "-", H152/H162)</f>
        <v>0.14285714285714285</v>
      </c>
      <c r="J152" s="8">
        <f t="shared" si="12"/>
        <v>4</v>
      </c>
      <c r="K152" s="9">
        <f t="shared" si="13"/>
        <v>0</v>
      </c>
    </row>
    <row r="153" spans="1:11" x14ac:dyDescent="0.25">
      <c r="A153" s="7" t="s">
        <v>288</v>
      </c>
      <c r="B153" s="65">
        <v>3</v>
      </c>
      <c r="C153" s="34">
        <f>IF(B162=0, "-", B153/B162)</f>
        <v>0.14285714285714285</v>
      </c>
      <c r="D153" s="65">
        <v>0</v>
      </c>
      <c r="E153" s="9">
        <f>IF(D162=0, "-", D153/D162)</f>
        <v>0</v>
      </c>
      <c r="F153" s="81">
        <v>11</v>
      </c>
      <c r="G153" s="34">
        <f>IF(F162=0, "-", F153/F162)</f>
        <v>0.11827956989247312</v>
      </c>
      <c r="H153" s="65">
        <v>0</v>
      </c>
      <c r="I153" s="9">
        <f>IF(H162=0, "-", H153/H162)</f>
        <v>0</v>
      </c>
      <c r="J153" s="8" t="str">
        <f t="shared" si="12"/>
        <v>-</v>
      </c>
      <c r="K153" s="9" t="str">
        <f t="shared" si="13"/>
        <v>-</v>
      </c>
    </row>
    <row r="154" spans="1:11" x14ac:dyDescent="0.25">
      <c r="A154" s="7" t="s">
        <v>289</v>
      </c>
      <c r="B154" s="65">
        <v>1</v>
      </c>
      <c r="C154" s="34">
        <f>IF(B162=0, "-", B154/B162)</f>
        <v>4.7619047619047616E-2</v>
      </c>
      <c r="D154" s="65">
        <v>0</v>
      </c>
      <c r="E154" s="9">
        <f>IF(D162=0, "-", D154/D162)</f>
        <v>0</v>
      </c>
      <c r="F154" s="81">
        <v>4</v>
      </c>
      <c r="G154" s="34">
        <f>IF(F162=0, "-", F154/F162)</f>
        <v>4.3010752688172046E-2</v>
      </c>
      <c r="H154" s="65">
        <v>5</v>
      </c>
      <c r="I154" s="9">
        <f>IF(H162=0, "-", H154/H162)</f>
        <v>5.9523809523809521E-2</v>
      </c>
      <c r="J154" s="8" t="str">
        <f t="shared" si="12"/>
        <v>-</v>
      </c>
      <c r="K154" s="9">
        <f t="shared" si="13"/>
        <v>-0.2</v>
      </c>
    </row>
    <row r="155" spans="1:11" x14ac:dyDescent="0.25">
      <c r="A155" s="7" t="s">
        <v>290</v>
      </c>
      <c r="B155" s="65">
        <v>0</v>
      </c>
      <c r="C155" s="34">
        <f>IF(B162=0, "-", B155/B162)</f>
        <v>0</v>
      </c>
      <c r="D155" s="65">
        <v>2</v>
      </c>
      <c r="E155" s="9">
        <f>IF(D162=0, "-", D155/D162)</f>
        <v>0.15384615384615385</v>
      </c>
      <c r="F155" s="81">
        <v>0</v>
      </c>
      <c r="G155" s="34">
        <f>IF(F162=0, "-", F155/F162)</f>
        <v>0</v>
      </c>
      <c r="H155" s="65">
        <v>4</v>
      </c>
      <c r="I155" s="9">
        <f>IF(H162=0, "-", H155/H162)</f>
        <v>4.7619047619047616E-2</v>
      </c>
      <c r="J155" s="8">
        <f t="shared" si="12"/>
        <v>-1</v>
      </c>
      <c r="K155" s="9">
        <f t="shared" si="13"/>
        <v>-1</v>
      </c>
    </row>
    <row r="156" spans="1:11" x14ac:dyDescent="0.25">
      <c r="A156" s="7" t="s">
        <v>291</v>
      </c>
      <c r="B156" s="65">
        <v>0</v>
      </c>
      <c r="C156" s="34">
        <f>IF(B162=0, "-", B156/B162)</f>
        <v>0</v>
      </c>
      <c r="D156" s="65">
        <v>0</v>
      </c>
      <c r="E156" s="9">
        <f>IF(D162=0, "-", D156/D162)</f>
        <v>0</v>
      </c>
      <c r="F156" s="81">
        <v>0</v>
      </c>
      <c r="G156" s="34">
        <f>IF(F162=0, "-", F156/F162)</f>
        <v>0</v>
      </c>
      <c r="H156" s="65">
        <v>1</v>
      </c>
      <c r="I156" s="9">
        <f>IF(H162=0, "-", H156/H162)</f>
        <v>1.1904761904761904E-2</v>
      </c>
      <c r="J156" s="8" t="str">
        <f t="shared" si="12"/>
        <v>-</v>
      </c>
      <c r="K156" s="9">
        <f t="shared" si="13"/>
        <v>-1</v>
      </c>
    </row>
    <row r="157" spans="1:11" x14ac:dyDescent="0.25">
      <c r="A157" s="7" t="s">
        <v>292</v>
      </c>
      <c r="B157" s="65">
        <v>1</v>
      </c>
      <c r="C157" s="34">
        <f>IF(B162=0, "-", B157/B162)</f>
        <v>4.7619047619047616E-2</v>
      </c>
      <c r="D157" s="65">
        <v>0</v>
      </c>
      <c r="E157" s="9">
        <f>IF(D162=0, "-", D157/D162)</f>
        <v>0</v>
      </c>
      <c r="F157" s="81">
        <v>2</v>
      </c>
      <c r="G157" s="34">
        <f>IF(F162=0, "-", F157/F162)</f>
        <v>2.1505376344086023E-2</v>
      </c>
      <c r="H157" s="65">
        <v>0</v>
      </c>
      <c r="I157" s="9">
        <f>IF(H162=0, "-", H157/H162)</f>
        <v>0</v>
      </c>
      <c r="J157" s="8" t="str">
        <f t="shared" si="12"/>
        <v>-</v>
      </c>
      <c r="K157" s="9" t="str">
        <f t="shared" si="13"/>
        <v>-</v>
      </c>
    </row>
    <row r="158" spans="1:11" x14ac:dyDescent="0.25">
      <c r="A158" s="7" t="s">
        <v>293</v>
      </c>
      <c r="B158" s="65">
        <v>5</v>
      </c>
      <c r="C158" s="34">
        <f>IF(B162=0, "-", B158/B162)</f>
        <v>0.23809523809523808</v>
      </c>
      <c r="D158" s="65">
        <v>4</v>
      </c>
      <c r="E158" s="9">
        <f>IF(D162=0, "-", D158/D162)</f>
        <v>0.30769230769230771</v>
      </c>
      <c r="F158" s="81">
        <v>17</v>
      </c>
      <c r="G158" s="34">
        <f>IF(F162=0, "-", F158/F162)</f>
        <v>0.18279569892473119</v>
      </c>
      <c r="H158" s="65">
        <v>23</v>
      </c>
      <c r="I158" s="9">
        <f>IF(H162=0, "-", H158/H162)</f>
        <v>0.27380952380952384</v>
      </c>
      <c r="J158" s="8">
        <f t="shared" si="12"/>
        <v>0.25</v>
      </c>
      <c r="K158" s="9">
        <f t="shared" si="13"/>
        <v>-0.2608695652173913</v>
      </c>
    </row>
    <row r="159" spans="1:11" x14ac:dyDescent="0.25">
      <c r="A159" s="7" t="s">
        <v>294</v>
      </c>
      <c r="B159" s="65">
        <v>3</v>
      </c>
      <c r="C159" s="34">
        <f>IF(B162=0, "-", B159/B162)</f>
        <v>0.14285714285714285</v>
      </c>
      <c r="D159" s="65">
        <v>1</v>
      </c>
      <c r="E159" s="9">
        <f>IF(D162=0, "-", D159/D162)</f>
        <v>7.6923076923076927E-2</v>
      </c>
      <c r="F159" s="81">
        <v>19</v>
      </c>
      <c r="G159" s="34">
        <f>IF(F162=0, "-", F159/F162)</f>
        <v>0.20430107526881722</v>
      </c>
      <c r="H159" s="65">
        <v>12</v>
      </c>
      <c r="I159" s="9">
        <f>IF(H162=0, "-", H159/H162)</f>
        <v>0.14285714285714285</v>
      </c>
      <c r="J159" s="8">
        <f t="shared" si="12"/>
        <v>2</v>
      </c>
      <c r="K159" s="9">
        <f t="shared" si="13"/>
        <v>0.58333333333333337</v>
      </c>
    </row>
    <row r="160" spans="1:11" x14ac:dyDescent="0.25">
      <c r="A160" s="7" t="s">
        <v>295</v>
      </c>
      <c r="B160" s="65">
        <v>0</v>
      </c>
      <c r="C160" s="34">
        <f>IF(B162=0, "-", B160/B162)</f>
        <v>0</v>
      </c>
      <c r="D160" s="65">
        <v>1</v>
      </c>
      <c r="E160" s="9">
        <f>IF(D162=0, "-", D160/D162)</f>
        <v>7.6923076923076927E-2</v>
      </c>
      <c r="F160" s="81">
        <v>3</v>
      </c>
      <c r="G160" s="34">
        <f>IF(F162=0, "-", F160/F162)</f>
        <v>3.2258064516129031E-2</v>
      </c>
      <c r="H160" s="65">
        <v>4</v>
      </c>
      <c r="I160" s="9">
        <f>IF(H162=0, "-", H160/H162)</f>
        <v>4.7619047619047616E-2</v>
      </c>
      <c r="J160" s="8">
        <f t="shared" si="12"/>
        <v>-1</v>
      </c>
      <c r="K160" s="9">
        <f t="shared" si="13"/>
        <v>-0.25</v>
      </c>
    </row>
    <row r="161" spans="1:11" x14ac:dyDescent="0.25">
      <c r="A161" s="2"/>
      <c r="B161" s="68"/>
      <c r="C161" s="33"/>
      <c r="D161" s="68"/>
      <c r="E161" s="6"/>
      <c r="F161" s="82"/>
      <c r="G161" s="33"/>
      <c r="H161" s="68"/>
      <c r="I161" s="6"/>
      <c r="J161" s="5"/>
      <c r="K161" s="6"/>
    </row>
    <row r="162" spans="1:11" s="43" customFormat="1" ht="13" x14ac:dyDescent="0.3">
      <c r="A162" s="162" t="s">
        <v>598</v>
      </c>
      <c r="B162" s="71">
        <f>SUM(B149:B161)</f>
        <v>21</v>
      </c>
      <c r="C162" s="40">
        <f>B162/37020</f>
        <v>5.6726094003241496E-4</v>
      </c>
      <c r="D162" s="71">
        <f>SUM(D149:D161)</f>
        <v>13</v>
      </c>
      <c r="E162" s="41">
        <f>D162/32027</f>
        <v>4.059075155337684E-4</v>
      </c>
      <c r="F162" s="77">
        <f>SUM(F149:F161)</f>
        <v>93</v>
      </c>
      <c r="G162" s="42">
        <f>F162/177889</f>
        <v>5.2279792454845437E-4</v>
      </c>
      <c r="H162" s="71">
        <f>SUM(H149:H161)</f>
        <v>84</v>
      </c>
      <c r="I162" s="41">
        <f>H162/169835</f>
        <v>4.9459769776547826E-4</v>
      </c>
      <c r="J162" s="37">
        <f>IF(D162=0, "-", IF((B162-D162)/D162&lt;10, (B162-D162)/D162, "&gt;999%"))</f>
        <v>0.61538461538461542</v>
      </c>
      <c r="K162" s="38">
        <f>IF(H162=0, "-", IF((F162-H162)/H162&lt;10, (F162-H162)/H162, "&gt;999%"))</f>
        <v>0.10714285714285714</v>
      </c>
    </row>
    <row r="163" spans="1:11" x14ac:dyDescent="0.25">
      <c r="B163" s="83"/>
      <c r="D163" s="83"/>
      <c r="F163" s="83"/>
      <c r="H163" s="83"/>
    </row>
    <row r="164" spans="1:11" s="43" customFormat="1" ht="13" x14ac:dyDescent="0.3">
      <c r="A164" s="162" t="s">
        <v>597</v>
      </c>
      <c r="B164" s="71">
        <v>21</v>
      </c>
      <c r="C164" s="40">
        <f>B164/37020</f>
        <v>5.6726094003241496E-4</v>
      </c>
      <c r="D164" s="71">
        <v>20</v>
      </c>
      <c r="E164" s="41">
        <f>D164/32027</f>
        <v>6.2447310082118209E-4</v>
      </c>
      <c r="F164" s="77">
        <v>93</v>
      </c>
      <c r="G164" s="42">
        <f>F164/177889</f>
        <v>5.2279792454845437E-4</v>
      </c>
      <c r="H164" s="71">
        <v>131</v>
      </c>
      <c r="I164" s="41">
        <f>H164/169835</f>
        <v>7.7133688580092443E-4</v>
      </c>
      <c r="J164" s="37">
        <f>IF(D164=0, "-", IF((B164-D164)/D164&lt;10, (B164-D164)/D164, "&gt;999%"))</f>
        <v>0.05</v>
      </c>
      <c r="K164" s="38">
        <f>IF(H164=0, "-", IF((F164-H164)/H164&lt;10, (F164-H164)/H164, "&gt;999%"))</f>
        <v>-0.29007633587786258</v>
      </c>
    </row>
    <row r="165" spans="1:11" x14ac:dyDescent="0.25">
      <c r="B165" s="83"/>
      <c r="D165" s="83"/>
      <c r="F165" s="83"/>
      <c r="H165" s="83"/>
    </row>
    <row r="166" spans="1:11" ht="15.5" x14ac:dyDescent="0.35">
      <c r="A166" s="164" t="s">
        <v>120</v>
      </c>
      <c r="B166" s="196" t="s">
        <v>1</v>
      </c>
      <c r="C166" s="200"/>
      <c r="D166" s="200"/>
      <c r="E166" s="197"/>
      <c r="F166" s="196" t="s">
        <v>14</v>
      </c>
      <c r="G166" s="200"/>
      <c r="H166" s="200"/>
      <c r="I166" s="197"/>
      <c r="J166" s="196" t="s">
        <v>15</v>
      </c>
      <c r="K166" s="197"/>
    </row>
    <row r="167" spans="1:11" ht="13" x14ac:dyDescent="0.3">
      <c r="A167" s="22"/>
      <c r="B167" s="196">
        <f>VALUE(RIGHT($B$2, 4))</f>
        <v>2023</v>
      </c>
      <c r="C167" s="197"/>
      <c r="D167" s="196">
        <f>B167-1</f>
        <v>2022</v>
      </c>
      <c r="E167" s="204"/>
      <c r="F167" s="196">
        <f>B167</f>
        <v>2023</v>
      </c>
      <c r="G167" s="204"/>
      <c r="H167" s="196">
        <f>D167</f>
        <v>2022</v>
      </c>
      <c r="I167" s="204"/>
      <c r="J167" s="140" t="s">
        <v>4</v>
      </c>
      <c r="K167" s="141" t="s">
        <v>2</v>
      </c>
    </row>
    <row r="168" spans="1:11" ht="13" x14ac:dyDescent="0.3">
      <c r="A168" s="163" t="s">
        <v>150</v>
      </c>
      <c r="B168" s="61" t="s">
        <v>12</v>
      </c>
      <c r="C168" s="62" t="s">
        <v>13</v>
      </c>
      <c r="D168" s="61" t="s">
        <v>12</v>
      </c>
      <c r="E168" s="63" t="s">
        <v>13</v>
      </c>
      <c r="F168" s="62" t="s">
        <v>12</v>
      </c>
      <c r="G168" s="62" t="s">
        <v>13</v>
      </c>
      <c r="H168" s="61" t="s">
        <v>12</v>
      </c>
      <c r="I168" s="63" t="s">
        <v>13</v>
      </c>
      <c r="J168" s="61"/>
      <c r="K168" s="63"/>
    </row>
    <row r="169" spans="1:11" x14ac:dyDescent="0.25">
      <c r="A169" s="7" t="s">
        <v>296</v>
      </c>
      <c r="B169" s="65">
        <v>0</v>
      </c>
      <c r="C169" s="34">
        <f>IF(B179=0, "-", B169/B179)</f>
        <v>0</v>
      </c>
      <c r="D169" s="65">
        <v>1</v>
      </c>
      <c r="E169" s="9">
        <f>IF(D179=0, "-", D169/D179)</f>
        <v>2.4509803921568627E-3</v>
      </c>
      <c r="F169" s="81">
        <v>0</v>
      </c>
      <c r="G169" s="34">
        <f>IF(F179=0, "-", F169/F179)</f>
        <v>0</v>
      </c>
      <c r="H169" s="65">
        <v>160</v>
      </c>
      <c r="I169" s="9">
        <f>IF(H179=0, "-", H169/H179)</f>
        <v>8.285862247540135E-2</v>
      </c>
      <c r="J169" s="8">
        <f t="shared" ref="J169:J177" si="14">IF(D169=0, "-", IF((B169-D169)/D169&lt;10, (B169-D169)/D169, "&gt;999%"))</f>
        <v>-1</v>
      </c>
      <c r="K169" s="9">
        <f t="shared" ref="K169:K177" si="15">IF(H169=0, "-", IF((F169-H169)/H169&lt;10, (F169-H169)/H169, "&gt;999%"))</f>
        <v>-1</v>
      </c>
    </row>
    <row r="170" spans="1:11" x14ac:dyDescent="0.25">
      <c r="A170" s="7" t="s">
        <v>297</v>
      </c>
      <c r="B170" s="65">
        <v>0</v>
      </c>
      <c r="C170" s="34">
        <f>IF(B179=0, "-", B170/B179)</f>
        <v>0</v>
      </c>
      <c r="D170" s="65">
        <v>0</v>
      </c>
      <c r="E170" s="9">
        <f>IF(D179=0, "-", D170/D179)</f>
        <v>0</v>
      </c>
      <c r="F170" s="81">
        <v>0</v>
      </c>
      <c r="G170" s="34">
        <f>IF(F179=0, "-", F170/F179)</f>
        <v>0</v>
      </c>
      <c r="H170" s="65">
        <v>18</v>
      </c>
      <c r="I170" s="9">
        <f>IF(H179=0, "-", H170/H179)</f>
        <v>9.3215950284826522E-3</v>
      </c>
      <c r="J170" s="8" t="str">
        <f t="shared" si="14"/>
        <v>-</v>
      </c>
      <c r="K170" s="9">
        <f t="shared" si="15"/>
        <v>-1</v>
      </c>
    </row>
    <row r="171" spans="1:11" x14ac:dyDescent="0.25">
      <c r="A171" s="7" t="s">
        <v>298</v>
      </c>
      <c r="B171" s="65">
        <v>123</v>
      </c>
      <c r="C171" s="34">
        <f>IF(B179=0, "-", B171/B179)</f>
        <v>0.21503496503496503</v>
      </c>
      <c r="D171" s="65">
        <v>45</v>
      </c>
      <c r="E171" s="9">
        <f>IF(D179=0, "-", D171/D179)</f>
        <v>0.11029411764705882</v>
      </c>
      <c r="F171" s="81">
        <v>362</v>
      </c>
      <c r="G171" s="34">
        <f>IF(F179=0, "-", F171/F179)</f>
        <v>0.14240755310778913</v>
      </c>
      <c r="H171" s="65">
        <v>272</v>
      </c>
      <c r="I171" s="9">
        <f>IF(H179=0, "-", H171/H179)</f>
        <v>0.14085965820818228</v>
      </c>
      <c r="J171" s="8">
        <f t="shared" si="14"/>
        <v>1.7333333333333334</v>
      </c>
      <c r="K171" s="9">
        <f t="shared" si="15"/>
        <v>0.33088235294117646</v>
      </c>
    </row>
    <row r="172" spans="1:11" x14ac:dyDescent="0.25">
      <c r="A172" s="7" t="s">
        <v>299</v>
      </c>
      <c r="B172" s="65">
        <v>383</v>
      </c>
      <c r="C172" s="34">
        <f>IF(B179=0, "-", B172/B179)</f>
        <v>0.66958041958041958</v>
      </c>
      <c r="D172" s="65">
        <v>330</v>
      </c>
      <c r="E172" s="9">
        <f>IF(D179=0, "-", D172/D179)</f>
        <v>0.80882352941176472</v>
      </c>
      <c r="F172" s="81">
        <v>1933</v>
      </c>
      <c r="G172" s="34">
        <f>IF(F179=0, "-", F172/F179)</f>
        <v>0.76042486231313922</v>
      </c>
      <c r="H172" s="65">
        <v>1291</v>
      </c>
      <c r="I172" s="9">
        <f>IF(H179=0, "-", H172/H179)</f>
        <v>0.6685655100983946</v>
      </c>
      <c r="J172" s="8">
        <f t="shared" si="14"/>
        <v>0.16060606060606061</v>
      </c>
      <c r="K172" s="9">
        <f t="shared" si="15"/>
        <v>0.49728892331525948</v>
      </c>
    </row>
    <row r="173" spans="1:11" x14ac:dyDescent="0.25">
      <c r="A173" s="7" t="s">
        <v>300</v>
      </c>
      <c r="B173" s="65">
        <v>0</v>
      </c>
      <c r="C173" s="34">
        <f>IF(B179=0, "-", B173/B179)</f>
        <v>0</v>
      </c>
      <c r="D173" s="65">
        <v>1</v>
      </c>
      <c r="E173" s="9">
        <f>IF(D179=0, "-", D173/D179)</f>
        <v>2.4509803921568627E-3</v>
      </c>
      <c r="F173" s="81">
        <v>0</v>
      </c>
      <c r="G173" s="34">
        <f>IF(F179=0, "-", F173/F179)</f>
        <v>0</v>
      </c>
      <c r="H173" s="65">
        <v>96</v>
      </c>
      <c r="I173" s="9">
        <f>IF(H179=0, "-", H173/H179)</f>
        <v>4.9715173485240807E-2</v>
      </c>
      <c r="J173" s="8">
        <f t="shared" si="14"/>
        <v>-1</v>
      </c>
      <c r="K173" s="9">
        <f t="shared" si="15"/>
        <v>-1</v>
      </c>
    </row>
    <row r="174" spans="1:11" x14ac:dyDescent="0.25">
      <c r="A174" s="7" t="s">
        <v>301</v>
      </c>
      <c r="B174" s="65">
        <v>16</v>
      </c>
      <c r="C174" s="34">
        <f>IF(B179=0, "-", B174/B179)</f>
        <v>2.7972027972027972E-2</v>
      </c>
      <c r="D174" s="65">
        <v>0</v>
      </c>
      <c r="E174" s="9">
        <f>IF(D179=0, "-", D174/D179)</f>
        <v>0</v>
      </c>
      <c r="F174" s="81">
        <v>56</v>
      </c>
      <c r="G174" s="34">
        <f>IF(F179=0, "-", F174/F179)</f>
        <v>2.2029897718332022E-2</v>
      </c>
      <c r="H174" s="65">
        <v>0</v>
      </c>
      <c r="I174" s="9">
        <f>IF(H179=0, "-", H174/H179)</f>
        <v>0</v>
      </c>
      <c r="J174" s="8" t="str">
        <f t="shared" si="14"/>
        <v>-</v>
      </c>
      <c r="K174" s="9" t="str">
        <f t="shared" si="15"/>
        <v>-</v>
      </c>
    </row>
    <row r="175" spans="1:11" x14ac:dyDescent="0.25">
      <c r="A175" s="7" t="s">
        <v>302</v>
      </c>
      <c r="B175" s="65">
        <v>6</v>
      </c>
      <c r="C175" s="34">
        <f>IF(B179=0, "-", B175/B179)</f>
        <v>1.048951048951049E-2</v>
      </c>
      <c r="D175" s="65">
        <v>2</v>
      </c>
      <c r="E175" s="9">
        <f>IF(D179=0, "-", D175/D179)</f>
        <v>4.9019607843137254E-3</v>
      </c>
      <c r="F175" s="81">
        <v>21</v>
      </c>
      <c r="G175" s="34">
        <f>IF(F179=0, "-", F175/F179)</f>
        <v>8.2612116443745078E-3</v>
      </c>
      <c r="H175" s="65">
        <v>8</v>
      </c>
      <c r="I175" s="9">
        <f>IF(H179=0, "-", H175/H179)</f>
        <v>4.142931123770067E-3</v>
      </c>
      <c r="J175" s="8">
        <f t="shared" si="14"/>
        <v>2</v>
      </c>
      <c r="K175" s="9">
        <f t="shared" si="15"/>
        <v>1.625</v>
      </c>
    </row>
    <row r="176" spans="1:11" x14ac:dyDescent="0.25">
      <c r="A176" s="7" t="s">
        <v>303</v>
      </c>
      <c r="B176" s="65">
        <v>4</v>
      </c>
      <c r="C176" s="34">
        <f>IF(B179=0, "-", B176/B179)</f>
        <v>6.993006993006993E-3</v>
      </c>
      <c r="D176" s="65">
        <v>0</v>
      </c>
      <c r="E176" s="9">
        <f>IF(D179=0, "-", D176/D179)</f>
        <v>0</v>
      </c>
      <c r="F176" s="81">
        <v>9</v>
      </c>
      <c r="G176" s="34">
        <f>IF(F179=0, "-", F176/F179)</f>
        <v>3.5405192761605035E-3</v>
      </c>
      <c r="H176" s="65">
        <v>6</v>
      </c>
      <c r="I176" s="9">
        <f>IF(H179=0, "-", H176/H179)</f>
        <v>3.1071983428275505E-3</v>
      </c>
      <c r="J176" s="8" t="str">
        <f t="shared" si="14"/>
        <v>-</v>
      </c>
      <c r="K176" s="9">
        <f t="shared" si="15"/>
        <v>0.5</v>
      </c>
    </row>
    <row r="177" spans="1:11" x14ac:dyDescent="0.25">
      <c r="A177" s="7" t="s">
        <v>304</v>
      </c>
      <c r="B177" s="65">
        <v>40</v>
      </c>
      <c r="C177" s="34">
        <f>IF(B179=0, "-", B177/B179)</f>
        <v>6.9930069930069935E-2</v>
      </c>
      <c r="D177" s="65">
        <v>29</v>
      </c>
      <c r="E177" s="9">
        <f>IF(D179=0, "-", D177/D179)</f>
        <v>7.1078431372549017E-2</v>
      </c>
      <c r="F177" s="81">
        <v>161</v>
      </c>
      <c r="G177" s="34">
        <f>IF(F179=0, "-", F177/F179)</f>
        <v>6.3335955940204566E-2</v>
      </c>
      <c r="H177" s="65">
        <v>80</v>
      </c>
      <c r="I177" s="9">
        <f>IF(H179=0, "-", H177/H179)</f>
        <v>4.1429311237700675E-2</v>
      </c>
      <c r="J177" s="8">
        <f t="shared" si="14"/>
        <v>0.37931034482758619</v>
      </c>
      <c r="K177" s="9">
        <f t="shared" si="15"/>
        <v>1.0125</v>
      </c>
    </row>
    <row r="178" spans="1:11" x14ac:dyDescent="0.25">
      <c r="A178" s="2"/>
      <c r="B178" s="68"/>
      <c r="C178" s="33"/>
      <c r="D178" s="68"/>
      <c r="E178" s="6"/>
      <c r="F178" s="82"/>
      <c r="G178" s="33"/>
      <c r="H178" s="68"/>
      <c r="I178" s="6"/>
      <c r="J178" s="5"/>
      <c r="K178" s="6"/>
    </row>
    <row r="179" spans="1:11" s="43" customFormat="1" ht="13" x14ac:dyDescent="0.3">
      <c r="A179" s="162" t="s">
        <v>596</v>
      </c>
      <c r="B179" s="71">
        <f>SUM(B169:B178)</f>
        <v>572</v>
      </c>
      <c r="C179" s="40">
        <f>B179/37020</f>
        <v>1.5451107509454349E-2</v>
      </c>
      <c r="D179" s="71">
        <f>SUM(D169:D178)</f>
        <v>408</v>
      </c>
      <c r="E179" s="41">
        <f>D179/32027</f>
        <v>1.2739251256752116E-2</v>
      </c>
      <c r="F179" s="77">
        <f>SUM(F169:F178)</f>
        <v>2542</v>
      </c>
      <c r="G179" s="42">
        <f>F179/177889</f>
        <v>1.4289809937657752E-2</v>
      </c>
      <c r="H179" s="71">
        <f>SUM(H169:H178)</f>
        <v>1931</v>
      </c>
      <c r="I179" s="41">
        <f>H179/169835</f>
        <v>1.1369858980775459E-2</v>
      </c>
      <c r="J179" s="37">
        <f>IF(D179=0, "-", IF((B179-D179)/D179&lt;10, (B179-D179)/D179, "&gt;999%"))</f>
        <v>0.40196078431372551</v>
      </c>
      <c r="K179" s="38">
        <f>IF(H179=0, "-", IF((F179-H179)/H179&lt;10, (F179-H179)/H179, "&gt;999%"))</f>
        <v>0.31641636457793887</v>
      </c>
    </row>
    <row r="180" spans="1:11" x14ac:dyDescent="0.25">
      <c r="B180" s="83"/>
      <c r="D180" s="83"/>
      <c r="F180" s="83"/>
      <c r="H180" s="83"/>
    </row>
    <row r="181" spans="1:11" ht="13" x14ac:dyDescent="0.3">
      <c r="A181" s="163" t="s">
        <v>151</v>
      </c>
      <c r="B181" s="61" t="s">
        <v>12</v>
      </c>
      <c r="C181" s="62" t="s">
        <v>13</v>
      </c>
      <c r="D181" s="61" t="s">
        <v>12</v>
      </c>
      <c r="E181" s="63" t="s">
        <v>13</v>
      </c>
      <c r="F181" s="62" t="s">
        <v>12</v>
      </c>
      <c r="G181" s="62" t="s">
        <v>13</v>
      </c>
      <c r="H181" s="61" t="s">
        <v>12</v>
      </c>
      <c r="I181" s="63" t="s">
        <v>13</v>
      </c>
      <c r="J181" s="61"/>
      <c r="K181" s="63"/>
    </row>
    <row r="182" spans="1:11" x14ac:dyDescent="0.25">
      <c r="A182" s="7" t="s">
        <v>305</v>
      </c>
      <c r="B182" s="65">
        <v>0</v>
      </c>
      <c r="C182" s="34">
        <f>IF(B191=0, "-", B182/B191)</f>
        <v>0</v>
      </c>
      <c r="D182" s="65">
        <v>0</v>
      </c>
      <c r="E182" s="9">
        <f>IF(D191=0, "-", D182/D191)</f>
        <v>0</v>
      </c>
      <c r="F182" s="81">
        <v>6</v>
      </c>
      <c r="G182" s="34">
        <f>IF(F191=0, "-", F182/F191)</f>
        <v>4.4117647058823532E-2</v>
      </c>
      <c r="H182" s="65">
        <v>0</v>
      </c>
      <c r="I182" s="9">
        <f>IF(H191=0, "-", H182/H191)</f>
        <v>0</v>
      </c>
      <c r="J182" s="8" t="str">
        <f t="shared" ref="J182:J189" si="16">IF(D182=0, "-", IF((B182-D182)/D182&lt;10, (B182-D182)/D182, "&gt;999%"))</f>
        <v>-</v>
      </c>
      <c r="K182" s="9" t="str">
        <f t="shared" ref="K182:K189" si="17">IF(H182=0, "-", IF((F182-H182)/H182&lt;10, (F182-H182)/H182, "&gt;999%"))</f>
        <v>-</v>
      </c>
    </row>
    <row r="183" spans="1:11" x14ac:dyDescent="0.25">
      <c r="A183" s="7" t="s">
        <v>306</v>
      </c>
      <c r="B183" s="65">
        <v>2</v>
      </c>
      <c r="C183" s="34">
        <f>IF(B191=0, "-", B183/B191)</f>
        <v>7.6923076923076927E-2</v>
      </c>
      <c r="D183" s="65">
        <v>0</v>
      </c>
      <c r="E183" s="9">
        <f>IF(D191=0, "-", D183/D191)</f>
        <v>0</v>
      </c>
      <c r="F183" s="81">
        <v>3</v>
      </c>
      <c r="G183" s="34">
        <f>IF(F191=0, "-", F183/F191)</f>
        <v>2.2058823529411766E-2</v>
      </c>
      <c r="H183" s="65">
        <v>0</v>
      </c>
      <c r="I183" s="9">
        <f>IF(H191=0, "-", H183/H191)</f>
        <v>0</v>
      </c>
      <c r="J183" s="8" t="str">
        <f t="shared" si="16"/>
        <v>-</v>
      </c>
      <c r="K183" s="9" t="str">
        <f t="shared" si="17"/>
        <v>-</v>
      </c>
    </row>
    <row r="184" spans="1:11" x14ac:dyDescent="0.25">
      <c r="A184" s="7" t="s">
        <v>307</v>
      </c>
      <c r="B184" s="65">
        <v>2</v>
      </c>
      <c r="C184" s="34">
        <f>IF(B191=0, "-", B184/B191)</f>
        <v>7.6923076923076927E-2</v>
      </c>
      <c r="D184" s="65">
        <v>0</v>
      </c>
      <c r="E184" s="9">
        <f>IF(D191=0, "-", D184/D191)</f>
        <v>0</v>
      </c>
      <c r="F184" s="81">
        <v>3</v>
      </c>
      <c r="G184" s="34">
        <f>IF(F191=0, "-", F184/F191)</f>
        <v>2.2058823529411766E-2</v>
      </c>
      <c r="H184" s="65">
        <v>3</v>
      </c>
      <c r="I184" s="9">
        <f>IF(H191=0, "-", H184/H191)</f>
        <v>2.2727272727272728E-2</v>
      </c>
      <c r="J184" s="8" t="str">
        <f t="shared" si="16"/>
        <v>-</v>
      </c>
      <c r="K184" s="9">
        <f t="shared" si="17"/>
        <v>0</v>
      </c>
    </row>
    <row r="185" spans="1:11" x14ac:dyDescent="0.25">
      <c r="A185" s="7" t="s">
        <v>308</v>
      </c>
      <c r="B185" s="65">
        <v>0</v>
      </c>
      <c r="C185" s="34">
        <f>IF(B191=0, "-", B185/B191)</f>
        <v>0</v>
      </c>
      <c r="D185" s="65">
        <v>3</v>
      </c>
      <c r="E185" s="9">
        <f>IF(D191=0, "-", D185/D191)</f>
        <v>0.15</v>
      </c>
      <c r="F185" s="81">
        <v>2</v>
      </c>
      <c r="G185" s="34">
        <f>IF(F191=0, "-", F185/F191)</f>
        <v>1.4705882352941176E-2</v>
      </c>
      <c r="H185" s="65">
        <v>23</v>
      </c>
      <c r="I185" s="9">
        <f>IF(H191=0, "-", H185/H191)</f>
        <v>0.17424242424242425</v>
      </c>
      <c r="J185" s="8">
        <f t="shared" si="16"/>
        <v>-1</v>
      </c>
      <c r="K185" s="9">
        <f t="shared" si="17"/>
        <v>-0.91304347826086951</v>
      </c>
    </row>
    <row r="186" spans="1:11" x14ac:dyDescent="0.25">
      <c r="A186" s="7" t="s">
        <v>309</v>
      </c>
      <c r="B186" s="65">
        <v>12</v>
      </c>
      <c r="C186" s="34">
        <f>IF(B191=0, "-", B186/B191)</f>
        <v>0.46153846153846156</v>
      </c>
      <c r="D186" s="65">
        <v>11</v>
      </c>
      <c r="E186" s="9">
        <f>IF(D191=0, "-", D186/D191)</f>
        <v>0.55000000000000004</v>
      </c>
      <c r="F186" s="81">
        <v>50</v>
      </c>
      <c r="G186" s="34">
        <f>IF(F191=0, "-", F186/F191)</f>
        <v>0.36764705882352944</v>
      </c>
      <c r="H186" s="65">
        <v>75</v>
      </c>
      <c r="I186" s="9">
        <f>IF(H191=0, "-", H186/H191)</f>
        <v>0.56818181818181823</v>
      </c>
      <c r="J186" s="8">
        <f t="shared" si="16"/>
        <v>9.0909090909090912E-2</v>
      </c>
      <c r="K186" s="9">
        <f t="shared" si="17"/>
        <v>-0.33333333333333331</v>
      </c>
    </row>
    <row r="187" spans="1:11" x14ac:dyDescent="0.25">
      <c r="A187" s="7" t="s">
        <v>310</v>
      </c>
      <c r="B187" s="65">
        <v>1</v>
      </c>
      <c r="C187" s="34">
        <f>IF(B191=0, "-", B187/B191)</f>
        <v>3.8461538461538464E-2</v>
      </c>
      <c r="D187" s="65">
        <v>0</v>
      </c>
      <c r="E187" s="9">
        <f>IF(D191=0, "-", D187/D191)</f>
        <v>0</v>
      </c>
      <c r="F187" s="81">
        <v>15</v>
      </c>
      <c r="G187" s="34">
        <f>IF(F191=0, "-", F187/F191)</f>
        <v>0.11029411764705882</v>
      </c>
      <c r="H187" s="65">
        <v>0</v>
      </c>
      <c r="I187" s="9">
        <f>IF(H191=0, "-", H187/H191)</f>
        <v>0</v>
      </c>
      <c r="J187" s="8" t="str">
        <f t="shared" si="16"/>
        <v>-</v>
      </c>
      <c r="K187" s="9" t="str">
        <f t="shared" si="17"/>
        <v>-</v>
      </c>
    </row>
    <row r="188" spans="1:11" x14ac:dyDescent="0.25">
      <c r="A188" s="7" t="s">
        <v>311</v>
      </c>
      <c r="B188" s="65">
        <v>3</v>
      </c>
      <c r="C188" s="34">
        <f>IF(B191=0, "-", B188/B191)</f>
        <v>0.11538461538461539</v>
      </c>
      <c r="D188" s="65">
        <v>2</v>
      </c>
      <c r="E188" s="9">
        <f>IF(D191=0, "-", D188/D191)</f>
        <v>0.1</v>
      </c>
      <c r="F188" s="81">
        <v>24</v>
      </c>
      <c r="G188" s="34">
        <f>IF(F191=0, "-", F188/F191)</f>
        <v>0.17647058823529413</v>
      </c>
      <c r="H188" s="65">
        <v>15</v>
      </c>
      <c r="I188" s="9">
        <f>IF(H191=0, "-", H188/H191)</f>
        <v>0.11363636363636363</v>
      </c>
      <c r="J188" s="8">
        <f t="shared" si="16"/>
        <v>0.5</v>
      </c>
      <c r="K188" s="9">
        <f t="shared" si="17"/>
        <v>0.6</v>
      </c>
    </row>
    <row r="189" spans="1:11" x14ac:dyDescent="0.25">
      <c r="A189" s="7" t="s">
        <v>312</v>
      </c>
      <c r="B189" s="65">
        <v>6</v>
      </c>
      <c r="C189" s="34">
        <f>IF(B191=0, "-", B189/B191)</f>
        <v>0.23076923076923078</v>
      </c>
      <c r="D189" s="65">
        <v>4</v>
      </c>
      <c r="E189" s="9">
        <f>IF(D191=0, "-", D189/D191)</f>
        <v>0.2</v>
      </c>
      <c r="F189" s="81">
        <v>33</v>
      </c>
      <c r="G189" s="34">
        <f>IF(F191=0, "-", F189/F191)</f>
        <v>0.24264705882352941</v>
      </c>
      <c r="H189" s="65">
        <v>16</v>
      </c>
      <c r="I189" s="9">
        <f>IF(H191=0, "-", H189/H191)</f>
        <v>0.12121212121212122</v>
      </c>
      <c r="J189" s="8">
        <f t="shared" si="16"/>
        <v>0.5</v>
      </c>
      <c r="K189" s="9">
        <f t="shared" si="17"/>
        <v>1.0625</v>
      </c>
    </row>
    <row r="190" spans="1:11" x14ac:dyDescent="0.25">
      <c r="A190" s="2"/>
      <c r="B190" s="68"/>
      <c r="C190" s="33"/>
      <c r="D190" s="68"/>
      <c r="E190" s="6"/>
      <c r="F190" s="82"/>
      <c r="G190" s="33"/>
      <c r="H190" s="68"/>
      <c r="I190" s="6"/>
      <c r="J190" s="5"/>
      <c r="K190" s="6"/>
    </row>
    <row r="191" spans="1:11" s="43" customFormat="1" ht="13" x14ac:dyDescent="0.3">
      <c r="A191" s="162" t="s">
        <v>595</v>
      </c>
      <c r="B191" s="71">
        <f>SUM(B182:B190)</f>
        <v>26</v>
      </c>
      <c r="C191" s="40">
        <f>B191/37020</f>
        <v>7.0232306861156134E-4</v>
      </c>
      <c r="D191" s="71">
        <f>SUM(D182:D190)</f>
        <v>20</v>
      </c>
      <c r="E191" s="41">
        <f>D191/32027</f>
        <v>6.2447310082118209E-4</v>
      </c>
      <c r="F191" s="77">
        <f>SUM(F182:F190)</f>
        <v>136</v>
      </c>
      <c r="G191" s="42">
        <f>F191/177889</f>
        <v>7.645216961138688E-4</v>
      </c>
      <c r="H191" s="71">
        <f>SUM(H182:H190)</f>
        <v>132</v>
      </c>
      <c r="I191" s="41">
        <f>H191/169835</f>
        <v>7.7722495363146587E-4</v>
      </c>
      <c r="J191" s="37">
        <f>IF(D191=0, "-", IF((B191-D191)/D191&lt;10, (B191-D191)/D191, "&gt;999%"))</f>
        <v>0.3</v>
      </c>
      <c r="K191" s="38">
        <f>IF(H191=0, "-", IF((F191-H191)/H191&lt;10, (F191-H191)/H191, "&gt;999%"))</f>
        <v>3.0303030303030304E-2</v>
      </c>
    </row>
    <row r="192" spans="1:11" x14ac:dyDescent="0.25">
      <c r="B192" s="83"/>
      <c r="D192" s="83"/>
      <c r="F192" s="83"/>
      <c r="H192" s="83"/>
    </row>
    <row r="193" spans="1:11" s="43" customFormat="1" ht="13" x14ac:dyDescent="0.3">
      <c r="A193" s="162" t="s">
        <v>594</v>
      </c>
      <c r="B193" s="71">
        <v>598</v>
      </c>
      <c r="C193" s="40">
        <f>B193/37020</f>
        <v>1.6153430578065911E-2</v>
      </c>
      <c r="D193" s="71">
        <v>428</v>
      </c>
      <c r="E193" s="41">
        <f>D193/32027</f>
        <v>1.3363724357573298E-2</v>
      </c>
      <c r="F193" s="77">
        <v>2678</v>
      </c>
      <c r="G193" s="42">
        <f>F193/177889</f>
        <v>1.5054331633771621E-2</v>
      </c>
      <c r="H193" s="71">
        <v>2063</v>
      </c>
      <c r="I193" s="41">
        <f>H193/169835</f>
        <v>1.2147083934406925E-2</v>
      </c>
      <c r="J193" s="37">
        <f>IF(D193=0, "-", IF((B193-D193)/D193&lt;10, (B193-D193)/D193, "&gt;999%"))</f>
        <v>0.39719626168224298</v>
      </c>
      <c r="K193" s="38">
        <f>IF(H193=0, "-", IF((F193-H193)/H193&lt;10, (F193-H193)/H193, "&gt;999%"))</f>
        <v>0.29810954920019389</v>
      </c>
    </row>
    <row r="194" spans="1:11" x14ac:dyDescent="0.25">
      <c r="B194" s="83"/>
      <c r="D194" s="83"/>
      <c r="F194" s="83"/>
      <c r="H194" s="83"/>
    </row>
    <row r="195" spans="1:11" ht="15.5" x14ac:dyDescent="0.35">
      <c r="A195" s="164" t="s">
        <v>121</v>
      </c>
      <c r="B195" s="196" t="s">
        <v>1</v>
      </c>
      <c r="C195" s="200"/>
      <c r="D195" s="200"/>
      <c r="E195" s="197"/>
      <c r="F195" s="196" t="s">
        <v>14</v>
      </c>
      <c r="G195" s="200"/>
      <c r="H195" s="200"/>
      <c r="I195" s="197"/>
      <c r="J195" s="196" t="s">
        <v>15</v>
      </c>
      <c r="K195" s="197"/>
    </row>
    <row r="196" spans="1:11" ht="13" x14ac:dyDescent="0.3">
      <c r="A196" s="22"/>
      <c r="B196" s="196">
        <f>VALUE(RIGHT($B$2, 4))</f>
        <v>2023</v>
      </c>
      <c r="C196" s="197"/>
      <c r="D196" s="196">
        <f>B196-1</f>
        <v>2022</v>
      </c>
      <c r="E196" s="204"/>
      <c r="F196" s="196">
        <f>B196</f>
        <v>2023</v>
      </c>
      <c r="G196" s="204"/>
      <c r="H196" s="196">
        <f>D196</f>
        <v>2022</v>
      </c>
      <c r="I196" s="204"/>
      <c r="J196" s="140" t="s">
        <v>4</v>
      </c>
      <c r="K196" s="141" t="s">
        <v>2</v>
      </c>
    </row>
    <row r="197" spans="1:11" ht="13" x14ac:dyDescent="0.3">
      <c r="A197" s="163" t="s">
        <v>152</v>
      </c>
      <c r="B197" s="61" t="s">
        <v>12</v>
      </c>
      <c r="C197" s="62" t="s">
        <v>13</v>
      </c>
      <c r="D197" s="61" t="s">
        <v>12</v>
      </c>
      <c r="E197" s="63" t="s">
        <v>13</v>
      </c>
      <c r="F197" s="62" t="s">
        <v>12</v>
      </c>
      <c r="G197" s="62" t="s">
        <v>13</v>
      </c>
      <c r="H197" s="61" t="s">
        <v>12</v>
      </c>
      <c r="I197" s="63" t="s">
        <v>13</v>
      </c>
      <c r="J197" s="61"/>
      <c r="K197" s="63"/>
    </row>
    <row r="198" spans="1:11" x14ac:dyDescent="0.25">
      <c r="A198" s="7" t="s">
        <v>313</v>
      </c>
      <c r="B198" s="65">
        <v>47</v>
      </c>
      <c r="C198" s="34">
        <f>IF(B207=0, "-", B198/B207)</f>
        <v>0.21962616822429906</v>
      </c>
      <c r="D198" s="65">
        <v>9</v>
      </c>
      <c r="E198" s="9">
        <f>IF(D207=0, "-", D198/D207)</f>
        <v>7.7586206896551727E-2</v>
      </c>
      <c r="F198" s="81">
        <v>160</v>
      </c>
      <c r="G198" s="34">
        <f>IF(F207=0, "-", F198/F207)</f>
        <v>0.14414414414414414</v>
      </c>
      <c r="H198" s="65">
        <v>91</v>
      </c>
      <c r="I198" s="9">
        <f>IF(H207=0, "-", H198/H207)</f>
        <v>0.15662650602409639</v>
      </c>
      <c r="J198" s="8">
        <f t="shared" ref="J198:J205" si="18">IF(D198=0, "-", IF((B198-D198)/D198&lt;10, (B198-D198)/D198, "&gt;999%"))</f>
        <v>4.2222222222222223</v>
      </c>
      <c r="K198" s="9">
        <f t="shared" ref="K198:K205" si="19">IF(H198=0, "-", IF((F198-H198)/H198&lt;10, (F198-H198)/H198, "&gt;999%"))</f>
        <v>0.75824175824175821</v>
      </c>
    </row>
    <row r="199" spans="1:11" x14ac:dyDescent="0.25">
      <c r="A199" s="7" t="s">
        <v>314</v>
      </c>
      <c r="B199" s="65">
        <v>58</v>
      </c>
      <c r="C199" s="34">
        <f>IF(B207=0, "-", B199/B207)</f>
        <v>0.27102803738317754</v>
      </c>
      <c r="D199" s="65">
        <v>63</v>
      </c>
      <c r="E199" s="9">
        <f>IF(D207=0, "-", D199/D207)</f>
        <v>0.5431034482758621</v>
      </c>
      <c r="F199" s="81">
        <v>339</v>
      </c>
      <c r="G199" s="34">
        <f>IF(F207=0, "-", F199/F207)</f>
        <v>0.30540540540540539</v>
      </c>
      <c r="H199" s="65">
        <v>209</v>
      </c>
      <c r="I199" s="9">
        <f>IF(H207=0, "-", H199/H207)</f>
        <v>0.35972461273666095</v>
      </c>
      <c r="J199" s="8">
        <f t="shared" si="18"/>
        <v>-7.9365079365079361E-2</v>
      </c>
      <c r="K199" s="9">
        <f t="shared" si="19"/>
        <v>0.62200956937799046</v>
      </c>
    </row>
    <row r="200" spans="1:11" x14ac:dyDescent="0.25">
      <c r="A200" s="7" t="s">
        <v>315</v>
      </c>
      <c r="B200" s="65">
        <v>14</v>
      </c>
      <c r="C200" s="34">
        <f>IF(B207=0, "-", B200/B207)</f>
        <v>6.5420560747663545E-2</v>
      </c>
      <c r="D200" s="65">
        <v>10</v>
      </c>
      <c r="E200" s="9">
        <f>IF(D207=0, "-", D200/D207)</f>
        <v>8.6206896551724144E-2</v>
      </c>
      <c r="F200" s="81">
        <v>75</v>
      </c>
      <c r="G200" s="34">
        <f>IF(F207=0, "-", F200/F207)</f>
        <v>6.7567567567567571E-2</v>
      </c>
      <c r="H200" s="65">
        <v>61</v>
      </c>
      <c r="I200" s="9">
        <f>IF(H207=0, "-", H200/H207)</f>
        <v>0.10499139414802065</v>
      </c>
      <c r="J200" s="8">
        <f t="shared" si="18"/>
        <v>0.4</v>
      </c>
      <c r="K200" s="9">
        <f t="shared" si="19"/>
        <v>0.22950819672131148</v>
      </c>
    </row>
    <row r="201" spans="1:11" x14ac:dyDescent="0.25">
      <c r="A201" s="7" t="s">
        <v>316</v>
      </c>
      <c r="B201" s="65">
        <v>11</v>
      </c>
      <c r="C201" s="34">
        <f>IF(B207=0, "-", B201/B207)</f>
        <v>5.1401869158878503E-2</v>
      </c>
      <c r="D201" s="65">
        <v>8</v>
      </c>
      <c r="E201" s="9">
        <f>IF(D207=0, "-", D201/D207)</f>
        <v>6.8965517241379309E-2</v>
      </c>
      <c r="F201" s="81">
        <v>44</v>
      </c>
      <c r="G201" s="34">
        <f>IF(F207=0, "-", F201/F207)</f>
        <v>3.9639639639639637E-2</v>
      </c>
      <c r="H201" s="65">
        <v>48</v>
      </c>
      <c r="I201" s="9">
        <f>IF(H207=0, "-", H201/H207)</f>
        <v>8.2616179001721177E-2</v>
      </c>
      <c r="J201" s="8">
        <f t="shared" si="18"/>
        <v>0.375</v>
      </c>
      <c r="K201" s="9">
        <f t="shared" si="19"/>
        <v>-8.3333333333333329E-2</v>
      </c>
    </row>
    <row r="202" spans="1:11" x14ac:dyDescent="0.25">
      <c r="A202" s="7" t="s">
        <v>317</v>
      </c>
      <c r="B202" s="65">
        <v>0</v>
      </c>
      <c r="C202" s="34">
        <f>IF(B207=0, "-", B202/B207)</f>
        <v>0</v>
      </c>
      <c r="D202" s="65">
        <v>0</v>
      </c>
      <c r="E202" s="9">
        <f>IF(D207=0, "-", D202/D207)</f>
        <v>0</v>
      </c>
      <c r="F202" s="81">
        <v>0</v>
      </c>
      <c r="G202" s="34">
        <f>IF(F207=0, "-", F202/F207)</f>
        <v>0</v>
      </c>
      <c r="H202" s="65">
        <v>2</v>
      </c>
      <c r="I202" s="9">
        <f>IF(H207=0, "-", H202/H207)</f>
        <v>3.4423407917383822E-3</v>
      </c>
      <c r="J202" s="8" t="str">
        <f t="shared" si="18"/>
        <v>-</v>
      </c>
      <c r="K202" s="9">
        <f t="shared" si="19"/>
        <v>-1</v>
      </c>
    </row>
    <row r="203" spans="1:11" x14ac:dyDescent="0.25">
      <c r="A203" s="7" t="s">
        <v>318</v>
      </c>
      <c r="B203" s="65">
        <v>14</v>
      </c>
      <c r="C203" s="34">
        <f>IF(B207=0, "-", B203/B207)</f>
        <v>6.5420560747663545E-2</v>
      </c>
      <c r="D203" s="65">
        <v>0</v>
      </c>
      <c r="E203" s="9">
        <f>IF(D207=0, "-", D203/D207)</f>
        <v>0</v>
      </c>
      <c r="F203" s="81">
        <v>68</v>
      </c>
      <c r="G203" s="34">
        <f>IF(F207=0, "-", F203/F207)</f>
        <v>6.126126126126126E-2</v>
      </c>
      <c r="H203" s="65">
        <v>0</v>
      </c>
      <c r="I203" s="9">
        <f>IF(H207=0, "-", H203/H207)</f>
        <v>0</v>
      </c>
      <c r="J203" s="8" t="str">
        <f t="shared" si="18"/>
        <v>-</v>
      </c>
      <c r="K203" s="9" t="str">
        <f t="shared" si="19"/>
        <v>-</v>
      </c>
    </row>
    <row r="204" spans="1:11" x14ac:dyDescent="0.25">
      <c r="A204" s="7" t="s">
        <v>319</v>
      </c>
      <c r="B204" s="65">
        <v>45</v>
      </c>
      <c r="C204" s="34">
        <f>IF(B207=0, "-", B204/B207)</f>
        <v>0.2102803738317757</v>
      </c>
      <c r="D204" s="65">
        <v>26</v>
      </c>
      <c r="E204" s="9">
        <f>IF(D207=0, "-", D204/D207)</f>
        <v>0.22413793103448276</v>
      </c>
      <c r="F204" s="81">
        <v>290</v>
      </c>
      <c r="G204" s="34">
        <f>IF(F207=0, "-", F204/F207)</f>
        <v>0.26126126126126126</v>
      </c>
      <c r="H204" s="65">
        <v>169</v>
      </c>
      <c r="I204" s="9">
        <f>IF(H207=0, "-", H204/H207)</f>
        <v>0.2908777969018933</v>
      </c>
      <c r="J204" s="8">
        <f t="shared" si="18"/>
        <v>0.73076923076923073</v>
      </c>
      <c r="K204" s="9">
        <f t="shared" si="19"/>
        <v>0.71597633136094674</v>
      </c>
    </row>
    <row r="205" spans="1:11" x14ac:dyDescent="0.25">
      <c r="A205" s="7" t="s">
        <v>320</v>
      </c>
      <c r="B205" s="65">
        <v>25</v>
      </c>
      <c r="C205" s="34">
        <f>IF(B207=0, "-", B205/B207)</f>
        <v>0.11682242990654206</v>
      </c>
      <c r="D205" s="65">
        <v>0</v>
      </c>
      <c r="E205" s="9">
        <f>IF(D207=0, "-", D205/D207)</f>
        <v>0</v>
      </c>
      <c r="F205" s="81">
        <v>134</v>
      </c>
      <c r="G205" s="34">
        <f>IF(F207=0, "-", F205/F207)</f>
        <v>0.12072072072072072</v>
      </c>
      <c r="H205" s="65">
        <v>1</v>
      </c>
      <c r="I205" s="9">
        <f>IF(H207=0, "-", H205/H207)</f>
        <v>1.7211703958691911E-3</v>
      </c>
      <c r="J205" s="8" t="str">
        <f t="shared" si="18"/>
        <v>-</v>
      </c>
      <c r="K205" s="9" t="str">
        <f t="shared" si="19"/>
        <v>&gt;999%</v>
      </c>
    </row>
    <row r="206" spans="1:11" x14ac:dyDescent="0.25">
      <c r="A206" s="2"/>
      <c r="B206" s="68"/>
      <c r="C206" s="33"/>
      <c r="D206" s="68"/>
      <c r="E206" s="6"/>
      <c r="F206" s="82"/>
      <c r="G206" s="33"/>
      <c r="H206" s="68"/>
      <c r="I206" s="6"/>
      <c r="J206" s="5"/>
      <c r="K206" s="6"/>
    </row>
    <row r="207" spans="1:11" s="43" customFormat="1" ht="13" x14ac:dyDescent="0.3">
      <c r="A207" s="162" t="s">
        <v>593</v>
      </c>
      <c r="B207" s="71">
        <f>SUM(B198:B206)</f>
        <v>214</v>
      </c>
      <c r="C207" s="40">
        <f>B207/37020</f>
        <v>5.780659103187466E-3</v>
      </c>
      <c r="D207" s="71">
        <f>SUM(D198:D206)</f>
        <v>116</v>
      </c>
      <c r="E207" s="41">
        <f>D207/32027</f>
        <v>3.6219439847628562E-3</v>
      </c>
      <c r="F207" s="77">
        <f>SUM(F198:F206)</f>
        <v>1110</v>
      </c>
      <c r="G207" s="42">
        <f>F207/177889</f>
        <v>6.2398461962234874E-3</v>
      </c>
      <c r="H207" s="71">
        <f>SUM(H198:H206)</f>
        <v>581</v>
      </c>
      <c r="I207" s="41">
        <f>H207/169835</f>
        <v>3.420967409544558E-3</v>
      </c>
      <c r="J207" s="37">
        <f>IF(D207=0, "-", IF((B207-D207)/D207&lt;10, (B207-D207)/D207, "&gt;999%"))</f>
        <v>0.84482758620689657</v>
      </c>
      <c r="K207" s="38">
        <f>IF(H207=0, "-", IF((F207-H207)/H207&lt;10, (F207-H207)/H207, "&gt;999%"))</f>
        <v>0.91049913941480209</v>
      </c>
    </row>
    <row r="208" spans="1:11" x14ac:dyDescent="0.25">
      <c r="B208" s="83"/>
      <c r="D208" s="83"/>
      <c r="F208" s="83"/>
      <c r="H208" s="83"/>
    </row>
    <row r="209" spans="1:11" ht="13" x14ac:dyDescent="0.3">
      <c r="A209" s="163" t="s">
        <v>153</v>
      </c>
      <c r="B209" s="61" t="s">
        <v>12</v>
      </c>
      <c r="C209" s="62" t="s">
        <v>13</v>
      </c>
      <c r="D209" s="61" t="s">
        <v>12</v>
      </c>
      <c r="E209" s="63" t="s">
        <v>13</v>
      </c>
      <c r="F209" s="62" t="s">
        <v>12</v>
      </c>
      <c r="G209" s="62" t="s">
        <v>13</v>
      </c>
      <c r="H209" s="61" t="s">
        <v>12</v>
      </c>
      <c r="I209" s="63" t="s">
        <v>13</v>
      </c>
      <c r="J209" s="61"/>
      <c r="K209" s="63"/>
    </row>
    <row r="210" spans="1:11" x14ac:dyDescent="0.25">
      <c r="A210" s="7" t="s">
        <v>321</v>
      </c>
      <c r="B210" s="65">
        <v>0</v>
      </c>
      <c r="C210" s="34">
        <f>IF(B228=0, "-", B210/B228)</f>
        <v>0</v>
      </c>
      <c r="D210" s="65">
        <v>0</v>
      </c>
      <c r="E210" s="9">
        <f>IF(D228=0, "-", D210/D228)</f>
        <v>0</v>
      </c>
      <c r="F210" s="81">
        <v>0</v>
      </c>
      <c r="G210" s="34">
        <f>IF(F228=0, "-", F210/F228)</f>
        <v>0</v>
      </c>
      <c r="H210" s="65">
        <v>1</v>
      </c>
      <c r="I210" s="9">
        <f>IF(H228=0, "-", H210/H228)</f>
        <v>1.8726591760299626E-3</v>
      </c>
      <c r="J210" s="8" t="str">
        <f t="shared" ref="J210:J226" si="20">IF(D210=0, "-", IF((B210-D210)/D210&lt;10, (B210-D210)/D210, "&gt;999%"))</f>
        <v>-</v>
      </c>
      <c r="K210" s="9">
        <f t="shared" ref="K210:K226" si="21">IF(H210=0, "-", IF((F210-H210)/H210&lt;10, (F210-H210)/H210, "&gt;999%"))</f>
        <v>-1</v>
      </c>
    </row>
    <row r="211" spans="1:11" x14ac:dyDescent="0.25">
      <c r="A211" s="7" t="s">
        <v>322</v>
      </c>
      <c r="B211" s="65">
        <v>11</v>
      </c>
      <c r="C211" s="34">
        <f>IF(B228=0, "-", B211/B228)</f>
        <v>8.0291970802919707E-2</v>
      </c>
      <c r="D211" s="65">
        <v>6</v>
      </c>
      <c r="E211" s="9">
        <f>IF(D228=0, "-", D211/D228)</f>
        <v>5.128205128205128E-2</v>
      </c>
      <c r="F211" s="81">
        <v>28</v>
      </c>
      <c r="G211" s="34">
        <f>IF(F228=0, "-", F211/F228)</f>
        <v>5.0724637681159424E-2</v>
      </c>
      <c r="H211" s="65">
        <v>44</v>
      </c>
      <c r="I211" s="9">
        <f>IF(H228=0, "-", H211/H228)</f>
        <v>8.2397003745318345E-2</v>
      </c>
      <c r="J211" s="8">
        <f t="shared" si="20"/>
        <v>0.83333333333333337</v>
      </c>
      <c r="K211" s="9">
        <f t="shared" si="21"/>
        <v>-0.36363636363636365</v>
      </c>
    </row>
    <row r="212" spans="1:11" x14ac:dyDescent="0.25">
      <c r="A212" s="7" t="s">
        <v>323</v>
      </c>
      <c r="B212" s="65">
        <v>5</v>
      </c>
      <c r="C212" s="34">
        <f>IF(B228=0, "-", B212/B228)</f>
        <v>3.6496350364963501E-2</v>
      </c>
      <c r="D212" s="65">
        <v>6</v>
      </c>
      <c r="E212" s="9">
        <f>IF(D228=0, "-", D212/D228)</f>
        <v>5.128205128205128E-2</v>
      </c>
      <c r="F212" s="81">
        <v>24</v>
      </c>
      <c r="G212" s="34">
        <f>IF(F228=0, "-", F212/F228)</f>
        <v>4.3478260869565216E-2</v>
      </c>
      <c r="H212" s="65">
        <v>15</v>
      </c>
      <c r="I212" s="9">
        <f>IF(H228=0, "-", H212/H228)</f>
        <v>2.8089887640449437E-2</v>
      </c>
      <c r="J212" s="8">
        <f t="shared" si="20"/>
        <v>-0.16666666666666666</v>
      </c>
      <c r="K212" s="9">
        <f t="shared" si="21"/>
        <v>0.6</v>
      </c>
    </row>
    <row r="213" spans="1:11" x14ac:dyDescent="0.25">
      <c r="A213" s="7" t="s">
        <v>324</v>
      </c>
      <c r="B213" s="65">
        <v>39</v>
      </c>
      <c r="C213" s="34">
        <f>IF(B228=0, "-", B213/B228)</f>
        <v>0.28467153284671531</v>
      </c>
      <c r="D213" s="65">
        <v>36</v>
      </c>
      <c r="E213" s="9">
        <f>IF(D228=0, "-", D213/D228)</f>
        <v>0.30769230769230771</v>
      </c>
      <c r="F213" s="81">
        <v>139</v>
      </c>
      <c r="G213" s="34">
        <f>IF(F228=0, "-", F213/F228)</f>
        <v>0.25181159420289856</v>
      </c>
      <c r="H213" s="65">
        <v>185</v>
      </c>
      <c r="I213" s="9">
        <f>IF(H228=0, "-", H213/H228)</f>
        <v>0.34644194756554308</v>
      </c>
      <c r="J213" s="8">
        <f t="shared" si="20"/>
        <v>8.3333333333333329E-2</v>
      </c>
      <c r="K213" s="9">
        <f t="shared" si="21"/>
        <v>-0.24864864864864866</v>
      </c>
    </row>
    <row r="214" spans="1:11" x14ac:dyDescent="0.25">
      <c r="A214" s="7" t="s">
        <v>325</v>
      </c>
      <c r="B214" s="65">
        <v>5</v>
      </c>
      <c r="C214" s="34">
        <f>IF(B228=0, "-", B214/B228)</f>
        <v>3.6496350364963501E-2</v>
      </c>
      <c r="D214" s="65">
        <v>1</v>
      </c>
      <c r="E214" s="9">
        <f>IF(D228=0, "-", D214/D228)</f>
        <v>8.5470085470085479E-3</v>
      </c>
      <c r="F214" s="81">
        <v>11</v>
      </c>
      <c r="G214" s="34">
        <f>IF(F228=0, "-", F214/F228)</f>
        <v>1.9927536231884056E-2</v>
      </c>
      <c r="H214" s="65">
        <v>13</v>
      </c>
      <c r="I214" s="9">
        <f>IF(H228=0, "-", H214/H228)</f>
        <v>2.4344569288389514E-2</v>
      </c>
      <c r="J214" s="8">
        <f t="shared" si="20"/>
        <v>4</v>
      </c>
      <c r="K214" s="9">
        <f t="shared" si="21"/>
        <v>-0.15384615384615385</v>
      </c>
    </row>
    <row r="215" spans="1:11" x14ac:dyDescent="0.25">
      <c r="A215" s="7" t="s">
        <v>326</v>
      </c>
      <c r="B215" s="65">
        <v>4</v>
      </c>
      <c r="C215" s="34">
        <f>IF(B228=0, "-", B215/B228)</f>
        <v>2.9197080291970802E-2</v>
      </c>
      <c r="D215" s="65">
        <v>6</v>
      </c>
      <c r="E215" s="9">
        <f>IF(D228=0, "-", D215/D228)</f>
        <v>5.128205128205128E-2</v>
      </c>
      <c r="F215" s="81">
        <v>40</v>
      </c>
      <c r="G215" s="34">
        <f>IF(F228=0, "-", F215/F228)</f>
        <v>7.2463768115942032E-2</v>
      </c>
      <c r="H215" s="65">
        <v>33</v>
      </c>
      <c r="I215" s="9">
        <f>IF(H228=0, "-", H215/H228)</f>
        <v>6.1797752808988762E-2</v>
      </c>
      <c r="J215" s="8">
        <f t="shared" si="20"/>
        <v>-0.33333333333333331</v>
      </c>
      <c r="K215" s="9">
        <f t="shared" si="21"/>
        <v>0.21212121212121213</v>
      </c>
    </row>
    <row r="216" spans="1:11" x14ac:dyDescent="0.25">
      <c r="A216" s="7" t="s">
        <v>327</v>
      </c>
      <c r="B216" s="65">
        <v>3</v>
      </c>
      <c r="C216" s="34">
        <f>IF(B228=0, "-", B216/B228)</f>
        <v>2.1897810218978103E-2</v>
      </c>
      <c r="D216" s="65">
        <v>2</v>
      </c>
      <c r="E216" s="9">
        <f>IF(D228=0, "-", D216/D228)</f>
        <v>1.7094017094017096E-2</v>
      </c>
      <c r="F216" s="81">
        <v>14</v>
      </c>
      <c r="G216" s="34">
        <f>IF(F228=0, "-", F216/F228)</f>
        <v>2.5362318840579712E-2</v>
      </c>
      <c r="H216" s="65">
        <v>5</v>
      </c>
      <c r="I216" s="9">
        <f>IF(H228=0, "-", H216/H228)</f>
        <v>9.3632958801498131E-3</v>
      </c>
      <c r="J216" s="8">
        <f t="shared" si="20"/>
        <v>0.5</v>
      </c>
      <c r="K216" s="9">
        <f t="shared" si="21"/>
        <v>1.8</v>
      </c>
    </row>
    <row r="217" spans="1:11" x14ac:dyDescent="0.25">
      <c r="A217" s="7" t="s">
        <v>328</v>
      </c>
      <c r="B217" s="65">
        <v>1</v>
      </c>
      <c r="C217" s="34">
        <f>IF(B228=0, "-", B217/B228)</f>
        <v>7.2992700729927005E-3</v>
      </c>
      <c r="D217" s="65">
        <v>3</v>
      </c>
      <c r="E217" s="9">
        <f>IF(D228=0, "-", D217/D228)</f>
        <v>2.564102564102564E-2</v>
      </c>
      <c r="F217" s="81">
        <v>4</v>
      </c>
      <c r="G217" s="34">
        <f>IF(F228=0, "-", F217/F228)</f>
        <v>7.246376811594203E-3</v>
      </c>
      <c r="H217" s="65">
        <v>10</v>
      </c>
      <c r="I217" s="9">
        <f>IF(H228=0, "-", H217/H228)</f>
        <v>1.8726591760299626E-2</v>
      </c>
      <c r="J217" s="8">
        <f t="shared" si="20"/>
        <v>-0.66666666666666663</v>
      </c>
      <c r="K217" s="9">
        <f t="shared" si="21"/>
        <v>-0.6</v>
      </c>
    </row>
    <row r="218" spans="1:11" x14ac:dyDescent="0.25">
      <c r="A218" s="7" t="s">
        <v>329</v>
      </c>
      <c r="B218" s="65">
        <v>0</v>
      </c>
      <c r="C218" s="34">
        <f>IF(B228=0, "-", B218/B228)</f>
        <v>0</v>
      </c>
      <c r="D218" s="65">
        <v>0</v>
      </c>
      <c r="E218" s="9">
        <f>IF(D228=0, "-", D218/D228)</f>
        <v>0</v>
      </c>
      <c r="F218" s="81">
        <v>0</v>
      </c>
      <c r="G218" s="34">
        <f>IF(F228=0, "-", F218/F228)</f>
        <v>0</v>
      </c>
      <c r="H218" s="65">
        <v>4</v>
      </c>
      <c r="I218" s="9">
        <f>IF(H228=0, "-", H218/H228)</f>
        <v>7.4906367041198503E-3</v>
      </c>
      <c r="J218" s="8" t="str">
        <f t="shared" si="20"/>
        <v>-</v>
      </c>
      <c r="K218" s="9">
        <f t="shared" si="21"/>
        <v>-1</v>
      </c>
    </row>
    <row r="219" spans="1:11" x14ac:dyDescent="0.25">
      <c r="A219" s="7" t="s">
        <v>330</v>
      </c>
      <c r="B219" s="65">
        <v>0</v>
      </c>
      <c r="C219" s="34">
        <f>IF(B228=0, "-", B219/B228)</f>
        <v>0</v>
      </c>
      <c r="D219" s="65">
        <v>0</v>
      </c>
      <c r="E219" s="9">
        <f>IF(D228=0, "-", D219/D228)</f>
        <v>0</v>
      </c>
      <c r="F219" s="81">
        <v>0</v>
      </c>
      <c r="G219" s="34">
        <f>IF(F228=0, "-", F219/F228)</f>
        <v>0</v>
      </c>
      <c r="H219" s="65">
        <v>4</v>
      </c>
      <c r="I219" s="9">
        <f>IF(H228=0, "-", H219/H228)</f>
        <v>7.4906367041198503E-3</v>
      </c>
      <c r="J219" s="8" t="str">
        <f t="shared" si="20"/>
        <v>-</v>
      </c>
      <c r="K219" s="9">
        <f t="shared" si="21"/>
        <v>-1</v>
      </c>
    </row>
    <row r="220" spans="1:11" x14ac:dyDescent="0.25">
      <c r="A220" s="7" t="s">
        <v>331</v>
      </c>
      <c r="B220" s="65">
        <v>1</v>
      </c>
      <c r="C220" s="34">
        <f>IF(B228=0, "-", B220/B228)</f>
        <v>7.2992700729927005E-3</v>
      </c>
      <c r="D220" s="65">
        <v>0</v>
      </c>
      <c r="E220" s="9">
        <f>IF(D228=0, "-", D220/D228)</f>
        <v>0</v>
      </c>
      <c r="F220" s="81">
        <v>14</v>
      </c>
      <c r="G220" s="34">
        <f>IF(F228=0, "-", F220/F228)</f>
        <v>2.5362318840579712E-2</v>
      </c>
      <c r="H220" s="65">
        <v>0</v>
      </c>
      <c r="I220" s="9">
        <f>IF(H228=0, "-", H220/H228)</f>
        <v>0</v>
      </c>
      <c r="J220" s="8" t="str">
        <f t="shared" si="20"/>
        <v>-</v>
      </c>
      <c r="K220" s="9" t="str">
        <f t="shared" si="21"/>
        <v>-</v>
      </c>
    </row>
    <row r="221" spans="1:11" x14ac:dyDescent="0.25">
      <c r="A221" s="7" t="s">
        <v>332</v>
      </c>
      <c r="B221" s="65">
        <v>0</v>
      </c>
      <c r="C221" s="34">
        <f>IF(B228=0, "-", B221/B228)</f>
        <v>0</v>
      </c>
      <c r="D221" s="65">
        <v>0</v>
      </c>
      <c r="E221" s="9">
        <f>IF(D228=0, "-", D221/D228)</f>
        <v>0</v>
      </c>
      <c r="F221" s="81">
        <v>0</v>
      </c>
      <c r="G221" s="34">
        <f>IF(F228=0, "-", F221/F228)</f>
        <v>0</v>
      </c>
      <c r="H221" s="65">
        <v>8</v>
      </c>
      <c r="I221" s="9">
        <f>IF(H228=0, "-", H221/H228)</f>
        <v>1.4981273408239701E-2</v>
      </c>
      <c r="J221" s="8" t="str">
        <f t="shared" si="20"/>
        <v>-</v>
      </c>
      <c r="K221" s="9">
        <f t="shared" si="21"/>
        <v>-1</v>
      </c>
    </row>
    <row r="222" spans="1:11" x14ac:dyDescent="0.25">
      <c r="A222" s="7" t="s">
        <v>333</v>
      </c>
      <c r="B222" s="65">
        <v>23</v>
      </c>
      <c r="C222" s="34">
        <f>IF(B228=0, "-", B222/B228)</f>
        <v>0.16788321167883211</v>
      </c>
      <c r="D222" s="65">
        <v>31</v>
      </c>
      <c r="E222" s="9">
        <f>IF(D228=0, "-", D222/D228)</f>
        <v>0.26495726495726496</v>
      </c>
      <c r="F222" s="81">
        <v>124</v>
      </c>
      <c r="G222" s="34">
        <f>IF(F228=0, "-", F222/F228)</f>
        <v>0.22463768115942029</v>
      </c>
      <c r="H222" s="65">
        <v>106</v>
      </c>
      <c r="I222" s="9">
        <f>IF(H228=0, "-", H222/H228)</f>
        <v>0.19850187265917604</v>
      </c>
      <c r="J222" s="8">
        <f t="shared" si="20"/>
        <v>-0.25806451612903225</v>
      </c>
      <c r="K222" s="9">
        <f t="shared" si="21"/>
        <v>0.16981132075471697</v>
      </c>
    </row>
    <row r="223" spans="1:11" x14ac:dyDescent="0.25">
      <c r="A223" s="7" t="s">
        <v>334</v>
      </c>
      <c r="B223" s="65">
        <v>10</v>
      </c>
      <c r="C223" s="34">
        <f>IF(B228=0, "-", B223/B228)</f>
        <v>7.2992700729927001E-2</v>
      </c>
      <c r="D223" s="65">
        <v>11</v>
      </c>
      <c r="E223" s="9">
        <f>IF(D228=0, "-", D223/D228)</f>
        <v>9.4017094017094016E-2</v>
      </c>
      <c r="F223" s="81">
        <v>37</v>
      </c>
      <c r="G223" s="34">
        <f>IF(F228=0, "-", F223/F228)</f>
        <v>6.7028985507246383E-2</v>
      </c>
      <c r="H223" s="65">
        <v>37</v>
      </c>
      <c r="I223" s="9">
        <f>IF(H228=0, "-", H223/H228)</f>
        <v>6.9288389513108617E-2</v>
      </c>
      <c r="J223" s="8">
        <f t="shared" si="20"/>
        <v>-9.0909090909090912E-2</v>
      </c>
      <c r="K223" s="9">
        <f t="shared" si="21"/>
        <v>0</v>
      </c>
    </row>
    <row r="224" spans="1:11" x14ac:dyDescent="0.25">
      <c r="A224" s="7" t="s">
        <v>335</v>
      </c>
      <c r="B224" s="65">
        <v>13</v>
      </c>
      <c r="C224" s="34">
        <f>IF(B228=0, "-", B224/B228)</f>
        <v>9.4890510948905105E-2</v>
      </c>
      <c r="D224" s="65">
        <v>6</v>
      </c>
      <c r="E224" s="9">
        <f>IF(D228=0, "-", D224/D228)</f>
        <v>5.128205128205128E-2</v>
      </c>
      <c r="F224" s="81">
        <v>24</v>
      </c>
      <c r="G224" s="34">
        <f>IF(F228=0, "-", F224/F228)</f>
        <v>4.3478260869565216E-2</v>
      </c>
      <c r="H224" s="65">
        <v>25</v>
      </c>
      <c r="I224" s="9">
        <f>IF(H228=0, "-", H224/H228)</f>
        <v>4.6816479400749067E-2</v>
      </c>
      <c r="J224" s="8">
        <f t="shared" si="20"/>
        <v>1.1666666666666667</v>
      </c>
      <c r="K224" s="9">
        <f t="shared" si="21"/>
        <v>-0.04</v>
      </c>
    </row>
    <row r="225" spans="1:11" x14ac:dyDescent="0.25">
      <c r="A225" s="7" t="s">
        <v>336</v>
      </c>
      <c r="B225" s="65">
        <v>15</v>
      </c>
      <c r="C225" s="34">
        <f>IF(B228=0, "-", B225/B228)</f>
        <v>0.10948905109489052</v>
      </c>
      <c r="D225" s="65">
        <v>6</v>
      </c>
      <c r="E225" s="9">
        <f>IF(D228=0, "-", D225/D228)</f>
        <v>5.128205128205128E-2</v>
      </c>
      <c r="F225" s="81">
        <v>54</v>
      </c>
      <c r="G225" s="34">
        <f>IF(F228=0, "-", F225/F228)</f>
        <v>9.7826086956521743E-2</v>
      </c>
      <c r="H225" s="65">
        <v>21</v>
      </c>
      <c r="I225" s="9">
        <f>IF(H228=0, "-", H225/H228)</f>
        <v>3.9325842696629212E-2</v>
      </c>
      <c r="J225" s="8">
        <f t="shared" si="20"/>
        <v>1.5</v>
      </c>
      <c r="K225" s="9">
        <f t="shared" si="21"/>
        <v>1.5714285714285714</v>
      </c>
    </row>
    <row r="226" spans="1:11" x14ac:dyDescent="0.25">
      <c r="A226" s="7" t="s">
        <v>337</v>
      </c>
      <c r="B226" s="65">
        <v>7</v>
      </c>
      <c r="C226" s="34">
        <f>IF(B228=0, "-", B226/B228)</f>
        <v>5.1094890510948905E-2</v>
      </c>
      <c r="D226" s="65">
        <v>3</v>
      </c>
      <c r="E226" s="9">
        <f>IF(D228=0, "-", D226/D228)</f>
        <v>2.564102564102564E-2</v>
      </c>
      <c r="F226" s="81">
        <v>39</v>
      </c>
      <c r="G226" s="34">
        <f>IF(F228=0, "-", F226/F228)</f>
        <v>7.0652173913043473E-2</v>
      </c>
      <c r="H226" s="65">
        <v>23</v>
      </c>
      <c r="I226" s="9">
        <f>IF(H228=0, "-", H226/H228)</f>
        <v>4.307116104868914E-2</v>
      </c>
      <c r="J226" s="8">
        <f t="shared" si="20"/>
        <v>1.3333333333333333</v>
      </c>
      <c r="K226" s="9">
        <f t="shared" si="21"/>
        <v>0.69565217391304346</v>
      </c>
    </row>
    <row r="227" spans="1:11" x14ac:dyDescent="0.25">
      <c r="A227" s="2"/>
      <c r="B227" s="68"/>
      <c r="C227" s="33"/>
      <c r="D227" s="68"/>
      <c r="E227" s="6"/>
      <c r="F227" s="82"/>
      <c r="G227" s="33"/>
      <c r="H227" s="68"/>
      <c r="I227" s="6"/>
      <c r="J227" s="5"/>
      <c r="K227" s="6"/>
    </row>
    <row r="228" spans="1:11" s="43" customFormat="1" ht="13" x14ac:dyDescent="0.3">
      <c r="A228" s="162" t="s">
        <v>592</v>
      </c>
      <c r="B228" s="71">
        <f>SUM(B210:B227)</f>
        <v>137</v>
      </c>
      <c r="C228" s="40">
        <f>B228/37020</f>
        <v>3.7007023230686115E-3</v>
      </c>
      <c r="D228" s="71">
        <f>SUM(D210:D227)</f>
        <v>117</v>
      </c>
      <c r="E228" s="41">
        <f>D228/32027</f>
        <v>3.6531676398039153E-3</v>
      </c>
      <c r="F228" s="77">
        <f>SUM(F210:F227)</f>
        <v>552</v>
      </c>
      <c r="G228" s="42">
        <f>F228/177889</f>
        <v>3.1030586489327614E-3</v>
      </c>
      <c r="H228" s="71">
        <f>SUM(H210:H227)</f>
        <v>534</v>
      </c>
      <c r="I228" s="41">
        <f>H228/169835</f>
        <v>3.1442282215091116E-3</v>
      </c>
      <c r="J228" s="37">
        <f>IF(D228=0, "-", IF((B228-D228)/D228&lt;10, (B228-D228)/D228, "&gt;999%"))</f>
        <v>0.17094017094017094</v>
      </c>
      <c r="K228" s="38">
        <f>IF(H228=0, "-", IF((F228-H228)/H228&lt;10, (F228-H228)/H228, "&gt;999%"))</f>
        <v>3.3707865168539325E-2</v>
      </c>
    </row>
    <row r="229" spans="1:11" x14ac:dyDescent="0.25">
      <c r="B229" s="83"/>
      <c r="D229" s="83"/>
      <c r="F229" s="83"/>
      <c r="H229" s="83"/>
    </row>
    <row r="230" spans="1:11" ht="13" x14ac:dyDescent="0.3">
      <c r="A230" s="163" t="s">
        <v>154</v>
      </c>
      <c r="B230" s="61" t="s">
        <v>12</v>
      </c>
      <c r="C230" s="62" t="s">
        <v>13</v>
      </c>
      <c r="D230" s="61" t="s">
        <v>12</v>
      </c>
      <c r="E230" s="63" t="s">
        <v>13</v>
      </c>
      <c r="F230" s="62" t="s">
        <v>12</v>
      </c>
      <c r="G230" s="62" t="s">
        <v>13</v>
      </c>
      <c r="H230" s="61" t="s">
        <v>12</v>
      </c>
      <c r="I230" s="63" t="s">
        <v>13</v>
      </c>
      <c r="J230" s="61"/>
      <c r="K230" s="63"/>
    </row>
    <row r="231" spans="1:11" x14ac:dyDescent="0.25">
      <c r="A231" s="7" t="s">
        <v>338</v>
      </c>
      <c r="B231" s="65">
        <v>1</v>
      </c>
      <c r="C231" s="34">
        <f>IF(B242=0, "-", B231/B242)</f>
        <v>2.0833333333333332E-2</v>
      </c>
      <c r="D231" s="65">
        <v>7</v>
      </c>
      <c r="E231" s="9">
        <f>IF(D242=0, "-", D231/D242)</f>
        <v>0.109375</v>
      </c>
      <c r="F231" s="81">
        <v>13</v>
      </c>
      <c r="G231" s="34">
        <f>IF(F242=0, "-", F231/F242)</f>
        <v>6.3106796116504854E-2</v>
      </c>
      <c r="H231" s="65">
        <v>16</v>
      </c>
      <c r="I231" s="9">
        <f>IF(H242=0, "-", H231/H242)</f>
        <v>7.6923076923076927E-2</v>
      </c>
      <c r="J231" s="8">
        <f t="shared" ref="J231:J240" si="22">IF(D231=0, "-", IF((B231-D231)/D231&lt;10, (B231-D231)/D231, "&gt;999%"))</f>
        <v>-0.8571428571428571</v>
      </c>
      <c r="K231" s="9">
        <f t="shared" ref="K231:K240" si="23">IF(H231=0, "-", IF((F231-H231)/H231&lt;10, (F231-H231)/H231, "&gt;999%"))</f>
        <v>-0.1875</v>
      </c>
    </row>
    <row r="232" spans="1:11" x14ac:dyDescent="0.25">
      <c r="A232" s="7" t="s">
        <v>339</v>
      </c>
      <c r="B232" s="65">
        <v>0</v>
      </c>
      <c r="C232" s="34">
        <f>IF(B242=0, "-", B232/B242)</f>
        <v>0</v>
      </c>
      <c r="D232" s="65">
        <v>0</v>
      </c>
      <c r="E232" s="9">
        <f>IF(D242=0, "-", D232/D242)</f>
        <v>0</v>
      </c>
      <c r="F232" s="81">
        <v>0</v>
      </c>
      <c r="G232" s="34">
        <f>IF(F242=0, "-", F232/F242)</f>
        <v>0</v>
      </c>
      <c r="H232" s="65">
        <v>1</v>
      </c>
      <c r="I232" s="9">
        <f>IF(H242=0, "-", H232/H242)</f>
        <v>4.807692307692308E-3</v>
      </c>
      <c r="J232" s="8" t="str">
        <f t="shared" si="22"/>
        <v>-</v>
      </c>
      <c r="K232" s="9">
        <f t="shared" si="23"/>
        <v>-1</v>
      </c>
    </row>
    <row r="233" spans="1:11" x14ac:dyDescent="0.25">
      <c r="A233" s="7" t="s">
        <v>340</v>
      </c>
      <c r="B233" s="65">
        <v>3</v>
      </c>
      <c r="C233" s="34">
        <f>IF(B242=0, "-", B233/B242)</f>
        <v>6.25E-2</v>
      </c>
      <c r="D233" s="65">
        <v>2</v>
      </c>
      <c r="E233" s="9">
        <f>IF(D242=0, "-", D233/D242)</f>
        <v>3.125E-2</v>
      </c>
      <c r="F233" s="81">
        <v>19</v>
      </c>
      <c r="G233" s="34">
        <f>IF(F242=0, "-", F233/F242)</f>
        <v>9.2233009708737865E-2</v>
      </c>
      <c r="H233" s="65">
        <v>16</v>
      </c>
      <c r="I233" s="9">
        <f>IF(H242=0, "-", H233/H242)</f>
        <v>7.6923076923076927E-2</v>
      </c>
      <c r="J233" s="8">
        <f t="shared" si="22"/>
        <v>0.5</v>
      </c>
      <c r="K233" s="9">
        <f t="shared" si="23"/>
        <v>0.1875</v>
      </c>
    </row>
    <row r="234" spans="1:11" x14ac:dyDescent="0.25">
      <c r="A234" s="7" t="s">
        <v>341</v>
      </c>
      <c r="B234" s="65">
        <v>2</v>
      </c>
      <c r="C234" s="34">
        <f>IF(B242=0, "-", B234/B242)</f>
        <v>4.1666666666666664E-2</v>
      </c>
      <c r="D234" s="65">
        <v>2</v>
      </c>
      <c r="E234" s="9">
        <f>IF(D242=0, "-", D234/D242)</f>
        <v>3.125E-2</v>
      </c>
      <c r="F234" s="81">
        <v>11</v>
      </c>
      <c r="G234" s="34">
        <f>IF(F242=0, "-", F234/F242)</f>
        <v>5.3398058252427182E-2</v>
      </c>
      <c r="H234" s="65">
        <v>13</v>
      </c>
      <c r="I234" s="9">
        <f>IF(H242=0, "-", H234/H242)</f>
        <v>6.25E-2</v>
      </c>
      <c r="J234" s="8">
        <f t="shared" si="22"/>
        <v>0</v>
      </c>
      <c r="K234" s="9">
        <f t="shared" si="23"/>
        <v>-0.15384615384615385</v>
      </c>
    </row>
    <row r="235" spans="1:11" x14ac:dyDescent="0.25">
      <c r="A235" s="7" t="s">
        <v>342</v>
      </c>
      <c r="B235" s="65">
        <v>5</v>
      </c>
      <c r="C235" s="34">
        <f>IF(B242=0, "-", B235/B242)</f>
        <v>0.10416666666666667</v>
      </c>
      <c r="D235" s="65">
        <v>5</v>
      </c>
      <c r="E235" s="9">
        <f>IF(D242=0, "-", D235/D242)</f>
        <v>7.8125E-2</v>
      </c>
      <c r="F235" s="81">
        <v>33</v>
      </c>
      <c r="G235" s="34">
        <f>IF(F242=0, "-", F235/F242)</f>
        <v>0.16019417475728157</v>
      </c>
      <c r="H235" s="65">
        <v>34</v>
      </c>
      <c r="I235" s="9">
        <f>IF(H242=0, "-", H235/H242)</f>
        <v>0.16346153846153846</v>
      </c>
      <c r="J235" s="8">
        <f t="shared" si="22"/>
        <v>0</v>
      </c>
      <c r="K235" s="9">
        <f t="shared" si="23"/>
        <v>-2.9411764705882353E-2</v>
      </c>
    </row>
    <row r="236" spans="1:11" x14ac:dyDescent="0.25">
      <c r="A236" s="7" t="s">
        <v>343</v>
      </c>
      <c r="B236" s="65">
        <v>6</v>
      </c>
      <c r="C236" s="34">
        <f>IF(B242=0, "-", B236/B242)</f>
        <v>0.125</v>
      </c>
      <c r="D236" s="65">
        <v>0</v>
      </c>
      <c r="E236" s="9">
        <f>IF(D242=0, "-", D236/D242)</f>
        <v>0</v>
      </c>
      <c r="F236" s="81">
        <v>15</v>
      </c>
      <c r="G236" s="34">
        <f>IF(F242=0, "-", F236/F242)</f>
        <v>7.281553398058252E-2</v>
      </c>
      <c r="H236" s="65">
        <v>0</v>
      </c>
      <c r="I236" s="9">
        <f>IF(H242=0, "-", H236/H242)</f>
        <v>0</v>
      </c>
      <c r="J236" s="8" t="str">
        <f t="shared" si="22"/>
        <v>-</v>
      </c>
      <c r="K236" s="9" t="str">
        <f t="shared" si="23"/>
        <v>-</v>
      </c>
    </row>
    <row r="237" spans="1:11" x14ac:dyDescent="0.25">
      <c r="A237" s="7" t="s">
        <v>344</v>
      </c>
      <c r="B237" s="65">
        <v>1</v>
      </c>
      <c r="C237" s="34">
        <f>IF(B242=0, "-", B237/B242)</f>
        <v>2.0833333333333332E-2</v>
      </c>
      <c r="D237" s="65">
        <v>0</v>
      </c>
      <c r="E237" s="9">
        <f>IF(D242=0, "-", D237/D242)</f>
        <v>0</v>
      </c>
      <c r="F237" s="81">
        <v>5</v>
      </c>
      <c r="G237" s="34">
        <f>IF(F242=0, "-", F237/F242)</f>
        <v>2.4271844660194174E-2</v>
      </c>
      <c r="H237" s="65">
        <v>2</v>
      </c>
      <c r="I237" s="9">
        <f>IF(H242=0, "-", H237/H242)</f>
        <v>9.6153846153846159E-3</v>
      </c>
      <c r="J237" s="8" t="str">
        <f t="shared" si="22"/>
        <v>-</v>
      </c>
      <c r="K237" s="9">
        <f t="shared" si="23"/>
        <v>1.5</v>
      </c>
    </row>
    <row r="238" spans="1:11" x14ac:dyDescent="0.25">
      <c r="A238" s="7" t="s">
        <v>345</v>
      </c>
      <c r="B238" s="65">
        <v>5</v>
      </c>
      <c r="C238" s="34">
        <f>IF(B242=0, "-", B238/B242)</f>
        <v>0.10416666666666667</v>
      </c>
      <c r="D238" s="65">
        <v>2</v>
      </c>
      <c r="E238" s="9">
        <f>IF(D242=0, "-", D238/D242)</f>
        <v>3.125E-2</v>
      </c>
      <c r="F238" s="81">
        <v>25</v>
      </c>
      <c r="G238" s="34">
        <f>IF(F242=0, "-", F238/F242)</f>
        <v>0.12135922330097088</v>
      </c>
      <c r="H238" s="65">
        <v>10</v>
      </c>
      <c r="I238" s="9">
        <f>IF(H242=0, "-", H238/H242)</f>
        <v>4.807692307692308E-2</v>
      </c>
      <c r="J238" s="8">
        <f t="shared" si="22"/>
        <v>1.5</v>
      </c>
      <c r="K238" s="9">
        <f t="shared" si="23"/>
        <v>1.5</v>
      </c>
    </row>
    <row r="239" spans="1:11" x14ac:dyDescent="0.25">
      <c r="A239" s="7" t="s">
        <v>346</v>
      </c>
      <c r="B239" s="65">
        <v>0</v>
      </c>
      <c r="C239" s="34">
        <f>IF(B242=0, "-", B239/B242)</f>
        <v>0</v>
      </c>
      <c r="D239" s="65">
        <v>0</v>
      </c>
      <c r="E239" s="9">
        <f>IF(D242=0, "-", D239/D242)</f>
        <v>0</v>
      </c>
      <c r="F239" s="81">
        <v>0</v>
      </c>
      <c r="G239" s="34">
        <f>IF(F242=0, "-", F239/F242)</f>
        <v>0</v>
      </c>
      <c r="H239" s="65">
        <v>3</v>
      </c>
      <c r="I239" s="9">
        <f>IF(H242=0, "-", H239/H242)</f>
        <v>1.4423076923076924E-2</v>
      </c>
      <c r="J239" s="8" t="str">
        <f t="shared" si="22"/>
        <v>-</v>
      </c>
      <c r="K239" s="9">
        <f t="shared" si="23"/>
        <v>-1</v>
      </c>
    </row>
    <row r="240" spans="1:11" x14ac:dyDescent="0.25">
      <c r="A240" s="7" t="s">
        <v>347</v>
      </c>
      <c r="B240" s="65">
        <v>25</v>
      </c>
      <c r="C240" s="34">
        <f>IF(B242=0, "-", B240/B242)</f>
        <v>0.52083333333333337</v>
      </c>
      <c r="D240" s="65">
        <v>46</v>
      </c>
      <c r="E240" s="9">
        <f>IF(D242=0, "-", D240/D242)</f>
        <v>0.71875</v>
      </c>
      <c r="F240" s="81">
        <v>85</v>
      </c>
      <c r="G240" s="34">
        <f>IF(F242=0, "-", F240/F242)</f>
        <v>0.41262135922330095</v>
      </c>
      <c r="H240" s="65">
        <v>113</v>
      </c>
      <c r="I240" s="9">
        <f>IF(H242=0, "-", H240/H242)</f>
        <v>0.54326923076923073</v>
      </c>
      <c r="J240" s="8">
        <f t="shared" si="22"/>
        <v>-0.45652173913043476</v>
      </c>
      <c r="K240" s="9">
        <f t="shared" si="23"/>
        <v>-0.24778761061946902</v>
      </c>
    </row>
    <row r="241" spans="1:11" x14ac:dyDescent="0.25">
      <c r="A241" s="2"/>
      <c r="B241" s="68"/>
      <c r="C241" s="33"/>
      <c r="D241" s="68"/>
      <c r="E241" s="6"/>
      <c r="F241" s="82"/>
      <c r="G241" s="33"/>
      <c r="H241" s="68"/>
      <c r="I241" s="6"/>
      <c r="J241" s="5"/>
      <c r="K241" s="6"/>
    </row>
    <row r="242" spans="1:11" s="43" customFormat="1" ht="13" x14ac:dyDescent="0.3">
      <c r="A242" s="162" t="s">
        <v>591</v>
      </c>
      <c r="B242" s="71">
        <f>SUM(B231:B241)</f>
        <v>48</v>
      </c>
      <c r="C242" s="40">
        <f>B242/37020</f>
        <v>1.2965964343598054E-3</v>
      </c>
      <c r="D242" s="71">
        <f>SUM(D231:D241)</f>
        <v>64</v>
      </c>
      <c r="E242" s="41">
        <f>D242/32027</f>
        <v>1.9983139226277826E-3</v>
      </c>
      <c r="F242" s="77">
        <f>SUM(F231:F241)</f>
        <v>206</v>
      </c>
      <c r="G242" s="42">
        <f>F242/177889</f>
        <v>1.1580255102901246E-3</v>
      </c>
      <c r="H242" s="71">
        <f>SUM(H231:H241)</f>
        <v>208</v>
      </c>
      <c r="I242" s="41">
        <f>H242/169835</f>
        <v>1.2247181087526129E-3</v>
      </c>
      <c r="J242" s="37">
        <f>IF(D242=0, "-", IF((B242-D242)/D242&lt;10, (B242-D242)/D242, "&gt;999%"))</f>
        <v>-0.25</v>
      </c>
      <c r="K242" s="38">
        <f>IF(H242=0, "-", IF((F242-H242)/H242&lt;10, (F242-H242)/H242, "&gt;999%"))</f>
        <v>-9.6153846153846159E-3</v>
      </c>
    </row>
    <row r="243" spans="1:11" x14ac:dyDescent="0.25">
      <c r="B243" s="83"/>
      <c r="D243" s="83"/>
      <c r="F243" s="83"/>
      <c r="H243" s="83"/>
    </row>
    <row r="244" spans="1:11" s="43" customFormat="1" ht="13" x14ac:dyDescent="0.3">
      <c r="A244" s="162" t="s">
        <v>590</v>
      </c>
      <c r="B244" s="71">
        <v>399</v>
      </c>
      <c r="C244" s="40">
        <f>B244/37020</f>
        <v>1.0777957860615884E-2</v>
      </c>
      <c r="D244" s="71">
        <v>297</v>
      </c>
      <c r="E244" s="41">
        <f>D244/32027</f>
        <v>9.2734255471945554E-3</v>
      </c>
      <c r="F244" s="77">
        <v>1868</v>
      </c>
      <c r="G244" s="42">
        <f>F244/177889</f>
        <v>1.0500930355446374E-2</v>
      </c>
      <c r="H244" s="71">
        <v>1323</v>
      </c>
      <c r="I244" s="41">
        <f>H244/169835</f>
        <v>7.7899137398062829E-3</v>
      </c>
      <c r="J244" s="37">
        <f>IF(D244=0, "-", IF((B244-D244)/D244&lt;10, (B244-D244)/D244, "&gt;999%"))</f>
        <v>0.34343434343434343</v>
      </c>
      <c r="K244" s="38">
        <f>IF(H244=0, "-", IF((F244-H244)/H244&lt;10, (F244-H244)/H244, "&gt;999%"))</f>
        <v>0.41194255479969766</v>
      </c>
    </row>
    <row r="245" spans="1:11" x14ac:dyDescent="0.25">
      <c r="B245" s="83"/>
      <c r="D245" s="83"/>
      <c r="F245" s="83"/>
      <c r="H245" s="83"/>
    </row>
    <row r="246" spans="1:11" ht="13" x14ac:dyDescent="0.3">
      <c r="A246" s="27" t="s">
        <v>588</v>
      </c>
      <c r="B246" s="71">
        <f>B250-B248</f>
        <v>4459</v>
      </c>
      <c r="C246" s="40">
        <f>B246/37020</f>
        <v>0.12044840626688276</v>
      </c>
      <c r="D246" s="71">
        <f>D250-D248</f>
        <v>4753</v>
      </c>
      <c r="E246" s="41">
        <f>D246/32027</f>
        <v>0.14840603241015393</v>
      </c>
      <c r="F246" s="77">
        <f>F250-F248</f>
        <v>22631</v>
      </c>
      <c r="G246" s="42">
        <f>F246/177889</f>
        <v>0.12721978312318355</v>
      </c>
      <c r="H246" s="71">
        <f>H250-H248</f>
        <v>27250</v>
      </c>
      <c r="I246" s="41">
        <f>H246/169835</f>
        <v>0.16044984838225337</v>
      </c>
      <c r="J246" s="37">
        <f>IF(D246=0, "-", IF((B246-D246)/D246&lt;10, (B246-D246)/D246, "&gt;999%"))</f>
        <v>-6.1855670103092786E-2</v>
      </c>
      <c r="K246" s="38">
        <f>IF(H246=0, "-", IF((F246-H246)/H246&lt;10, (F246-H246)/H246, "&gt;999%"))</f>
        <v>-0.16950458715596331</v>
      </c>
    </row>
    <row r="247" spans="1:11" ht="13" x14ac:dyDescent="0.3">
      <c r="A247" s="27"/>
      <c r="B247" s="71"/>
      <c r="C247" s="40"/>
      <c r="D247" s="71"/>
      <c r="E247" s="41"/>
      <c r="F247" s="77"/>
      <c r="G247" s="42"/>
      <c r="H247" s="71"/>
      <c r="I247" s="41"/>
      <c r="J247" s="37"/>
      <c r="K247" s="38"/>
    </row>
    <row r="248" spans="1:11" ht="13" x14ac:dyDescent="0.3">
      <c r="A248" s="27" t="s">
        <v>589</v>
      </c>
      <c r="B248" s="71">
        <v>2097</v>
      </c>
      <c r="C248" s="40">
        <f>B248/37020</f>
        <v>5.6645056726094004E-2</v>
      </c>
      <c r="D248" s="71">
        <v>1735</v>
      </c>
      <c r="E248" s="41">
        <f>D248/32027</f>
        <v>5.4173041496237549E-2</v>
      </c>
      <c r="F248" s="77">
        <v>12117</v>
      </c>
      <c r="G248" s="42">
        <f>F248/177889</f>
        <v>6.8115510233909909E-2</v>
      </c>
      <c r="H248" s="71">
        <v>8005</v>
      </c>
      <c r="I248" s="41">
        <f>H248/169835</f>
        <v>4.7133982983483973E-2</v>
      </c>
      <c r="J248" s="37">
        <f>IF(D248=0, "-", IF((B248-D248)/D248&lt;10, (B248-D248)/D248, "&gt;999%"))</f>
        <v>0.20864553314121037</v>
      </c>
      <c r="K248" s="38">
        <f>IF(H248=0, "-", IF((F248-H248)/H248&lt;10, (F248-H248)/H248, "&gt;999%"))</f>
        <v>0.51367895065584013</v>
      </c>
    </row>
    <row r="249" spans="1:11" ht="13" x14ac:dyDescent="0.3">
      <c r="A249" s="27"/>
      <c r="B249" s="71"/>
      <c r="C249" s="40"/>
      <c r="D249" s="71"/>
      <c r="E249" s="41"/>
      <c r="F249" s="77"/>
      <c r="G249" s="42"/>
      <c r="H249" s="71"/>
      <c r="I249" s="41"/>
      <c r="J249" s="37"/>
      <c r="K249" s="38"/>
    </row>
    <row r="250" spans="1:11" ht="13" x14ac:dyDescent="0.3">
      <c r="A250" s="27" t="s">
        <v>587</v>
      </c>
      <c r="B250" s="71">
        <v>6556</v>
      </c>
      <c r="C250" s="40">
        <f>B250/37020</f>
        <v>0.17709346299297676</v>
      </c>
      <c r="D250" s="71">
        <v>6488</v>
      </c>
      <c r="E250" s="41">
        <f>D250/32027</f>
        <v>0.20257907390639149</v>
      </c>
      <c r="F250" s="77">
        <v>34748</v>
      </c>
      <c r="G250" s="42">
        <f>F250/177889</f>
        <v>0.19533529335709346</v>
      </c>
      <c r="H250" s="71">
        <v>35255</v>
      </c>
      <c r="I250" s="41">
        <f>H250/169835</f>
        <v>0.20758383136573733</v>
      </c>
      <c r="J250" s="37">
        <f>IF(D250=0, "-", IF((B250-D250)/D250&lt;10, (B250-D250)/D250, "&gt;999%"))</f>
        <v>1.0480887792848335E-2</v>
      </c>
      <c r="K250" s="38">
        <f>IF(H250=0, "-", IF((F250-H250)/H250&lt;10, (F250-H250)/H250, "&gt;999%"))</f>
        <v>-1.4380938873918593E-2</v>
      </c>
    </row>
  </sheetData>
  <mergeCells count="58">
    <mergeCell ref="B1:K1"/>
    <mergeCell ref="B2:K2"/>
    <mergeCell ref="B195:E195"/>
    <mergeCell ref="F195:I195"/>
    <mergeCell ref="J195:K195"/>
    <mergeCell ref="B196:C196"/>
    <mergeCell ref="D196:E196"/>
    <mergeCell ref="F196:G196"/>
    <mergeCell ref="H196:I196"/>
    <mergeCell ref="B166:E166"/>
    <mergeCell ref="F166:I166"/>
    <mergeCell ref="J166:K166"/>
    <mergeCell ref="B167:C167"/>
    <mergeCell ref="D167:E167"/>
    <mergeCell ref="F167:G167"/>
    <mergeCell ref="H167:I167"/>
    <mergeCell ref="B141:E141"/>
    <mergeCell ref="F141:I141"/>
    <mergeCell ref="J141:K141"/>
    <mergeCell ref="B142:C142"/>
    <mergeCell ref="D142:E142"/>
    <mergeCell ref="F142:G142"/>
    <mergeCell ref="H142:I142"/>
    <mergeCell ref="B114:E114"/>
    <mergeCell ref="F114:I114"/>
    <mergeCell ref="J114:K114"/>
    <mergeCell ref="B115:C115"/>
    <mergeCell ref="D115:E115"/>
    <mergeCell ref="F115:G115"/>
    <mergeCell ref="H115:I115"/>
    <mergeCell ref="B77:E77"/>
    <mergeCell ref="F77:I77"/>
    <mergeCell ref="J77:K77"/>
    <mergeCell ref="B78:C78"/>
    <mergeCell ref="D78:E78"/>
    <mergeCell ref="F78:G78"/>
    <mergeCell ref="H78:I78"/>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52" max="16383" man="1"/>
    <brk id="112" max="16383" man="1"/>
    <brk id="164" max="16383" man="1"/>
    <brk id="228" max="16383" man="1"/>
    <brk id="25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2"/>
  <sheetViews>
    <sheetView tabSelected="1" zoomScaleNormal="100"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641</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5</v>
      </c>
      <c r="C7" s="39">
        <f>IF(B52=0, "-", B7/B52)</f>
        <v>7.6266015863331305E-4</v>
      </c>
      <c r="D7" s="65">
        <v>8</v>
      </c>
      <c r="E7" s="21">
        <f>IF(D52=0, "-", D7/D52)</f>
        <v>1.2330456226880395E-3</v>
      </c>
      <c r="F7" s="81">
        <v>20</v>
      </c>
      <c r="G7" s="39">
        <f>IF(F52=0, "-", F7/F52)</f>
        <v>5.7557269483135716E-4</v>
      </c>
      <c r="H7" s="65">
        <v>37</v>
      </c>
      <c r="I7" s="21">
        <f>IF(H52=0, "-", H7/H52)</f>
        <v>1.049496525315558E-3</v>
      </c>
      <c r="J7" s="20">
        <f t="shared" ref="J7:J50" si="0">IF(D7=0, "-", IF((B7-D7)/D7&lt;10, (B7-D7)/D7, "&gt;999%"))</f>
        <v>-0.375</v>
      </c>
      <c r="K7" s="21">
        <f t="shared" ref="K7:K50" si="1">IF(H7=0, "-", IF((F7-H7)/H7&lt;10, (F7-H7)/H7, "&gt;999%"))</f>
        <v>-0.45945945945945948</v>
      </c>
    </row>
    <row r="8" spans="1:11" x14ac:dyDescent="0.25">
      <c r="A8" s="7" t="s">
        <v>32</v>
      </c>
      <c r="B8" s="65">
        <v>0</v>
      </c>
      <c r="C8" s="39">
        <f>IF(B52=0, "-", B8/B52)</f>
        <v>0</v>
      </c>
      <c r="D8" s="65">
        <v>0</v>
      </c>
      <c r="E8" s="21">
        <f>IF(D52=0, "-", D8/D52)</f>
        <v>0</v>
      </c>
      <c r="F8" s="81">
        <v>0</v>
      </c>
      <c r="G8" s="39">
        <f>IF(F52=0, "-", F8/F52)</f>
        <v>0</v>
      </c>
      <c r="H8" s="65">
        <v>1</v>
      </c>
      <c r="I8" s="21">
        <f>IF(H52=0, "-", H8/H52)</f>
        <v>2.8364770954474541E-5</v>
      </c>
      <c r="J8" s="20" t="str">
        <f t="shared" si="0"/>
        <v>-</v>
      </c>
      <c r="K8" s="21">
        <f t="shared" si="1"/>
        <v>-1</v>
      </c>
    </row>
    <row r="9" spans="1:11" x14ac:dyDescent="0.25">
      <c r="A9" s="7" t="s">
        <v>33</v>
      </c>
      <c r="B9" s="65">
        <v>1</v>
      </c>
      <c r="C9" s="39">
        <f>IF(B52=0, "-", B9/B52)</f>
        <v>1.5253203172666259E-4</v>
      </c>
      <c r="D9" s="65">
        <v>7</v>
      </c>
      <c r="E9" s="21">
        <f>IF(D52=0, "-", D9/D52)</f>
        <v>1.0789149198520344E-3</v>
      </c>
      <c r="F9" s="81">
        <v>13</v>
      </c>
      <c r="G9" s="39">
        <f>IF(F52=0, "-", F9/F52)</f>
        <v>3.741222516403822E-4</v>
      </c>
      <c r="H9" s="65">
        <v>16</v>
      </c>
      <c r="I9" s="21">
        <f>IF(H52=0, "-", H9/H52)</f>
        <v>4.5383633527159266E-4</v>
      </c>
      <c r="J9" s="20">
        <f t="shared" si="0"/>
        <v>-0.8571428571428571</v>
      </c>
      <c r="K9" s="21">
        <f t="shared" si="1"/>
        <v>-0.1875</v>
      </c>
    </row>
    <row r="10" spans="1:11" x14ac:dyDescent="0.25">
      <c r="A10" s="7" t="s">
        <v>34</v>
      </c>
      <c r="B10" s="65">
        <v>289</v>
      </c>
      <c r="C10" s="39">
        <f>IF(B52=0, "-", B10/B52)</f>
        <v>4.4081757169005489E-2</v>
      </c>
      <c r="D10" s="65">
        <v>238</v>
      </c>
      <c r="E10" s="21">
        <f>IF(D52=0, "-", D10/D52)</f>
        <v>3.6683107274969172E-2</v>
      </c>
      <c r="F10" s="81">
        <v>1240</v>
      </c>
      <c r="G10" s="39">
        <f>IF(F52=0, "-", F10/F52)</f>
        <v>3.5685507079544147E-2</v>
      </c>
      <c r="H10" s="65">
        <v>741</v>
      </c>
      <c r="I10" s="21">
        <f>IF(H52=0, "-", H10/H52)</f>
        <v>2.1018295277265637E-2</v>
      </c>
      <c r="J10" s="20">
        <f t="shared" si="0"/>
        <v>0.21428571428571427</v>
      </c>
      <c r="K10" s="21">
        <f t="shared" si="1"/>
        <v>0.67341430499325239</v>
      </c>
    </row>
    <row r="11" spans="1:11" x14ac:dyDescent="0.25">
      <c r="A11" s="7" t="s">
        <v>35</v>
      </c>
      <c r="B11" s="65">
        <v>3</v>
      </c>
      <c r="C11" s="39">
        <f>IF(B52=0, "-", B11/B52)</f>
        <v>4.5759609517998781E-4</v>
      </c>
      <c r="D11" s="65">
        <v>2</v>
      </c>
      <c r="E11" s="21">
        <f>IF(D52=0, "-", D11/D52)</f>
        <v>3.0826140567200987E-4</v>
      </c>
      <c r="F11" s="81">
        <v>21</v>
      </c>
      <c r="G11" s="39">
        <f>IF(F52=0, "-", F11/F52)</f>
        <v>6.0435132957292509E-4</v>
      </c>
      <c r="H11" s="65">
        <v>20</v>
      </c>
      <c r="I11" s="21">
        <f>IF(H52=0, "-", H11/H52)</f>
        <v>5.6729541908949086E-4</v>
      </c>
      <c r="J11" s="20">
        <f t="shared" si="0"/>
        <v>0.5</v>
      </c>
      <c r="K11" s="21">
        <f t="shared" si="1"/>
        <v>0.05</v>
      </c>
    </row>
    <row r="12" spans="1:11" x14ac:dyDescent="0.25">
      <c r="A12" s="7" t="s">
        <v>36</v>
      </c>
      <c r="B12" s="65">
        <v>458</v>
      </c>
      <c r="C12" s="39">
        <f>IF(B52=0, "-", B12/B52)</f>
        <v>6.9859670530811477E-2</v>
      </c>
      <c r="D12" s="65">
        <v>295</v>
      </c>
      <c r="E12" s="21">
        <f>IF(D52=0, "-", D12/D52)</f>
        <v>4.5468557336621453E-2</v>
      </c>
      <c r="F12" s="81">
        <v>1688</v>
      </c>
      <c r="G12" s="39">
        <f>IF(F52=0, "-", F12/F52)</f>
        <v>4.8578335443766545E-2</v>
      </c>
      <c r="H12" s="65">
        <v>1547</v>
      </c>
      <c r="I12" s="21">
        <f>IF(H52=0, "-", H12/H52)</f>
        <v>4.3880300666572114E-2</v>
      </c>
      <c r="J12" s="20">
        <f t="shared" si="0"/>
        <v>0.55254237288135588</v>
      </c>
      <c r="K12" s="21">
        <f t="shared" si="1"/>
        <v>9.1144149967679375E-2</v>
      </c>
    </row>
    <row r="13" spans="1:11" x14ac:dyDescent="0.25">
      <c r="A13" s="7" t="s">
        <v>39</v>
      </c>
      <c r="B13" s="65">
        <v>4</v>
      </c>
      <c r="C13" s="39">
        <f>IF(B52=0, "-", B13/B52)</f>
        <v>6.1012812690665037E-4</v>
      </c>
      <c r="D13" s="65">
        <v>6</v>
      </c>
      <c r="E13" s="21">
        <f>IF(D52=0, "-", D13/D52)</f>
        <v>9.2478421701602961E-4</v>
      </c>
      <c r="F13" s="81">
        <v>40</v>
      </c>
      <c r="G13" s="39">
        <f>IF(F52=0, "-", F13/F52)</f>
        <v>1.1511453896627143E-3</v>
      </c>
      <c r="H13" s="65">
        <v>33</v>
      </c>
      <c r="I13" s="21">
        <f>IF(H52=0, "-", H13/H52)</f>
        <v>9.3603744149765996E-4</v>
      </c>
      <c r="J13" s="20">
        <f t="shared" si="0"/>
        <v>-0.33333333333333331</v>
      </c>
      <c r="K13" s="21">
        <f t="shared" si="1"/>
        <v>0.21212121212121213</v>
      </c>
    </row>
    <row r="14" spans="1:11" x14ac:dyDescent="0.25">
      <c r="A14" s="7" t="s">
        <v>40</v>
      </c>
      <c r="B14" s="65">
        <v>0</v>
      </c>
      <c r="C14" s="39">
        <f>IF(B52=0, "-", B14/B52)</f>
        <v>0</v>
      </c>
      <c r="D14" s="65">
        <v>7</v>
      </c>
      <c r="E14" s="21">
        <f>IF(D52=0, "-", D14/D52)</f>
        <v>1.0789149198520344E-3</v>
      </c>
      <c r="F14" s="81">
        <v>0</v>
      </c>
      <c r="G14" s="39">
        <f>IF(F52=0, "-", F14/F52)</f>
        <v>0</v>
      </c>
      <c r="H14" s="65">
        <v>47</v>
      </c>
      <c r="I14" s="21">
        <f>IF(H52=0, "-", H14/H52)</f>
        <v>1.3331442348603036E-3</v>
      </c>
      <c r="J14" s="20">
        <f t="shared" si="0"/>
        <v>-1</v>
      </c>
      <c r="K14" s="21">
        <f t="shared" si="1"/>
        <v>-1</v>
      </c>
    </row>
    <row r="15" spans="1:11" x14ac:dyDescent="0.25">
      <c r="A15" s="7" t="s">
        <v>41</v>
      </c>
      <c r="B15" s="65">
        <v>5</v>
      </c>
      <c r="C15" s="39">
        <f>IF(B52=0, "-", B15/B52)</f>
        <v>7.6266015863331305E-4</v>
      </c>
      <c r="D15" s="65">
        <v>1</v>
      </c>
      <c r="E15" s="21">
        <f>IF(D52=0, "-", D15/D52)</f>
        <v>1.5413070283600493E-4</v>
      </c>
      <c r="F15" s="81">
        <v>32</v>
      </c>
      <c r="G15" s="39">
        <f>IF(F52=0, "-", F15/F52)</f>
        <v>9.2091631173017155E-4</v>
      </c>
      <c r="H15" s="65">
        <v>10</v>
      </c>
      <c r="I15" s="21">
        <f>IF(H52=0, "-", H15/H52)</f>
        <v>2.8364770954474543E-4</v>
      </c>
      <c r="J15" s="20">
        <f t="shared" si="0"/>
        <v>4</v>
      </c>
      <c r="K15" s="21">
        <f t="shared" si="1"/>
        <v>2.2000000000000002</v>
      </c>
    </row>
    <row r="16" spans="1:11" x14ac:dyDescent="0.25">
      <c r="A16" s="7" t="s">
        <v>42</v>
      </c>
      <c r="B16" s="65">
        <v>40</v>
      </c>
      <c r="C16" s="39">
        <f>IF(B52=0, "-", B16/B52)</f>
        <v>6.1012812690665044E-3</v>
      </c>
      <c r="D16" s="65">
        <v>0</v>
      </c>
      <c r="E16" s="21">
        <f>IF(D52=0, "-", D16/D52)</f>
        <v>0</v>
      </c>
      <c r="F16" s="81">
        <v>109</v>
      </c>
      <c r="G16" s="39">
        <f>IF(F52=0, "-", F16/F52)</f>
        <v>3.136871186830897E-3</v>
      </c>
      <c r="H16" s="65">
        <v>0</v>
      </c>
      <c r="I16" s="21">
        <f>IF(H52=0, "-", H16/H52)</f>
        <v>0</v>
      </c>
      <c r="J16" s="20" t="str">
        <f t="shared" si="0"/>
        <v>-</v>
      </c>
      <c r="K16" s="21" t="str">
        <f t="shared" si="1"/>
        <v>-</v>
      </c>
    </row>
    <row r="17" spans="1:11" x14ac:dyDescent="0.25">
      <c r="A17" s="7" t="s">
        <v>45</v>
      </c>
      <c r="B17" s="65">
        <v>5</v>
      </c>
      <c r="C17" s="39">
        <f>IF(B52=0, "-", B17/B52)</f>
        <v>7.6266015863331305E-4</v>
      </c>
      <c r="D17" s="65">
        <v>5</v>
      </c>
      <c r="E17" s="21">
        <f>IF(D52=0, "-", D17/D52)</f>
        <v>7.7065351418002467E-4</v>
      </c>
      <c r="F17" s="81">
        <v>33</v>
      </c>
      <c r="G17" s="39">
        <f>IF(F52=0, "-", F17/F52)</f>
        <v>9.4969494647173937E-4</v>
      </c>
      <c r="H17" s="65">
        <v>34</v>
      </c>
      <c r="I17" s="21">
        <f>IF(H52=0, "-", H17/H52)</f>
        <v>9.644022124521345E-4</v>
      </c>
      <c r="J17" s="20">
        <f t="shared" si="0"/>
        <v>0</v>
      </c>
      <c r="K17" s="21">
        <f t="shared" si="1"/>
        <v>-2.9411764705882353E-2</v>
      </c>
    </row>
    <row r="18" spans="1:11" x14ac:dyDescent="0.25">
      <c r="A18" s="7" t="s">
        <v>46</v>
      </c>
      <c r="B18" s="65">
        <v>24</v>
      </c>
      <c r="C18" s="39">
        <f>IF(B52=0, "-", B18/B52)</f>
        <v>3.6607687614399025E-3</v>
      </c>
      <c r="D18" s="65">
        <v>7</v>
      </c>
      <c r="E18" s="21">
        <f>IF(D52=0, "-", D18/D52)</f>
        <v>1.0789149198520344E-3</v>
      </c>
      <c r="F18" s="81">
        <v>132</v>
      </c>
      <c r="G18" s="39">
        <f>IF(F52=0, "-", F18/F52)</f>
        <v>3.7987797858869575E-3</v>
      </c>
      <c r="H18" s="65">
        <v>98</v>
      </c>
      <c r="I18" s="21">
        <f>IF(H52=0, "-", H18/H52)</f>
        <v>2.7797475535385053E-3</v>
      </c>
      <c r="J18" s="20">
        <f t="shared" si="0"/>
        <v>2.4285714285714284</v>
      </c>
      <c r="K18" s="21">
        <f t="shared" si="1"/>
        <v>0.34693877551020408</v>
      </c>
    </row>
    <row r="19" spans="1:11" x14ac:dyDescent="0.25">
      <c r="A19" s="7" t="s">
        <v>48</v>
      </c>
      <c r="B19" s="65">
        <v>61</v>
      </c>
      <c r="C19" s="39">
        <f>IF(B52=0, "-", B19/B52)</f>
        <v>9.3044539353264177E-3</v>
      </c>
      <c r="D19" s="65">
        <v>78</v>
      </c>
      <c r="E19" s="21">
        <f>IF(D52=0, "-", D19/D52)</f>
        <v>1.2022194821208384E-2</v>
      </c>
      <c r="F19" s="81">
        <v>396</v>
      </c>
      <c r="G19" s="39">
        <f>IF(F52=0, "-", F19/F52)</f>
        <v>1.1396339357660873E-2</v>
      </c>
      <c r="H19" s="65">
        <v>253</v>
      </c>
      <c r="I19" s="21">
        <f>IF(H52=0, "-", H19/H52)</f>
        <v>7.176287051482059E-3</v>
      </c>
      <c r="J19" s="20">
        <f t="shared" si="0"/>
        <v>-0.21794871794871795</v>
      </c>
      <c r="K19" s="21">
        <f t="shared" si="1"/>
        <v>0.56521739130434778</v>
      </c>
    </row>
    <row r="20" spans="1:11" x14ac:dyDescent="0.25">
      <c r="A20" s="7" t="s">
        <v>52</v>
      </c>
      <c r="B20" s="65">
        <v>13</v>
      </c>
      <c r="C20" s="39">
        <f>IF(B52=0, "-", B20/B52)</f>
        <v>1.9829164124466137E-3</v>
      </c>
      <c r="D20" s="65">
        <v>8</v>
      </c>
      <c r="E20" s="21">
        <f>IF(D52=0, "-", D20/D52)</f>
        <v>1.2330456226880395E-3</v>
      </c>
      <c r="F20" s="81">
        <v>52</v>
      </c>
      <c r="G20" s="39">
        <f>IF(F52=0, "-", F20/F52)</f>
        <v>1.4964890065615288E-3</v>
      </c>
      <c r="H20" s="65">
        <v>43</v>
      </c>
      <c r="I20" s="21">
        <f>IF(H52=0, "-", H20/H52)</f>
        <v>1.2196851510424052E-3</v>
      </c>
      <c r="J20" s="20">
        <f t="shared" si="0"/>
        <v>0.625</v>
      </c>
      <c r="K20" s="21">
        <f t="shared" si="1"/>
        <v>0.20930232558139536</v>
      </c>
    </row>
    <row r="21" spans="1:11" x14ac:dyDescent="0.25">
      <c r="A21" s="7" t="s">
        <v>53</v>
      </c>
      <c r="B21" s="65">
        <v>20</v>
      </c>
      <c r="C21" s="39">
        <f>IF(B52=0, "-", B21/B52)</f>
        <v>3.0506406345332522E-3</v>
      </c>
      <c r="D21" s="65">
        <v>0</v>
      </c>
      <c r="E21" s="21">
        <f>IF(D52=0, "-", D21/D52)</f>
        <v>0</v>
      </c>
      <c r="F21" s="81">
        <v>20</v>
      </c>
      <c r="G21" s="39">
        <f>IF(F52=0, "-", F21/F52)</f>
        <v>5.7557269483135716E-4</v>
      </c>
      <c r="H21" s="65">
        <v>0</v>
      </c>
      <c r="I21" s="21">
        <f>IF(H52=0, "-", H21/H52)</f>
        <v>0</v>
      </c>
      <c r="J21" s="20" t="str">
        <f t="shared" si="0"/>
        <v>-</v>
      </c>
      <c r="K21" s="21" t="str">
        <f t="shared" si="1"/>
        <v>-</v>
      </c>
    </row>
    <row r="22" spans="1:11" x14ac:dyDescent="0.25">
      <c r="A22" s="7" t="s">
        <v>55</v>
      </c>
      <c r="B22" s="65">
        <v>15</v>
      </c>
      <c r="C22" s="39">
        <f>IF(B52=0, "-", B22/B52)</f>
        <v>2.287980475899939E-3</v>
      </c>
      <c r="D22" s="65">
        <v>23</v>
      </c>
      <c r="E22" s="21">
        <f>IF(D52=0, "-", D22/D52)</f>
        <v>3.5450061652281136E-3</v>
      </c>
      <c r="F22" s="81">
        <v>189</v>
      </c>
      <c r="G22" s="39">
        <f>IF(F52=0, "-", F22/F52)</f>
        <v>5.4391619661563256E-3</v>
      </c>
      <c r="H22" s="65">
        <v>285</v>
      </c>
      <c r="I22" s="21">
        <f>IF(H52=0, "-", H22/H52)</f>
        <v>8.0839597220252451E-3</v>
      </c>
      <c r="J22" s="20">
        <f t="shared" si="0"/>
        <v>-0.34782608695652173</v>
      </c>
      <c r="K22" s="21">
        <f t="shared" si="1"/>
        <v>-0.33684210526315789</v>
      </c>
    </row>
    <row r="23" spans="1:11" x14ac:dyDescent="0.25">
      <c r="A23" s="7" t="s">
        <v>56</v>
      </c>
      <c r="B23" s="65">
        <v>996</v>
      </c>
      <c r="C23" s="39">
        <f>IF(B52=0, "-", B23/B52)</f>
        <v>0.15192190359975594</v>
      </c>
      <c r="D23" s="65">
        <v>737</v>
      </c>
      <c r="E23" s="21">
        <f>IF(D52=0, "-", D23/D52)</f>
        <v>0.11359432799013564</v>
      </c>
      <c r="F23" s="81">
        <v>4122</v>
      </c>
      <c r="G23" s="39">
        <f>IF(F52=0, "-", F23/F52)</f>
        <v>0.11862553240474272</v>
      </c>
      <c r="H23" s="65">
        <v>4564</v>
      </c>
      <c r="I23" s="21">
        <f>IF(H52=0, "-", H23/H52)</f>
        <v>0.1294568146362218</v>
      </c>
      <c r="J23" s="20">
        <f t="shared" si="0"/>
        <v>0.35142469470827681</v>
      </c>
      <c r="K23" s="21">
        <f t="shared" si="1"/>
        <v>-9.6844872918492544E-2</v>
      </c>
    </row>
    <row r="24" spans="1:11" x14ac:dyDescent="0.25">
      <c r="A24" s="7" t="s">
        <v>62</v>
      </c>
      <c r="B24" s="65">
        <v>6</v>
      </c>
      <c r="C24" s="39">
        <f>IF(B52=0, "-", B24/B52)</f>
        <v>9.1519219035997561E-4</v>
      </c>
      <c r="D24" s="65">
        <v>3</v>
      </c>
      <c r="E24" s="21">
        <f>IF(D52=0, "-", D24/D52)</f>
        <v>4.623921085080148E-4</v>
      </c>
      <c r="F24" s="81">
        <v>29</v>
      </c>
      <c r="G24" s="39">
        <f>IF(F52=0, "-", F24/F52)</f>
        <v>8.3458040750546798E-4</v>
      </c>
      <c r="H24" s="65">
        <v>22</v>
      </c>
      <c r="I24" s="21">
        <f>IF(H52=0, "-", H24/H52)</f>
        <v>6.2402496099843994E-4</v>
      </c>
      <c r="J24" s="20">
        <f t="shared" si="0"/>
        <v>1</v>
      </c>
      <c r="K24" s="21">
        <f t="shared" si="1"/>
        <v>0.31818181818181818</v>
      </c>
    </row>
    <row r="25" spans="1:11" x14ac:dyDescent="0.25">
      <c r="A25" s="7" t="s">
        <v>65</v>
      </c>
      <c r="B25" s="65">
        <v>1233</v>
      </c>
      <c r="C25" s="39">
        <f>IF(B52=0, "-", B25/B52)</f>
        <v>0.18807199511897499</v>
      </c>
      <c r="D25" s="65">
        <v>1251</v>
      </c>
      <c r="E25" s="21">
        <f>IF(D52=0, "-", D25/D52)</f>
        <v>0.19281750924784216</v>
      </c>
      <c r="F25" s="81">
        <v>5661</v>
      </c>
      <c r="G25" s="39">
        <f>IF(F52=0, "-", F25/F52)</f>
        <v>0.16291585127201566</v>
      </c>
      <c r="H25" s="65">
        <v>5677</v>
      </c>
      <c r="I25" s="21">
        <f>IF(H52=0, "-", H25/H52)</f>
        <v>0.16102680470855199</v>
      </c>
      <c r="J25" s="20">
        <f t="shared" si="0"/>
        <v>-1.4388489208633094E-2</v>
      </c>
      <c r="K25" s="21">
        <f t="shared" si="1"/>
        <v>-2.8183899947155189E-3</v>
      </c>
    </row>
    <row r="26" spans="1:11" x14ac:dyDescent="0.25">
      <c r="A26" s="7" t="s">
        <v>66</v>
      </c>
      <c r="B26" s="65">
        <v>6</v>
      </c>
      <c r="C26" s="39">
        <f>IF(B52=0, "-", B26/B52)</f>
        <v>9.1519219035997561E-4</v>
      </c>
      <c r="D26" s="65">
        <v>0</v>
      </c>
      <c r="E26" s="21">
        <f>IF(D52=0, "-", D26/D52)</f>
        <v>0</v>
      </c>
      <c r="F26" s="81">
        <v>15</v>
      </c>
      <c r="G26" s="39">
        <f>IF(F52=0, "-", F26/F52)</f>
        <v>4.316795211235179E-4</v>
      </c>
      <c r="H26" s="65">
        <v>0</v>
      </c>
      <c r="I26" s="21">
        <f>IF(H52=0, "-", H26/H52)</f>
        <v>0</v>
      </c>
      <c r="J26" s="20" t="str">
        <f t="shared" si="0"/>
        <v>-</v>
      </c>
      <c r="K26" s="21" t="str">
        <f t="shared" si="1"/>
        <v>-</v>
      </c>
    </row>
    <row r="27" spans="1:11" x14ac:dyDescent="0.25">
      <c r="A27" s="7" t="s">
        <v>68</v>
      </c>
      <c r="B27" s="65">
        <v>16</v>
      </c>
      <c r="C27" s="39">
        <f>IF(B52=0, "-", B27/B52)</f>
        <v>2.4405125076266015E-3</v>
      </c>
      <c r="D27" s="65">
        <v>1</v>
      </c>
      <c r="E27" s="21">
        <f>IF(D52=0, "-", D27/D52)</f>
        <v>1.5413070283600493E-4</v>
      </c>
      <c r="F27" s="81">
        <v>62</v>
      </c>
      <c r="G27" s="39">
        <f>IF(F52=0, "-", F27/F52)</f>
        <v>1.7842753539772072E-3</v>
      </c>
      <c r="H27" s="65">
        <v>96</v>
      </c>
      <c r="I27" s="21">
        <f>IF(H52=0, "-", H27/H52)</f>
        <v>2.7230180116295561E-3</v>
      </c>
      <c r="J27" s="20" t="str">
        <f t="shared" si="0"/>
        <v>&gt;999%</v>
      </c>
      <c r="K27" s="21">
        <f t="shared" si="1"/>
        <v>-0.35416666666666669</v>
      </c>
    </row>
    <row r="28" spans="1:11" x14ac:dyDescent="0.25">
      <c r="A28" s="7" t="s">
        <v>69</v>
      </c>
      <c r="B28" s="65">
        <v>36</v>
      </c>
      <c r="C28" s="39">
        <f>IF(B52=0, "-", B28/B52)</f>
        <v>5.4911531421598537E-3</v>
      </c>
      <c r="D28" s="65">
        <v>17</v>
      </c>
      <c r="E28" s="21">
        <f>IF(D52=0, "-", D28/D52)</f>
        <v>2.6202219482120838E-3</v>
      </c>
      <c r="F28" s="81">
        <v>438</v>
      </c>
      <c r="G28" s="39">
        <f>IF(F52=0, "-", F28/F52)</f>
        <v>1.2605042016806723E-2</v>
      </c>
      <c r="H28" s="65">
        <v>219</v>
      </c>
      <c r="I28" s="21">
        <f>IF(H52=0, "-", H28/H52)</f>
        <v>6.2118848390299245E-3</v>
      </c>
      <c r="J28" s="20">
        <f t="shared" si="0"/>
        <v>1.1176470588235294</v>
      </c>
      <c r="K28" s="21">
        <f t="shared" si="1"/>
        <v>1</v>
      </c>
    </row>
    <row r="29" spans="1:11" x14ac:dyDescent="0.25">
      <c r="A29" s="7" t="s">
        <v>70</v>
      </c>
      <c r="B29" s="65">
        <v>1</v>
      </c>
      <c r="C29" s="39">
        <f>IF(B52=0, "-", B29/B52)</f>
        <v>1.5253203172666259E-4</v>
      </c>
      <c r="D29" s="65">
        <v>0</v>
      </c>
      <c r="E29" s="21">
        <f>IF(D52=0, "-", D29/D52)</f>
        <v>0</v>
      </c>
      <c r="F29" s="81">
        <v>14</v>
      </c>
      <c r="G29" s="39">
        <f>IF(F52=0, "-", F29/F52)</f>
        <v>4.0290088638195002E-4</v>
      </c>
      <c r="H29" s="65">
        <v>12</v>
      </c>
      <c r="I29" s="21">
        <f>IF(H52=0, "-", H29/H52)</f>
        <v>3.4037725145369451E-4</v>
      </c>
      <c r="J29" s="20" t="str">
        <f t="shared" si="0"/>
        <v>-</v>
      </c>
      <c r="K29" s="21">
        <f t="shared" si="1"/>
        <v>0.16666666666666666</v>
      </c>
    </row>
    <row r="30" spans="1:11" x14ac:dyDescent="0.25">
      <c r="A30" s="7" t="s">
        <v>73</v>
      </c>
      <c r="B30" s="65">
        <v>3</v>
      </c>
      <c r="C30" s="39">
        <f>IF(B52=0, "-", B30/B52)</f>
        <v>4.5759609517998781E-4</v>
      </c>
      <c r="D30" s="65">
        <v>12</v>
      </c>
      <c r="E30" s="21">
        <f>IF(D52=0, "-", D30/D52)</f>
        <v>1.8495684340320592E-3</v>
      </c>
      <c r="F30" s="81">
        <v>11</v>
      </c>
      <c r="G30" s="39">
        <f>IF(F52=0, "-", F30/F52)</f>
        <v>3.1656498215724646E-4</v>
      </c>
      <c r="H30" s="65">
        <v>34</v>
      </c>
      <c r="I30" s="21">
        <f>IF(H52=0, "-", H30/H52)</f>
        <v>9.644022124521345E-4</v>
      </c>
      <c r="J30" s="20">
        <f t="shared" si="0"/>
        <v>-0.75</v>
      </c>
      <c r="K30" s="21">
        <f t="shared" si="1"/>
        <v>-0.67647058823529416</v>
      </c>
    </row>
    <row r="31" spans="1:11" x14ac:dyDescent="0.25">
      <c r="A31" s="7" t="s">
        <v>74</v>
      </c>
      <c r="B31" s="65">
        <v>485</v>
      </c>
      <c r="C31" s="39">
        <f>IF(B52=0, "-", B31/B52)</f>
        <v>7.3978035387431362E-2</v>
      </c>
      <c r="D31" s="65">
        <v>329</v>
      </c>
      <c r="E31" s="21">
        <f>IF(D52=0, "-", D31/D52)</f>
        <v>5.0709001233045621E-2</v>
      </c>
      <c r="F31" s="81">
        <v>2761</v>
      </c>
      <c r="G31" s="39">
        <f>IF(F52=0, "-", F31/F52)</f>
        <v>7.9457810521468858E-2</v>
      </c>
      <c r="H31" s="65">
        <v>2546</v>
      </c>
      <c r="I31" s="21">
        <f>IF(H52=0, "-", H31/H52)</f>
        <v>7.2216706850092183E-2</v>
      </c>
      <c r="J31" s="20">
        <f t="shared" si="0"/>
        <v>0.47416413373860183</v>
      </c>
      <c r="K31" s="21">
        <f t="shared" si="1"/>
        <v>8.4446190102120969E-2</v>
      </c>
    </row>
    <row r="32" spans="1:11" x14ac:dyDescent="0.25">
      <c r="A32" s="7" t="s">
        <v>75</v>
      </c>
      <c r="B32" s="65">
        <v>5</v>
      </c>
      <c r="C32" s="39">
        <f>IF(B52=0, "-", B32/B52)</f>
        <v>7.6266015863331305E-4</v>
      </c>
      <c r="D32" s="65">
        <v>2</v>
      </c>
      <c r="E32" s="21">
        <f>IF(D52=0, "-", D32/D52)</f>
        <v>3.0826140567200987E-4</v>
      </c>
      <c r="F32" s="81">
        <v>25</v>
      </c>
      <c r="G32" s="39">
        <f>IF(F52=0, "-", F32/F52)</f>
        <v>7.1946586853919648E-4</v>
      </c>
      <c r="H32" s="65">
        <v>10</v>
      </c>
      <c r="I32" s="21">
        <f>IF(H52=0, "-", H32/H52)</f>
        <v>2.8364770954474543E-4</v>
      </c>
      <c r="J32" s="20">
        <f t="shared" si="0"/>
        <v>1.5</v>
      </c>
      <c r="K32" s="21">
        <f t="shared" si="1"/>
        <v>1.5</v>
      </c>
    </row>
    <row r="33" spans="1:11" x14ac:dyDescent="0.25">
      <c r="A33" s="7" t="s">
        <v>76</v>
      </c>
      <c r="B33" s="65">
        <v>241</v>
      </c>
      <c r="C33" s="39">
        <f>IF(B52=0, "-", B33/B52)</f>
        <v>3.6760219646125684E-2</v>
      </c>
      <c r="D33" s="65">
        <v>402</v>
      </c>
      <c r="E33" s="21">
        <f>IF(D52=0, "-", D33/D52)</f>
        <v>6.1960542540073986E-2</v>
      </c>
      <c r="F33" s="81">
        <v>1505</v>
      </c>
      <c r="G33" s="39">
        <f>IF(F52=0, "-", F33/F52)</f>
        <v>4.3311845286059629E-2</v>
      </c>
      <c r="H33" s="65">
        <v>1510</v>
      </c>
      <c r="I33" s="21">
        <f>IF(H52=0, "-", H33/H52)</f>
        <v>4.2830804141256562E-2</v>
      </c>
      <c r="J33" s="20">
        <f t="shared" si="0"/>
        <v>-0.40049751243781095</v>
      </c>
      <c r="K33" s="21">
        <f t="shared" si="1"/>
        <v>-3.3112582781456954E-3</v>
      </c>
    </row>
    <row r="34" spans="1:11" x14ac:dyDescent="0.25">
      <c r="A34" s="7" t="s">
        <v>78</v>
      </c>
      <c r="B34" s="65">
        <v>17</v>
      </c>
      <c r="C34" s="39">
        <f>IF(B52=0, "-", B34/B52)</f>
        <v>2.5930445393532644E-3</v>
      </c>
      <c r="D34" s="65">
        <v>14</v>
      </c>
      <c r="E34" s="21">
        <f>IF(D52=0, "-", D34/D52)</f>
        <v>2.1578298397040689E-3</v>
      </c>
      <c r="F34" s="81">
        <v>73</v>
      </c>
      <c r="G34" s="39">
        <f>IF(F52=0, "-", F34/F52)</f>
        <v>2.1008403361344537E-3</v>
      </c>
      <c r="H34" s="65">
        <v>101</v>
      </c>
      <c r="I34" s="21">
        <f>IF(H52=0, "-", H34/H52)</f>
        <v>2.8648418664019288E-3</v>
      </c>
      <c r="J34" s="20">
        <f t="shared" si="0"/>
        <v>0.21428571428571427</v>
      </c>
      <c r="K34" s="21">
        <f t="shared" si="1"/>
        <v>-0.27722772277227725</v>
      </c>
    </row>
    <row r="35" spans="1:11" x14ac:dyDescent="0.25">
      <c r="A35" s="7" t="s">
        <v>79</v>
      </c>
      <c r="B35" s="65">
        <v>432</v>
      </c>
      <c r="C35" s="39">
        <f>IF(B52=0, "-", B35/B52)</f>
        <v>6.5893837705918237E-2</v>
      </c>
      <c r="D35" s="65">
        <v>322</v>
      </c>
      <c r="E35" s="21">
        <f>IF(D52=0, "-", D35/D52)</f>
        <v>4.9630086313193586E-2</v>
      </c>
      <c r="F35" s="81">
        <v>2803</v>
      </c>
      <c r="G35" s="39">
        <f>IF(F52=0, "-", F35/F52)</f>
        <v>8.0666513180614713E-2</v>
      </c>
      <c r="H35" s="65">
        <v>2784</v>
      </c>
      <c r="I35" s="21">
        <f>IF(H52=0, "-", H35/H52)</f>
        <v>7.8967522337257123E-2</v>
      </c>
      <c r="J35" s="20">
        <f t="shared" si="0"/>
        <v>0.34161490683229812</v>
      </c>
      <c r="K35" s="21">
        <f t="shared" si="1"/>
        <v>6.8247126436781613E-3</v>
      </c>
    </row>
    <row r="36" spans="1:11" x14ac:dyDescent="0.25">
      <c r="A36" s="7" t="s">
        <v>80</v>
      </c>
      <c r="B36" s="65">
        <v>132</v>
      </c>
      <c r="C36" s="39">
        <f>IF(B52=0, "-", B36/B52)</f>
        <v>2.0134228187919462E-2</v>
      </c>
      <c r="D36" s="65">
        <v>99</v>
      </c>
      <c r="E36" s="21">
        <f>IF(D52=0, "-", D36/D52)</f>
        <v>1.5258939580764488E-2</v>
      </c>
      <c r="F36" s="81">
        <v>378</v>
      </c>
      <c r="G36" s="39">
        <f>IF(F52=0, "-", F36/F52)</f>
        <v>1.0878323932312651E-2</v>
      </c>
      <c r="H36" s="65">
        <v>372</v>
      </c>
      <c r="I36" s="21">
        <f>IF(H52=0, "-", H36/H52)</f>
        <v>1.055169479506453E-2</v>
      </c>
      <c r="J36" s="20">
        <f t="shared" si="0"/>
        <v>0.33333333333333331</v>
      </c>
      <c r="K36" s="21">
        <f t="shared" si="1"/>
        <v>1.6129032258064516E-2</v>
      </c>
    </row>
    <row r="37" spans="1:11" x14ac:dyDescent="0.25">
      <c r="A37" s="7" t="s">
        <v>81</v>
      </c>
      <c r="B37" s="65">
        <v>0</v>
      </c>
      <c r="C37" s="39">
        <f>IF(B52=0, "-", B37/B52)</f>
        <v>0</v>
      </c>
      <c r="D37" s="65">
        <v>10</v>
      </c>
      <c r="E37" s="21">
        <f>IF(D52=0, "-", D37/D52)</f>
        <v>1.5413070283600493E-3</v>
      </c>
      <c r="F37" s="81">
        <v>1</v>
      </c>
      <c r="G37" s="39">
        <f>IF(F52=0, "-", F37/F52)</f>
        <v>2.8778634741567861E-5</v>
      </c>
      <c r="H37" s="65">
        <v>228</v>
      </c>
      <c r="I37" s="21">
        <f>IF(H52=0, "-", H37/H52)</f>
        <v>6.4671677776201959E-3</v>
      </c>
      <c r="J37" s="20">
        <f t="shared" si="0"/>
        <v>-1</v>
      </c>
      <c r="K37" s="21">
        <f t="shared" si="1"/>
        <v>-0.99561403508771928</v>
      </c>
    </row>
    <row r="38" spans="1:11" x14ac:dyDescent="0.25">
      <c r="A38" s="7" t="s">
        <v>82</v>
      </c>
      <c r="B38" s="65">
        <v>22</v>
      </c>
      <c r="C38" s="39">
        <f>IF(B52=0, "-", B38/B52)</f>
        <v>3.3557046979865771E-3</v>
      </c>
      <c r="D38" s="65">
        <v>5</v>
      </c>
      <c r="E38" s="21">
        <f>IF(D52=0, "-", D38/D52)</f>
        <v>7.7065351418002467E-4</v>
      </c>
      <c r="F38" s="81">
        <v>123</v>
      </c>
      <c r="G38" s="39">
        <f>IF(F52=0, "-", F38/F52)</f>
        <v>3.5397720732128469E-3</v>
      </c>
      <c r="H38" s="65">
        <v>63</v>
      </c>
      <c r="I38" s="21">
        <f>IF(H52=0, "-", H38/H52)</f>
        <v>1.7869805701318962E-3</v>
      </c>
      <c r="J38" s="20">
        <f t="shared" si="0"/>
        <v>3.4</v>
      </c>
      <c r="K38" s="21">
        <f t="shared" si="1"/>
        <v>0.95238095238095233</v>
      </c>
    </row>
    <row r="39" spans="1:11" x14ac:dyDescent="0.25">
      <c r="A39" s="7" t="s">
        <v>83</v>
      </c>
      <c r="B39" s="65">
        <v>18</v>
      </c>
      <c r="C39" s="39">
        <f>IF(B52=0, "-", B39/B52)</f>
        <v>2.7455765710799268E-3</v>
      </c>
      <c r="D39" s="65">
        <v>4</v>
      </c>
      <c r="E39" s="21">
        <f>IF(D52=0, "-", D39/D52)</f>
        <v>6.1652281134401974E-4</v>
      </c>
      <c r="F39" s="81">
        <v>68</v>
      </c>
      <c r="G39" s="39">
        <f>IF(F52=0, "-", F39/F52)</f>
        <v>1.9569471624266144E-3</v>
      </c>
      <c r="H39" s="65">
        <v>39</v>
      </c>
      <c r="I39" s="21">
        <f>IF(H52=0, "-", H39/H52)</f>
        <v>1.1062260672245071E-3</v>
      </c>
      <c r="J39" s="20">
        <f t="shared" si="0"/>
        <v>3.5</v>
      </c>
      <c r="K39" s="21">
        <f t="shared" si="1"/>
        <v>0.74358974358974361</v>
      </c>
    </row>
    <row r="40" spans="1:11" x14ac:dyDescent="0.25">
      <c r="A40" s="7" t="s">
        <v>84</v>
      </c>
      <c r="B40" s="65">
        <v>88</v>
      </c>
      <c r="C40" s="39">
        <f>IF(B52=0, "-", B40/B52)</f>
        <v>1.3422818791946308E-2</v>
      </c>
      <c r="D40" s="65">
        <v>88</v>
      </c>
      <c r="E40" s="21">
        <f>IF(D52=0, "-", D40/D52)</f>
        <v>1.3563501849568433E-2</v>
      </c>
      <c r="F40" s="81">
        <v>438</v>
      </c>
      <c r="G40" s="39">
        <f>IF(F52=0, "-", F40/F52)</f>
        <v>1.2605042016806723E-2</v>
      </c>
      <c r="H40" s="65">
        <v>267</v>
      </c>
      <c r="I40" s="21">
        <f>IF(H52=0, "-", H40/H52)</f>
        <v>7.5733938448447032E-3</v>
      </c>
      <c r="J40" s="20">
        <f t="shared" si="0"/>
        <v>0</v>
      </c>
      <c r="K40" s="21">
        <f t="shared" si="1"/>
        <v>0.6404494382022472</v>
      </c>
    </row>
    <row r="41" spans="1:11" x14ac:dyDescent="0.25">
      <c r="A41" s="7" t="s">
        <v>85</v>
      </c>
      <c r="B41" s="65">
        <v>76</v>
      </c>
      <c r="C41" s="39">
        <f>IF(B52=0, "-", B41/B52)</f>
        <v>1.1592434411226357E-2</v>
      </c>
      <c r="D41" s="65">
        <v>75</v>
      </c>
      <c r="E41" s="21">
        <f>IF(D52=0, "-", D41/D52)</f>
        <v>1.155980271270037E-2</v>
      </c>
      <c r="F41" s="81">
        <v>254</v>
      </c>
      <c r="G41" s="39">
        <f>IF(F52=0, "-", F41/F52)</f>
        <v>7.3097732243582363E-3</v>
      </c>
      <c r="H41" s="65">
        <v>268</v>
      </c>
      <c r="I41" s="21">
        <f>IF(H52=0, "-", H41/H52)</f>
        <v>7.6017586157991774E-3</v>
      </c>
      <c r="J41" s="20">
        <f t="shared" si="0"/>
        <v>1.3333333333333334E-2</v>
      </c>
      <c r="K41" s="21">
        <f t="shared" si="1"/>
        <v>-5.2238805970149252E-2</v>
      </c>
    </row>
    <row r="42" spans="1:11" x14ac:dyDescent="0.25">
      <c r="A42" s="7" t="s">
        <v>87</v>
      </c>
      <c r="B42" s="65">
        <v>2</v>
      </c>
      <c r="C42" s="39">
        <f>IF(B52=0, "-", B42/B52)</f>
        <v>3.0506406345332519E-4</v>
      </c>
      <c r="D42" s="65">
        <v>2</v>
      </c>
      <c r="E42" s="21">
        <f>IF(D52=0, "-", D42/D52)</f>
        <v>3.0826140567200987E-4</v>
      </c>
      <c r="F42" s="81">
        <v>14</v>
      </c>
      <c r="G42" s="39">
        <f>IF(F52=0, "-", F42/F52)</f>
        <v>4.0290088638195002E-4</v>
      </c>
      <c r="H42" s="65">
        <v>27</v>
      </c>
      <c r="I42" s="21">
        <f>IF(H52=0, "-", H42/H52)</f>
        <v>7.6584881577081263E-4</v>
      </c>
      <c r="J42" s="20">
        <f t="shared" si="0"/>
        <v>0</v>
      </c>
      <c r="K42" s="21">
        <f t="shared" si="1"/>
        <v>-0.48148148148148145</v>
      </c>
    </row>
    <row r="43" spans="1:11" x14ac:dyDescent="0.25">
      <c r="A43" s="7" t="s">
        <v>88</v>
      </c>
      <c r="B43" s="65">
        <v>0</v>
      </c>
      <c r="C43" s="39">
        <f>IF(B52=0, "-", B43/B52)</f>
        <v>0</v>
      </c>
      <c r="D43" s="65">
        <v>1</v>
      </c>
      <c r="E43" s="21">
        <f>IF(D52=0, "-", D43/D52)</f>
        <v>1.5413070283600493E-4</v>
      </c>
      <c r="F43" s="81">
        <v>3</v>
      </c>
      <c r="G43" s="39">
        <f>IF(F52=0, "-", F43/F52)</f>
        <v>8.6335904224703582E-5</v>
      </c>
      <c r="H43" s="65">
        <v>4</v>
      </c>
      <c r="I43" s="21">
        <f>IF(H52=0, "-", H43/H52)</f>
        <v>1.1345908381789816E-4</v>
      </c>
      <c r="J43" s="20">
        <f t="shared" si="0"/>
        <v>-1</v>
      </c>
      <c r="K43" s="21">
        <f t="shared" si="1"/>
        <v>-0.25</v>
      </c>
    </row>
    <row r="44" spans="1:11" x14ac:dyDescent="0.25">
      <c r="A44" s="7" t="s">
        <v>91</v>
      </c>
      <c r="B44" s="65">
        <v>89</v>
      </c>
      <c r="C44" s="39">
        <f>IF(B52=0, "-", B44/B52)</f>
        <v>1.3575350823672972E-2</v>
      </c>
      <c r="D44" s="65">
        <v>54</v>
      </c>
      <c r="E44" s="21">
        <f>IF(D52=0, "-", D44/D52)</f>
        <v>8.3230579531442667E-3</v>
      </c>
      <c r="F44" s="81">
        <v>447</v>
      </c>
      <c r="G44" s="39">
        <f>IF(F52=0, "-", F44/F52)</f>
        <v>1.2864049729480834E-2</v>
      </c>
      <c r="H44" s="65">
        <v>439</v>
      </c>
      <c r="I44" s="21">
        <f>IF(H52=0, "-", H44/H52)</f>
        <v>1.2452134449014324E-2</v>
      </c>
      <c r="J44" s="20">
        <f t="shared" si="0"/>
        <v>0.64814814814814814</v>
      </c>
      <c r="K44" s="21">
        <f t="shared" si="1"/>
        <v>1.8223234624145785E-2</v>
      </c>
    </row>
    <row r="45" spans="1:11" x14ac:dyDescent="0.25">
      <c r="A45" s="7" t="s">
        <v>93</v>
      </c>
      <c r="B45" s="65">
        <v>207</v>
      </c>
      <c r="C45" s="39">
        <f>IF(B52=0, "-", B45/B52)</f>
        <v>3.1574130567419159E-2</v>
      </c>
      <c r="D45" s="65">
        <v>245</v>
      </c>
      <c r="E45" s="21">
        <f>IF(D52=0, "-", D45/D52)</f>
        <v>3.7762022194821207E-2</v>
      </c>
      <c r="F45" s="81">
        <v>1468</v>
      </c>
      <c r="G45" s="39">
        <f>IF(F52=0, "-", F45/F52)</f>
        <v>4.224703580062162E-2</v>
      </c>
      <c r="H45" s="65">
        <v>859</v>
      </c>
      <c r="I45" s="21">
        <f>IF(H52=0, "-", H45/H52)</f>
        <v>2.4365338249893634E-2</v>
      </c>
      <c r="J45" s="20">
        <f t="shared" si="0"/>
        <v>-0.15510204081632653</v>
      </c>
      <c r="K45" s="21">
        <f t="shared" si="1"/>
        <v>0.70896391152502913</v>
      </c>
    </row>
    <row r="46" spans="1:11" x14ac:dyDescent="0.25">
      <c r="A46" s="7" t="s">
        <v>94</v>
      </c>
      <c r="B46" s="65">
        <v>152</v>
      </c>
      <c r="C46" s="39">
        <f>IF(B52=0, "-", B46/B52)</f>
        <v>2.3184868822452714E-2</v>
      </c>
      <c r="D46" s="65">
        <v>481</v>
      </c>
      <c r="E46" s="21">
        <f>IF(D52=0, "-", D46/D52)</f>
        <v>7.4136868064118372E-2</v>
      </c>
      <c r="F46" s="81">
        <v>782</v>
      </c>
      <c r="G46" s="39">
        <f>IF(F52=0, "-", F46/F52)</f>
        <v>2.2504892367906065E-2</v>
      </c>
      <c r="H46" s="65">
        <v>2032</v>
      </c>
      <c r="I46" s="21">
        <f>IF(H52=0, "-", H46/H52)</f>
        <v>5.7637214579492273E-2</v>
      </c>
      <c r="J46" s="20">
        <f t="shared" si="0"/>
        <v>-0.68399168399168397</v>
      </c>
      <c r="K46" s="21">
        <f t="shared" si="1"/>
        <v>-0.61515748031496065</v>
      </c>
    </row>
    <row r="47" spans="1:11" x14ac:dyDescent="0.25">
      <c r="A47" s="7" t="s">
        <v>95</v>
      </c>
      <c r="B47" s="65">
        <v>363</v>
      </c>
      <c r="C47" s="39">
        <f>IF(B52=0, "-", B47/B52)</f>
        <v>5.5369127516778527E-2</v>
      </c>
      <c r="D47" s="65">
        <v>57</v>
      </c>
      <c r="E47" s="21">
        <f>IF(D52=0, "-", D47/D52)</f>
        <v>8.7854500616522807E-3</v>
      </c>
      <c r="F47" s="81">
        <v>4129</v>
      </c>
      <c r="G47" s="39">
        <f>IF(F52=0, "-", F47/F52)</f>
        <v>0.11882698284793369</v>
      </c>
      <c r="H47" s="65">
        <v>1641</v>
      </c>
      <c r="I47" s="21">
        <f>IF(H52=0, "-", H47/H52)</f>
        <v>4.6546589136292726E-2</v>
      </c>
      <c r="J47" s="20">
        <f t="shared" si="0"/>
        <v>5.3684210526315788</v>
      </c>
      <c r="K47" s="21">
        <f t="shared" si="1"/>
        <v>1.5161486898232786</v>
      </c>
    </row>
    <row r="48" spans="1:11" x14ac:dyDescent="0.25">
      <c r="A48" s="7" t="s">
        <v>96</v>
      </c>
      <c r="B48" s="65">
        <v>716</v>
      </c>
      <c r="C48" s="39">
        <f>IF(B52=0, "-", B48/B52)</f>
        <v>0.10921293471629043</v>
      </c>
      <c r="D48" s="65">
        <v>1227</v>
      </c>
      <c r="E48" s="21">
        <f>IF(D52=0, "-", D48/D52)</f>
        <v>0.18911837237977805</v>
      </c>
      <c r="F48" s="81">
        <v>3936</v>
      </c>
      <c r="G48" s="39">
        <f>IF(F52=0, "-", F48/F52)</f>
        <v>0.1132727063428111</v>
      </c>
      <c r="H48" s="65">
        <v>7035</v>
      </c>
      <c r="I48" s="21">
        <f>IF(H52=0, "-", H48/H52)</f>
        <v>0.19954616366472841</v>
      </c>
      <c r="J48" s="20">
        <f t="shared" si="0"/>
        <v>-0.41646291768541155</v>
      </c>
      <c r="K48" s="21">
        <f t="shared" si="1"/>
        <v>-0.44051172707889125</v>
      </c>
    </row>
    <row r="49" spans="1:11" x14ac:dyDescent="0.25">
      <c r="A49" s="7" t="s">
        <v>98</v>
      </c>
      <c r="B49" s="65">
        <v>253</v>
      </c>
      <c r="C49" s="39">
        <f>IF(B52=0, "-", B49/B52)</f>
        <v>3.8590604026845637E-2</v>
      </c>
      <c r="D49" s="65">
        <v>354</v>
      </c>
      <c r="E49" s="21">
        <f>IF(D52=0, "-", D49/D52)</f>
        <v>5.4562268803945747E-2</v>
      </c>
      <c r="F49" s="81">
        <v>1135</v>
      </c>
      <c r="G49" s="39">
        <f>IF(F52=0, "-", F49/F52)</f>
        <v>3.2663750431679524E-2</v>
      </c>
      <c r="H49" s="65">
        <v>1127</v>
      </c>
      <c r="I49" s="21">
        <f>IF(H52=0, "-", H49/H52)</f>
        <v>3.196709686569281E-2</v>
      </c>
      <c r="J49" s="20">
        <f t="shared" si="0"/>
        <v>-0.28531073446327682</v>
      </c>
      <c r="K49" s="21">
        <f t="shared" si="1"/>
        <v>7.0984915705412602E-3</v>
      </c>
    </row>
    <row r="50" spans="1:11" x14ac:dyDescent="0.25">
      <c r="A50" s="7" t="s">
        <v>99</v>
      </c>
      <c r="B50" s="65">
        <v>18</v>
      </c>
      <c r="C50" s="39">
        <f>IF(B52=0, "-", B50/B52)</f>
        <v>2.7455765710799268E-3</v>
      </c>
      <c r="D50" s="65">
        <v>11</v>
      </c>
      <c r="E50" s="21">
        <f>IF(D52=0, "-", D50/D52)</f>
        <v>1.6954377311960542E-3</v>
      </c>
      <c r="F50" s="81">
        <v>68</v>
      </c>
      <c r="G50" s="39">
        <f>IF(F52=0, "-", F50/F52)</f>
        <v>1.9569471624266144E-3</v>
      </c>
      <c r="H50" s="65">
        <v>114</v>
      </c>
      <c r="I50" s="21">
        <f>IF(H52=0, "-", H50/H52)</f>
        <v>3.2335838888100979E-3</v>
      </c>
      <c r="J50" s="20">
        <f t="shared" si="0"/>
        <v>0.63636363636363635</v>
      </c>
      <c r="K50" s="21">
        <f t="shared" si="1"/>
        <v>-0.40350877192982454</v>
      </c>
    </row>
    <row r="51" spans="1:11" x14ac:dyDescent="0.25">
      <c r="A51" s="2"/>
      <c r="B51" s="68"/>
      <c r="C51" s="33"/>
      <c r="D51" s="68"/>
      <c r="E51" s="6"/>
      <c r="F51" s="82"/>
      <c r="G51" s="33"/>
      <c r="H51" s="68"/>
      <c r="I51" s="6"/>
      <c r="J51" s="5"/>
      <c r="K51" s="6"/>
    </row>
    <row r="52" spans="1:11" s="43" customFormat="1" ht="13" x14ac:dyDescent="0.3">
      <c r="A52" s="162" t="s">
        <v>587</v>
      </c>
      <c r="B52" s="71">
        <f>SUM(B7:B51)</f>
        <v>6556</v>
      </c>
      <c r="C52" s="40">
        <v>1</v>
      </c>
      <c r="D52" s="71">
        <f>SUM(D7:D51)</f>
        <v>6488</v>
      </c>
      <c r="E52" s="41">
        <v>1</v>
      </c>
      <c r="F52" s="77">
        <f>SUM(F7:F51)</f>
        <v>34748</v>
      </c>
      <c r="G52" s="42">
        <v>1</v>
      </c>
      <c r="H52" s="71">
        <f>SUM(H7:H51)</f>
        <v>35255</v>
      </c>
      <c r="I52" s="41">
        <v>1</v>
      </c>
      <c r="J52" s="37">
        <f>IF(D52=0, "-", (B52-D52)/D52)</f>
        <v>1.0480887792848335E-2</v>
      </c>
      <c r="K52" s="38">
        <f>IF(H52=0, "-", (F52-H52)/H52)</f>
        <v>-1.4380938873918593E-2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2023-07-04T20:29:46Z</dcterms:modified>
</cp:coreProperties>
</file>