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E627EE9B-437F-4019-9EEE-2DA3FBD39AFC}" xr6:coauthVersionLast="44" xr6:coauthVersionMax="44" xr10:uidLastSave="{00000000-0000-0000-0000-000000000000}"/>
  <bookViews>
    <workbookView xWindow="20" yWindow="620" windowWidth="19180" windowHeight="10180" xr2:uid="{2B6E80A6-2FF5-4B17-A75E-5E6F7DD4BA4B}"/>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91" i="16" l="1"/>
  <c r="D591" i="16"/>
  <c r="H591" i="16" s="1"/>
  <c r="C591" i="16"/>
  <c r="B591" i="16"/>
  <c r="G591" i="16" s="1"/>
  <c r="I589" i="16"/>
  <c r="H589" i="16"/>
  <c r="J589" i="16" s="1"/>
  <c r="G589" i="16"/>
  <c r="J588" i="16"/>
  <c r="H588" i="16"/>
  <c r="G588" i="16"/>
  <c r="I588" i="16" s="1"/>
  <c r="I585" i="16"/>
  <c r="H585" i="16"/>
  <c r="J585" i="16" s="1"/>
  <c r="G585" i="16"/>
  <c r="J584" i="16"/>
  <c r="I584" i="16"/>
  <c r="H584" i="16"/>
  <c r="G584" i="16"/>
  <c r="I583" i="16"/>
  <c r="H583" i="16"/>
  <c r="J583" i="16" s="1"/>
  <c r="G583" i="16"/>
  <c r="I580" i="16"/>
  <c r="H580" i="16"/>
  <c r="J580" i="16" s="1"/>
  <c r="G580" i="16"/>
  <c r="I579" i="16"/>
  <c r="H579" i="16"/>
  <c r="J579" i="16" s="1"/>
  <c r="G579" i="16"/>
  <c r="H578" i="16"/>
  <c r="J578" i="16" s="1"/>
  <c r="G578" i="16"/>
  <c r="I578" i="16" s="1"/>
  <c r="I577" i="16"/>
  <c r="H577" i="16"/>
  <c r="J577" i="16" s="1"/>
  <c r="G577" i="16"/>
  <c r="I576" i="16"/>
  <c r="H576" i="16"/>
  <c r="J576" i="16" s="1"/>
  <c r="G576" i="16"/>
  <c r="J575" i="16"/>
  <c r="I575" i="16"/>
  <c r="H575" i="16"/>
  <c r="G575" i="16"/>
  <c r="J574" i="16"/>
  <c r="I574" i="16"/>
  <c r="H574" i="16"/>
  <c r="G574" i="16"/>
  <c r="J571" i="16"/>
  <c r="I571" i="16"/>
  <c r="H571" i="16"/>
  <c r="G571" i="16"/>
  <c r="J570" i="16"/>
  <c r="I570" i="16"/>
  <c r="H570" i="16"/>
  <c r="G570" i="16"/>
  <c r="J569" i="16"/>
  <c r="I569" i="16"/>
  <c r="H569" i="16"/>
  <c r="G569" i="16"/>
  <c r="H568" i="16"/>
  <c r="J568" i="16" s="1"/>
  <c r="G568" i="16"/>
  <c r="I568" i="16" s="1"/>
  <c r="J567" i="16"/>
  <c r="I567" i="16"/>
  <c r="H567" i="16"/>
  <c r="G567" i="16"/>
  <c r="H566" i="16"/>
  <c r="J566" i="16" s="1"/>
  <c r="G566" i="16"/>
  <c r="I566" i="16" s="1"/>
  <c r="J565" i="16"/>
  <c r="I565" i="16"/>
  <c r="H565" i="16"/>
  <c r="G565" i="16"/>
  <c r="H564" i="16"/>
  <c r="J564" i="16" s="1"/>
  <c r="G564" i="16"/>
  <c r="I564" i="16" s="1"/>
  <c r="J563" i="16"/>
  <c r="I563" i="16"/>
  <c r="H563" i="16"/>
  <c r="G563" i="16"/>
  <c r="H562" i="16"/>
  <c r="J562" i="16" s="1"/>
  <c r="G562" i="16"/>
  <c r="I562" i="16" s="1"/>
  <c r="J561" i="16"/>
  <c r="I561" i="16"/>
  <c r="H561" i="16"/>
  <c r="G561" i="16"/>
  <c r="I560" i="16"/>
  <c r="H560" i="16"/>
  <c r="J560" i="16" s="1"/>
  <c r="G560" i="16"/>
  <c r="J559" i="16"/>
  <c r="I559" i="16"/>
  <c r="H559" i="16"/>
  <c r="G559" i="16"/>
  <c r="H558" i="16"/>
  <c r="J558" i="16" s="1"/>
  <c r="G558" i="16"/>
  <c r="I558" i="16" s="1"/>
  <c r="J557" i="16"/>
  <c r="I557" i="16"/>
  <c r="H557" i="16"/>
  <c r="G557" i="16"/>
  <c r="H556" i="16"/>
  <c r="J556" i="16" s="1"/>
  <c r="G556" i="16"/>
  <c r="I556" i="16" s="1"/>
  <c r="J555" i="16"/>
  <c r="I555" i="16"/>
  <c r="H555" i="16"/>
  <c r="G555" i="16"/>
  <c r="H554" i="16"/>
  <c r="J554" i="16" s="1"/>
  <c r="G554" i="16"/>
  <c r="I554" i="16" s="1"/>
  <c r="J553" i="16"/>
  <c r="I553" i="16"/>
  <c r="H553" i="16"/>
  <c r="G553" i="16"/>
  <c r="H552" i="16"/>
  <c r="J552" i="16" s="1"/>
  <c r="G552" i="16"/>
  <c r="I552" i="16" s="1"/>
  <c r="J551" i="16"/>
  <c r="I551" i="16"/>
  <c r="H551" i="16"/>
  <c r="G551" i="16"/>
  <c r="H550" i="16"/>
  <c r="J550" i="16" s="1"/>
  <c r="G550" i="16"/>
  <c r="I550" i="16" s="1"/>
  <c r="J547" i="16"/>
  <c r="I547" i="16"/>
  <c r="H547" i="16"/>
  <c r="G547" i="16"/>
  <c r="H546" i="16"/>
  <c r="J546" i="16" s="1"/>
  <c r="G546" i="16"/>
  <c r="I546" i="16" s="1"/>
  <c r="J545" i="16"/>
  <c r="I545" i="16"/>
  <c r="H545" i="16"/>
  <c r="G545" i="16"/>
  <c r="H542" i="16"/>
  <c r="J542" i="16" s="1"/>
  <c r="G542" i="16"/>
  <c r="I542" i="16" s="1"/>
  <c r="J541" i="16"/>
  <c r="I541" i="16"/>
  <c r="H541" i="16"/>
  <c r="G541" i="16"/>
  <c r="H540" i="16"/>
  <c r="J540" i="16" s="1"/>
  <c r="G540" i="16"/>
  <c r="I540" i="16" s="1"/>
  <c r="J539" i="16"/>
  <c r="I539" i="16"/>
  <c r="H539" i="16"/>
  <c r="G539" i="16"/>
  <c r="H538" i="16"/>
  <c r="J538" i="16" s="1"/>
  <c r="G538" i="16"/>
  <c r="I538" i="16" s="1"/>
  <c r="J537" i="16"/>
  <c r="I537" i="16"/>
  <c r="H537" i="16"/>
  <c r="G537" i="16"/>
  <c r="H536" i="16"/>
  <c r="J536" i="16" s="1"/>
  <c r="G536" i="16"/>
  <c r="I536" i="16" s="1"/>
  <c r="J535" i="16"/>
  <c r="I535" i="16"/>
  <c r="H535" i="16"/>
  <c r="G535" i="16"/>
  <c r="H534" i="16"/>
  <c r="J534" i="16" s="1"/>
  <c r="G534" i="16"/>
  <c r="I534" i="16" s="1"/>
  <c r="J533" i="16"/>
  <c r="I533" i="16"/>
  <c r="H533" i="16"/>
  <c r="G533" i="16"/>
  <c r="H532" i="16"/>
  <c r="J532" i="16" s="1"/>
  <c r="G532" i="16"/>
  <c r="I532" i="16" s="1"/>
  <c r="J531" i="16"/>
  <c r="I531" i="16"/>
  <c r="H531" i="16"/>
  <c r="G531" i="16"/>
  <c r="H530" i="16"/>
  <c r="J530" i="16" s="1"/>
  <c r="G530" i="16"/>
  <c r="I530" i="16" s="1"/>
  <c r="J529" i="16"/>
  <c r="I529" i="16"/>
  <c r="H529" i="16"/>
  <c r="G529" i="16"/>
  <c r="H528" i="16"/>
  <c r="J528" i="16" s="1"/>
  <c r="G528" i="16"/>
  <c r="I528" i="16" s="1"/>
  <c r="J527" i="16"/>
  <c r="I527" i="16"/>
  <c r="H527" i="16"/>
  <c r="G527" i="16"/>
  <c r="J526" i="16"/>
  <c r="I526" i="16"/>
  <c r="H526" i="16"/>
  <c r="G526" i="16"/>
  <c r="J525" i="16"/>
  <c r="I525" i="16"/>
  <c r="H525" i="16"/>
  <c r="G525" i="16"/>
  <c r="H524" i="16"/>
  <c r="J524" i="16" s="1"/>
  <c r="G524" i="16"/>
  <c r="I524" i="16" s="1"/>
  <c r="J523" i="16"/>
  <c r="I523" i="16"/>
  <c r="H523" i="16"/>
  <c r="G523" i="16"/>
  <c r="H522" i="16"/>
  <c r="J522" i="16" s="1"/>
  <c r="G522" i="16"/>
  <c r="I522" i="16" s="1"/>
  <c r="J521" i="16"/>
  <c r="I521" i="16"/>
  <c r="H521" i="16"/>
  <c r="G521" i="16"/>
  <c r="H520" i="16"/>
  <c r="J520" i="16" s="1"/>
  <c r="G520" i="16"/>
  <c r="I520" i="16" s="1"/>
  <c r="J517" i="16"/>
  <c r="I517" i="16"/>
  <c r="H517" i="16"/>
  <c r="G517" i="16"/>
  <c r="H516" i="16"/>
  <c r="J516" i="16" s="1"/>
  <c r="G516" i="16"/>
  <c r="I516" i="16" s="1"/>
  <c r="J515" i="16"/>
  <c r="I515" i="16"/>
  <c r="H515" i="16"/>
  <c r="G515" i="16"/>
  <c r="H514" i="16"/>
  <c r="J514" i="16" s="1"/>
  <c r="G514" i="16"/>
  <c r="I514" i="16" s="1"/>
  <c r="J513" i="16"/>
  <c r="I513" i="16"/>
  <c r="H513" i="16"/>
  <c r="G513" i="16"/>
  <c r="H512" i="16"/>
  <c r="J512" i="16" s="1"/>
  <c r="G512" i="16"/>
  <c r="I512" i="16" s="1"/>
  <c r="J511" i="16"/>
  <c r="I511" i="16"/>
  <c r="H511" i="16"/>
  <c r="G511" i="16"/>
  <c r="H510" i="16"/>
  <c r="J510" i="16" s="1"/>
  <c r="G510" i="16"/>
  <c r="I510" i="16" s="1"/>
  <c r="J507" i="16"/>
  <c r="I507" i="16"/>
  <c r="H507" i="16"/>
  <c r="G507" i="16"/>
  <c r="H506" i="16"/>
  <c r="J506" i="16" s="1"/>
  <c r="G506" i="16"/>
  <c r="I506" i="16" s="1"/>
  <c r="J505" i="16"/>
  <c r="I505" i="16"/>
  <c r="H505" i="16"/>
  <c r="G505" i="16"/>
  <c r="H504" i="16"/>
  <c r="J504" i="16" s="1"/>
  <c r="G504" i="16"/>
  <c r="I504" i="16" s="1"/>
  <c r="J503" i="16"/>
  <c r="I503" i="16"/>
  <c r="H503" i="16"/>
  <c r="G503" i="16"/>
  <c r="H502" i="16"/>
  <c r="J502" i="16" s="1"/>
  <c r="G502" i="16"/>
  <c r="I502" i="16" s="1"/>
  <c r="J501" i="16"/>
  <c r="I501" i="16"/>
  <c r="H501" i="16"/>
  <c r="G501" i="16"/>
  <c r="H500" i="16"/>
  <c r="J500" i="16" s="1"/>
  <c r="G500" i="16"/>
  <c r="I500" i="16" s="1"/>
  <c r="J499" i="16"/>
  <c r="I499" i="16"/>
  <c r="H499" i="16"/>
  <c r="G499" i="16"/>
  <c r="J496" i="16"/>
  <c r="I496" i="16"/>
  <c r="H496" i="16"/>
  <c r="G496" i="16"/>
  <c r="J495" i="16"/>
  <c r="I495" i="16"/>
  <c r="H495" i="16"/>
  <c r="G495" i="16"/>
  <c r="J494" i="16"/>
  <c r="I494" i="16"/>
  <c r="H494" i="16"/>
  <c r="G494" i="16"/>
  <c r="J493" i="16"/>
  <c r="I493" i="16"/>
  <c r="H493" i="16"/>
  <c r="G493" i="16"/>
  <c r="J492" i="16"/>
  <c r="I492" i="16"/>
  <c r="H492" i="16"/>
  <c r="G492" i="16"/>
  <c r="J491" i="16"/>
  <c r="I491" i="16"/>
  <c r="H491" i="16"/>
  <c r="G491" i="16"/>
  <c r="H488" i="16"/>
  <c r="J488" i="16" s="1"/>
  <c r="G488" i="16"/>
  <c r="I488" i="16" s="1"/>
  <c r="J487" i="16"/>
  <c r="I487" i="16"/>
  <c r="H487" i="16"/>
  <c r="G487" i="16"/>
  <c r="H486" i="16"/>
  <c r="J486" i="16" s="1"/>
  <c r="G486" i="16"/>
  <c r="I486" i="16" s="1"/>
  <c r="J485" i="16"/>
  <c r="I485" i="16"/>
  <c r="H485" i="16"/>
  <c r="G485" i="16"/>
  <c r="H484" i="16"/>
  <c r="J484" i="16" s="1"/>
  <c r="G484" i="16"/>
  <c r="I484" i="16" s="1"/>
  <c r="J483" i="16"/>
  <c r="I483" i="16"/>
  <c r="H483" i="16"/>
  <c r="G483" i="16"/>
  <c r="H482" i="16"/>
  <c r="J482" i="16" s="1"/>
  <c r="G482" i="16"/>
  <c r="I482" i="16" s="1"/>
  <c r="J479" i="16"/>
  <c r="I479" i="16"/>
  <c r="H479" i="16"/>
  <c r="G479" i="16"/>
  <c r="H478" i="16"/>
  <c r="J478" i="16" s="1"/>
  <c r="G478" i="16"/>
  <c r="I478" i="16" s="1"/>
  <c r="J475" i="16"/>
  <c r="I475" i="16"/>
  <c r="H475" i="16"/>
  <c r="G475" i="16"/>
  <c r="H474" i="16"/>
  <c r="J474" i="16" s="1"/>
  <c r="G474" i="16"/>
  <c r="I474" i="16" s="1"/>
  <c r="J473" i="16"/>
  <c r="I473" i="16"/>
  <c r="H473" i="16"/>
  <c r="G473" i="16"/>
  <c r="H472" i="16"/>
  <c r="J472" i="16" s="1"/>
  <c r="G472" i="16"/>
  <c r="I472" i="16" s="1"/>
  <c r="J469" i="16"/>
  <c r="I469" i="16"/>
  <c r="H469" i="16"/>
  <c r="G469" i="16"/>
  <c r="J468" i="16"/>
  <c r="I468" i="16"/>
  <c r="H468" i="16"/>
  <c r="G468" i="16"/>
  <c r="J467" i="16"/>
  <c r="I467" i="16"/>
  <c r="H467" i="16"/>
  <c r="G467" i="16"/>
  <c r="H466" i="16"/>
  <c r="J466" i="16" s="1"/>
  <c r="G466" i="16"/>
  <c r="I466" i="16" s="1"/>
  <c r="J465" i="16"/>
  <c r="I465" i="16"/>
  <c r="H465" i="16"/>
  <c r="G465" i="16"/>
  <c r="H464" i="16"/>
  <c r="J464" i="16" s="1"/>
  <c r="G464" i="16"/>
  <c r="I464" i="16" s="1"/>
  <c r="J463" i="16"/>
  <c r="I463" i="16"/>
  <c r="H463" i="16"/>
  <c r="G463" i="16"/>
  <c r="H462" i="16"/>
  <c r="J462" i="16" s="1"/>
  <c r="G462" i="16"/>
  <c r="I462" i="16" s="1"/>
  <c r="J461" i="16"/>
  <c r="I461" i="16"/>
  <c r="H461" i="16"/>
  <c r="G461" i="16"/>
  <c r="H460" i="16"/>
  <c r="J460" i="16" s="1"/>
  <c r="G460" i="16"/>
  <c r="I460" i="16" s="1"/>
  <c r="J459" i="16"/>
  <c r="I459" i="16"/>
  <c r="H459" i="16"/>
  <c r="G459" i="16"/>
  <c r="H456" i="16"/>
  <c r="J456" i="16" s="1"/>
  <c r="G456" i="16"/>
  <c r="I456" i="16" s="1"/>
  <c r="J455" i="16"/>
  <c r="I455" i="16"/>
  <c r="H455" i="16"/>
  <c r="G455" i="16"/>
  <c r="H454" i="16"/>
  <c r="J454" i="16" s="1"/>
  <c r="G454" i="16"/>
  <c r="I454" i="16" s="1"/>
  <c r="J453" i="16"/>
  <c r="I453" i="16"/>
  <c r="H453" i="16"/>
  <c r="G453" i="16"/>
  <c r="H450" i="16"/>
  <c r="J450" i="16" s="1"/>
  <c r="G450" i="16"/>
  <c r="I450" i="16" s="1"/>
  <c r="J449" i="16"/>
  <c r="I449" i="16"/>
  <c r="H449" i="16"/>
  <c r="G449" i="16"/>
  <c r="H448" i="16"/>
  <c r="J448" i="16" s="1"/>
  <c r="G448" i="16"/>
  <c r="I448" i="16" s="1"/>
  <c r="J447" i="16"/>
  <c r="I447" i="16"/>
  <c r="H447" i="16"/>
  <c r="G447" i="16"/>
  <c r="H446" i="16"/>
  <c r="J446" i="16" s="1"/>
  <c r="G446" i="16"/>
  <c r="I446" i="16" s="1"/>
  <c r="J445" i="16"/>
  <c r="I445" i="16"/>
  <c r="H445" i="16"/>
  <c r="G445" i="16"/>
  <c r="H444" i="16"/>
  <c r="J444" i="16" s="1"/>
  <c r="G444" i="16"/>
  <c r="I444" i="16" s="1"/>
  <c r="J441" i="16"/>
  <c r="I441" i="16"/>
  <c r="H441" i="16"/>
  <c r="G441" i="16"/>
  <c r="J440" i="16"/>
  <c r="I440" i="16"/>
  <c r="H440" i="16"/>
  <c r="G440" i="16"/>
  <c r="J439" i="16"/>
  <c r="I439" i="16"/>
  <c r="H439" i="16"/>
  <c r="G439" i="16"/>
  <c r="J438" i="16"/>
  <c r="I438" i="16"/>
  <c r="H438" i="16"/>
  <c r="G438" i="16"/>
  <c r="J437" i="16"/>
  <c r="I437" i="16"/>
  <c r="H437" i="16"/>
  <c r="G437" i="16"/>
  <c r="H436" i="16"/>
  <c r="J436" i="16" s="1"/>
  <c r="G436" i="16"/>
  <c r="I436" i="16" s="1"/>
  <c r="J435" i="16"/>
  <c r="I435" i="16"/>
  <c r="H435" i="16"/>
  <c r="G435" i="16"/>
  <c r="H434" i="16"/>
  <c r="J434" i="16" s="1"/>
  <c r="G434" i="16"/>
  <c r="I434" i="16" s="1"/>
  <c r="J433" i="16"/>
  <c r="I433" i="16"/>
  <c r="H433" i="16"/>
  <c r="G433" i="16"/>
  <c r="H430" i="16"/>
  <c r="J430" i="16" s="1"/>
  <c r="G430" i="16"/>
  <c r="I430" i="16" s="1"/>
  <c r="J429" i="16"/>
  <c r="I429" i="16"/>
  <c r="H429" i="16"/>
  <c r="G429" i="16"/>
  <c r="H428" i="16"/>
  <c r="J428" i="16" s="1"/>
  <c r="G428" i="16"/>
  <c r="I428" i="16" s="1"/>
  <c r="J427" i="16"/>
  <c r="I427" i="16"/>
  <c r="H427" i="16"/>
  <c r="G427" i="16"/>
  <c r="H426" i="16"/>
  <c r="J426" i="16" s="1"/>
  <c r="G426" i="16"/>
  <c r="I426" i="16" s="1"/>
  <c r="J425" i="16"/>
  <c r="I425" i="16"/>
  <c r="H425" i="16"/>
  <c r="G425" i="16"/>
  <c r="H424" i="16"/>
  <c r="J424" i="16" s="1"/>
  <c r="G424" i="16"/>
  <c r="I424" i="16" s="1"/>
  <c r="J423" i="16"/>
  <c r="I423" i="16"/>
  <c r="H423" i="16"/>
  <c r="G423" i="16"/>
  <c r="H422" i="16"/>
  <c r="J422" i="16" s="1"/>
  <c r="G422" i="16"/>
  <c r="I422" i="16" s="1"/>
  <c r="J421" i="16"/>
  <c r="I421" i="16"/>
  <c r="H421" i="16"/>
  <c r="G421" i="16"/>
  <c r="H420" i="16"/>
  <c r="J420" i="16" s="1"/>
  <c r="G420" i="16"/>
  <c r="I420" i="16" s="1"/>
  <c r="J417" i="16"/>
  <c r="I417" i="16"/>
  <c r="H417" i="16"/>
  <c r="G417" i="16"/>
  <c r="J416" i="16"/>
  <c r="I416" i="16"/>
  <c r="H416" i="16"/>
  <c r="G416" i="16"/>
  <c r="J415" i="16"/>
  <c r="I415" i="16"/>
  <c r="H415" i="16"/>
  <c r="G415" i="16"/>
  <c r="H412" i="16"/>
  <c r="J412" i="16" s="1"/>
  <c r="G412" i="16"/>
  <c r="I412" i="16" s="1"/>
  <c r="J411" i="16"/>
  <c r="I411" i="16"/>
  <c r="H411" i="16"/>
  <c r="G411" i="16"/>
  <c r="H410" i="16"/>
  <c r="J410" i="16" s="1"/>
  <c r="G410" i="16"/>
  <c r="I410" i="16" s="1"/>
  <c r="J409" i="16"/>
  <c r="I409" i="16"/>
  <c r="H409" i="16"/>
  <c r="G409" i="16"/>
  <c r="H408" i="16"/>
  <c r="J408" i="16" s="1"/>
  <c r="G408" i="16"/>
  <c r="I408" i="16" s="1"/>
  <c r="J407" i="16"/>
  <c r="I407" i="16"/>
  <c r="H407" i="16"/>
  <c r="G407" i="16"/>
  <c r="H406" i="16"/>
  <c r="J406" i="16" s="1"/>
  <c r="G406" i="16"/>
  <c r="I406" i="16" s="1"/>
  <c r="J405" i="16"/>
  <c r="I405" i="16"/>
  <c r="H405" i="16"/>
  <c r="G405" i="16"/>
  <c r="H404" i="16"/>
  <c r="J404" i="16" s="1"/>
  <c r="G404" i="16"/>
  <c r="I404" i="16" s="1"/>
  <c r="J403" i="16"/>
  <c r="I403" i="16"/>
  <c r="H403" i="16"/>
  <c r="G403" i="16"/>
  <c r="H400" i="16"/>
  <c r="J400" i="16" s="1"/>
  <c r="G400" i="16"/>
  <c r="I400" i="16" s="1"/>
  <c r="J399" i="16"/>
  <c r="I399" i="16"/>
  <c r="H399" i="16"/>
  <c r="G399" i="16"/>
  <c r="H398" i="16"/>
  <c r="J398" i="16" s="1"/>
  <c r="G398" i="16"/>
  <c r="I398" i="16" s="1"/>
  <c r="J397" i="16"/>
  <c r="I397" i="16"/>
  <c r="H397" i="16"/>
  <c r="G397" i="16"/>
  <c r="H396" i="16"/>
  <c r="J396" i="16" s="1"/>
  <c r="G396" i="16"/>
  <c r="I396" i="16" s="1"/>
  <c r="J393" i="16"/>
  <c r="I393" i="16"/>
  <c r="H393" i="16"/>
  <c r="G393" i="16"/>
  <c r="H392" i="16"/>
  <c r="J392" i="16" s="1"/>
  <c r="G392" i="16"/>
  <c r="I392" i="16" s="1"/>
  <c r="J391" i="16"/>
  <c r="I391" i="16"/>
  <c r="H391" i="16"/>
  <c r="G391" i="16"/>
  <c r="H390" i="16"/>
  <c r="J390" i="16" s="1"/>
  <c r="G390" i="16"/>
  <c r="I390" i="16" s="1"/>
  <c r="J389" i="16"/>
  <c r="I389" i="16"/>
  <c r="H389" i="16"/>
  <c r="G389" i="16"/>
  <c r="H388" i="16"/>
  <c r="J388" i="16" s="1"/>
  <c r="G388" i="16"/>
  <c r="I388" i="16" s="1"/>
  <c r="J385" i="16"/>
  <c r="I385" i="16"/>
  <c r="H385" i="16"/>
  <c r="G385" i="16"/>
  <c r="H384" i="16"/>
  <c r="J384" i="16" s="1"/>
  <c r="G384" i="16"/>
  <c r="I384" i="16" s="1"/>
  <c r="J383" i="16"/>
  <c r="I383" i="16"/>
  <c r="H383" i="16"/>
  <c r="G383" i="16"/>
  <c r="J382" i="16"/>
  <c r="I382" i="16"/>
  <c r="H382" i="16"/>
  <c r="G382" i="16"/>
  <c r="J381" i="16"/>
  <c r="I381" i="16"/>
  <c r="H381" i="16"/>
  <c r="G381" i="16"/>
  <c r="J380" i="16"/>
  <c r="H380" i="16"/>
  <c r="G380" i="16"/>
  <c r="I380" i="16" s="1"/>
  <c r="J379" i="16"/>
  <c r="I379" i="16"/>
  <c r="H379" i="16"/>
  <c r="G379" i="16"/>
  <c r="H378" i="16"/>
  <c r="J378" i="16" s="1"/>
  <c r="G378" i="16"/>
  <c r="I378" i="16" s="1"/>
  <c r="J377" i="16"/>
  <c r="I377" i="16"/>
  <c r="H377" i="16"/>
  <c r="G377" i="16"/>
  <c r="H376" i="16"/>
  <c r="J376" i="16" s="1"/>
  <c r="G376" i="16"/>
  <c r="I376" i="16" s="1"/>
  <c r="J373" i="16"/>
  <c r="I373" i="16"/>
  <c r="H373" i="16"/>
  <c r="G373" i="16"/>
  <c r="J372" i="16"/>
  <c r="I372" i="16"/>
  <c r="H372" i="16"/>
  <c r="G372" i="16"/>
  <c r="J371" i="16"/>
  <c r="I371" i="16"/>
  <c r="H371" i="16"/>
  <c r="G371" i="16"/>
  <c r="J368" i="16"/>
  <c r="H368" i="16"/>
  <c r="G368" i="16"/>
  <c r="I368" i="16" s="1"/>
  <c r="J367" i="16"/>
  <c r="I367" i="16"/>
  <c r="H367" i="16"/>
  <c r="G367" i="16"/>
  <c r="H366" i="16"/>
  <c r="J366" i="16" s="1"/>
  <c r="G366" i="16"/>
  <c r="I366" i="16" s="1"/>
  <c r="J365" i="16"/>
  <c r="I365" i="16"/>
  <c r="H365" i="16"/>
  <c r="G365" i="16"/>
  <c r="H364" i="16"/>
  <c r="J364" i="16" s="1"/>
  <c r="G364" i="16"/>
  <c r="I364" i="16" s="1"/>
  <c r="J363" i="16"/>
  <c r="I363" i="16"/>
  <c r="H363" i="16"/>
  <c r="G363" i="16"/>
  <c r="H362" i="16"/>
  <c r="J362" i="16" s="1"/>
  <c r="G362" i="16"/>
  <c r="I362" i="16" s="1"/>
  <c r="J361" i="16"/>
  <c r="I361" i="16"/>
  <c r="H361" i="16"/>
  <c r="G361" i="16"/>
  <c r="H360" i="16"/>
  <c r="J360" i="16" s="1"/>
  <c r="G360" i="16"/>
  <c r="I360" i="16" s="1"/>
  <c r="J359" i="16"/>
  <c r="I359" i="16"/>
  <c r="H359" i="16"/>
  <c r="G359" i="16"/>
  <c r="J358" i="16"/>
  <c r="H358" i="16"/>
  <c r="G358" i="16"/>
  <c r="I358" i="16" s="1"/>
  <c r="J357" i="16"/>
  <c r="I357" i="16"/>
  <c r="H357" i="16"/>
  <c r="G357" i="16"/>
  <c r="H356" i="16"/>
  <c r="J356" i="16" s="1"/>
  <c r="G356" i="16"/>
  <c r="I356" i="16" s="1"/>
  <c r="J355" i="16"/>
  <c r="I355" i="16"/>
  <c r="H355" i="16"/>
  <c r="G355" i="16"/>
  <c r="J354" i="16"/>
  <c r="I354" i="16"/>
  <c r="H354" i="16"/>
  <c r="G354" i="16"/>
  <c r="J353" i="16"/>
  <c r="I353" i="16"/>
  <c r="H353" i="16"/>
  <c r="G353" i="16"/>
  <c r="H352" i="16"/>
  <c r="J352" i="16" s="1"/>
  <c r="G352" i="16"/>
  <c r="I352" i="16" s="1"/>
  <c r="J351" i="16"/>
  <c r="I351" i="16"/>
  <c r="H351" i="16"/>
  <c r="G351" i="16"/>
  <c r="J350" i="16"/>
  <c r="H350" i="16"/>
  <c r="G350" i="16"/>
  <c r="I350" i="16" s="1"/>
  <c r="J349" i="16"/>
  <c r="I349" i="16"/>
  <c r="H349" i="16"/>
  <c r="G349" i="16"/>
  <c r="H348" i="16"/>
  <c r="J348" i="16" s="1"/>
  <c r="G348" i="16"/>
  <c r="I348" i="16" s="1"/>
  <c r="J347" i="16"/>
  <c r="I347" i="16"/>
  <c r="H347" i="16"/>
  <c r="G347" i="16"/>
  <c r="H346" i="16"/>
  <c r="J346" i="16" s="1"/>
  <c r="G346" i="16"/>
  <c r="I346" i="16" s="1"/>
  <c r="J345" i="16"/>
  <c r="I345" i="16"/>
  <c r="H345" i="16"/>
  <c r="G345" i="16"/>
  <c r="J344" i="16"/>
  <c r="I344" i="16"/>
  <c r="H344" i="16"/>
  <c r="G344" i="16"/>
  <c r="J341" i="16"/>
  <c r="I341" i="16"/>
  <c r="H341" i="16"/>
  <c r="G341" i="16"/>
  <c r="J340" i="16"/>
  <c r="H340" i="16"/>
  <c r="G340" i="16"/>
  <c r="I340" i="16" s="1"/>
  <c r="J337" i="16"/>
  <c r="I337" i="16"/>
  <c r="H337" i="16"/>
  <c r="G337" i="16"/>
  <c r="H336" i="16"/>
  <c r="J336" i="16" s="1"/>
  <c r="G336" i="16"/>
  <c r="I336" i="16" s="1"/>
  <c r="J335" i="16"/>
  <c r="I335" i="16"/>
  <c r="H335" i="16"/>
  <c r="G335" i="16"/>
  <c r="J334" i="16"/>
  <c r="H334" i="16"/>
  <c r="G334" i="16"/>
  <c r="I334" i="16" s="1"/>
  <c r="J333" i="16"/>
  <c r="I333" i="16"/>
  <c r="H333" i="16"/>
  <c r="G333" i="16"/>
  <c r="H332" i="16"/>
  <c r="J332" i="16" s="1"/>
  <c r="G332" i="16"/>
  <c r="I332" i="16" s="1"/>
  <c r="J331" i="16"/>
  <c r="I331" i="16"/>
  <c r="H331" i="16"/>
  <c r="G331" i="16"/>
  <c r="I330" i="16"/>
  <c r="H330" i="16"/>
  <c r="J330" i="16" s="1"/>
  <c r="G330" i="16"/>
  <c r="J329" i="16"/>
  <c r="I329" i="16"/>
  <c r="H329" i="16"/>
  <c r="G329" i="16"/>
  <c r="I328" i="16"/>
  <c r="H328" i="16"/>
  <c r="J328" i="16" s="1"/>
  <c r="G328" i="16"/>
  <c r="J327" i="16"/>
  <c r="I327" i="16"/>
  <c r="H327" i="16"/>
  <c r="G327" i="16"/>
  <c r="I326" i="16"/>
  <c r="H326" i="16"/>
  <c r="J326" i="16" s="1"/>
  <c r="G326" i="16"/>
  <c r="J323" i="16"/>
  <c r="I323" i="16"/>
  <c r="H323" i="16"/>
  <c r="G323" i="16"/>
  <c r="I322" i="16"/>
  <c r="H322" i="16"/>
  <c r="J322" i="16" s="1"/>
  <c r="G322" i="16"/>
  <c r="J321" i="16"/>
  <c r="I321" i="16"/>
  <c r="H321" i="16"/>
  <c r="G321" i="16"/>
  <c r="I320" i="16"/>
  <c r="H320" i="16"/>
  <c r="J320" i="16" s="1"/>
  <c r="G320" i="16"/>
  <c r="J319" i="16"/>
  <c r="I319" i="16"/>
  <c r="H319" i="16"/>
  <c r="G319" i="16"/>
  <c r="I316" i="16"/>
  <c r="H316" i="16"/>
  <c r="J316" i="16" s="1"/>
  <c r="G316" i="16"/>
  <c r="J315" i="16"/>
  <c r="I315" i="16"/>
  <c r="H315" i="16"/>
  <c r="G315" i="16"/>
  <c r="I314" i="16"/>
  <c r="H314" i="16"/>
  <c r="J314" i="16" s="1"/>
  <c r="G314" i="16"/>
  <c r="J311" i="16"/>
  <c r="I311" i="16"/>
  <c r="H311" i="16"/>
  <c r="G311" i="16"/>
  <c r="I310" i="16"/>
  <c r="H310" i="16"/>
  <c r="J310" i="16" s="1"/>
  <c r="G310" i="16"/>
  <c r="J307" i="16"/>
  <c r="I307" i="16"/>
  <c r="H307" i="16"/>
  <c r="G307" i="16"/>
  <c r="I306" i="16"/>
  <c r="H306" i="16"/>
  <c r="J306" i="16" s="1"/>
  <c r="G306" i="16"/>
  <c r="J305" i="16"/>
  <c r="I305" i="16"/>
  <c r="H305" i="16"/>
  <c r="G305" i="16"/>
  <c r="I304" i="16"/>
  <c r="H304" i="16"/>
  <c r="J304" i="16" s="1"/>
  <c r="G304" i="16"/>
  <c r="J301" i="16"/>
  <c r="I301" i="16"/>
  <c r="H301" i="16"/>
  <c r="G301" i="16"/>
  <c r="I300" i="16"/>
  <c r="H300" i="16"/>
  <c r="J300" i="16" s="1"/>
  <c r="G300" i="16"/>
  <c r="J299" i="16"/>
  <c r="I299" i="16"/>
  <c r="H299" i="16"/>
  <c r="G299" i="16"/>
  <c r="I298" i="16"/>
  <c r="H298" i="16"/>
  <c r="J298" i="16" s="1"/>
  <c r="G298" i="16"/>
  <c r="J297" i="16"/>
  <c r="I297" i="16"/>
  <c r="H297" i="16"/>
  <c r="G297" i="16"/>
  <c r="I296" i="16"/>
  <c r="H296" i="16"/>
  <c r="J296" i="16" s="1"/>
  <c r="G296" i="16"/>
  <c r="J295" i="16"/>
  <c r="I295" i="16"/>
  <c r="H295" i="16"/>
  <c r="G295" i="16"/>
  <c r="J294" i="16"/>
  <c r="I294" i="16"/>
  <c r="H294" i="16"/>
  <c r="G294" i="16"/>
  <c r="J293" i="16"/>
  <c r="I293" i="16"/>
  <c r="H293" i="16"/>
  <c r="G293" i="16"/>
  <c r="I292" i="16"/>
  <c r="H292" i="16"/>
  <c r="J292" i="16" s="1"/>
  <c r="G292" i="16"/>
  <c r="J291" i="16"/>
  <c r="I291" i="16"/>
  <c r="H291" i="16"/>
  <c r="G291" i="16"/>
  <c r="I290" i="16"/>
  <c r="H290" i="16"/>
  <c r="J290" i="16" s="1"/>
  <c r="G290" i="16"/>
  <c r="J287" i="16"/>
  <c r="I287" i="16"/>
  <c r="H287" i="16"/>
  <c r="G287" i="16"/>
  <c r="I286" i="16"/>
  <c r="H286" i="16"/>
  <c r="J286" i="16" s="1"/>
  <c r="G286" i="16"/>
  <c r="J285" i="16"/>
  <c r="I285" i="16"/>
  <c r="H285" i="16"/>
  <c r="G285" i="16"/>
  <c r="I284" i="16"/>
  <c r="H284" i="16"/>
  <c r="J284" i="16" s="1"/>
  <c r="G284" i="16"/>
  <c r="J283" i="16"/>
  <c r="I283" i="16"/>
  <c r="H283" i="16"/>
  <c r="G283" i="16"/>
  <c r="I282" i="16"/>
  <c r="H282" i="16"/>
  <c r="J282" i="16" s="1"/>
  <c r="G282" i="16"/>
  <c r="J279" i="16"/>
  <c r="I279" i="16"/>
  <c r="H279" i="16"/>
  <c r="G279" i="16"/>
  <c r="I278" i="16"/>
  <c r="H278" i="16"/>
  <c r="J278" i="16" s="1"/>
  <c r="G278" i="16"/>
  <c r="J277" i="16"/>
  <c r="I277" i="16"/>
  <c r="H277" i="16"/>
  <c r="G277" i="16"/>
  <c r="I276" i="16"/>
  <c r="H276" i="16"/>
  <c r="J276" i="16" s="1"/>
  <c r="G276" i="16"/>
  <c r="J275" i="16"/>
  <c r="I275" i="16"/>
  <c r="H275" i="16"/>
  <c r="G275" i="16"/>
  <c r="I274" i="16"/>
  <c r="H274" i="16"/>
  <c r="J274" i="16" s="1"/>
  <c r="G274" i="16"/>
  <c r="J273" i="16"/>
  <c r="I273" i="16"/>
  <c r="H273" i="16"/>
  <c r="G273" i="16"/>
  <c r="I270" i="16"/>
  <c r="H270" i="16"/>
  <c r="J270" i="16" s="1"/>
  <c r="G270" i="16"/>
  <c r="J269" i="16"/>
  <c r="I269" i="16"/>
  <c r="H269" i="16"/>
  <c r="G269" i="16"/>
  <c r="I268" i="16"/>
  <c r="H268" i="16"/>
  <c r="J268" i="16" s="1"/>
  <c r="G268" i="16"/>
  <c r="J265" i="16"/>
  <c r="I265" i="16"/>
  <c r="H265" i="16"/>
  <c r="G265" i="16"/>
  <c r="I264" i="16"/>
  <c r="H264" i="16"/>
  <c r="J264" i="16" s="1"/>
  <c r="G264" i="16"/>
  <c r="J263" i="16"/>
  <c r="I263" i="16"/>
  <c r="H263" i="16"/>
  <c r="G263" i="16"/>
  <c r="I262" i="16"/>
  <c r="H262" i="16"/>
  <c r="J262" i="16" s="1"/>
  <c r="G262" i="16"/>
  <c r="J261" i="16"/>
  <c r="I261" i="16"/>
  <c r="H261" i="16"/>
  <c r="G261" i="16"/>
  <c r="J260" i="16"/>
  <c r="I260" i="16"/>
  <c r="H260" i="16"/>
  <c r="G260" i="16"/>
  <c r="J259" i="16"/>
  <c r="I259" i="16"/>
  <c r="H259" i="16"/>
  <c r="G259" i="16"/>
  <c r="I258" i="16"/>
  <c r="H258" i="16"/>
  <c r="J258" i="16" s="1"/>
  <c r="G258" i="16"/>
  <c r="J257" i="16"/>
  <c r="I257" i="16"/>
  <c r="H257" i="16"/>
  <c r="G257" i="16"/>
  <c r="I256" i="16"/>
  <c r="H256" i="16"/>
  <c r="J256" i="16" s="1"/>
  <c r="G256" i="16"/>
  <c r="J255" i="16"/>
  <c r="I255" i="16"/>
  <c r="H255" i="16"/>
  <c r="G255" i="16"/>
  <c r="I254" i="16"/>
  <c r="H254" i="16"/>
  <c r="J254" i="16" s="1"/>
  <c r="G254" i="16"/>
  <c r="J251" i="16"/>
  <c r="I251" i="16"/>
  <c r="H251" i="16"/>
  <c r="G251" i="16"/>
  <c r="I250" i="16"/>
  <c r="H250" i="16"/>
  <c r="J250" i="16" s="1"/>
  <c r="G250" i="16"/>
  <c r="J247" i="16"/>
  <c r="I247" i="16"/>
  <c r="H247" i="16"/>
  <c r="G247" i="16"/>
  <c r="I246" i="16"/>
  <c r="H246" i="16"/>
  <c r="J246" i="16" s="1"/>
  <c r="G246" i="16"/>
  <c r="J245" i="16"/>
  <c r="I245" i="16"/>
  <c r="H245" i="16"/>
  <c r="G245" i="16"/>
  <c r="I244" i="16"/>
  <c r="H244" i="16"/>
  <c r="J244" i="16" s="1"/>
  <c r="G244" i="16"/>
  <c r="J243" i="16"/>
  <c r="I243" i="16"/>
  <c r="H243" i="16"/>
  <c r="G243" i="16"/>
  <c r="I242" i="16"/>
  <c r="H242" i="16"/>
  <c r="J242" i="16" s="1"/>
  <c r="G242" i="16"/>
  <c r="J239" i="16"/>
  <c r="I239" i="16"/>
  <c r="H239" i="16"/>
  <c r="G239" i="16"/>
  <c r="I238" i="16"/>
  <c r="H238" i="16"/>
  <c r="J238" i="16" s="1"/>
  <c r="G238" i="16"/>
  <c r="J237" i="16"/>
  <c r="I237" i="16"/>
  <c r="H237" i="16"/>
  <c r="G237" i="16"/>
  <c r="I236" i="16"/>
  <c r="H236" i="16"/>
  <c r="J236" i="16" s="1"/>
  <c r="G236" i="16"/>
  <c r="J235" i="16"/>
  <c r="I235" i="16"/>
  <c r="H235" i="16"/>
  <c r="G235" i="16"/>
  <c r="I234" i="16"/>
  <c r="H234" i="16"/>
  <c r="J234" i="16" s="1"/>
  <c r="G234" i="16"/>
  <c r="J233" i="16"/>
  <c r="I233" i="16"/>
  <c r="H233" i="16"/>
  <c r="G233" i="16"/>
  <c r="I232" i="16"/>
  <c r="H232" i="16"/>
  <c r="J232" i="16" s="1"/>
  <c r="G232" i="16"/>
  <c r="J229" i="16"/>
  <c r="I229" i="16"/>
  <c r="H229" i="16"/>
  <c r="G229" i="16"/>
  <c r="I228" i="16"/>
  <c r="H228" i="16"/>
  <c r="J228" i="16" s="1"/>
  <c r="G228" i="16"/>
  <c r="J227" i="16"/>
  <c r="I227" i="16"/>
  <c r="H227" i="16"/>
  <c r="G227" i="16"/>
  <c r="I226" i="16"/>
  <c r="H226" i="16"/>
  <c r="J226" i="16" s="1"/>
  <c r="G226" i="16"/>
  <c r="J225" i="16"/>
  <c r="I225" i="16"/>
  <c r="H225" i="16"/>
  <c r="G225" i="16"/>
  <c r="I222" i="16"/>
  <c r="H222" i="16"/>
  <c r="J222" i="16" s="1"/>
  <c r="G222" i="16"/>
  <c r="J221" i="16"/>
  <c r="I221" i="16"/>
  <c r="H221" i="16"/>
  <c r="G221" i="16"/>
  <c r="I220" i="16"/>
  <c r="H220" i="16"/>
  <c r="J220" i="16" s="1"/>
  <c r="G220" i="16"/>
  <c r="J219" i="16"/>
  <c r="I219" i="16"/>
  <c r="H219" i="16"/>
  <c r="G219" i="16"/>
  <c r="I216" i="16"/>
  <c r="H216" i="16"/>
  <c r="J216" i="16" s="1"/>
  <c r="G216" i="16"/>
  <c r="J215" i="16"/>
  <c r="I215" i="16"/>
  <c r="H215" i="16"/>
  <c r="G215" i="16"/>
  <c r="I214" i="16"/>
  <c r="H214" i="16"/>
  <c r="J214" i="16" s="1"/>
  <c r="G214" i="16"/>
  <c r="J213" i="16"/>
  <c r="I213" i="16"/>
  <c r="H213" i="16"/>
  <c r="G213" i="16"/>
  <c r="I210" i="16"/>
  <c r="H210" i="16"/>
  <c r="J210" i="16" s="1"/>
  <c r="G210" i="16"/>
  <c r="J209" i="16"/>
  <c r="I209" i="16"/>
  <c r="H209" i="16"/>
  <c r="G209" i="16"/>
  <c r="I206" i="16"/>
  <c r="H206" i="16"/>
  <c r="J206" i="16" s="1"/>
  <c r="G206" i="16"/>
  <c r="J205" i="16"/>
  <c r="I205" i="16"/>
  <c r="H205" i="16"/>
  <c r="G205" i="16"/>
  <c r="I204" i="16"/>
  <c r="H204" i="16"/>
  <c r="J204" i="16" s="1"/>
  <c r="G204" i="16"/>
  <c r="J203" i="16"/>
  <c r="I203" i="16"/>
  <c r="H203" i="16"/>
  <c r="G203" i="16"/>
  <c r="I202" i="16"/>
  <c r="H202" i="16"/>
  <c r="J202" i="16" s="1"/>
  <c r="G202" i="16"/>
  <c r="J201" i="16"/>
  <c r="I201" i="16"/>
  <c r="H201" i="16"/>
  <c r="G201" i="16"/>
  <c r="I198" i="16"/>
  <c r="H198" i="16"/>
  <c r="J198" i="16" s="1"/>
  <c r="G198" i="16"/>
  <c r="J197" i="16"/>
  <c r="I197" i="16"/>
  <c r="H197" i="16"/>
  <c r="G197" i="16"/>
  <c r="I196" i="16"/>
  <c r="H196" i="16"/>
  <c r="J196" i="16" s="1"/>
  <c r="G196" i="16"/>
  <c r="J193" i="16"/>
  <c r="I193" i="16"/>
  <c r="H193" i="16"/>
  <c r="G193" i="16"/>
  <c r="J192" i="16"/>
  <c r="I192" i="16"/>
  <c r="H192" i="16"/>
  <c r="G192" i="16"/>
  <c r="J191" i="16"/>
  <c r="I191" i="16"/>
  <c r="H191" i="16"/>
  <c r="G191" i="16"/>
  <c r="I190" i="16"/>
  <c r="H190" i="16"/>
  <c r="J190" i="16" s="1"/>
  <c r="G190" i="16"/>
  <c r="J189" i="16"/>
  <c r="I189" i="16"/>
  <c r="H189" i="16"/>
  <c r="G189" i="16"/>
  <c r="I188" i="16"/>
  <c r="H188" i="16"/>
  <c r="J188" i="16" s="1"/>
  <c r="G188" i="16"/>
  <c r="J187" i="16"/>
  <c r="I187" i="16"/>
  <c r="H187" i="16"/>
  <c r="G187" i="16"/>
  <c r="I186" i="16"/>
  <c r="H186" i="16"/>
  <c r="J186" i="16" s="1"/>
  <c r="G186" i="16"/>
  <c r="J185" i="16"/>
  <c r="I185" i="16"/>
  <c r="H185" i="16"/>
  <c r="G185" i="16"/>
  <c r="I184" i="16"/>
  <c r="H184" i="16"/>
  <c r="J184" i="16" s="1"/>
  <c r="G184" i="16"/>
  <c r="J183" i="16"/>
  <c r="I183" i="16"/>
  <c r="H183" i="16"/>
  <c r="G183" i="16"/>
  <c r="I182" i="16"/>
  <c r="H182" i="16"/>
  <c r="J182" i="16" s="1"/>
  <c r="G182" i="16"/>
  <c r="J181" i="16"/>
  <c r="I181" i="16"/>
  <c r="H181" i="16"/>
  <c r="G181" i="16"/>
  <c r="I180" i="16"/>
  <c r="H180" i="16"/>
  <c r="J180" i="16" s="1"/>
  <c r="G180" i="16"/>
  <c r="J177" i="16"/>
  <c r="I177" i="16"/>
  <c r="H177" i="16"/>
  <c r="G177" i="16"/>
  <c r="I176" i="16"/>
  <c r="H176" i="16"/>
  <c r="J176" i="16" s="1"/>
  <c r="G176" i="16"/>
  <c r="J175" i="16"/>
  <c r="I175" i="16"/>
  <c r="H175" i="16"/>
  <c r="G175" i="16"/>
  <c r="I174" i="16"/>
  <c r="H174" i="16"/>
  <c r="J174" i="16" s="1"/>
  <c r="G174" i="16"/>
  <c r="J173" i="16"/>
  <c r="I173" i="16"/>
  <c r="H173" i="16"/>
  <c r="G173" i="16"/>
  <c r="I172" i="16"/>
  <c r="H172" i="16"/>
  <c r="J172" i="16" s="1"/>
  <c r="G172" i="16"/>
  <c r="J171" i="16"/>
  <c r="I171" i="16"/>
  <c r="H171" i="16"/>
  <c r="G171" i="16"/>
  <c r="I170" i="16"/>
  <c r="H170" i="16"/>
  <c r="J170" i="16" s="1"/>
  <c r="G170" i="16"/>
  <c r="J167" i="16"/>
  <c r="I167" i="16"/>
  <c r="H167" i="16"/>
  <c r="G167" i="16"/>
  <c r="I166" i="16"/>
  <c r="H166" i="16"/>
  <c r="J166" i="16" s="1"/>
  <c r="G166" i="16"/>
  <c r="J165" i="16"/>
  <c r="I165" i="16"/>
  <c r="H165" i="16"/>
  <c r="G165" i="16"/>
  <c r="I164" i="16"/>
  <c r="H164" i="16"/>
  <c r="J164" i="16" s="1"/>
  <c r="G164" i="16"/>
  <c r="J163" i="16"/>
  <c r="I163" i="16"/>
  <c r="H163" i="16"/>
  <c r="G163" i="16"/>
  <c r="I162" i="16"/>
  <c r="H162" i="16"/>
  <c r="J162" i="16" s="1"/>
  <c r="G162" i="16"/>
  <c r="J161" i="16"/>
  <c r="I161" i="16"/>
  <c r="H161" i="16"/>
  <c r="G161" i="16"/>
  <c r="I160" i="16"/>
  <c r="H160" i="16"/>
  <c r="J160" i="16" s="1"/>
  <c r="G160" i="16"/>
  <c r="J159" i="16"/>
  <c r="I159" i="16"/>
  <c r="H159" i="16"/>
  <c r="G159" i="16"/>
  <c r="I158" i="16"/>
  <c r="H158" i="16"/>
  <c r="J158" i="16" s="1"/>
  <c r="G158" i="16"/>
  <c r="J157" i="16"/>
  <c r="I157" i="16"/>
  <c r="H157" i="16"/>
  <c r="G157" i="16"/>
  <c r="I156" i="16"/>
  <c r="H156" i="16"/>
  <c r="J156" i="16" s="1"/>
  <c r="G156" i="16"/>
  <c r="J153" i="16"/>
  <c r="I153" i="16"/>
  <c r="H153" i="16"/>
  <c r="G153" i="16"/>
  <c r="I152" i="16"/>
  <c r="H152" i="16"/>
  <c r="J152" i="16" s="1"/>
  <c r="G152" i="16"/>
  <c r="J151" i="16"/>
  <c r="I151" i="16"/>
  <c r="H151" i="16"/>
  <c r="G151" i="16"/>
  <c r="I150" i="16"/>
  <c r="H150" i="16"/>
  <c r="J150" i="16" s="1"/>
  <c r="G150" i="16"/>
  <c r="J147" i="16"/>
  <c r="I147" i="16"/>
  <c r="H147" i="16"/>
  <c r="G147" i="16"/>
  <c r="I146" i="16"/>
  <c r="H146" i="16"/>
  <c r="J146" i="16" s="1"/>
  <c r="G146" i="16"/>
  <c r="J145" i="16"/>
  <c r="I145" i="16"/>
  <c r="H145" i="16"/>
  <c r="G145" i="16"/>
  <c r="I144" i="16"/>
  <c r="H144" i="16"/>
  <c r="J144" i="16" s="1"/>
  <c r="G144" i="16"/>
  <c r="J141" i="16"/>
  <c r="I141" i="16"/>
  <c r="H141" i="16"/>
  <c r="G141" i="16"/>
  <c r="I140" i="16"/>
  <c r="H140" i="16"/>
  <c r="J140" i="16" s="1"/>
  <c r="G140" i="16"/>
  <c r="J139" i="16"/>
  <c r="I139" i="16"/>
  <c r="H139" i="16"/>
  <c r="G139" i="16"/>
  <c r="I136" i="16"/>
  <c r="H136" i="16"/>
  <c r="J136" i="16" s="1"/>
  <c r="G136" i="16"/>
  <c r="J135" i="16"/>
  <c r="I135" i="16"/>
  <c r="H135" i="16"/>
  <c r="G135" i="16"/>
  <c r="I134" i="16"/>
  <c r="H134" i="16"/>
  <c r="J134" i="16" s="1"/>
  <c r="G134" i="16"/>
  <c r="J131" i="16"/>
  <c r="I131" i="16"/>
  <c r="H131" i="16"/>
  <c r="G131" i="16"/>
  <c r="I130" i="16"/>
  <c r="H130" i="16"/>
  <c r="J130" i="16" s="1"/>
  <c r="G130" i="16"/>
  <c r="J129" i="16"/>
  <c r="I129" i="16"/>
  <c r="H129" i="16"/>
  <c r="G129" i="16"/>
  <c r="I128" i="16"/>
  <c r="H128" i="16"/>
  <c r="J128" i="16" s="1"/>
  <c r="G128" i="16"/>
  <c r="J125" i="16"/>
  <c r="I125" i="16"/>
  <c r="H125" i="16"/>
  <c r="G125" i="16"/>
  <c r="I124" i="16"/>
  <c r="H124" i="16"/>
  <c r="J124" i="16" s="1"/>
  <c r="G124" i="16"/>
  <c r="J121" i="16"/>
  <c r="I121" i="16"/>
  <c r="H121" i="16"/>
  <c r="G121" i="16"/>
  <c r="I120" i="16"/>
  <c r="H120" i="16"/>
  <c r="J120" i="16" s="1"/>
  <c r="G120" i="16"/>
  <c r="J119" i="16"/>
  <c r="I119" i="16"/>
  <c r="H119" i="16"/>
  <c r="G119" i="16"/>
  <c r="I118" i="16"/>
  <c r="H118" i="16"/>
  <c r="J118" i="16" s="1"/>
  <c r="G118" i="16"/>
  <c r="J117" i="16"/>
  <c r="I117" i="16"/>
  <c r="H117" i="16"/>
  <c r="G117" i="16"/>
  <c r="I116" i="16"/>
  <c r="H116" i="16"/>
  <c r="J116" i="16" s="1"/>
  <c r="G116" i="16"/>
  <c r="J115" i="16"/>
  <c r="I115" i="16"/>
  <c r="H115" i="16"/>
  <c r="G115" i="16"/>
  <c r="I114" i="16"/>
  <c r="H114" i="16"/>
  <c r="J114" i="16" s="1"/>
  <c r="G114" i="16"/>
  <c r="J113" i="16"/>
  <c r="I113" i="16"/>
  <c r="H113" i="16"/>
  <c r="G113" i="16"/>
  <c r="I112" i="16"/>
  <c r="H112" i="16"/>
  <c r="J112" i="16" s="1"/>
  <c r="G112" i="16"/>
  <c r="J111" i="16"/>
  <c r="I111" i="16"/>
  <c r="H111" i="16"/>
  <c r="G111" i="16"/>
  <c r="I110" i="16"/>
  <c r="H110" i="16"/>
  <c r="J110" i="16" s="1"/>
  <c r="G110" i="16"/>
  <c r="J107" i="16"/>
  <c r="I107" i="16"/>
  <c r="H107" i="16"/>
  <c r="G107" i="16"/>
  <c r="I106" i="16"/>
  <c r="H106" i="16"/>
  <c r="J106" i="16" s="1"/>
  <c r="G106" i="16"/>
  <c r="J105" i="16"/>
  <c r="I105" i="16"/>
  <c r="H105" i="16"/>
  <c r="G105" i="16"/>
  <c r="I102" i="16"/>
  <c r="H102" i="16"/>
  <c r="J102" i="16" s="1"/>
  <c r="G102" i="16"/>
  <c r="J101" i="16"/>
  <c r="I101" i="16"/>
  <c r="H101" i="16"/>
  <c r="G101" i="16"/>
  <c r="I100" i="16"/>
  <c r="H100" i="16"/>
  <c r="J100" i="16" s="1"/>
  <c r="G100" i="16"/>
  <c r="J99" i="16"/>
  <c r="I99" i="16"/>
  <c r="H99" i="16"/>
  <c r="G99" i="16"/>
  <c r="I96" i="16"/>
  <c r="H96" i="16"/>
  <c r="J96" i="16" s="1"/>
  <c r="G96" i="16"/>
  <c r="J95" i="16"/>
  <c r="I95" i="16"/>
  <c r="H95" i="16"/>
  <c r="G95" i="16"/>
  <c r="I92" i="16"/>
  <c r="H92" i="16"/>
  <c r="J92" i="16" s="1"/>
  <c r="G92" i="16"/>
  <c r="J91" i="16"/>
  <c r="I91" i="16"/>
  <c r="H91" i="16"/>
  <c r="G91" i="16"/>
  <c r="I88" i="16"/>
  <c r="H88" i="16"/>
  <c r="J88" i="16" s="1"/>
  <c r="G88" i="16"/>
  <c r="J87" i="16"/>
  <c r="I87" i="16"/>
  <c r="H87" i="16"/>
  <c r="G87" i="16"/>
  <c r="I86" i="16"/>
  <c r="H86" i="16"/>
  <c r="J86" i="16" s="1"/>
  <c r="G86" i="16"/>
  <c r="J83" i="16"/>
  <c r="I83" i="16"/>
  <c r="H83" i="16"/>
  <c r="G83" i="16"/>
  <c r="J82" i="16"/>
  <c r="I82" i="16"/>
  <c r="H82" i="16"/>
  <c r="G82" i="16"/>
  <c r="J81" i="16"/>
  <c r="I81" i="16"/>
  <c r="H81" i="16"/>
  <c r="G81" i="16"/>
  <c r="I80" i="16"/>
  <c r="H80" i="16"/>
  <c r="J80" i="16" s="1"/>
  <c r="G80" i="16"/>
  <c r="J79" i="16"/>
  <c r="I79" i="16"/>
  <c r="H79" i="16"/>
  <c r="G79" i="16"/>
  <c r="I78" i="16"/>
  <c r="H78" i="16"/>
  <c r="J78" i="16" s="1"/>
  <c r="G78" i="16"/>
  <c r="J75" i="16"/>
  <c r="I75" i="16"/>
  <c r="H75" i="16"/>
  <c r="G75" i="16"/>
  <c r="I74" i="16"/>
  <c r="H74" i="16"/>
  <c r="J74" i="16" s="1"/>
  <c r="G74" i="16"/>
  <c r="J71" i="16"/>
  <c r="I71" i="16"/>
  <c r="H71" i="16"/>
  <c r="G71" i="16"/>
  <c r="I70" i="16"/>
  <c r="H70" i="16"/>
  <c r="J70" i="16" s="1"/>
  <c r="G70" i="16"/>
  <c r="J69" i="16"/>
  <c r="I69" i="16"/>
  <c r="H69" i="16"/>
  <c r="G69" i="16"/>
  <c r="I68" i="16"/>
  <c r="H68" i="16"/>
  <c r="J68" i="16" s="1"/>
  <c r="G68" i="16"/>
  <c r="J67" i="16"/>
  <c r="I67" i="16"/>
  <c r="H67" i="16"/>
  <c r="G67" i="16"/>
  <c r="I66" i="16"/>
  <c r="H66" i="16"/>
  <c r="J66" i="16" s="1"/>
  <c r="G66" i="16"/>
  <c r="J65" i="16"/>
  <c r="I65" i="16"/>
  <c r="H65" i="16"/>
  <c r="G65" i="16"/>
  <c r="I64" i="16"/>
  <c r="H64" i="16"/>
  <c r="J64" i="16" s="1"/>
  <c r="G64" i="16"/>
  <c r="J63" i="16"/>
  <c r="I63" i="16"/>
  <c r="H63" i="16"/>
  <c r="G63" i="16"/>
  <c r="I62" i="16"/>
  <c r="H62" i="16"/>
  <c r="J62" i="16" s="1"/>
  <c r="G62" i="16"/>
  <c r="J61" i="16"/>
  <c r="I61" i="16"/>
  <c r="H61" i="16"/>
  <c r="G61" i="16"/>
  <c r="J60" i="16"/>
  <c r="I60" i="16"/>
  <c r="H60" i="16"/>
  <c r="G60" i="16"/>
  <c r="J59" i="16"/>
  <c r="I59" i="16"/>
  <c r="H59" i="16"/>
  <c r="G59" i="16"/>
  <c r="I58" i="16"/>
  <c r="H58" i="16"/>
  <c r="J58" i="16" s="1"/>
  <c r="G58" i="16"/>
  <c r="J57" i="16"/>
  <c r="I57" i="16"/>
  <c r="H57" i="16"/>
  <c r="G57" i="16"/>
  <c r="I56" i="16"/>
  <c r="H56" i="16"/>
  <c r="J56" i="16" s="1"/>
  <c r="G56" i="16"/>
  <c r="J55" i="16"/>
  <c r="I55" i="16"/>
  <c r="H55" i="16"/>
  <c r="G55" i="16"/>
  <c r="I54" i="16"/>
  <c r="H54" i="16"/>
  <c r="J54" i="16" s="1"/>
  <c r="G54" i="16"/>
  <c r="J53" i="16"/>
  <c r="I53" i="16"/>
  <c r="H53" i="16"/>
  <c r="G53" i="16"/>
  <c r="I52" i="16"/>
  <c r="H52" i="16"/>
  <c r="J52" i="16" s="1"/>
  <c r="G52" i="16"/>
  <c r="J51" i="16"/>
  <c r="I51" i="16"/>
  <c r="H51" i="16"/>
  <c r="G51" i="16"/>
  <c r="J50" i="16"/>
  <c r="I50" i="16"/>
  <c r="H50" i="16"/>
  <c r="G50" i="16"/>
  <c r="J49" i="16"/>
  <c r="I49" i="16"/>
  <c r="H49" i="16"/>
  <c r="G49" i="16"/>
  <c r="J48" i="16"/>
  <c r="I48" i="16"/>
  <c r="H48" i="16"/>
  <c r="G48" i="16"/>
  <c r="J47" i="16"/>
  <c r="I47" i="16"/>
  <c r="H47" i="16"/>
  <c r="G47" i="16"/>
  <c r="I44" i="16"/>
  <c r="H44" i="16"/>
  <c r="J44" i="16" s="1"/>
  <c r="G44" i="16"/>
  <c r="J43" i="16"/>
  <c r="I43" i="16"/>
  <c r="H43" i="16"/>
  <c r="G43" i="16"/>
  <c r="I42" i="16"/>
  <c r="H42" i="16"/>
  <c r="J42" i="16" s="1"/>
  <c r="G42" i="16"/>
  <c r="J39" i="16"/>
  <c r="I39" i="16"/>
  <c r="H39" i="16"/>
  <c r="G39" i="16"/>
  <c r="I38" i="16"/>
  <c r="H38" i="16"/>
  <c r="J38" i="16" s="1"/>
  <c r="G38" i="16"/>
  <c r="J37" i="16"/>
  <c r="I37" i="16"/>
  <c r="H37" i="16"/>
  <c r="G37" i="16"/>
  <c r="I36" i="16"/>
  <c r="H36" i="16"/>
  <c r="J36" i="16" s="1"/>
  <c r="G36" i="16"/>
  <c r="J35" i="16"/>
  <c r="I35" i="16"/>
  <c r="H35" i="16"/>
  <c r="G35" i="16"/>
  <c r="I34" i="16"/>
  <c r="H34" i="16"/>
  <c r="J34" i="16" s="1"/>
  <c r="G34" i="16"/>
  <c r="J33" i="16"/>
  <c r="I33" i="16"/>
  <c r="H33" i="16"/>
  <c r="G33" i="16"/>
  <c r="I32" i="16"/>
  <c r="H32" i="16"/>
  <c r="J32" i="16" s="1"/>
  <c r="G32" i="16"/>
  <c r="J31" i="16"/>
  <c r="I31" i="16"/>
  <c r="H31" i="16"/>
  <c r="G31" i="16"/>
  <c r="I30" i="16"/>
  <c r="H30" i="16"/>
  <c r="J30" i="16" s="1"/>
  <c r="G30" i="16"/>
  <c r="J29" i="16"/>
  <c r="I29" i="16"/>
  <c r="H29" i="16"/>
  <c r="G29" i="16"/>
  <c r="I28" i="16"/>
  <c r="H28" i="16"/>
  <c r="J28" i="16" s="1"/>
  <c r="G28" i="16"/>
  <c r="J27" i="16"/>
  <c r="I27" i="16"/>
  <c r="H27" i="16"/>
  <c r="G27" i="16"/>
  <c r="I26" i="16"/>
  <c r="H26" i="16"/>
  <c r="J26" i="16" s="1"/>
  <c r="G26" i="16"/>
  <c r="J25" i="16"/>
  <c r="I25" i="16"/>
  <c r="H25" i="16"/>
  <c r="G25" i="16"/>
  <c r="I24" i="16"/>
  <c r="H24" i="16"/>
  <c r="J24" i="16" s="1"/>
  <c r="G24" i="16"/>
  <c r="J23" i="16"/>
  <c r="I23" i="16"/>
  <c r="H23" i="16"/>
  <c r="G23" i="16"/>
  <c r="I20" i="16"/>
  <c r="H20" i="16"/>
  <c r="J20" i="16" s="1"/>
  <c r="G20" i="16"/>
  <c r="J19" i="16"/>
  <c r="I19" i="16"/>
  <c r="H19" i="16"/>
  <c r="G19" i="16"/>
  <c r="I16" i="16"/>
  <c r="H16" i="16"/>
  <c r="J16" i="16" s="1"/>
  <c r="G16" i="16"/>
  <c r="J15" i="16"/>
  <c r="I15" i="16"/>
  <c r="H15" i="16"/>
  <c r="G15" i="16"/>
  <c r="I12" i="16"/>
  <c r="H12" i="16"/>
  <c r="J12" i="16" s="1"/>
  <c r="G12" i="16"/>
  <c r="J11" i="16"/>
  <c r="I11" i="16"/>
  <c r="H11" i="16"/>
  <c r="G11" i="16"/>
  <c r="I10" i="16"/>
  <c r="H10" i="16"/>
  <c r="J10" i="16" s="1"/>
  <c r="G10" i="16"/>
  <c r="J9" i="16"/>
  <c r="I9" i="16"/>
  <c r="H9" i="16"/>
  <c r="G9" i="16"/>
  <c r="I8" i="16"/>
  <c r="H8" i="16"/>
  <c r="J8" i="16" s="1"/>
  <c r="G8" i="16"/>
  <c r="D5" i="16"/>
  <c r="B5" i="16"/>
  <c r="C5" i="16" s="1"/>
  <c r="E5" i="16" s="1"/>
  <c r="J30" i="15"/>
  <c r="H30" i="15"/>
  <c r="F30" i="15"/>
  <c r="D30" i="15"/>
  <c r="E26" i="15" s="1"/>
  <c r="B30" i="15"/>
  <c r="C26" i="15" s="1"/>
  <c r="K28" i="15"/>
  <c r="J28" i="15"/>
  <c r="E28" i="15"/>
  <c r="C28" i="15"/>
  <c r="K27" i="15"/>
  <c r="J27" i="15"/>
  <c r="E27" i="15"/>
  <c r="C27" i="15"/>
  <c r="K26" i="15"/>
  <c r="J26" i="15"/>
  <c r="K25" i="15"/>
  <c r="J25" i="15"/>
  <c r="I25" i="15"/>
  <c r="G25" i="15"/>
  <c r="E25" i="15"/>
  <c r="C25" i="15"/>
  <c r="K24" i="15"/>
  <c r="J24" i="15"/>
  <c r="E24" i="15"/>
  <c r="C24" i="15"/>
  <c r="K23" i="15"/>
  <c r="J23" i="15"/>
  <c r="E23" i="15"/>
  <c r="C23" i="15"/>
  <c r="K22" i="15"/>
  <c r="J22" i="15"/>
  <c r="K21" i="15"/>
  <c r="J21" i="15"/>
  <c r="I21" i="15"/>
  <c r="E21" i="15"/>
  <c r="C21" i="15"/>
  <c r="K20" i="15"/>
  <c r="J20" i="15"/>
  <c r="E20" i="15"/>
  <c r="C20" i="15"/>
  <c r="K19" i="15"/>
  <c r="J19" i="15"/>
  <c r="E19" i="15"/>
  <c r="C19" i="15"/>
  <c r="K18" i="15"/>
  <c r="J18" i="15"/>
  <c r="K17" i="15"/>
  <c r="J17" i="15"/>
  <c r="E17" i="15"/>
  <c r="C17" i="15"/>
  <c r="K16" i="15"/>
  <c r="J16" i="15"/>
  <c r="E16" i="15"/>
  <c r="C16" i="15"/>
  <c r="K15" i="15"/>
  <c r="J15" i="15"/>
  <c r="E15" i="15"/>
  <c r="C15" i="15"/>
  <c r="K14" i="15"/>
  <c r="J14" i="15"/>
  <c r="K13" i="15"/>
  <c r="J13" i="15"/>
  <c r="E13" i="15"/>
  <c r="C13" i="15"/>
  <c r="K12" i="15"/>
  <c r="J12" i="15"/>
  <c r="E12" i="15"/>
  <c r="C12" i="15"/>
  <c r="K11" i="15"/>
  <c r="J11" i="15"/>
  <c r="E11" i="15"/>
  <c r="C11" i="15"/>
  <c r="K10" i="15"/>
  <c r="J10" i="15"/>
  <c r="K9" i="15"/>
  <c r="J9" i="15"/>
  <c r="E9" i="15"/>
  <c r="C9" i="15"/>
  <c r="K8" i="15"/>
  <c r="J8" i="15"/>
  <c r="I8" i="15"/>
  <c r="E8" i="15"/>
  <c r="C8" i="15"/>
  <c r="K7" i="15"/>
  <c r="J7" i="15"/>
  <c r="E7" i="15"/>
  <c r="C7" i="15"/>
  <c r="H5" i="15"/>
  <c r="F5" i="15"/>
  <c r="D5" i="15"/>
  <c r="B5" i="15"/>
  <c r="K55" i="14"/>
  <c r="J55" i="14"/>
  <c r="I55" i="14"/>
  <c r="G55" i="14"/>
  <c r="E55" i="14"/>
  <c r="C55" i="14"/>
  <c r="H53" i="14"/>
  <c r="I53" i="14" s="1"/>
  <c r="G53" i="14"/>
  <c r="F53" i="14"/>
  <c r="G43" i="14" s="1"/>
  <c r="D53" i="14"/>
  <c r="C53" i="14"/>
  <c r="B53" i="14"/>
  <c r="C49" i="14" s="1"/>
  <c r="K51" i="14"/>
  <c r="J51" i="14"/>
  <c r="I51" i="14"/>
  <c r="G51" i="14"/>
  <c r="C51" i="14"/>
  <c r="K50" i="14"/>
  <c r="J50" i="14"/>
  <c r="E50" i="14"/>
  <c r="C50" i="14"/>
  <c r="K49" i="14"/>
  <c r="J49" i="14"/>
  <c r="I49" i="14"/>
  <c r="K48" i="14"/>
  <c r="J48" i="14"/>
  <c r="I48" i="14"/>
  <c r="C48" i="14"/>
  <c r="K47" i="14"/>
  <c r="J47" i="14"/>
  <c r="I47" i="14"/>
  <c r="E47" i="14"/>
  <c r="C47" i="14"/>
  <c r="K46" i="14"/>
  <c r="J46" i="14"/>
  <c r="E46" i="14"/>
  <c r="C46" i="14"/>
  <c r="K45" i="14"/>
  <c r="J45" i="14"/>
  <c r="I45" i="14"/>
  <c r="K44" i="14"/>
  <c r="J44" i="14"/>
  <c r="I44" i="14"/>
  <c r="G44" i="14"/>
  <c r="C44" i="14"/>
  <c r="K43" i="14"/>
  <c r="J43" i="14"/>
  <c r="I43" i="14"/>
  <c r="E43" i="14"/>
  <c r="C43" i="14"/>
  <c r="K42" i="14"/>
  <c r="J42" i="14"/>
  <c r="C42" i="14"/>
  <c r="K41" i="14"/>
  <c r="J41" i="14"/>
  <c r="I41" i="14"/>
  <c r="K40" i="14"/>
  <c r="J40" i="14"/>
  <c r="I40" i="14"/>
  <c r="C40" i="14"/>
  <c r="K39" i="14"/>
  <c r="J39" i="14"/>
  <c r="I39" i="14"/>
  <c r="E39" i="14"/>
  <c r="C39" i="14"/>
  <c r="K38" i="14"/>
  <c r="J38" i="14"/>
  <c r="E38" i="14"/>
  <c r="C38" i="14"/>
  <c r="K37" i="14"/>
  <c r="J37" i="14"/>
  <c r="I37" i="14"/>
  <c r="K36" i="14"/>
  <c r="J36" i="14"/>
  <c r="I36" i="14"/>
  <c r="C36" i="14"/>
  <c r="I33" i="14"/>
  <c r="H33" i="14"/>
  <c r="F33" i="14"/>
  <c r="E33" i="14"/>
  <c r="D33" i="14"/>
  <c r="E28" i="14" s="1"/>
  <c r="B33" i="14"/>
  <c r="C33" i="14" s="1"/>
  <c r="K31" i="14"/>
  <c r="J31" i="14"/>
  <c r="I31" i="14"/>
  <c r="E31" i="14"/>
  <c r="C31" i="14"/>
  <c r="K30" i="14"/>
  <c r="J30" i="14"/>
  <c r="I30" i="14"/>
  <c r="G30" i="14"/>
  <c r="E30" i="14"/>
  <c r="C30" i="14"/>
  <c r="K29" i="14"/>
  <c r="J29" i="14"/>
  <c r="E29" i="14"/>
  <c r="C29" i="14"/>
  <c r="K28" i="14"/>
  <c r="J28" i="14"/>
  <c r="C28" i="14"/>
  <c r="K27" i="14"/>
  <c r="J27" i="14"/>
  <c r="E27" i="14"/>
  <c r="C27" i="14"/>
  <c r="K26" i="14"/>
  <c r="J26" i="14"/>
  <c r="I26" i="14"/>
  <c r="G26" i="14"/>
  <c r="E26" i="14"/>
  <c r="C26" i="14"/>
  <c r="K25" i="14"/>
  <c r="J25" i="14"/>
  <c r="E25" i="14"/>
  <c r="C25" i="14"/>
  <c r="K24" i="14"/>
  <c r="J24" i="14"/>
  <c r="C24" i="14"/>
  <c r="K23" i="14"/>
  <c r="J23" i="14"/>
  <c r="I23" i="14"/>
  <c r="G23" i="14"/>
  <c r="E23" i="14"/>
  <c r="C23" i="14"/>
  <c r="I20" i="14"/>
  <c r="H20" i="14"/>
  <c r="F20" i="14"/>
  <c r="E20" i="14"/>
  <c r="D20" i="14"/>
  <c r="E15" i="14" s="1"/>
  <c r="B20" i="14"/>
  <c r="C20" i="14" s="1"/>
  <c r="K18" i="14"/>
  <c r="J18" i="14"/>
  <c r="I18" i="14"/>
  <c r="E18" i="14"/>
  <c r="C18" i="14"/>
  <c r="K17" i="14"/>
  <c r="J17" i="14"/>
  <c r="I17" i="14"/>
  <c r="G17" i="14"/>
  <c r="E17" i="14"/>
  <c r="C17" i="14"/>
  <c r="K16" i="14"/>
  <c r="J16" i="14"/>
  <c r="E16" i="14"/>
  <c r="C16" i="14"/>
  <c r="K15" i="14"/>
  <c r="J15" i="14"/>
  <c r="I15" i="14"/>
  <c r="C15" i="14"/>
  <c r="K14" i="14"/>
  <c r="J14" i="14"/>
  <c r="I14" i="14"/>
  <c r="G14" i="14"/>
  <c r="E14" i="14"/>
  <c r="C14" i="14"/>
  <c r="K13" i="14"/>
  <c r="J13" i="14"/>
  <c r="I13" i="14"/>
  <c r="G13" i="14"/>
  <c r="E13" i="14"/>
  <c r="C13" i="14"/>
  <c r="K12" i="14"/>
  <c r="J12" i="14"/>
  <c r="E12" i="14"/>
  <c r="C12" i="14"/>
  <c r="K11" i="14"/>
  <c r="J11" i="14"/>
  <c r="I11" i="14"/>
  <c r="C11" i="14"/>
  <c r="K10" i="14"/>
  <c r="J10" i="14"/>
  <c r="I10" i="14"/>
  <c r="G10" i="14"/>
  <c r="E10" i="14"/>
  <c r="C10" i="14"/>
  <c r="K9" i="14"/>
  <c r="J9" i="14"/>
  <c r="I9" i="14"/>
  <c r="G9" i="14"/>
  <c r="E9" i="14"/>
  <c r="C9" i="14"/>
  <c r="K8" i="14"/>
  <c r="J8" i="14"/>
  <c r="E8" i="14"/>
  <c r="C8" i="14"/>
  <c r="K7" i="14"/>
  <c r="J7" i="14"/>
  <c r="I7" i="14"/>
  <c r="C7" i="14"/>
  <c r="B5" i="14"/>
  <c r="F5" i="14" s="1"/>
  <c r="K27" i="13"/>
  <c r="H27" i="13"/>
  <c r="F27" i="13"/>
  <c r="D27" i="13"/>
  <c r="B27" i="13"/>
  <c r="K25" i="13"/>
  <c r="J25" i="13"/>
  <c r="I25" i="13"/>
  <c r="G25" i="13"/>
  <c r="K24" i="13"/>
  <c r="J24" i="13"/>
  <c r="I24" i="13"/>
  <c r="G24" i="13"/>
  <c r="E24" i="13"/>
  <c r="K23" i="13"/>
  <c r="J23" i="13"/>
  <c r="I23" i="13"/>
  <c r="G23" i="13"/>
  <c r="K22" i="13"/>
  <c r="J22" i="13"/>
  <c r="I22" i="13"/>
  <c r="G22" i="13"/>
  <c r="E22" i="13"/>
  <c r="C22" i="13"/>
  <c r="K21" i="13"/>
  <c r="J21" i="13"/>
  <c r="I21" i="13"/>
  <c r="G21" i="13"/>
  <c r="K20" i="13"/>
  <c r="J20" i="13"/>
  <c r="I20" i="13"/>
  <c r="G20" i="13"/>
  <c r="K19" i="13"/>
  <c r="J19" i="13"/>
  <c r="I19" i="13"/>
  <c r="G19" i="13"/>
  <c r="E19" i="13"/>
  <c r="C19" i="13"/>
  <c r="K18" i="13"/>
  <c r="J18" i="13"/>
  <c r="I18" i="13"/>
  <c r="G18" i="13"/>
  <c r="E18" i="13"/>
  <c r="C18" i="13"/>
  <c r="K17" i="13"/>
  <c r="J17" i="13"/>
  <c r="I17" i="13"/>
  <c r="G17" i="13"/>
  <c r="K16" i="13"/>
  <c r="J16" i="13"/>
  <c r="I16" i="13"/>
  <c r="G16" i="13"/>
  <c r="E16" i="13"/>
  <c r="C16" i="13"/>
  <c r="K15" i="13"/>
  <c r="J15" i="13"/>
  <c r="I15" i="13"/>
  <c r="G15" i="13"/>
  <c r="E15" i="13"/>
  <c r="C15" i="13"/>
  <c r="K14" i="13"/>
  <c r="J14" i="13"/>
  <c r="I14" i="13"/>
  <c r="G14" i="13"/>
  <c r="E14" i="13"/>
  <c r="C14" i="13"/>
  <c r="K13" i="13"/>
  <c r="J13" i="13"/>
  <c r="I13" i="13"/>
  <c r="G13" i="13"/>
  <c r="K12" i="13"/>
  <c r="J12" i="13"/>
  <c r="I12" i="13"/>
  <c r="G12" i="13"/>
  <c r="E12" i="13"/>
  <c r="C12" i="13"/>
  <c r="K11" i="13"/>
  <c r="J11" i="13"/>
  <c r="I11" i="13"/>
  <c r="G11" i="13"/>
  <c r="E11" i="13"/>
  <c r="C11" i="13"/>
  <c r="K10" i="13"/>
  <c r="J10" i="13"/>
  <c r="I10" i="13"/>
  <c r="G10" i="13"/>
  <c r="C10" i="13"/>
  <c r="K9" i="13"/>
  <c r="J9" i="13"/>
  <c r="I9" i="13"/>
  <c r="G9" i="13"/>
  <c r="K8" i="13"/>
  <c r="J8" i="13"/>
  <c r="I8" i="13"/>
  <c r="G8" i="13"/>
  <c r="E8" i="13"/>
  <c r="C8" i="13"/>
  <c r="K7" i="13"/>
  <c r="J7" i="13"/>
  <c r="I7" i="13"/>
  <c r="G7" i="13"/>
  <c r="C7" i="13"/>
  <c r="F5" i="13"/>
  <c r="B5" i="13"/>
  <c r="D5" i="13" s="1"/>
  <c r="H5" i="13" s="1"/>
  <c r="K77" i="12"/>
  <c r="J77" i="12"/>
  <c r="I77" i="12"/>
  <c r="G77" i="12"/>
  <c r="E77" i="12"/>
  <c r="C77" i="12"/>
  <c r="H75" i="12"/>
  <c r="G75" i="12"/>
  <c r="F75" i="12"/>
  <c r="E75" i="12"/>
  <c r="D75" i="12"/>
  <c r="B75" i="12"/>
  <c r="C75" i="12" s="1"/>
  <c r="K73" i="12"/>
  <c r="J73" i="12"/>
  <c r="I73" i="12"/>
  <c r="G73" i="12"/>
  <c r="E73" i="12"/>
  <c r="C73" i="12"/>
  <c r="K72" i="12"/>
  <c r="J72" i="12"/>
  <c r="E72" i="12"/>
  <c r="C72" i="12"/>
  <c r="K71" i="12"/>
  <c r="J71" i="12"/>
  <c r="E71" i="12"/>
  <c r="C71" i="12"/>
  <c r="K70" i="12"/>
  <c r="J70" i="12"/>
  <c r="G70" i="12"/>
  <c r="C70" i="12"/>
  <c r="K69" i="12"/>
  <c r="J69" i="12"/>
  <c r="E69" i="12"/>
  <c r="C69" i="12"/>
  <c r="K68" i="12"/>
  <c r="J68" i="12"/>
  <c r="E68" i="12"/>
  <c r="C68" i="12"/>
  <c r="K67" i="12"/>
  <c r="J67" i="12"/>
  <c r="E67" i="12"/>
  <c r="C67" i="12"/>
  <c r="K66" i="12"/>
  <c r="J66" i="12"/>
  <c r="C66" i="12"/>
  <c r="K65" i="12"/>
  <c r="J65" i="12"/>
  <c r="G65" i="12"/>
  <c r="E65" i="12"/>
  <c r="C65" i="12"/>
  <c r="K64" i="12"/>
  <c r="J64" i="12"/>
  <c r="I64" i="12"/>
  <c r="G64" i="12"/>
  <c r="E64" i="12"/>
  <c r="C64" i="12"/>
  <c r="K63" i="12"/>
  <c r="J63" i="12"/>
  <c r="E63" i="12"/>
  <c r="C63" i="12"/>
  <c r="K62" i="12"/>
  <c r="J62" i="12"/>
  <c r="G62" i="12"/>
  <c r="C62" i="12"/>
  <c r="K61" i="12"/>
  <c r="J61" i="12"/>
  <c r="G61" i="12"/>
  <c r="E61" i="12"/>
  <c r="C61" i="12"/>
  <c r="K60" i="12"/>
  <c r="J60" i="12"/>
  <c r="E60" i="12"/>
  <c r="C60" i="12"/>
  <c r="K59" i="12"/>
  <c r="J59" i="12"/>
  <c r="E59" i="12"/>
  <c r="C59" i="12"/>
  <c r="K58" i="12"/>
  <c r="J58" i="12"/>
  <c r="G58" i="12"/>
  <c r="C58" i="12"/>
  <c r="K57" i="12"/>
  <c r="J57" i="12"/>
  <c r="E57" i="12"/>
  <c r="C57" i="12"/>
  <c r="I54" i="12"/>
  <c r="H54" i="12"/>
  <c r="F54" i="12"/>
  <c r="D54" i="12"/>
  <c r="B54" i="12"/>
  <c r="C54" i="12" s="1"/>
  <c r="K52" i="12"/>
  <c r="J52" i="12"/>
  <c r="I52" i="12"/>
  <c r="E52" i="12"/>
  <c r="C52" i="12"/>
  <c r="K51" i="12"/>
  <c r="J51" i="12"/>
  <c r="I51" i="12"/>
  <c r="G51" i="12"/>
  <c r="E51" i="12"/>
  <c r="C51" i="12"/>
  <c r="K50" i="12"/>
  <c r="J50" i="12"/>
  <c r="E50" i="12"/>
  <c r="C50" i="12"/>
  <c r="K49" i="12"/>
  <c r="J49" i="12"/>
  <c r="I49" i="12"/>
  <c r="C49" i="12"/>
  <c r="K48" i="12"/>
  <c r="J48" i="12"/>
  <c r="G48" i="12"/>
  <c r="E48" i="12"/>
  <c r="C48" i="12"/>
  <c r="K47" i="12"/>
  <c r="J47" i="12"/>
  <c r="E47" i="12"/>
  <c r="C47" i="12"/>
  <c r="K46" i="12"/>
  <c r="J46" i="12"/>
  <c r="E46" i="12"/>
  <c r="C46" i="12"/>
  <c r="K45" i="12"/>
  <c r="J45" i="12"/>
  <c r="C45" i="12"/>
  <c r="K44" i="12"/>
  <c r="J44" i="12"/>
  <c r="I44" i="12"/>
  <c r="E44" i="12"/>
  <c r="C44" i="12"/>
  <c r="K43" i="12"/>
  <c r="J43" i="12"/>
  <c r="I43" i="12"/>
  <c r="E43" i="12"/>
  <c r="C43" i="12"/>
  <c r="K42" i="12"/>
  <c r="J42" i="12"/>
  <c r="E42" i="12"/>
  <c r="C42" i="12"/>
  <c r="K39" i="12"/>
  <c r="J39" i="12"/>
  <c r="I39" i="12"/>
  <c r="H39" i="12"/>
  <c r="F39" i="12"/>
  <c r="G39" i="12" s="1"/>
  <c r="D39" i="12"/>
  <c r="B39" i="12"/>
  <c r="K37" i="12"/>
  <c r="J37" i="12"/>
  <c r="G37" i="12"/>
  <c r="K36" i="12"/>
  <c r="J36" i="12"/>
  <c r="I36" i="12"/>
  <c r="G36" i="12"/>
  <c r="K35" i="12"/>
  <c r="J35" i="12"/>
  <c r="I35" i="12"/>
  <c r="G35" i="12"/>
  <c r="E35" i="12"/>
  <c r="C35" i="12"/>
  <c r="K34" i="12"/>
  <c r="J34" i="12"/>
  <c r="I34" i="12"/>
  <c r="G34" i="12"/>
  <c r="K33" i="12"/>
  <c r="J33" i="12"/>
  <c r="G33" i="12"/>
  <c r="E33" i="12"/>
  <c r="K32" i="12"/>
  <c r="J32" i="12"/>
  <c r="I32" i="12"/>
  <c r="G32" i="12"/>
  <c r="K31" i="12"/>
  <c r="J31" i="12"/>
  <c r="I31" i="12"/>
  <c r="G31" i="12"/>
  <c r="K30" i="12"/>
  <c r="J30" i="12"/>
  <c r="I30" i="12"/>
  <c r="G30" i="12"/>
  <c r="E30" i="12"/>
  <c r="C30" i="12"/>
  <c r="K29" i="12"/>
  <c r="J29" i="12"/>
  <c r="G29" i="12"/>
  <c r="E29" i="12"/>
  <c r="C29" i="12"/>
  <c r="K26" i="12"/>
  <c r="J26" i="12"/>
  <c r="I26" i="12"/>
  <c r="H26" i="12"/>
  <c r="F26" i="12"/>
  <c r="G26" i="12" s="1"/>
  <c r="D26" i="12"/>
  <c r="C26" i="12"/>
  <c r="B26" i="12"/>
  <c r="K24" i="12"/>
  <c r="J24" i="12"/>
  <c r="G24" i="12"/>
  <c r="K23" i="12"/>
  <c r="J23" i="12"/>
  <c r="I23" i="12"/>
  <c r="G23" i="12"/>
  <c r="K22" i="12"/>
  <c r="J22" i="12"/>
  <c r="I22" i="12"/>
  <c r="G22" i="12"/>
  <c r="E22" i="12"/>
  <c r="C22" i="12"/>
  <c r="K21" i="12"/>
  <c r="J21" i="12"/>
  <c r="I21" i="12"/>
  <c r="G21" i="12"/>
  <c r="K20" i="12"/>
  <c r="J20" i="12"/>
  <c r="G20" i="12"/>
  <c r="E20" i="12"/>
  <c r="H17" i="12"/>
  <c r="F17" i="12"/>
  <c r="G17" i="12" s="1"/>
  <c r="E17" i="12"/>
  <c r="D17" i="12"/>
  <c r="J17" i="12" s="1"/>
  <c r="C17" i="12"/>
  <c r="B17" i="12"/>
  <c r="K15" i="12"/>
  <c r="J15" i="12"/>
  <c r="G15" i="12"/>
  <c r="E15" i="12"/>
  <c r="C15" i="12"/>
  <c r="K12" i="12"/>
  <c r="H12" i="12"/>
  <c r="I10" i="12" s="1"/>
  <c r="F12" i="12"/>
  <c r="G12" i="12" s="1"/>
  <c r="D12" i="12"/>
  <c r="B12" i="12"/>
  <c r="K10" i="12"/>
  <c r="J10" i="12"/>
  <c r="G10" i="12"/>
  <c r="K9" i="12"/>
  <c r="J9" i="12"/>
  <c r="I9" i="12"/>
  <c r="G9" i="12"/>
  <c r="K8" i="12"/>
  <c r="J8" i="12"/>
  <c r="I8" i="12"/>
  <c r="G8" i="12"/>
  <c r="K7" i="12"/>
  <c r="J7" i="12"/>
  <c r="I7" i="12"/>
  <c r="G7" i="12"/>
  <c r="F5" i="12"/>
  <c r="B5" i="12"/>
  <c r="D5" i="12" s="1"/>
  <c r="H5" i="12" s="1"/>
  <c r="J46" i="11"/>
  <c r="H46" i="11"/>
  <c r="F46" i="11"/>
  <c r="D46" i="11"/>
  <c r="B46" i="11"/>
  <c r="K44" i="11"/>
  <c r="J44" i="11"/>
  <c r="G44" i="11"/>
  <c r="E44" i="11"/>
  <c r="C44" i="11"/>
  <c r="K43" i="11"/>
  <c r="J43" i="11"/>
  <c r="E43" i="11"/>
  <c r="C43" i="11"/>
  <c r="K42" i="11"/>
  <c r="J42" i="11"/>
  <c r="I42" i="11"/>
  <c r="G42" i="11"/>
  <c r="K41" i="11"/>
  <c r="J41" i="11"/>
  <c r="G41" i="11"/>
  <c r="E41" i="11"/>
  <c r="C41" i="11"/>
  <c r="K40" i="11"/>
  <c r="J40" i="11"/>
  <c r="G40" i="11"/>
  <c r="E40" i="11"/>
  <c r="C40" i="11"/>
  <c r="K39" i="11"/>
  <c r="J39" i="11"/>
  <c r="E39" i="11"/>
  <c r="C39" i="11"/>
  <c r="K38" i="11"/>
  <c r="J38" i="11"/>
  <c r="G38" i="11"/>
  <c r="K37" i="11"/>
  <c r="J37" i="11"/>
  <c r="G37" i="11"/>
  <c r="E37" i="11"/>
  <c r="C37" i="11"/>
  <c r="K36" i="11"/>
  <c r="J36" i="11"/>
  <c r="I36" i="11"/>
  <c r="G36" i="11"/>
  <c r="E36" i="11"/>
  <c r="C36" i="11"/>
  <c r="K35" i="11"/>
  <c r="J35" i="11"/>
  <c r="E35" i="11"/>
  <c r="C35" i="11"/>
  <c r="K34" i="11"/>
  <c r="J34" i="11"/>
  <c r="G34" i="11"/>
  <c r="K33" i="11"/>
  <c r="J33" i="11"/>
  <c r="G33" i="11"/>
  <c r="E33" i="11"/>
  <c r="C33" i="11"/>
  <c r="K32" i="11"/>
  <c r="J32" i="11"/>
  <c r="G32" i="11"/>
  <c r="E32" i="11"/>
  <c r="C32" i="11"/>
  <c r="K31" i="11"/>
  <c r="J31" i="11"/>
  <c r="G31" i="11"/>
  <c r="E31" i="11"/>
  <c r="C31" i="11"/>
  <c r="K30" i="11"/>
  <c r="J30" i="11"/>
  <c r="G30" i="11"/>
  <c r="C30" i="11"/>
  <c r="K29" i="11"/>
  <c r="J29" i="11"/>
  <c r="G29" i="11"/>
  <c r="E29" i="11"/>
  <c r="C29" i="11"/>
  <c r="K28" i="11"/>
  <c r="J28" i="11"/>
  <c r="G28" i="11"/>
  <c r="E28" i="11"/>
  <c r="C28" i="11"/>
  <c r="K27" i="11"/>
  <c r="J27" i="11"/>
  <c r="G27" i="11"/>
  <c r="E27" i="11"/>
  <c r="C27" i="11"/>
  <c r="K26" i="11"/>
  <c r="J26" i="11"/>
  <c r="G26" i="11"/>
  <c r="C26" i="11"/>
  <c r="K25" i="11"/>
  <c r="J25" i="11"/>
  <c r="I25" i="11"/>
  <c r="G25" i="11"/>
  <c r="E25" i="11"/>
  <c r="C25" i="11"/>
  <c r="K24" i="11"/>
  <c r="J24" i="11"/>
  <c r="G24" i="11"/>
  <c r="E24" i="11"/>
  <c r="C24" i="11"/>
  <c r="K23" i="11"/>
  <c r="J23" i="11"/>
  <c r="G23" i="11"/>
  <c r="E23" i="11"/>
  <c r="C23" i="11"/>
  <c r="K22" i="11"/>
  <c r="J22" i="11"/>
  <c r="G22" i="11"/>
  <c r="E22" i="11"/>
  <c r="C22" i="11"/>
  <c r="K21" i="11"/>
  <c r="J21" i="11"/>
  <c r="G21" i="11"/>
  <c r="E21" i="11"/>
  <c r="C21" i="11"/>
  <c r="K20" i="11"/>
  <c r="J20" i="11"/>
  <c r="I20" i="11"/>
  <c r="G20" i="11"/>
  <c r="E20" i="11"/>
  <c r="C20" i="11"/>
  <c r="K19" i="11"/>
  <c r="J19" i="11"/>
  <c r="G19" i="11"/>
  <c r="E19" i="11"/>
  <c r="C19" i="11"/>
  <c r="K18" i="11"/>
  <c r="J18" i="11"/>
  <c r="G18" i="11"/>
  <c r="E18" i="11"/>
  <c r="C18" i="11"/>
  <c r="K17" i="11"/>
  <c r="J17" i="11"/>
  <c r="I17" i="11"/>
  <c r="G17" i="11"/>
  <c r="E17" i="11"/>
  <c r="C17" i="11"/>
  <c r="K16" i="11"/>
  <c r="J16" i="11"/>
  <c r="G16" i="11"/>
  <c r="E16" i="11"/>
  <c r="C16" i="11"/>
  <c r="K15" i="11"/>
  <c r="J15" i="11"/>
  <c r="G15" i="11"/>
  <c r="E15" i="11"/>
  <c r="C15" i="11"/>
  <c r="K14" i="11"/>
  <c r="J14" i="11"/>
  <c r="G14" i="11"/>
  <c r="E14" i="11"/>
  <c r="C14" i="11"/>
  <c r="K13" i="11"/>
  <c r="J13" i="11"/>
  <c r="G13" i="11"/>
  <c r="E13" i="11"/>
  <c r="C13" i="11"/>
  <c r="K12" i="11"/>
  <c r="J12" i="11"/>
  <c r="I12" i="11"/>
  <c r="G12" i="11"/>
  <c r="E12" i="11"/>
  <c r="C12" i="11"/>
  <c r="K11" i="11"/>
  <c r="J11" i="11"/>
  <c r="G11" i="11"/>
  <c r="E11" i="11"/>
  <c r="C11" i="11"/>
  <c r="K10" i="11"/>
  <c r="J10" i="11"/>
  <c r="G10" i="11"/>
  <c r="E10" i="11"/>
  <c r="C10" i="11"/>
  <c r="K9" i="11"/>
  <c r="J9" i="11"/>
  <c r="I9" i="11"/>
  <c r="G9" i="11"/>
  <c r="E9" i="11"/>
  <c r="C9" i="11"/>
  <c r="K8" i="11"/>
  <c r="J8" i="11"/>
  <c r="G8" i="11"/>
  <c r="E8" i="11"/>
  <c r="C8" i="11"/>
  <c r="K7" i="11"/>
  <c r="J7" i="11"/>
  <c r="G7" i="11"/>
  <c r="E7" i="11"/>
  <c r="C7" i="11"/>
  <c r="B5" i="11"/>
  <c r="F5" i="11" s="1"/>
  <c r="K196" i="10"/>
  <c r="J196" i="10"/>
  <c r="I196" i="10"/>
  <c r="G196" i="10"/>
  <c r="E196" i="10"/>
  <c r="C196" i="10"/>
  <c r="K194" i="10"/>
  <c r="J194" i="10"/>
  <c r="I194" i="10"/>
  <c r="G194" i="10"/>
  <c r="E194" i="10"/>
  <c r="C194" i="10"/>
  <c r="K192" i="10"/>
  <c r="H192" i="10"/>
  <c r="I192" i="10" s="1"/>
  <c r="F192" i="10"/>
  <c r="G192" i="10" s="1"/>
  <c r="E192" i="10"/>
  <c r="D192" i="10"/>
  <c r="J192" i="10" s="1"/>
  <c r="C192" i="10"/>
  <c r="B192" i="10"/>
  <c r="K190" i="10"/>
  <c r="J190" i="10"/>
  <c r="I190" i="10"/>
  <c r="G190" i="10"/>
  <c r="E190" i="10"/>
  <c r="C190" i="10"/>
  <c r="K188" i="10"/>
  <c r="H188" i="10"/>
  <c r="I188" i="10" s="1"/>
  <c r="F188" i="10"/>
  <c r="G184" i="10" s="1"/>
  <c r="D188" i="10"/>
  <c r="C188" i="10"/>
  <c r="B188" i="10"/>
  <c r="K186" i="10"/>
  <c r="J186" i="10"/>
  <c r="G186" i="10"/>
  <c r="E186" i="10"/>
  <c r="C186" i="10"/>
  <c r="K185" i="10"/>
  <c r="J185" i="10"/>
  <c r="C185" i="10"/>
  <c r="K184" i="10"/>
  <c r="J184" i="10"/>
  <c r="I184" i="10"/>
  <c r="C184" i="10"/>
  <c r="K183" i="10"/>
  <c r="J183" i="10"/>
  <c r="I183" i="10"/>
  <c r="G183" i="10"/>
  <c r="E183" i="10"/>
  <c r="C183" i="10"/>
  <c r="K182" i="10"/>
  <c r="J182" i="10"/>
  <c r="G182" i="10"/>
  <c r="E182" i="10"/>
  <c r="C182" i="10"/>
  <c r="K181" i="10"/>
  <c r="J181" i="10"/>
  <c r="C181" i="10"/>
  <c r="K180" i="10"/>
  <c r="J180" i="10"/>
  <c r="I180" i="10"/>
  <c r="C180" i="10"/>
  <c r="K179" i="10"/>
  <c r="J179" i="10"/>
  <c r="I179" i="10"/>
  <c r="G179" i="10"/>
  <c r="E179" i="10"/>
  <c r="C179" i="10"/>
  <c r="K178" i="10"/>
  <c r="J178" i="10"/>
  <c r="I178" i="10"/>
  <c r="G178" i="10"/>
  <c r="E178" i="10"/>
  <c r="C178" i="10"/>
  <c r="K177" i="10"/>
  <c r="J177" i="10"/>
  <c r="C177" i="10"/>
  <c r="K176" i="10"/>
  <c r="J176" i="10"/>
  <c r="I176" i="10"/>
  <c r="C176" i="10"/>
  <c r="K175" i="10"/>
  <c r="J175" i="10"/>
  <c r="I175" i="10"/>
  <c r="G175" i="10"/>
  <c r="E175" i="10"/>
  <c r="C175" i="10"/>
  <c r="H172" i="10"/>
  <c r="K172" i="10" s="1"/>
  <c r="F172" i="10"/>
  <c r="G169" i="10" s="1"/>
  <c r="E172" i="10"/>
  <c r="D172" i="10"/>
  <c r="B172" i="10"/>
  <c r="C170" i="10" s="1"/>
  <c r="K170" i="10"/>
  <c r="J170" i="10"/>
  <c r="I170" i="10"/>
  <c r="E170" i="10"/>
  <c r="K169" i="10"/>
  <c r="J169" i="10"/>
  <c r="E169" i="10"/>
  <c r="C169" i="10"/>
  <c r="B167" i="10"/>
  <c r="F167" i="10" s="1"/>
  <c r="K164" i="10"/>
  <c r="J164" i="10"/>
  <c r="I164" i="10"/>
  <c r="G164" i="10"/>
  <c r="E164" i="10"/>
  <c r="C164" i="10"/>
  <c r="H162" i="10"/>
  <c r="K162" i="10" s="1"/>
  <c r="G162" i="10"/>
  <c r="F162" i="10"/>
  <c r="E162" i="10"/>
  <c r="D162" i="10"/>
  <c r="E157" i="10" s="1"/>
  <c r="B162" i="10"/>
  <c r="C160" i="10" s="1"/>
  <c r="K160" i="10"/>
  <c r="J160" i="10"/>
  <c r="I160" i="10"/>
  <c r="G160" i="10"/>
  <c r="E160" i="10"/>
  <c r="K159" i="10"/>
  <c r="J159" i="10"/>
  <c r="E159" i="10"/>
  <c r="C159" i="10"/>
  <c r="K158" i="10"/>
  <c r="J158" i="10"/>
  <c r="E158" i="10"/>
  <c r="C158" i="10"/>
  <c r="K157" i="10"/>
  <c r="J157" i="10"/>
  <c r="I157" i="10"/>
  <c r="C157" i="10"/>
  <c r="K156" i="10"/>
  <c r="J156" i="10"/>
  <c r="I156" i="10"/>
  <c r="G156" i="10"/>
  <c r="E156" i="10"/>
  <c r="K155" i="10"/>
  <c r="J155" i="10"/>
  <c r="E155" i="10"/>
  <c r="C155" i="10"/>
  <c r="K154" i="10"/>
  <c r="J154" i="10"/>
  <c r="E154" i="10"/>
  <c r="C154" i="10"/>
  <c r="K153" i="10"/>
  <c r="J153" i="10"/>
  <c r="I153" i="10"/>
  <c r="C153" i="10"/>
  <c r="K152" i="10"/>
  <c r="J152" i="10"/>
  <c r="I152" i="10"/>
  <c r="G152" i="10"/>
  <c r="E152" i="10"/>
  <c r="K151" i="10"/>
  <c r="J151" i="10"/>
  <c r="G151" i="10"/>
  <c r="E151" i="10"/>
  <c r="C151" i="10"/>
  <c r="K150" i="10"/>
  <c r="J150" i="10"/>
  <c r="E150" i="10"/>
  <c r="C150" i="10"/>
  <c r="K149" i="10"/>
  <c r="J149" i="10"/>
  <c r="I149" i="10"/>
  <c r="C149" i="10"/>
  <c r="K148" i="10"/>
  <c r="J148" i="10"/>
  <c r="I148" i="10"/>
  <c r="G148" i="10"/>
  <c r="E148" i="10"/>
  <c r="K147" i="10"/>
  <c r="J147" i="10"/>
  <c r="G147" i="10"/>
  <c r="E147" i="10"/>
  <c r="C147" i="10"/>
  <c r="K146" i="10"/>
  <c r="J146" i="10"/>
  <c r="E146" i="10"/>
  <c r="C146" i="10"/>
  <c r="K145" i="10"/>
  <c r="J145" i="10"/>
  <c r="I145" i="10"/>
  <c r="C145" i="10"/>
  <c r="J142" i="10"/>
  <c r="H142" i="10"/>
  <c r="G142" i="10"/>
  <c r="F142" i="10"/>
  <c r="D142" i="10"/>
  <c r="E142" i="10" s="1"/>
  <c r="B142" i="10"/>
  <c r="K140" i="10"/>
  <c r="J140" i="10"/>
  <c r="G140" i="10"/>
  <c r="K139" i="10"/>
  <c r="J139" i="10"/>
  <c r="I139" i="10"/>
  <c r="G139" i="10"/>
  <c r="E139" i="10"/>
  <c r="K138" i="10"/>
  <c r="J138" i="10"/>
  <c r="G138" i="10"/>
  <c r="E138" i="10"/>
  <c r="C138" i="10"/>
  <c r="K137" i="10"/>
  <c r="J137" i="10"/>
  <c r="G137" i="10"/>
  <c r="C137" i="10"/>
  <c r="K136" i="10"/>
  <c r="J136" i="10"/>
  <c r="I136" i="10"/>
  <c r="G136" i="10"/>
  <c r="K135" i="10"/>
  <c r="J135" i="10"/>
  <c r="I135" i="10"/>
  <c r="G135" i="10"/>
  <c r="E135" i="10"/>
  <c r="K134" i="10"/>
  <c r="J134" i="10"/>
  <c r="G134" i="10"/>
  <c r="E134" i="10"/>
  <c r="C134" i="10"/>
  <c r="K133" i="10"/>
  <c r="J133" i="10"/>
  <c r="G133" i="10"/>
  <c r="K132" i="10"/>
  <c r="J132" i="10"/>
  <c r="I132" i="10"/>
  <c r="G132" i="10"/>
  <c r="K131" i="10"/>
  <c r="J131" i="10"/>
  <c r="G131" i="10"/>
  <c r="E131" i="10"/>
  <c r="K130" i="10"/>
  <c r="J130" i="10"/>
  <c r="G130" i="10"/>
  <c r="E130" i="10"/>
  <c r="C130" i="10"/>
  <c r="K129" i="10"/>
  <c r="J129" i="10"/>
  <c r="G129" i="10"/>
  <c r="C129" i="10"/>
  <c r="K128" i="10"/>
  <c r="J128" i="10"/>
  <c r="I128" i="10"/>
  <c r="G128" i="10"/>
  <c r="K127" i="10"/>
  <c r="J127" i="10"/>
  <c r="I127" i="10"/>
  <c r="G127" i="10"/>
  <c r="E127" i="10"/>
  <c r="K126" i="10"/>
  <c r="J126" i="10"/>
  <c r="G126" i="10"/>
  <c r="E126" i="10"/>
  <c r="K125" i="10"/>
  <c r="J125" i="10"/>
  <c r="G125" i="10"/>
  <c r="C125" i="10"/>
  <c r="K124" i="10"/>
  <c r="J124" i="10"/>
  <c r="I124" i="10"/>
  <c r="G124" i="10"/>
  <c r="K123" i="10"/>
  <c r="J123" i="10"/>
  <c r="I123" i="10"/>
  <c r="G123" i="10"/>
  <c r="E123" i="10"/>
  <c r="K122" i="10"/>
  <c r="J122" i="10"/>
  <c r="G122" i="10"/>
  <c r="E122" i="10"/>
  <c r="C122" i="10"/>
  <c r="K121" i="10"/>
  <c r="J121" i="10"/>
  <c r="G121" i="10"/>
  <c r="C121" i="10"/>
  <c r="K120" i="10"/>
  <c r="J120" i="10"/>
  <c r="I120" i="10"/>
  <c r="G120" i="10"/>
  <c r="K119" i="10"/>
  <c r="J119" i="10"/>
  <c r="I119" i="10"/>
  <c r="G119" i="10"/>
  <c r="E119" i="10"/>
  <c r="K118" i="10"/>
  <c r="J118" i="10"/>
  <c r="G118" i="10"/>
  <c r="E118" i="10"/>
  <c r="C118" i="10"/>
  <c r="K117" i="10"/>
  <c r="J117" i="10"/>
  <c r="G117" i="10"/>
  <c r="K116" i="10"/>
  <c r="J116" i="10"/>
  <c r="I116" i="10"/>
  <c r="G116" i="10"/>
  <c r="C116" i="10"/>
  <c r="B114" i="10"/>
  <c r="F114" i="10" s="1"/>
  <c r="K111" i="10"/>
  <c r="J111" i="10"/>
  <c r="I111" i="10"/>
  <c r="G111" i="10"/>
  <c r="E111" i="10"/>
  <c r="C111" i="10"/>
  <c r="I109" i="10"/>
  <c r="H109" i="10"/>
  <c r="I107" i="10" s="1"/>
  <c r="F109" i="10"/>
  <c r="D109" i="10"/>
  <c r="C109" i="10"/>
  <c r="B109" i="10"/>
  <c r="K107" i="10"/>
  <c r="J107" i="10"/>
  <c r="G107" i="10"/>
  <c r="C107" i="10"/>
  <c r="K106" i="10"/>
  <c r="J106" i="10"/>
  <c r="I106" i="10"/>
  <c r="C106" i="10"/>
  <c r="K105" i="10"/>
  <c r="J105" i="10"/>
  <c r="I105" i="10"/>
  <c r="K104" i="10"/>
  <c r="J104" i="10"/>
  <c r="C104" i="10"/>
  <c r="K103" i="10"/>
  <c r="J103" i="10"/>
  <c r="G103" i="10"/>
  <c r="C103" i="10"/>
  <c r="K102" i="10"/>
  <c r="J102" i="10"/>
  <c r="I102" i="10"/>
  <c r="C102" i="10"/>
  <c r="K101" i="10"/>
  <c r="J101" i="10"/>
  <c r="I101" i="10"/>
  <c r="G101" i="10"/>
  <c r="E101" i="10"/>
  <c r="K100" i="10"/>
  <c r="J100" i="10"/>
  <c r="E100" i="10"/>
  <c r="C100" i="10"/>
  <c r="K99" i="10"/>
  <c r="J99" i="10"/>
  <c r="G99" i="10"/>
  <c r="C99" i="10"/>
  <c r="K98" i="10"/>
  <c r="J98" i="10"/>
  <c r="I98" i="10"/>
  <c r="C98" i="10"/>
  <c r="K97" i="10"/>
  <c r="J97" i="10"/>
  <c r="I97" i="10"/>
  <c r="C97" i="10"/>
  <c r="K96" i="10"/>
  <c r="J96" i="10"/>
  <c r="I96" i="10"/>
  <c r="G96" i="10"/>
  <c r="E96" i="10"/>
  <c r="C96" i="10"/>
  <c r="H93" i="10"/>
  <c r="F93" i="10"/>
  <c r="G93" i="10" s="1"/>
  <c r="D93" i="10"/>
  <c r="C93" i="10"/>
  <c r="B93" i="10"/>
  <c r="K91" i="10"/>
  <c r="J91" i="10"/>
  <c r="G91" i="10"/>
  <c r="C91" i="10"/>
  <c r="K90" i="10"/>
  <c r="J90" i="10"/>
  <c r="C90" i="10"/>
  <c r="K89" i="10"/>
  <c r="J89" i="10"/>
  <c r="G89" i="10"/>
  <c r="C89" i="10"/>
  <c r="K88" i="10"/>
  <c r="J88" i="10"/>
  <c r="G88" i="10"/>
  <c r="E88" i="10"/>
  <c r="C88" i="10"/>
  <c r="K87" i="10"/>
  <c r="J87" i="10"/>
  <c r="G87" i="10"/>
  <c r="C87" i="10"/>
  <c r="K86" i="10"/>
  <c r="J86" i="10"/>
  <c r="G86" i="10"/>
  <c r="C86" i="10"/>
  <c r="K85" i="10"/>
  <c r="J85" i="10"/>
  <c r="G85" i="10"/>
  <c r="C85" i="10"/>
  <c r="K84" i="10"/>
  <c r="J84" i="10"/>
  <c r="G84" i="10"/>
  <c r="E84" i="10"/>
  <c r="C84" i="10"/>
  <c r="K83" i="10"/>
  <c r="J83" i="10"/>
  <c r="G83" i="10"/>
  <c r="C83" i="10"/>
  <c r="K82" i="10"/>
  <c r="J82" i="10"/>
  <c r="C82" i="10"/>
  <c r="K81" i="10"/>
  <c r="J81" i="10"/>
  <c r="G81" i="10"/>
  <c r="C81" i="10"/>
  <c r="K80" i="10"/>
  <c r="J80" i="10"/>
  <c r="G80" i="10"/>
  <c r="E80" i="10"/>
  <c r="C80" i="10"/>
  <c r="K79" i="10"/>
  <c r="J79" i="10"/>
  <c r="I79" i="10"/>
  <c r="G79" i="10"/>
  <c r="C79" i="10"/>
  <c r="K78" i="10"/>
  <c r="J78" i="10"/>
  <c r="G78" i="10"/>
  <c r="E78" i="10"/>
  <c r="C78" i="10"/>
  <c r="K77" i="10"/>
  <c r="J77" i="10"/>
  <c r="G77" i="10"/>
  <c r="C77" i="10"/>
  <c r="K76" i="10"/>
  <c r="J76" i="10"/>
  <c r="G76" i="10"/>
  <c r="C76" i="10"/>
  <c r="K75" i="10"/>
  <c r="J75" i="10"/>
  <c r="G75" i="10"/>
  <c r="E75" i="10"/>
  <c r="C75" i="10"/>
  <c r="K74" i="10"/>
  <c r="J74" i="10"/>
  <c r="G74" i="10"/>
  <c r="C74" i="10"/>
  <c r="K73" i="10"/>
  <c r="J73" i="10"/>
  <c r="G73" i="10"/>
  <c r="C73" i="10"/>
  <c r="K72" i="10"/>
  <c r="J72" i="10"/>
  <c r="G72" i="10"/>
  <c r="E72" i="10"/>
  <c r="C72" i="10"/>
  <c r="K71" i="10"/>
  <c r="J71" i="10"/>
  <c r="G71" i="10"/>
  <c r="C71" i="10"/>
  <c r="K70" i="10"/>
  <c r="J70" i="10"/>
  <c r="G70" i="10"/>
  <c r="C70" i="10"/>
  <c r="K69" i="10"/>
  <c r="J69" i="10"/>
  <c r="G69" i="10"/>
  <c r="C69" i="10"/>
  <c r="F67" i="10"/>
  <c r="D67" i="10"/>
  <c r="H67" i="10" s="1"/>
  <c r="B67" i="10"/>
  <c r="K64" i="10"/>
  <c r="J64" i="10"/>
  <c r="I64" i="10"/>
  <c r="G64" i="10"/>
  <c r="E64" i="10"/>
  <c r="C64" i="10"/>
  <c r="H62" i="10"/>
  <c r="F62" i="10"/>
  <c r="D62" i="10"/>
  <c r="B62" i="10"/>
  <c r="K60" i="10"/>
  <c r="J60" i="10"/>
  <c r="G60" i="10"/>
  <c r="E60" i="10"/>
  <c r="K59" i="10"/>
  <c r="J59" i="10"/>
  <c r="I59" i="10"/>
  <c r="K58" i="10"/>
  <c r="J58" i="10"/>
  <c r="E58" i="10"/>
  <c r="C58" i="10"/>
  <c r="K57" i="10"/>
  <c r="J57" i="10"/>
  <c r="I57" i="10"/>
  <c r="G57" i="10"/>
  <c r="E57" i="10"/>
  <c r="K56" i="10"/>
  <c r="J56" i="10"/>
  <c r="E56" i="10"/>
  <c r="K55" i="10"/>
  <c r="J55" i="10"/>
  <c r="K54" i="10"/>
  <c r="J54" i="10"/>
  <c r="I54" i="10"/>
  <c r="G54" i="10"/>
  <c r="E54" i="10"/>
  <c r="K53" i="10"/>
  <c r="J53" i="10"/>
  <c r="E53" i="10"/>
  <c r="C53" i="10"/>
  <c r="K52" i="10"/>
  <c r="J52" i="10"/>
  <c r="E52" i="10"/>
  <c r="K51" i="10"/>
  <c r="J51" i="10"/>
  <c r="I51" i="10"/>
  <c r="J48" i="10"/>
  <c r="H48" i="10"/>
  <c r="F48" i="10"/>
  <c r="D48" i="10"/>
  <c r="B48" i="10"/>
  <c r="C43" i="10" s="1"/>
  <c r="K46" i="10"/>
  <c r="J46" i="10"/>
  <c r="I46" i="10"/>
  <c r="C46" i="10"/>
  <c r="K45" i="10"/>
  <c r="J45" i="10"/>
  <c r="E45" i="10"/>
  <c r="C45" i="10"/>
  <c r="K44" i="10"/>
  <c r="J44" i="10"/>
  <c r="E44" i="10"/>
  <c r="C44" i="10"/>
  <c r="K43" i="10"/>
  <c r="J43" i="10"/>
  <c r="E43" i="10"/>
  <c r="K42" i="10"/>
  <c r="J42" i="10"/>
  <c r="I42" i="10"/>
  <c r="C42" i="10"/>
  <c r="K41" i="10"/>
  <c r="J41" i="10"/>
  <c r="E41" i="10"/>
  <c r="C41" i="10"/>
  <c r="K40" i="10"/>
  <c r="J40" i="10"/>
  <c r="I40" i="10"/>
  <c r="G40" i="10"/>
  <c r="E40" i="10"/>
  <c r="K39" i="10"/>
  <c r="J39" i="10"/>
  <c r="E39" i="10"/>
  <c r="C39" i="10"/>
  <c r="K38" i="10"/>
  <c r="J38" i="10"/>
  <c r="C38" i="10"/>
  <c r="K37" i="10"/>
  <c r="J37" i="10"/>
  <c r="I37" i="10"/>
  <c r="E37" i="10"/>
  <c r="K36" i="10"/>
  <c r="J36" i="10"/>
  <c r="E36" i="10"/>
  <c r="C36" i="10"/>
  <c r="K35" i="10"/>
  <c r="J35" i="10"/>
  <c r="E35" i="10"/>
  <c r="K34" i="10"/>
  <c r="J34" i="10"/>
  <c r="I34" i="10"/>
  <c r="K33" i="10"/>
  <c r="J33" i="10"/>
  <c r="E33" i="10"/>
  <c r="C33" i="10"/>
  <c r="K32" i="10"/>
  <c r="J32" i="10"/>
  <c r="E32" i="10"/>
  <c r="C32" i="10"/>
  <c r="K31" i="10"/>
  <c r="J31" i="10"/>
  <c r="E31" i="10"/>
  <c r="C31" i="10"/>
  <c r="K30" i="10"/>
  <c r="J30" i="10"/>
  <c r="I30" i="10"/>
  <c r="G30" i="10"/>
  <c r="C30" i="10"/>
  <c r="K29" i="10"/>
  <c r="J29" i="10"/>
  <c r="E29" i="10"/>
  <c r="C29" i="10"/>
  <c r="K28" i="10"/>
  <c r="J28" i="10"/>
  <c r="E28" i="10"/>
  <c r="C28" i="10"/>
  <c r="K27" i="10"/>
  <c r="J27" i="10"/>
  <c r="I27" i="10"/>
  <c r="E27" i="10"/>
  <c r="F25" i="10"/>
  <c r="B25" i="10"/>
  <c r="D25" i="10" s="1"/>
  <c r="H25" i="10" s="1"/>
  <c r="K22" i="10"/>
  <c r="J22" i="10"/>
  <c r="I22" i="10"/>
  <c r="G22" i="10"/>
  <c r="E22" i="10"/>
  <c r="C22" i="10"/>
  <c r="J20" i="10"/>
  <c r="I20" i="10"/>
  <c r="H20" i="10"/>
  <c r="G20" i="10"/>
  <c r="F20" i="10"/>
  <c r="D20" i="10"/>
  <c r="B20" i="10"/>
  <c r="C15" i="10" s="1"/>
  <c r="K18" i="10"/>
  <c r="J18" i="10"/>
  <c r="G18" i="10"/>
  <c r="K17" i="10"/>
  <c r="J17" i="10"/>
  <c r="I17" i="10"/>
  <c r="G17" i="10"/>
  <c r="K16" i="10"/>
  <c r="J16" i="10"/>
  <c r="G16" i="10"/>
  <c r="K15" i="10"/>
  <c r="J15" i="10"/>
  <c r="G15" i="10"/>
  <c r="K14" i="10"/>
  <c r="J14" i="10"/>
  <c r="G14" i="10"/>
  <c r="K13" i="10"/>
  <c r="J13" i="10"/>
  <c r="I13" i="10"/>
  <c r="G13" i="10"/>
  <c r="K12" i="10"/>
  <c r="J12" i="10"/>
  <c r="G12" i="10"/>
  <c r="K11" i="10"/>
  <c r="J11" i="10"/>
  <c r="G11" i="10"/>
  <c r="C11" i="10"/>
  <c r="K10" i="10"/>
  <c r="J10" i="10"/>
  <c r="G10" i="10"/>
  <c r="K9" i="10"/>
  <c r="J9" i="10"/>
  <c r="I9" i="10"/>
  <c r="G9" i="10"/>
  <c r="K8" i="10"/>
  <c r="J8" i="10"/>
  <c r="G8" i="10"/>
  <c r="K7" i="10"/>
  <c r="J7" i="10"/>
  <c r="G7" i="10"/>
  <c r="C7" i="10"/>
  <c r="H5" i="10"/>
  <c r="F5" i="10"/>
  <c r="B5" i="10"/>
  <c r="D5" i="10" s="1"/>
  <c r="H50" i="9"/>
  <c r="I47" i="9" s="1"/>
  <c r="F50" i="9"/>
  <c r="D50" i="9"/>
  <c r="B50" i="9"/>
  <c r="K48" i="9"/>
  <c r="J48" i="9"/>
  <c r="I48" i="9"/>
  <c r="G48" i="9"/>
  <c r="K47" i="9"/>
  <c r="J47" i="9"/>
  <c r="K46" i="9"/>
  <c r="J46" i="9"/>
  <c r="I46" i="9"/>
  <c r="G46" i="9"/>
  <c r="K45" i="9"/>
  <c r="J45" i="9"/>
  <c r="I45" i="9"/>
  <c r="G45" i="9"/>
  <c r="K44" i="9"/>
  <c r="J44" i="9"/>
  <c r="I44" i="9"/>
  <c r="G44" i="9"/>
  <c r="K43" i="9"/>
  <c r="J43" i="9"/>
  <c r="K42" i="9"/>
  <c r="J42" i="9"/>
  <c r="I42" i="9"/>
  <c r="G42" i="9"/>
  <c r="K41" i="9"/>
  <c r="J41" i="9"/>
  <c r="I41" i="9"/>
  <c r="G41" i="9"/>
  <c r="K40" i="9"/>
  <c r="J40" i="9"/>
  <c r="I40" i="9"/>
  <c r="G40" i="9"/>
  <c r="K39" i="9"/>
  <c r="J39" i="9"/>
  <c r="I39" i="9"/>
  <c r="K38" i="9"/>
  <c r="J38" i="9"/>
  <c r="I38" i="9"/>
  <c r="K37" i="9"/>
  <c r="J37" i="9"/>
  <c r="I37" i="9"/>
  <c r="G37" i="9"/>
  <c r="K36" i="9"/>
  <c r="J36" i="9"/>
  <c r="I36" i="9"/>
  <c r="K35" i="9"/>
  <c r="J35" i="9"/>
  <c r="I35" i="9"/>
  <c r="C35" i="9"/>
  <c r="K34" i="9"/>
  <c r="J34" i="9"/>
  <c r="I34" i="9"/>
  <c r="G34" i="9"/>
  <c r="K33" i="9"/>
  <c r="J33" i="9"/>
  <c r="I33" i="9"/>
  <c r="G33" i="9"/>
  <c r="K32" i="9"/>
  <c r="J32" i="9"/>
  <c r="I32" i="9"/>
  <c r="G32" i="9"/>
  <c r="K31" i="9"/>
  <c r="J31" i="9"/>
  <c r="I31" i="9"/>
  <c r="K30" i="9"/>
  <c r="J30" i="9"/>
  <c r="I30" i="9"/>
  <c r="G30" i="9"/>
  <c r="K29" i="9"/>
  <c r="J29" i="9"/>
  <c r="I29" i="9"/>
  <c r="G29" i="9"/>
  <c r="K28" i="9"/>
  <c r="J28" i="9"/>
  <c r="I28" i="9"/>
  <c r="G28" i="9"/>
  <c r="K27" i="9"/>
  <c r="J27" i="9"/>
  <c r="I27" i="9"/>
  <c r="K26" i="9"/>
  <c r="J26" i="9"/>
  <c r="I26" i="9"/>
  <c r="G26" i="9"/>
  <c r="K25" i="9"/>
  <c r="J25" i="9"/>
  <c r="I25" i="9"/>
  <c r="G25" i="9"/>
  <c r="E25" i="9"/>
  <c r="C25" i="9"/>
  <c r="K24" i="9"/>
  <c r="J24" i="9"/>
  <c r="I24" i="9"/>
  <c r="G24" i="9"/>
  <c r="K23" i="9"/>
  <c r="J23" i="9"/>
  <c r="I23" i="9"/>
  <c r="K22" i="9"/>
  <c r="J22" i="9"/>
  <c r="I22" i="9"/>
  <c r="G22" i="9"/>
  <c r="K21" i="9"/>
  <c r="J21" i="9"/>
  <c r="I21" i="9"/>
  <c r="G21" i="9"/>
  <c r="K20" i="9"/>
  <c r="J20" i="9"/>
  <c r="I20" i="9"/>
  <c r="G20" i="9"/>
  <c r="C20" i="9"/>
  <c r="K19" i="9"/>
  <c r="J19" i="9"/>
  <c r="I19" i="9"/>
  <c r="K18" i="9"/>
  <c r="J18" i="9"/>
  <c r="I18" i="9"/>
  <c r="G18" i="9"/>
  <c r="K17" i="9"/>
  <c r="J17" i="9"/>
  <c r="I17" i="9"/>
  <c r="G17" i="9"/>
  <c r="K16" i="9"/>
  <c r="J16" i="9"/>
  <c r="I16" i="9"/>
  <c r="G16" i="9"/>
  <c r="K15" i="9"/>
  <c r="J15" i="9"/>
  <c r="I15" i="9"/>
  <c r="K14" i="9"/>
  <c r="J14" i="9"/>
  <c r="I14" i="9"/>
  <c r="G14" i="9"/>
  <c r="K13" i="9"/>
  <c r="J13" i="9"/>
  <c r="I13" i="9"/>
  <c r="G13" i="9"/>
  <c r="E13" i="9"/>
  <c r="K12" i="9"/>
  <c r="J12" i="9"/>
  <c r="I12" i="9"/>
  <c r="G12" i="9"/>
  <c r="K11" i="9"/>
  <c r="J11" i="9"/>
  <c r="I11" i="9"/>
  <c r="K10" i="9"/>
  <c r="J10" i="9"/>
  <c r="I10" i="9"/>
  <c r="G10" i="9"/>
  <c r="K9" i="9"/>
  <c r="J9" i="9"/>
  <c r="I9" i="9"/>
  <c r="G9" i="9"/>
  <c r="K8" i="9"/>
  <c r="J8" i="9"/>
  <c r="I8" i="9"/>
  <c r="G8" i="9"/>
  <c r="K7" i="9"/>
  <c r="J7" i="9"/>
  <c r="I7" i="9"/>
  <c r="B5" i="9"/>
  <c r="F5" i="9" s="1"/>
  <c r="K271" i="8"/>
  <c r="J271" i="8"/>
  <c r="I271" i="8"/>
  <c r="G271" i="8"/>
  <c r="E271" i="8"/>
  <c r="C271" i="8"/>
  <c r="K269" i="8"/>
  <c r="J269" i="8"/>
  <c r="I269" i="8"/>
  <c r="G269" i="8"/>
  <c r="E269" i="8"/>
  <c r="C269" i="8"/>
  <c r="J267" i="8"/>
  <c r="H267" i="8"/>
  <c r="K267" i="8" s="1"/>
  <c r="G267" i="8"/>
  <c r="F267" i="8"/>
  <c r="D267" i="8"/>
  <c r="E267" i="8" s="1"/>
  <c r="B267" i="8"/>
  <c r="C267" i="8" s="1"/>
  <c r="K265" i="8"/>
  <c r="J265" i="8"/>
  <c r="I265" i="8"/>
  <c r="G265" i="8"/>
  <c r="E265" i="8"/>
  <c r="C265" i="8"/>
  <c r="H263" i="8"/>
  <c r="G263" i="8"/>
  <c r="F263" i="8"/>
  <c r="D263" i="8"/>
  <c r="B263" i="8"/>
  <c r="C254" i="8" s="1"/>
  <c r="K261" i="8"/>
  <c r="J261" i="8"/>
  <c r="G261" i="8"/>
  <c r="K260" i="8"/>
  <c r="J260" i="8"/>
  <c r="I260" i="8"/>
  <c r="G260" i="8"/>
  <c r="K259" i="8"/>
  <c r="J259" i="8"/>
  <c r="G259" i="8"/>
  <c r="K258" i="8"/>
  <c r="J258" i="8"/>
  <c r="G258" i="8"/>
  <c r="K257" i="8"/>
  <c r="J257" i="8"/>
  <c r="G257" i="8"/>
  <c r="K256" i="8"/>
  <c r="J256" i="8"/>
  <c r="I256" i="8"/>
  <c r="G256" i="8"/>
  <c r="K255" i="8"/>
  <c r="J255" i="8"/>
  <c r="G255" i="8"/>
  <c r="K254" i="8"/>
  <c r="J254" i="8"/>
  <c r="G254" i="8"/>
  <c r="K253" i="8"/>
  <c r="J253" i="8"/>
  <c r="G253" i="8"/>
  <c r="K252" i="8"/>
  <c r="J252" i="8"/>
  <c r="G252" i="8"/>
  <c r="K251" i="8"/>
  <c r="J251" i="8"/>
  <c r="G251" i="8"/>
  <c r="K250" i="8"/>
  <c r="J250" i="8"/>
  <c r="G250" i="8"/>
  <c r="K249" i="8"/>
  <c r="J249" i="8"/>
  <c r="G249" i="8"/>
  <c r="K248" i="8"/>
  <c r="J248" i="8"/>
  <c r="G248" i="8"/>
  <c r="K247" i="8"/>
  <c r="J247" i="8"/>
  <c r="G247" i="8"/>
  <c r="E247" i="8"/>
  <c r="C247" i="8"/>
  <c r="K246" i="8"/>
  <c r="J246" i="8"/>
  <c r="G246" i="8"/>
  <c r="K245" i="8"/>
  <c r="J245" i="8"/>
  <c r="G245" i="8"/>
  <c r="C245" i="8"/>
  <c r="I242" i="8"/>
  <c r="H242" i="8"/>
  <c r="G242" i="8"/>
  <c r="F242" i="8"/>
  <c r="D242" i="8"/>
  <c r="B242" i="8"/>
  <c r="K240" i="8"/>
  <c r="J240" i="8"/>
  <c r="G240" i="8"/>
  <c r="K239" i="8"/>
  <c r="J239" i="8"/>
  <c r="I239" i="8"/>
  <c r="G239" i="8"/>
  <c r="K238" i="8"/>
  <c r="J238" i="8"/>
  <c r="G238" i="8"/>
  <c r="K237" i="8"/>
  <c r="J237" i="8"/>
  <c r="G237" i="8"/>
  <c r="C237" i="8"/>
  <c r="K236" i="8"/>
  <c r="J236" i="8"/>
  <c r="G236" i="8"/>
  <c r="K235" i="8"/>
  <c r="J235" i="8"/>
  <c r="I235" i="8"/>
  <c r="G235" i="8"/>
  <c r="K234" i="8"/>
  <c r="J234" i="8"/>
  <c r="G234" i="8"/>
  <c r="E234" i="8"/>
  <c r="K233" i="8"/>
  <c r="J233" i="8"/>
  <c r="G233" i="8"/>
  <c r="K232" i="8"/>
  <c r="J232" i="8"/>
  <c r="G232" i="8"/>
  <c r="K231" i="8"/>
  <c r="J231" i="8"/>
  <c r="I231" i="8"/>
  <c r="G231" i="8"/>
  <c r="K230" i="8"/>
  <c r="J230" i="8"/>
  <c r="G230" i="8"/>
  <c r="E230" i="8"/>
  <c r="K229" i="8"/>
  <c r="J229" i="8"/>
  <c r="G229" i="8"/>
  <c r="K228" i="8"/>
  <c r="J228" i="8"/>
  <c r="G228" i="8"/>
  <c r="K227" i="8"/>
  <c r="J227" i="8"/>
  <c r="G227" i="8"/>
  <c r="K226" i="8"/>
  <c r="J226" i="8"/>
  <c r="G226" i="8"/>
  <c r="E226" i="8"/>
  <c r="C226" i="8"/>
  <c r="K225" i="8"/>
  <c r="J225" i="8"/>
  <c r="G225" i="8"/>
  <c r="K224" i="8"/>
  <c r="J224" i="8"/>
  <c r="G224" i="8"/>
  <c r="C224" i="8"/>
  <c r="K223" i="8"/>
  <c r="J223" i="8"/>
  <c r="I223" i="8"/>
  <c r="G223" i="8"/>
  <c r="K222" i="8"/>
  <c r="J222" i="8"/>
  <c r="G222" i="8"/>
  <c r="E222" i="8"/>
  <c r="C222" i="8"/>
  <c r="K221" i="8"/>
  <c r="J221" i="8"/>
  <c r="I221" i="8"/>
  <c r="G221" i="8"/>
  <c r="J218" i="8"/>
  <c r="I218" i="8"/>
  <c r="H218" i="8"/>
  <c r="I213" i="8" s="1"/>
  <c r="G218" i="8"/>
  <c r="F218" i="8"/>
  <c r="K218" i="8" s="1"/>
  <c r="D218" i="8"/>
  <c r="E207" i="8" s="1"/>
  <c r="C218" i="8"/>
  <c r="B218" i="8"/>
  <c r="K216" i="8"/>
  <c r="J216" i="8"/>
  <c r="I216" i="8"/>
  <c r="G216" i="8"/>
  <c r="K215" i="8"/>
  <c r="J215" i="8"/>
  <c r="I215" i="8"/>
  <c r="E215" i="8"/>
  <c r="C215" i="8"/>
  <c r="K214" i="8"/>
  <c r="J214" i="8"/>
  <c r="I214" i="8"/>
  <c r="G214" i="8"/>
  <c r="K213" i="8"/>
  <c r="J213" i="8"/>
  <c r="G213" i="8"/>
  <c r="E213" i="8"/>
  <c r="K212" i="8"/>
  <c r="J212" i="8"/>
  <c r="I212" i="8"/>
  <c r="G212" i="8"/>
  <c r="C212" i="8"/>
  <c r="K211" i="8"/>
  <c r="J211" i="8"/>
  <c r="I211" i="8"/>
  <c r="C211" i="8"/>
  <c r="K210" i="8"/>
  <c r="J210" i="8"/>
  <c r="I210" i="8"/>
  <c r="G210" i="8"/>
  <c r="K209" i="8"/>
  <c r="J209" i="8"/>
  <c r="I209" i="8"/>
  <c r="G209" i="8"/>
  <c r="E209" i="8"/>
  <c r="C209" i="8"/>
  <c r="K208" i="8"/>
  <c r="J208" i="8"/>
  <c r="I208" i="8"/>
  <c r="C208" i="8"/>
  <c r="K207" i="8"/>
  <c r="J207" i="8"/>
  <c r="I207" i="8"/>
  <c r="C207" i="8"/>
  <c r="F205" i="8"/>
  <c r="B205" i="8"/>
  <c r="D205" i="8" s="1"/>
  <c r="H205" i="8" s="1"/>
  <c r="K202" i="8"/>
  <c r="J202" i="8"/>
  <c r="I202" i="8"/>
  <c r="G202" i="8"/>
  <c r="E202" i="8"/>
  <c r="C202" i="8"/>
  <c r="I200" i="8"/>
  <c r="H200" i="8"/>
  <c r="I195" i="8" s="1"/>
  <c r="G200" i="8"/>
  <c r="F200" i="8"/>
  <c r="G197" i="8" s="1"/>
  <c r="D200" i="8"/>
  <c r="C200" i="8"/>
  <c r="B200" i="8"/>
  <c r="C196" i="8" s="1"/>
  <c r="K198" i="8"/>
  <c r="J198" i="8"/>
  <c r="I198" i="8"/>
  <c r="G198" i="8"/>
  <c r="C198" i="8"/>
  <c r="K197" i="8"/>
  <c r="J197" i="8"/>
  <c r="I197" i="8"/>
  <c r="C197" i="8"/>
  <c r="K196" i="8"/>
  <c r="J196" i="8"/>
  <c r="I196" i="8"/>
  <c r="G196" i="8"/>
  <c r="K195" i="8"/>
  <c r="J195" i="8"/>
  <c r="G195" i="8"/>
  <c r="C195" i="8"/>
  <c r="I192" i="8"/>
  <c r="H192" i="8"/>
  <c r="F192" i="8"/>
  <c r="E192" i="8"/>
  <c r="D192" i="8"/>
  <c r="C192" i="8"/>
  <c r="B192" i="8"/>
  <c r="K190" i="8"/>
  <c r="J190" i="8"/>
  <c r="E190" i="8"/>
  <c r="C190" i="8"/>
  <c r="K189" i="8"/>
  <c r="J189" i="8"/>
  <c r="C189" i="8"/>
  <c r="K188" i="8"/>
  <c r="J188" i="8"/>
  <c r="E188" i="8"/>
  <c r="C188" i="8"/>
  <c r="K187" i="8"/>
  <c r="J187" i="8"/>
  <c r="I187" i="8"/>
  <c r="C187" i="8"/>
  <c r="K186" i="8"/>
  <c r="J186" i="8"/>
  <c r="E186" i="8"/>
  <c r="C186" i="8"/>
  <c r="K185" i="8"/>
  <c r="J185" i="8"/>
  <c r="I185" i="8"/>
  <c r="G185" i="8"/>
  <c r="C185" i="8"/>
  <c r="K184" i="8"/>
  <c r="J184" i="8"/>
  <c r="E184" i="8"/>
  <c r="C184" i="8"/>
  <c r="K183" i="8"/>
  <c r="J183" i="8"/>
  <c r="I183" i="8"/>
  <c r="G183" i="8"/>
  <c r="C183" i="8"/>
  <c r="K182" i="8"/>
  <c r="J182" i="8"/>
  <c r="E182" i="8"/>
  <c r="C182" i="8"/>
  <c r="K181" i="8"/>
  <c r="J181" i="8"/>
  <c r="C181" i="8"/>
  <c r="H179" i="8"/>
  <c r="F179" i="8"/>
  <c r="D179" i="8"/>
  <c r="B179" i="8"/>
  <c r="K176" i="8"/>
  <c r="J176" i="8"/>
  <c r="I176" i="8"/>
  <c r="G176" i="8"/>
  <c r="E176" i="8"/>
  <c r="C176" i="8"/>
  <c r="H174" i="8"/>
  <c r="F174" i="8"/>
  <c r="D174" i="8"/>
  <c r="E168" i="8" s="1"/>
  <c r="C174" i="8"/>
  <c r="B174" i="8"/>
  <c r="K172" i="8"/>
  <c r="J172" i="8"/>
  <c r="E172" i="8"/>
  <c r="C172" i="8"/>
  <c r="K171" i="8"/>
  <c r="J171" i="8"/>
  <c r="C171" i="8"/>
  <c r="K170" i="8"/>
  <c r="J170" i="8"/>
  <c r="C170" i="8"/>
  <c r="K169" i="8"/>
  <c r="J169" i="8"/>
  <c r="C169" i="8"/>
  <c r="K168" i="8"/>
  <c r="J168" i="8"/>
  <c r="C168" i="8"/>
  <c r="K167" i="8"/>
  <c r="J167" i="8"/>
  <c r="I167" i="8"/>
  <c r="G167" i="8"/>
  <c r="C167" i="8"/>
  <c r="K166" i="8"/>
  <c r="J166" i="8"/>
  <c r="E166" i="8"/>
  <c r="C166" i="8"/>
  <c r="K165" i="8"/>
  <c r="J165" i="8"/>
  <c r="I165" i="8"/>
  <c r="C165" i="8"/>
  <c r="K164" i="8"/>
  <c r="J164" i="8"/>
  <c r="C164" i="8"/>
  <c r="K163" i="8"/>
  <c r="J163" i="8"/>
  <c r="C163" i="8"/>
  <c r="K162" i="8"/>
  <c r="J162" i="8"/>
  <c r="E162" i="8"/>
  <c r="C162" i="8"/>
  <c r="I159" i="8"/>
  <c r="H159" i="8"/>
  <c r="G159" i="8"/>
  <c r="F159" i="8"/>
  <c r="D159" i="8"/>
  <c r="J159" i="8" s="1"/>
  <c r="B159" i="8"/>
  <c r="C159" i="8" s="1"/>
  <c r="K157" i="8"/>
  <c r="J157" i="8"/>
  <c r="G157" i="8"/>
  <c r="B155" i="8"/>
  <c r="F155" i="8" s="1"/>
  <c r="K152" i="8"/>
  <c r="J152" i="8"/>
  <c r="I152" i="8"/>
  <c r="G152" i="8"/>
  <c r="E152" i="8"/>
  <c r="C152" i="8"/>
  <c r="K150" i="8"/>
  <c r="J150" i="8"/>
  <c r="I150" i="8"/>
  <c r="H150" i="8"/>
  <c r="I145" i="8" s="1"/>
  <c r="F150" i="8"/>
  <c r="G144" i="8" s="1"/>
  <c r="D150" i="8"/>
  <c r="B150" i="8"/>
  <c r="K148" i="8"/>
  <c r="J148" i="8"/>
  <c r="I148" i="8"/>
  <c r="K147" i="8"/>
  <c r="J147" i="8"/>
  <c r="I147" i="8"/>
  <c r="E147" i="8"/>
  <c r="K146" i="8"/>
  <c r="J146" i="8"/>
  <c r="I146" i="8"/>
  <c r="G146" i="8"/>
  <c r="K145" i="8"/>
  <c r="J145" i="8"/>
  <c r="G145" i="8"/>
  <c r="K144" i="8"/>
  <c r="J144" i="8"/>
  <c r="I144" i="8"/>
  <c r="C144" i="8"/>
  <c r="K143" i="8"/>
  <c r="J143" i="8"/>
  <c r="I143" i="8"/>
  <c r="K142" i="8"/>
  <c r="J142" i="8"/>
  <c r="I142" i="8"/>
  <c r="G142" i="8"/>
  <c r="K141" i="8"/>
  <c r="J141" i="8"/>
  <c r="K140" i="8"/>
  <c r="J140" i="8"/>
  <c r="I140" i="8"/>
  <c r="J137" i="8"/>
  <c r="I137" i="8"/>
  <c r="H137" i="8"/>
  <c r="F137" i="8"/>
  <c r="G134" i="8" s="1"/>
  <c r="D137" i="8"/>
  <c r="C137" i="8"/>
  <c r="B137" i="8"/>
  <c r="C133" i="8" s="1"/>
  <c r="K135" i="8"/>
  <c r="J135" i="8"/>
  <c r="I135" i="8"/>
  <c r="C135" i="8"/>
  <c r="K134" i="8"/>
  <c r="J134" i="8"/>
  <c r="I134" i="8"/>
  <c r="E134" i="8"/>
  <c r="C134" i="8"/>
  <c r="K133" i="8"/>
  <c r="J133" i="8"/>
  <c r="I133" i="8"/>
  <c r="B131" i="8"/>
  <c r="D131" i="8" s="1"/>
  <c r="H131" i="8" s="1"/>
  <c r="K128" i="8"/>
  <c r="J128" i="8"/>
  <c r="I128" i="8"/>
  <c r="G128" i="8"/>
  <c r="E128" i="8"/>
  <c r="C128" i="8"/>
  <c r="H126" i="8"/>
  <c r="G126" i="8"/>
  <c r="F126" i="8"/>
  <c r="E126" i="8"/>
  <c r="D126" i="8"/>
  <c r="B126" i="8"/>
  <c r="J126" i="8" s="1"/>
  <c r="K124" i="8"/>
  <c r="J124" i="8"/>
  <c r="G124" i="8"/>
  <c r="E124" i="8"/>
  <c r="C124" i="8"/>
  <c r="K123" i="8"/>
  <c r="J123" i="8"/>
  <c r="G123" i="8"/>
  <c r="K122" i="8"/>
  <c r="J122" i="8"/>
  <c r="G122" i="8"/>
  <c r="E122" i="8"/>
  <c r="C122" i="8"/>
  <c r="K121" i="8"/>
  <c r="J121" i="8"/>
  <c r="G121" i="8"/>
  <c r="C121" i="8"/>
  <c r="K120" i="8"/>
  <c r="J120" i="8"/>
  <c r="G120" i="8"/>
  <c r="E120" i="8"/>
  <c r="C120" i="8"/>
  <c r="K119" i="8"/>
  <c r="J119" i="8"/>
  <c r="I119" i="8"/>
  <c r="G119" i="8"/>
  <c r="E119" i="8"/>
  <c r="K118" i="8"/>
  <c r="J118" i="8"/>
  <c r="G118" i="8"/>
  <c r="E118" i="8"/>
  <c r="C118" i="8"/>
  <c r="K117" i="8"/>
  <c r="J117" i="8"/>
  <c r="I117" i="8"/>
  <c r="G117" i="8"/>
  <c r="K116" i="8"/>
  <c r="J116" i="8"/>
  <c r="G116" i="8"/>
  <c r="E116" i="8"/>
  <c r="C116" i="8"/>
  <c r="K115" i="8"/>
  <c r="J115" i="8"/>
  <c r="G115" i="8"/>
  <c r="E115" i="8"/>
  <c r="C115" i="8"/>
  <c r="K114" i="8"/>
  <c r="J114" i="8"/>
  <c r="G114" i="8"/>
  <c r="E114" i="8"/>
  <c r="C114" i="8"/>
  <c r="K113" i="8"/>
  <c r="J113" i="8"/>
  <c r="I113" i="8"/>
  <c r="G113" i="8"/>
  <c r="C113" i="8"/>
  <c r="K112" i="8"/>
  <c r="J112" i="8"/>
  <c r="G112" i="8"/>
  <c r="E112" i="8"/>
  <c r="C112" i="8"/>
  <c r="K111" i="8"/>
  <c r="J111" i="8"/>
  <c r="I111" i="8"/>
  <c r="G111" i="8"/>
  <c r="E111" i="8"/>
  <c r="K110" i="8"/>
  <c r="J110" i="8"/>
  <c r="G110" i="8"/>
  <c r="E110" i="8"/>
  <c r="C110" i="8"/>
  <c r="K109" i="8"/>
  <c r="J109" i="8"/>
  <c r="G109" i="8"/>
  <c r="C109" i="8"/>
  <c r="J106" i="8"/>
  <c r="I106" i="8"/>
  <c r="H106" i="8"/>
  <c r="I101" i="8" s="1"/>
  <c r="G106" i="8"/>
  <c r="F106" i="8"/>
  <c r="K106" i="8" s="1"/>
  <c r="D106" i="8"/>
  <c r="E102" i="8" s="1"/>
  <c r="C106" i="8"/>
  <c r="B106" i="8"/>
  <c r="C103" i="8" s="1"/>
  <c r="K104" i="8"/>
  <c r="J104" i="8"/>
  <c r="I104" i="8"/>
  <c r="G104" i="8"/>
  <c r="C104" i="8"/>
  <c r="K103" i="8"/>
  <c r="J103" i="8"/>
  <c r="I103" i="8"/>
  <c r="G103" i="8"/>
  <c r="E103" i="8"/>
  <c r="K102" i="8"/>
  <c r="J102" i="8"/>
  <c r="I102" i="8"/>
  <c r="G102" i="8"/>
  <c r="C102" i="8"/>
  <c r="K101" i="8"/>
  <c r="J101" i="8"/>
  <c r="G101" i="8"/>
  <c r="C101" i="8"/>
  <c r="K100" i="8"/>
  <c r="J100" i="8"/>
  <c r="I100" i="8"/>
  <c r="G100" i="8"/>
  <c r="K99" i="8"/>
  <c r="J99" i="8"/>
  <c r="I99" i="8"/>
  <c r="G99" i="8"/>
  <c r="C99" i="8"/>
  <c r="K98" i="8"/>
  <c r="J98" i="8"/>
  <c r="I98" i="8"/>
  <c r="G98" i="8"/>
  <c r="E98" i="8"/>
  <c r="C98" i="8"/>
  <c r="K97" i="8"/>
  <c r="J97" i="8"/>
  <c r="I97" i="8"/>
  <c r="G97" i="8"/>
  <c r="C97" i="8"/>
  <c r="K96" i="8"/>
  <c r="J96" i="8"/>
  <c r="I96" i="8"/>
  <c r="G96" i="8"/>
  <c r="E96" i="8"/>
  <c r="C96" i="8"/>
  <c r="K95" i="8"/>
  <c r="J95" i="8"/>
  <c r="I95" i="8"/>
  <c r="G95" i="8"/>
  <c r="C95" i="8"/>
  <c r="K94" i="8"/>
  <c r="J94" i="8"/>
  <c r="I94" i="8"/>
  <c r="G94" i="8"/>
  <c r="E94" i="8"/>
  <c r="C94" i="8"/>
  <c r="K93" i="8"/>
  <c r="J93" i="8"/>
  <c r="I93" i="8"/>
  <c r="G93" i="8"/>
  <c r="C93" i="8"/>
  <c r="B91" i="8"/>
  <c r="F91" i="8" s="1"/>
  <c r="K88" i="8"/>
  <c r="J88" i="8"/>
  <c r="I88" i="8"/>
  <c r="G88" i="8"/>
  <c r="E88" i="8"/>
  <c r="C88" i="8"/>
  <c r="I86" i="8"/>
  <c r="H86" i="8"/>
  <c r="G86" i="8"/>
  <c r="F86" i="8"/>
  <c r="G83" i="8" s="1"/>
  <c r="D86" i="8"/>
  <c r="E83" i="8" s="1"/>
  <c r="B86" i="8"/>
  <c r="C82" i="8" s="1"/>
  <c r="K84" i="8"/>
  <c r="J84" i="8"/>
  <c r="I84" i="8"/>
  <c r="G84" i="8"/>
  <c r="K83" i="8"/>
  <c r="J83" i="8"/>
  <c r="I83" i="8"/>
  <c r="K82" i="8"/>
  <c r="J82" i="8"/>
  <c r="I82" i="8"/>
  <c r="G82" i="8"/>
  <c r="E82" i="8"/>
  <c r="K81" i="8"/>
  <c r="J81" i="8"/>
  <c r="I81" i="8"/>
  <c r="G81" i="8"/>
  <c r="C81" i="8"/>
  <c r="K80" i="8"/>
  <c r="J80" i="8"/>
  <c r="I80" i="8"/>
  <c r="G80" i="8"/>
  <c r="K79" i="8"/>
  <c r="J79" i="8"/>
  <c r="I79" i="8"/>
  <c r="G79" i="8"/>
  <c r="K78" i="8"/>
  <c r="J78" i="8"/>
  <c r="I78" i="8"/>
  <c r="G78" i="8"/>
  <c r="E78" i="8"/>
  <c r="K77" i="8"/>
  <c r="J77" i="8"/>
  <c r="I77" i="8"/>
  <c r="G77" i="8"/>
  <c r="C77" i="8"/>
  <c r="K76" i="8"/>
  <c r="J76" i="8"/>
  <c r="I76" i="8"/>
  <c r="G76" i="8"/>
  <c r="K75" i="8"/>
  <c r="J75" i="8"/>
  <c r="I75" i="8"/>
  <c r="G75" i="8"/>
  <c r="H72" i="8"/>
  <c r="I67" i="8" s="1"/>
  <c r="G72" i="8"/>
  <c r="F72" i="8"/>
  <c r="E72" i="8"/>
  <c r="D72" i="8"/>
  <c r="B72" i="8"/>
  <c r="C69" i="8" s="1"/>
  <c r="K70" i="8"/>
  <c r="J70" i="8"/>
  <c r="I70" i="8"/>
  <c r="G70" i="8"/>
  <c r="E70" i="8"/>
  <c r="K69" i="8"/>
  <c r="J69" i="8"/>
  <c r="G69" i="8"/>
  <c r="E69" i="8"/>
  <c r="K68" i="8"/>
  <c r="J68" i="8"/>
  <c r="G68" i="8"/>
  <c r="E68" i="8"/>
  <c r="C68" i="8"/>
  <c r="K67" i="8"/>
  <c r="J67" i="8"/>
  <c r="G67" i="8"/>
  <c r="E67" i="8"/>
  <c r="C67" i="8"/>
  <c r="K66" i="8"/>
  <c r="J66" i="8"/>
  <c r="I66" i="8"/>
  <c r="G66" i="8"/>
  <c r="E66" i="8"/>
  <c r="K65" i="8"/>
  <c r="J65" i="8"/>
  <c r="G65" i="8"/>
  <c r="E65" i="8"/>
  <c r="K64" i="8"/>
  <c r="J64" i="8"/>
  <c r="G64" i="8"/>
  <c r="E64" i="8"/>
  <c r="C64" i="8"/>
  <c r="K63" i="8"/>
  <c r="J63" i="8"/>
  <c r="G63" i="8"/>
  <c r="E63" i="8"/>
  <c r="C63" i="8"/>
  <c r="K62" i="8"/>
  <c r="J62" i="8"/>
  <c r="I62" i="8"/>
  <c r="G62" i="8"/>
  <c r="E62" i="8"/>
  <c r="K61" i="8"/>
  <c r="J61" i="8"/>
  <c r="G61" i="8"/>
  <c r="E61" i="8"/>
  <c r="K60" i="8"/>
  <c r="J60" i="8"/>
  <c r="G60" i="8"/>
  <c r="E60" i="8"/>
  <c r="C60" i="8"/>
  <c r="K59" i="8"/>
  <c r="J59" i="8"/>
  <c r="G59" i="8"/>
  <c r="E59" i="8"/>
  <c r="C59" i="8"/>
  <c r="K58" i="8"/>
  <c r="J58" i="8"/>
  <c r="I58" i="8"/>
  <c r="G58" i="8"/>
  <c r="E58" i="8"/>
  <c r="K57" i="8"/>
  <c r="J57" i="8"/>
  <c r="G57" i="8"/>
  <c r="E57" i="8"/>
  <c r="K56" i="8"/>
  <c r="J56" i="8"/>
  <c r="G56" i="8"/>
  <c r="E56" i="8"/>
  <c r="C56" i="8"/>
  <c r="K55" i="8"/>
  <c r="J55" i="8"/>
  <c r="G55" i="8"/>
  <c r="E55" i="8"/>
  <c r="C55" i="8"/>
  <c r="K54" i="8"/>
  <c r="J54" i="8"/>
  <c r="I54" i="8"/>
  <c r="G54" i="8"/>
  <c r="E54" i="8"/>
  <c r="K53" i="8"/>
  <c r="J53" i="8"/>
  <c r="G53" i="8"/>
  <c r="E53" i="8"/>
  <c r="K52" i="8"/>
  <c r="J52" i="8"/>
  <c r="G52" i="8"/>
  <c r="E52" i="8"/>
  <c r="C52" i="8"/>
  <c r="K51" i="8"/>
  <c r="J51" i="8"/>
  <c r="G51" i="8"/>
  <c r="E51" i="8"/>
  <c r="C51" i="8"/>
  <c r="K50" i="8"/>
  <c r="J50" i="8"/>
  <c r="I50" i="8"/>
  <c r="G50" i="8"/>
  <c r="E50" i="8"/>
  <c r="K49" i="8"/>
  <c r="J49" i="8"/>
  <c r="G49" i="8"/>
  <c r="E49" i="8"/>
  <c r="B47" i="8"/>
  <c r="F47" i="8" s="1"/>
  <c r="K44" i="8"/>
  <c r="J44" i="8"/>
  <c r="I44" i="8"/>
  <c r="G44" i="8"/>
  <c r="E44" i="8"/>
  <c r="C44" i="8"/>
  <c r="H42" i="8"/>
  <c r="I37" i="8" s="1"/>
  <c r="G42" i="8"/>
  <c r="F42" i="8"/>
  <c r="E42" i="8"/>
  <c r="D42" i="8"/>
  <c r="B42" i="8"/>
  <c r="C39" i="8" s="1"/>
  <c r="K40" i="8"/>
  <c r="J40" i="8"/>
  <c r="I40" i="8"/>
  <c r="G40" i="8"/>
  <c r="E40" i="8"/>
  <c r="K39" i="8"/>
  <c r="J39" i="8"/>
  <c r="G39" i="8"/>
  <c r="E39" i="8"/>
  <c r="K38" i="8"/>
  <c r="J38" i="8"/>
  <c r="G38" i="8"/>
  <c r="E38" i="8"/>
  <c r="C38" i="8"/>
  <c r="K37" i="8"/>
  <c r="J37" i="8"/>
  <c r="G37" i="8"/>
  <c r="E37" i="8"/>
  <c r="C37" i="8"/>
  <c r="K36" i="8"/>
  <c r="J36" i="8"/>
  <c r="I36" i="8"/>
  <c r="G36" i="8"/>
  <c r="E36" i="8"/>
  <c r="H33" i="8"/>
  <c r="I28" i="8" s="1"/>
  <c r="G33" i="8"/>
  <c r="F33" i="8"/>
  <c r="E33" i="8"/>
  <c r="D33" i="8"/>
  <c r="B33" i="8"/>
  <c r="C30" i="8" s="1"/>
  <c r="K31" i="8"/>
  <c r="J31" i="8"/>
  <c r="I31" i="8"/>
  <c r="G31" i="8"/>
  <c r="E31" i="8"/>
  <c r="K30" i="8"/>
  <c r="J30" i="8"/>
  <c r="G30" i="8"/>
  <c r="E30" i="8"/>
  <c r="K29" i="8"/>
  <c r="J29" i="8"/>
  <c r="G29" i="8"/>
  <c r="E29" i="8"/>
  <c r="C29" i="8"/>
  <c r="K28" i="8"/>
  <c r="J28" i="8"/>
  <c r="G28" i="8"/>
  <c r="E28" i="8"/>
  <c r="C28" i="8"/>
  <c r="K27" i="8"/>
  <c r="J27" i="8"/>
  <c r="I27" i="8"/>
  <c r="G27" i="8"/>
  <c r="E27" i="8"/>
  <c r="K26" i="8"/>
  <c r="J26" i="8"/>
  <c r="G26" i="8"/>
  <c r="E26" i="8"/>
  <c r="K25" i="8"/>
  <c r="J25" i="8"/>
  <c r="G25" i="8"/>
  <c r="E25" i="8"/>
  <c r="C25" i="8"/>
  <c r="K24" i="8"/>
  <c r="J24" i="8"/>
  <c r="G24" i="8"/>
  <c r="E24" i="8"/>
  <c r="C24" i="8"/>
  <c r="K23" i="8"/>
  <c r="J23" i="8"/>
  <c r="I23" i="8"/>
  <c r="G23" i="8"/>
  <c r="E23" i="8"/>
  <c r="K22" i="8"/>
  <c r="J22" i="8"/>
  <c r="G22" i="8"/>
  <c r="E22" i="8"/>
  <c r="K21" i="8"/>
  <c r="J21" i="8"/>
  <c r="G21" i="8"/>
  <c r="E21" i="8"/>
  <c r="C21" i="8"/>
  <c r="K20" i="8"/>
  <c r="J20" i="8"/>
  <c r="G20" i="8"/>
  <c r="E20" i="8"/>
  <c r="C20" i="8"/>
  <c r="K19" i="8"/>
  <c r="J19" i="8"/>
  <c r="I19" i="8"/>
  <c r="G19" i="8"/>
  <c r="E19" i="8"/>
  <c r="K18" i="8"/>
  <c r="J18" i="8"/>
  <c r="G18" i="8"/>
  <c r="E18" i="8"/>
  <c r="B16" i="8"/>
  <c r="F16" i="8" s="1"/>
  <c r="K13" i="8"/>
  <c r="J13" i="8"/>
  <c r="I13" i="8"/>
  <c r="G13" i="8"/>
  <c r="E13" i="8"/>
  <c r="C13" i="8"/>
  <c r="H11" i="8"/>
  <c r="K11" i="8" s="1"/>
  <c r="G11" i="8"/>
  <c r="F11" i="8"/>
  <c r="E11" i="8"/>
  <c r="D11" i="8"/>
  <c r="B11" i="8"/>
  <c r="C8" i="8" s="1"/>
  <c r="K9" i="8"/>
  <c r="J9" i="8"/>
  <c r="I9" i="8"/>
  <c r="G9" i="8"/>
  <c r="E9" i="8"/>
  <c r="K8" i="8"/>
  <c r="J8" i="8"/>
  <c r="G8" i="8"/>
  <c r="E8" i="8"/>
  <c r="K7" i="8"/>
  <c r="J7" i="8"/>
  <c r="G7" i="8"/>
  <c r="E7" i="8"/>
  <c r="C7" i="8"/>
  <c r="H5" i="8"/>
  <c r="D5" i="8"/>
  <c r="B5" i="8"/>
  <c r="F5" i="8" s="1"/>
  <c r="G42" i="7"/>
  <c r="I42" i="7" s="1"/>
  <c r="E42" i="7"/>
  <c r="D42" i="7"/>
  <c r="C42" i="7"/>
  <c r="B42" i="7"/>
  <c r="J40" i="7"/>
  <c r="H40" i="7"/>
  <c r="G40" i="7"/>
  <c r="I40" i="7" s="1"/>
  <c r="J39" i="7"/>
  <c r="H39" i="7"/>
  <c r="G39" i="7"/>
  <c r="I39" i="7" s="1"/>
  <c r="J38" i="7"/>
  <c r="H38" i="7"/>
  <c r="G38" i="7"/>
  <c r="I38" i="7" s="1"/>
  <c r="J37" i="7"/>
  <c r="H37" i="7"/>
  <c r="G37" i="7"/>
  <c r="I37" i="7" s="1"/>
  <c r="J36" i="7"/>
  <c r="H36" i="7"/>
  <c r="G36" i="7"/>
  <c r="I36" i="7" s="1"/>
  <c r="J35" i="7"/>
  <c r="H35" i="7"/>
  <c r="G35" i="7"/>
  <c r="I35" i="7" s="1"/>
  <c r="J34" i="7"/>
  <c r="H34" i="7"/>
  <c r="G34" i="7"/>
  <c r="I34" i="7" s="1"/>
  <c r="J33" i="7"/>
  <c r="H33" i="7"/>
  <c r="G33" i="7"/>
  <c r="I33" i="7" s="1"/>
  <c r="J32" i="7"/>
  <c r="I32" i="7"/>
  <c r="H32" i="7"/>
  <c r="G32" i="7"/>
  <c r="J31" i="7"/>
  <c r="H31" i="7"/>
  <c r="G31" i="7"/>
  <c r="I31" i="7" s="1"/>
  <c r="J30" i="7"/>
  <c r="H30" i="7"/>
  <c r="G30" i="7"/>
  <c r="I30" i="7" s="1"/>
  <c r="J29" i="7"/>
  <c r="H29" i="7"/>
  <c r="G29" i="7"/>
  <c r="I29" i="7" s="1"/>
  <c r="J28" i="7"/>
  <c r="H28" i="7"/>
  <c r="G28" i="7"/>
  <c r="I28" i="7" s="1"/>
  <c r="J27" i="7"/>
  <c r="H27" i="7"/>
  <c r="G27" i="7"/>
  <c r="I27" i="7" s="1"/>
  <c r="J26" i="7"/>
  <c r="H26" i="7"/>
  <c r="G26" i="7"/>
  <c r="I26" i="7" s="1"/>
  <c r="J25" i="7"/>
  <c r="H25" i="7"/>
  <c r="G25" i="7"/>
  <c r="I25" i="7" s="1"/>
  <c r="J24" i="7"/>
  <c r="H24" i="7"/>
  <c r="G24" i="7"/>
  <c r="I24" i="7" s="1"/>
  <c r="J23" i="7"/>
  <c r="H23" i="7"/>
  <c r="G23" i="7"/>
  <c r="I23" i="7" s="1"/>
  <c r="J22" i="7"/>
  <c r="H22" i="7"/>
  <c r="G22" i="7"/>
  <c r="I22" i="7" s="1"/>
  <c r="J21" i="7"/>
  <c r="H21" i="7"/>
  <c r="G21" i="7"/>
  <c r="I21" i="7" s="1"/>
  <c r="J20" i="7"/>
  <c r="H20" i="7"/>
  <c r="G20" i="7"/>
  <c r="I20" i="7" s="1"/>
  <c r="J19" i="7"/>
  <c r="H19" i="7"/>
  <c r="G19" i="7"/>
  <c r="I19" i="7" s="1"/>
  <c r="J18" i="7"/>
  <c r="H18" i="7"/>
  <c r="G18" i="7"/>
  <c r="I18" i="7" s="1"/>
  <c r="J17" i="7"/>
  <c r="H17" i="7"/>
  <c r="G17" i="7"/>
  <c r="I17" i="7" s="1"/>
  <c r="J16" i="7"/>
  <c r="H16" i="7"/>
  <c r="G16" i="7"/>
  <c r="I16" i="7" s="1"/>
  <c r="J15" i="7"/>
  <c r="H15" i="7"/>
  <c r="G15" i="7"/>
  <c r="I15" i="7" s="1"/>
  <c r="G11" i="7"/>
  <c r="I11" i="7" s="1"/>
  <c r="E11" i="7"/>
  <c r="E43" i="7" s="1"/>
  <c r="D11" i="7"/>
  <c r="D43" i="7" s="1"/>
  <c r="H43" i="7" s="1"/>
  <c r="C11" i="7"/>
  <c r="C43" i="7" s="1"/>
  <c r="B11" i="7"/>
  <c r="B43" i="7" s="1"/>
  <c r="J9" i="7"/>
  <c r="H9" i="7"/>
  <c r="G9" i="7"/>
  <c r="I9" i="7" s="1"/>
  <c r="E5" i="7"/>
  <c r="C5" i="7"/>
  <c r="B5" i="7"/>
  <c r="D5" i="7" s="1"/>
  <c r="G42" i="6"/>
  <c r="I42" i="6" s="1"/>
  <c r="E42" i="6"/>
  <c r="D42" i="6"/>
  <c r="H42" i="6" s="1"/>
  <c r="C42" i="6"/>
  <c r="B42" i="6"/>
  <c r="J40" i="6"/>
  <c r="H40" i="6"/>
  <c r="G40" i="6"/>
  <c r="I40" i="6" s="1"/>
  <c r="J38" i="6"/>
  <c r="H38" i="6"/>
  <c r="G38" i="6"/>
  <c r="I38" i="6" s="1"/>
  <c r="J37" i="6"/>
  <c r="H37" i="6"/>
  <c r="G37" i="6"/>
  <c r="I37" i="6" s="1"/>
  <c r="J36" i="6"/>
  <c r="H36" i="6"/>
  <c r="G36" i="6"/>
  <c r="I36" i="6" s="1"/>
  <c r="J33" i="6"/>
  <c r="H33" i="6"/>
  <c r="G33" i="6"/>
  <c r="I33" i="6" s="1"/>
  <c r="J32" i="6"/>
  <c r="H32" i="6"/>
  <c r="G32" i="6"/>
  <c r="I32" i="6" s="1"/>
  <c r="J29" i="6"/>
  <c r="H29" i="6"/>
  <c r="G29" i="6"/>
  <c r="I29" i="6" s="1"/>
  <c r="J28" i="6"/>
  <c r="H28" i="6"/>
  <c r="G28" i="6"/>
  <c r="I28" i="6" s="1"/>
  <c r="J27" i="6"/>
  <c r="H27" i="6"/>
  <c r="G27" i="6"/>
  <c r="I27" i="6" s="1"/>
  <c r="J26" i="6"/>
  <c r="H26" i="6"/>
  <c r="G26" i="6"/>
  <c r="I26" i="6" s="1"/>
  <c r="J23" i="6"/>
  <c r="H23" i="6"/>
  <c r="G23" i="6"/>
  <c r="I23" i="6" s="1"/>
  <c r="J22" i="6"/>
  <c r="H22" i="6"/>
  <c r="G22" i="6"/>
  <c r="I22" i="6" s="1"/>
  <c r="J21" i="6"/>
  <c r="H21" i="6"/>
  <c r="G21" i="6"/>
  <c r="I21" i="6" s="1"/>
  <c r="J20" i="6"/>
  <c r="H20" i="6"/>
  <c r="G20" i="6"/>
  <c r="I20" i="6" s="1"/>
  <c r="J17" i="6"/>
  <c r="H17" i="6"/>
  <c r="G17" i="6"/>
  <c r="I17" i="6" s="1"/>
  <c r="J16" i="6"/>
  <c r="H16" i="6"/>
  <c r="G16" i="6"/>
  <c r="I16" i="6" s="1"/>
  <c r="J15" i="6"/>
  <c r="H15" i="6"/>
  <c r="G15" i="6"/>
  <c r="I15" i="6" s="1"/>
  <c r="J14" i="6"/>
  <c r="H14" i="6"/>
  <c r="G14" i="6"/>
  <c r="I14" i="6" s="1"/>
  <c r="J11" i="6"/>
  <c r="H11" i="6"/>
  <c r="G11" i="6"/>
  <c r="I11" i="6" s="1"/>
  <c r="J10" i="6"/>
  <c r="H10" i="6"/>
  <c r="G10" i="6"/>
  <c r="I10" i="6" s="1"/>
  <c r="J9" i="6"/>
  <c r="H9" i="6"/>
  <c r="G9" i="6"/>
  <c r="I9" i="6" s="1"/>
  <c r="J8" i="6"/>
  <c r="H8" i="6"/>
  <c r="G8" i="6"/>
  <c r="I8" i="6" s="1"/>
  <c r="B5" i="6"/>
  <c r="D5" i="6" s="1"/>
  <c r="E33" i="5"/>
  <c r="D33" i="5"/>
  <c r="H33" i="5" s="1"/>
  <c r="J33" i="5" s="1"/>
  <c r="C33" i="5"/>
  <c r="B33" i="5"/>
  <c r="G33" i="5" s="1"/>
  <c r="I33" i="5" s="1"/>
  <c r="J31" i="5"/>
  <c r="H31" i="5"/>
  <c r="G31" i="5"/>
  <c r="I31" i="5" s="1"/>
  <c r="J29" i="5"/>
  <c r="H29" i="5"/>
  <c r="G29" i="5"/>
  <c r="I29" i="5" s="1"/>
  <c r="J28" i="5"/>
  <c r="I28" i="5"/>
  <c r="H28" i="5"/>
  <c r="G28" i="5"/>
  <c r="J27" i="5"/>
  <c r="H27" i="5"/>
  <c r="G27" i="5"/>
  <c r="I27" i="5" s="1"/>
  <c r="J26" i="5"/>
  <c r="I26" i="5"/>
  <c r="H26" i="5"/>
  <c r="G26" i="5"/>
  <c r="G25" i="5"/>
  <c r="I25" i="5" s="1"/>
  <c r="E25" i="5"/>
  <c r="D25" i="5"/>
  <c r="H25" i="5" s="1"/>
  <c r="C25" i="5"/>
  <c r="B25" i="5"/>
  <c r="J23" i="5"/>
  <c r="H23" i="5"/>
  <c r="G23" i="5"/>
  <c r="I23" i="5" s="1"/>
  <c r="J22" i="5"/>
  <c r="I22" i="5"/>
  <c r="H22" i="5"/>
  <c r="G22" i="5"/>
  <c r="J21" i="5"/>
  <c r="H21" i="5"/>
  <c r="G21" i="5"/>
  <c r="I21" i="5" s="1"/>
  <c r="J20" i="5"/>
  <c r="I20" i="5"/>
  <c r="H20" i="5"/>
  <c r="G20" i="5"/>
  <c r="G19" i="5"/>
  <c r="I19" i="5" s="1"/>
  <c r="E19" i="5"/>
  <c r="D19" i="5"/>
  <c r="H19" i="5" s="1"/>
  <c r="C19" i="5"/>
  <c r="B19" i="5"/>
  <c r="J17" i="5"/>
  <c r="H17" i="5"/>
  <c r="G17" i="5"/>
  <c r="I17" i="5" s="1"/>
  <c r="J16" i="5"/>
  <c r="I16" i="5"/>
  <c r="H16" i="5"/>
  <c r="G16" i="5"/>
  <c r="J15" i="5"/>
  <c r="H15" i="5"/>
  <c r="G15" i="5"/>
  <c r="I15" i="5" s="1"/>
  <c r="J14" i="5"/>
  <c r="I14" i="5"/>
  <c r="H14" i="5"/>
  <c r="G14" i="5"/>
  <c r="G13" i="5"/>
  <c r="I13" i="5" s="1"/>
  <c r="E13" i="5"/>
  <c r="D13" i="5"/>
  <c r="H13" i="5" s="1"/>
  <c r="C13" i="5"/>
  <c r="B13" i="5"/>
  <c r="J11" i="5"/>
  <c r="H11" i="5"/>
  <c r="G11" i="5"/>
  <c r="I11" i="5" s="1"/>
  <c r="J10" i="5"/>
  <c r="I10" i="5"/>
  <c r="H10" i="5"/>
  <c r="G10" i="5"/>
  <c r="J9" i="5"/>
  <c r="H9" i="5"/>
  <c r="G9" i="5"/>
  <c r="I9" i="5" s="1"/>
  <c r="J8" i="5"/>
  <c r="I8" i="5"/>
  <c r="H8" i="5"/>
  <c r="G8" i="5"/>
  <c r="G7" i="5"/>
  <c r="I7" i="5" s="1"/>
  <c r="E7" i="5"/>
  <c r="D7" i="5"/>
  <c r="H7" i="5" s="1"/>
  <c r="C7" i="5"/>
  <c r="B7" i="5"/>
  <c r="B5" i="5"/>
  <c r="D5" i="5" s="1"/>
  <c r="E74" i="4"/>
  <c r="D74" i="4"/>
  <c r="C74" i="4"/>
  <c r="B74"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H74" i="4" s="1"/>
  <c r="G7" i="4"/>
  <c r="H6" i="4"/>
  <c r="G6" i="4"/>
  <c r="G74" i="4" s="1"/>
  <c r="B5" i="4"/>
  <c r="D5" i="4" s="1"/>
  <c r="E74" i="3"/>
  <c r="D74" i="3"/>
  <c r="C74" i="3"/>
  <c r="B74" i="3"/>
  <c r="J72" i="3"/>
  <c r="I72" i="3"/>
  <c r="H72" i="3"/>
  <c r="G72" i="3"/>
  <c r="J71" i="3"/>
  <c r="H71" i="3"/>
  <c r="G71" i="3"/>
  <c r="I71" i="3" s="1"/>
  <c r="J70" i="3"/>
  <c r="I70" i="3"/>
  <c r="H70" i="3"/>
  <c r="G70" i="3"/>
  <c r="J69" i="3"/>
  <c r="H69" i="3"/>
  <c r="G69" i="3"/>
  <c r="I69" i="3" s="1"/>
  <c r="J68" i="3"/>
  <c r="I68" i="3"/>
  <c r="H68" i="3"/>
  <c r="G68" i="3"/>
  <c r="J67" i="3"/>
  <c r="H67" i="3"/>
  <c r="G67" i="3"/>
  <c r="I67" i="3" s="1"/>
  <c r="J66" i="3"/>
  <c r="I66" i="3"/>
  <c r="H66" i="3"/>
  <c r="G66" i="3"/>
  <c r="J65" i="3"/>
  <c r="H65" i="3"/>
  <c r="G65" i="3"/>
  <c r="I65" i="3" s="1"/>
  <c r="J64" i="3"/>
  <c r="I64" i="3"/>
  <c r="H64" i="3"/>
  <c r="G64" i="3"/>
  <c r="J63" i="3"/>
  <c r="I63" i="3"/>
  <c r="H63" i="3"/>
  <c r="G63" i="3"/>
  <c r="J62" i="3"/>
  <c r="I62" i="3"/>
  <c r="H62" i="3"/>
  <c r="G62" i="3"/>
  <c r="J61" i="3"/>
  <c r="H61" i="3"/>
  <c r="G61" i="3"/>
  <c r="I61" i="3" s="1"/>
  <c r="J60" i="3"/>
  <c r="I60" i="3"/>
  <c r="H60" i="3"/>
  <c r="G60" i="3"/>
  <c r="J59" i="3"/>
  <c r="H59" i="3"/>
  <c r="G59" i="3"/>
  <c r="I59" i="3" s="1"/>
  <c r="J58" i="3"/>
  <c r="I58" i="3"/>
  <c r="H58" i="3"/>
  <c r="G58" i="3"/>
  <c r="J57" i="3"/>
  <c r="H57" i="3"/>
  <c r="G57" i="3"/>
  <c r="I57" i="3" s="1"/>
  <c r="J56" i="3"/>
  <c r="I56" i="3"/>
  <c r="H56" i="3"/>
  <c r="G56" i="3"/>
  <c r="J55" i="3"/>
  <c r="H55" i="3"/>
  <c r="G55" i="3"/>
  <c r="I55" i="3" s="1"/>
  <c r="J54" i="3"/>
  <c r="I54" i="3"/>
  <c r="H54" i="3"/>
  <c r="G54" i="3"/>
  <c r="J53" i="3"/>
  <c r="H53" i="3"/>
  <c r="G53" i="3"/>
  <c r="I53" i="3" s="1"/>
  <c r="J52" i="3"/>
  <c r="I52" i="3"/>
  <c r="H52" i="3"/>
  <c r="G52" i="3"/>
  <c r="J51" i="3"/>
  <c r="I51" i="3"/>
  <c r="H51" i="3"/>
  <c r="G51" i="3"/>
  <c r="J50" i="3"/>
  <c r="I50" i="3"/>
  <c r="H50" i="3"/>
  <c r="G50" i="3"/>
  <c r="J49" i="3"/>
  <c r="H49" i="3"/>
  <c r="G49" i="3"/>
  <c r="I49" i="3" s="1"/>
  <c r="J48" i="3"/>
  <c r="I48" i="3"/>
  <c r="H48" i="3"/>
  <c r="G48" i="3"/>
  <c r="J47" i="3"/>
  <c r="H47" i="3"/>
  <c r="G47" i="3"/>
  <c r="I47" i="3" s="1"/>
  <c r="J46" i="3"/>
  <c r="I46" i="3"/>
  <c r="H46" i="3"/>
  <c r="G46" i="3"/>
  <c r="J45" i="3"/>
  <c r="H45" i="3"/>
  <c r="G45" i="3"/>
  <c r="I45" i="3" s="1"/>
  <c r="J44" i="3"/>
  <c r="I44" i="3"/>
  <c r="H44" i="3"/>
  <c r="G44" i="3"/>
  <c r="J43" i="3"/>
  <c r="I43" i="3"/>
  <c r="H43" i="3"/>
  <c r="G43" i="3"/>
  <c r="J42" i="3"/>
  <c r="I42" i="3"/>
  <c r="H42" i="3"/>
  <c r="G42" i="3"/>
  <c r="J41" i="3"/>
  <c r="H41" i="3"/>
  <c r="G41" i="3"/>
  <c r="I41" i="3" s="1"/>
  <c r="J40" i="3"/>
  <c r="I40" i="3"/>
  <c r="H40" i="3"/>
  <c r="G40" i="3"/>
  <c r="J39" i="3"/>
  <c r="H39" i="3"/>
  <c r="G39" i="3"/>
  <c r="I39" i="3" s="1"/>
  <c r="J38" i="3"/>
  <c r="I38" i="3"/>
  <c r="H38" i="3"/>
  <c r="G38" i="3"/>
  <c r="J37" i="3"/>
  <c r="H37" i="3"/>
  <c r="G37" i="3"/>
  <c r="I37" i="3" s="1"/>
  <c r="J36" i="3"/>
  <c r="I36" i="3"/>
  <c r="H36" i="3"/>
  <c r="G36" i="3"/>
  <c r="J35" i="3"/>
  <c r="H35" i="3"/>
  <c r="G35" i="3"/>
  <c r="I35" i="3" s="1"/>
  <c r="J34" i="3"/>
  <c r="I34" i="3"/>
  <c r="H34" i="3"/>
  <c r="G34" i="3"/>
  <c r="J33" i="3"/>
  <c r="H33" i="3"/>
  <c r="G33" i="3"/>
  <c r="I33" i="3" s="1"/>
  <c r="J32" i="3"/>
  <c r="I32" i="3"/>
  <c r="H32" i="3"/>
  <c r="G32" i="3"/>
  <c r="J31" i="3"/>
  <c r="H31" i="3"/>
  <c r="G31" i="3"/>
  <c r="I31" i="3" s="1"/>
  <c r="J30" i="3"/>
  <c r="I30" i="3"/>
  <c r="H30" i="3"/>
  <c r="G30" i="3"/>
  <c r="J29" i="3"/>
  <c r="H29" i="3"/>
  <c r="G29" i="3"/>
  <c r="I29" i="3" s="1"/>
  <c r="J28" i="3"/>
  <c r="I28" i="3"/>
  <c r="H28" i="3"/>
  <c r="G28" i="3"/>
  <c r="J27" i="3"/>
  <c r="H27" i="3"/>
  <c r="G27" i="3"/>
  <c r="I27" i="3" s="1"/>
  <c r="J26" i="3"/>
  <c r="I26" i="3"/>
  <c r="H26" i="3"/>
  <c r="G26" i="3"/>
  <c r="J25" i="3"/>
  <c r="H25" i="3"/>
  <c r="G25" i="3"/>
  <c r="I25" i="3" s="1"/>
  <c r="J24" i="3"/>
  <c r="I24" i="3"/>
  <c r="H24" i="3"/>
  <c r="G24" i="3"/>
  <c r="J23" i="3"/>
  <c r="H23" i="3"/>
  <c r="G23" i="3"/>
  <c r="I23" i="3" s="1"/>
  <c r="J22" i="3"/>
  <c r="I22" i="3"/>
  <c r="H22" i="3"/>
  <c r="G22" i="3"/>
  <c r="J21" i="3"/>
  <c r="H21" i="3"/>
  <c r="G21" i="3"/>
  <c r="I21" i="3" s="1"/>
  <c r="J20" i="3"/>
  <c r="I20" i="3"/>
  <c r="H20" i="3"/>
  <c r="G20" i="3"/>
  <c r="J19" i="3"/>
  <c r="H19" i="3"/>
  <c r="G19" i="3"/>
  <c r="I19" i="3" s="1"/>
  <c r="J18" i="3"/>
  <c r="I18" i="3"/>
  <c r="H18" i="3"/>
  <c r="G18" i="3"/>
  <c r="J17" i="3"/>
  <c r="H17" i="3"/>
  <c r="G17" i="3"/>
  <c r="I17" i="3" s="1"/>
  <c r="J16" i="3"/>
  <c r="I16" i="3"/>
  <c r="H16" i="3"/>
  <c r="G16" i="3"/>
  <c r="J15" i="3"/>
  <c r="H15" i="3"/>
  <c r="G15" i="3"/>
  <c r="I15" i="3" s="1"/>
  <c r="J14" i="3"/>
  <c r="I14" i="3"/>
  <c r="H14" i="3"/>
  <c r="G14" i="3"/>
  <c r="J13" i="3"/>
  <c r="H13" i="3"/>
  <c r="G13" i="3"/>
  <c r="I13" i="3" s="1"/>
  <c r="J12" i="3"/>
  <c r="I12" i="3"/>
  <c r="H12" i="3"/>
  <c r="G12" i="3"/>
  <c r="J11" i="3"/>
  <c r="H11" i="3"/>
  <c r="G11" i="3"/>
  <c r="I11" i="3" s="1"/>
  <c r="J10" i="3"/>
  <c r="I10" i="3"/>
  <c r="H10" i="3"/>
  <c r="G10" i="3"/>
  <c r="J9" i="3"/>
  <c r="H9" i="3"/>
  <c r="G9" i="3"/>
  <c r="I9" i="3" s="1"/>
  <c r="J8" i="3"/>
  <c r="I8" i="3"/>
  <c r="H8" i="3"/>
  <c r="G8" i="3"/>
  <c r="J7" i="3"/>
  <c r="I7" i="3"/>
  <c r="H7" i="3"/>
  <c r="G7" i="3"/>
  <c r="J6" i="3"/>
  <c r="I6" i="3"/>
  <c r="H6" i="3"/>
  <c r="H74" i="3" s="1"/>
  <c r="J74" i="3" s="1"/>
  <c r="G6" i="3"/>
  <c r="G74" i="3" s="1"/>
  <c r="I74" i="3" s="1"/>
  <c r="B5" i="3"/>
  <c r="D5" i="3" s="1"/>
  <c r="E65" i="2"/>
  <c r="D64" i="2"/>
  <c r="C64" i="2"/>
  <c r="C62" i="2"/>
  <c r="E61" i="2"/>
  <c r="C61" i="2"/>
  <c r="D60" i="2"/>
  <c r="C60" i="2"/>
  <c r="C58" i="2"/>
  <c r="E57" i="2"/>
  <c r="C57" i="2"/>
  <c r="D56" i="2"/>
  <c r="C56" i="2"/>
  <c r="C54" i="2"/>
  <c r="E53" i="2"/>
  <c r="C53" i="2"/>
  <c r="D52" i="2"/>
  <c r="C52" i="2"/>
  <c r="C50" i="2"/>
  <c r="E49" i="2"/>
  <c r="C49" i="2"/>
  <c r="D48" i="2"/>
  <c r="C48" i="2"/>
  <c r="C46" i="2"/>
  <c r="D42" i="2"/>
  <c r="C42" i="2"/>
  <c r="C40" i="2"/>
  <c r="E39" i="2"/>
  <c r="C39" i="2"/>
  <c r="D38" i="2"/>
  <c r="B38" i="2"/>
  <c r="E34" i="2"/>
  <c r="E62" i="2" s="1"/>
  <c r="D34" i="2"/>
  <c r="D65" i="2" s="1"/>
  <c r="H65" i="2" s="1"/>
  <c r="C34" i="2"/>
  <c r="C65" i="2" s="1"/>
  <c r="B34" i="2"/>
  <c r="B64" i="2" s="1"/>
  <c r="G64" i="2" s="1"/>
  <c r="J33" i="2"/>
  <c r="I33" i="2"/>
  <c r="H33" i="2"/>
  <c r="G33" i="2"/>
  <c r="J32" i="2"/>
  <c r="H32" i="2"/>
  <c r="G32" i="2"/>
  <c r="I32" i="2" s="1"/>
  <c r="J31" i="2"/>
  <c r="I31" i="2"/>
  <c r="H31" i="2"/>
  <c r="G31" i="2"/>
  <c r="J30" i="2"/>
  <c r="H30" i="2"/>
  <c r="G30" i="2"/>
  <c r="I30" i="2" s="1"/>
  <c r="J29" i="2"/>
  <c r="I29" i="2"/>
  <c r="H29" i="2"/>
  <c r="G29" i="2"/>
  <c r="J28" i="2"/>
  <c r="H28" i="2"/>
  <c r="G28" i="2"/>
  <c r="I28" i="2" s="1"/>
  <c r="J27" i="2"/>
  <c r="I27" i="2"/>
  <c r="H27" i="2"/>
  <c r="G27" i="2"/>
  <c r="J26" i="2"/>
  <c r="H26" i="2"/>
  <c r="G26" i="2"/>
  <c r="I26" i="2" s="1"/>
  <c r="J25" i="2"/>
  <c r="I25" i="2"/>
  <c r="H25" i="2"/>
  <c r="G25" i="2"/>
  <c r="J24" i="2"/>
  <c r="H24" i="2"/>
  <c r="G24" i="2"/>
  <c r="I24" i="2" s="1"/>
  <c r="J23" i="2"/>
  <c r="I23" i="2"/>
  <c r="H23" i="2"/>
  <c r="G23" i="2"/>
  <c r="J22" i="2"/>
  <c r="H22" i="2"/>
  <c r="G22" i="2"/>
  <c r="I22" i="2" s="1"/>
  <c r="J21" i="2"/>
  <c r="I21" i="2"/>
  <c r="H21" i="2"/>
  <c r="G21" i="2"/>
  <c r="J20" i="2"/>
  <c r="H20" i="2"/>
  <c r="G20" i="2"/>
  <c r="I20" i="2" s="1"/>
  <c r="J19" i="2"/>
  <c r="I19" i="2"/>
  <c r="H19" i="2"/>
  <c r="G19" i="2"/>
  <c r="J18" i="2"/>
  <c r="H18" i="2"/>
  <c r="G18" i="2"/>
  <c r="I18" i="2" s="1"/>
  <c r="J17" i="2"/>
  <c r="I17" i="2"/>
  <c r="H17" i="2"/>
  <c r="G17" i="2"/>
  <c r="J16" i="2"/>
  <c r="H16" i="2"/>
  <c r="G16" i="2"/>
  <c r="I16" i="2" s="1"/>
  <c r="J15" i="2"/>
  <c r="I15" i="2"/>
  <c r="H15" i="2"/>
  <c r="G15" i="2"/>
  <c r="J14" i="2"/>
  <c r="H14" i="2"/>
  <c r="G14" i="2"/>
  <c r="I14" i="2" s="1"/>
  <c r="E11" i="2"/>
  <c r="E40" i="2" s="1"/>
  <c r="D11" i="2"/>
  <c r="D39" i="2" s="1"/>
  <c r="C11" i="2"/>
  <c r="C41" i="2" s="1"/>
  <c r="B11" i="2"/>
  <c r="B42" i="2" s="1"/>
  <c r="J10" i="2"/>
  <c r="I10" i="2"/>
  <c r="H10" i="2"/>
  <c r="G10" i="2"/>
  <c r="J9" i="2"/>
  <c r="H9" i="2"/>
  <c r="G9" i="2"/>
  <c r="I9" i="2" s="1"/>
  <c r="J8" i="2"/>
  <c r="I8" i="2"/>
  <c r="H8" i="2"/>
  <c r="G8" i="2"/>
  <c r="J7" i="2"/>
  <c r="H7" i="2"/>
  <c r="G7" i="2"/>
  <c r="I7" i="2" s="1"/>
  <c r="E6" i="2"/>
  <c r="E38" i="2" s="1"/>
  <c r="D6" i="2"/>
  <c r="C6" i="2"/>
  <c r="C38" i="2" s="1"/>
  <c r="B6" i="2"/>
  <c r="F24" i="1"/>
  <c r="K24" i="1" s="1"/>
  <c r="E24" i="1"/>
  <c r="D24" i="1"/>
  <c r="C24" i="1"/>
  <c r="K22" i="1"/>
  <c r="I22" i="1"/>
  <c r="H22" i="1"/>
  <c r="J22" i="1" s="1"/>
  <c r="K21" i="1"/>
  <c r="J21" i="1"/>
  <c r="I21" i="1"/>
  <c r="H21" i="1"/>
  <c r="K20" i="1"/>
  <c r="I20" i="1"/>
  <c r="H20" i="1"/>
  <c r="J20" i="1" s="1"/>
  <c r="K19" i="1"/>
  <c r="J19" i="1"/>
  <c r="I19" i="1"/>
  <c r="H19" i="1"/>
  <c r="K18" i="1"/>
  <c r="I18" i="1"/>
  <c r="H18" i="1"/>
  <c r="J18" i="1" s="1"/>
  <c r="K17" i="1"/>
  <c r="J17" i="1"/>
  <c r="I17" i="1"/>
  <c r="H17" i="1"/>
  <c r="K16" i="1"/>
  <c r="I16" i="1"/>
  <c r="H16" i="1"/>
  <c r="H24" i="1" s="1"/>
  <c r="J24" i="1" s="1"/>
  <c r="K15" i="1"/>
  <c r="J15" i="1"/>
  <c r="I15" i="1"/>
  <c r="I24" i="1" s="1"/>
  <c r="H15" i="1"/>
  <c r="C13" i="1"/>
  <c r="E13" i="1" s="1"/>
  <c r="J7" i="5" l="1"/>
  <c r="J25" i="5"/>
  <c r="G42" i="2"/>
  <c r="H56" i="2"/>
  <c r="J43" i="7"/>
  <c r="J13" i="5"/>
  <c r="H39" i="2"/>
  <c r="C43" i="2"/>
  <c r="H52" i="2"/>
  <c r="J42" i="7"/>
  <c r="J19" i="5"/>
  <c r="J42" i="6"/>
  <c r="G43" i="7"/>
  <c r="I43" i="7" s="1"/>
  <c r="G170" i="8"/>
  <c r="G166" i="8"/>
  <c r="G162" i="8"/>
  <c r="G174" i="8"/>
  <c r="C46" i="9"/>
  <c r="C42" i="9"/>
  <c r="C38" i="9"/>
  <c r="C34" i="9"/>
  <c r="C30" i="9"/>
  <c r="C26" i="9"/>
  <c r="C22" i="9"/>
  <c r="C18" i="9"/>
  <c r="C14" i="9"/>
  <c r="C10" i="9"/>
  <c r="B59" i="2"/>
  <c r="B63" i="2"/>
  <c r="G63" i="2" s="1"/>
  <c r="J86" i="8"/>
  <c r="G135" i="8"/>
  <c r="G137" i="8"/>
  <c r="C146" i="8"/>
  <c r="C142" i="8"/>
  <c r="D155" i="8"/>
  <c r="H155" i="8" s="1"/>
  <c r="G172" i="8"/>
  <c r="K174" i="8"/>
  <c r="I170" i="8"/>
  <c r="I166" i="8"/>
  <c r="I162" i="8"/>
  <c r="I172" i="8"/>
  <c r="I168" i="8"/>
  <c r="I164" i="8"/>
  <c r="G188" i="8"/>
  <c r="G184" i="8"/>
  <c r="G192" i="8"/>
  <c r="E196" i="8"/>
  <c r="E200" i="8"/>
  <c r="E198" i="8"/>
  <c r="C239" i="8"/>
  <c r="C235" i="8"/>
  <c r="C231" i="8"/>
  <c r="C227" i="8"/>
  <c r="C223" i="8"/>
  <c r="C242" i="8"/>
  <c r="C249" i="8"/>
  <c r="C251" i="8"/>
  <c r="E260" i="8"/>
  <c r="E256" i="8"/>
  <c r="E252" i="8"/>
  <c r="E248" i="8"/>
  <c r="E263" i="8"/>
  <c r="E261" i="8"/>
  <c r="E257" i="8"/>
  <c r="E253" i="8"/>
  <c r="E249" i="8"/>
  <c r="E245" i="8"/>
  <c r="E258" i="8"/>
  <c r="E254" i="8"/>
  <c r="E250" i="8"/>
  <c r="E246" i="8"/>
  <c r="D5" i="9"/>
  <c r="H5" i="9" s="1"/>
  <c r="C15" i="9"/>
  <c r="C32" i="9"/>
  <c r="C37" i="9"/>
  <c r="C44" i="9"/>
  <c r="E46" i="9"/>
  <c r="E42" i="9"/>
  <c r="E38" i="9"/>
  <c r="E34" i="9"/>
  <c r="E30" i="9"/>
  <c r="E26" i="9"/>
  <c r="E22" i="9"/>
  <c r="E18" i="9"/>
  <c r="E14" i="9"/>
  <c r="E10" i="9"/>
  <c r="E47" i="9"/>
  <c r="E43" i="9"/>
  <c r="E39" i="9"/>
  <c r="E35" i="9"/>
  <c r="E31" i="9"/>
  <c r="E27" i="9"/>
  <c r="E23" i="9"/>
  <c r="E19" i="9"/>
  <c r="E15" i="9"/>
  <c r="E11" i="9"/>
  <c r="E7" i="9"/>
  <c r="E48" i="9"/>
  <c r="E44" i="9"/>
  <c r="E40" i="9"/>
  <c r="E36" i="9"/>
  <c r="E32" i="9"/>
  <c r="E28" i="9"/>
  <c r="E24" i="9"/>
  <c r="E20" i="9"/>
  <c r="E16" i="9"/>
  <c r="E12" i="9"/>
  <c r="E8" i="9"/>
  <c r="G34" i="10"/>
  <c r="G31" i="10"/>
  <c r="G44" i="10"/>
  <c r="G41" i="10"/>
  <c r="G28" i="10"/>
  <c r="G38" i="10"/>
  <c r="G35" i="10"/>
  <c r="G42" i="10"/>
  <c r="G39" i="10"/>
  <c r="G36" i="10"/>
  <c r="G33" i="10"/>
  <c r="I93" i="10"/>
  <c r="I90" i="10"/>
  <c r="I86" i="10"/>
  <c r="I82" i="10"/>
  <c r="I78" i="10"/>
  <c r="I74" i="10"/>
  <c r="I70" i="10"/>
  <c r="I91" i="10"/>
  <c r="I87" i="10"/>
  <c r="I83" i="10"/>
  <c r="I85" i="10"/>
  <c r="I73" i="10"/>
  <c r="K93" i="10"/>
  <c r="I88" i="10"/>
  <c r="I80" i="10"/>
  <c r="I77" i="10"/>
  <c r="I89" i="10"/>
  <c r="I81" i="10"/>
  <c r="I84" i="10"/>
  <c r="I75" i="10"/>
  <c r="I72" i="10"/>
  <c r="C9" i="12"/>
  <c r="C7" i="12"/>
  <c r="C10" i="12"/>
  <c r="C8" i="12"/>
  <c r="I15" i="12"/>
  <c r="K17" i="12"/>
  <c r="I17" i="12"/>
  <c r="D13" i="1"/>
  <c r="F13" i="1" s="1"/>
  <c r="E42" i="2"/>
  <c r="H42" i="2" s="1"/>
  <c r="C47" i="2"/>
  <c r="C66" i="2" s="1"/>
  <c r="E48" i="2"/>
  <c r="H48" i="2" s="1"/>
  <c r="C51" i="2"/>
  <c r="E52" i="2"/>
  <c r="C55" i="2"/>
  <c r="E56" i="2"/>
  <c r="C59" i="2"/>
  <c r="E60" i="2"/>
  <c r="H60" i="2" s="1"/>
  <c r="C63" i="2"/>
  <c r="E64" i="2"/>
  <c r="H64" i="2" s="1"/>
  <c r="C5" i="3"/>
  <c r="E5" i="3" s="1"/>
  <c r="C5" i="4"/>
  <c r="E5" i="4" s="1"/>
  <c r="C5" i="5"/>
  <c r="E5" i="5" s="1"/>
  <c r="C5" i="6"/>
  <c r="E5" i="6" s="1"/>
  <c r="H11" i="7"/>
  <c r="H42" i="7"/>
  <c r="I8" i="8"/>
  <c r="I11" i="8"/>
  <c r="I18" i="8"/>
  <c r="I22" i="8"/>
  <c r="I26" i="8"/>
  <c r="I30" i="8"/>
  <c r="I33" i="8"/>
  <c r="I39" i="8"/>
  <c r="I42" i="8"/>
  <c r="I49" i="8"/>
  <c r="I53" i="8"/>
  <c r="I57" i="8"/>
  <c r="I61" i="8"/>
  <c r="I65" i="8"/>
  <c r="I69" i="8"/>
  <c r="I72" i="8"/>
  <c r="E77" i="8"/>
  <c r="E81" i="8"/>
  <c r="C86" i="8"/>
  <c r="K86" i="8"/>
  <c r="D91" i="8"/>
  <c r="H91" i="8" s="1"/>
  <c r="E95" i="8"/>
  <c r="E99" i="8"/>
  <c r="C150" i="8"/>
  <c r="E159" i="8"/>
  <c r="E164" i="8"/>
  <c r="G169" i="8"/>
  <c r="I174" i="8"/>
  <c r="G190" i="8"/>
  <c r="K192" i="8"/>
  <c r="I188" i="8"/>
  <c r="I184" i="8"/>
  <c r="I190" i="8"/>
  <c r="I186" i="8"/>
  <c r="I182" i="8"/>
  <c r="C214" i="8"/>
  <c r="C210" i="8"/>
  <c r="C228" i="8"/>
  <c r="C230" i="8"/>
  <c r="E239" i="8"/>
  <c r="E235" i="8"/>
  <c r="E231" i="8"/>
  <c r="E227" i="8"/>
  <c r="E223" i="8"/>
  <c r="E242" i="8"/>
  <c r="E240" i="8"/>
  <c r="E236" i="8"/>
  <c r="E232" i="8"/>
  <c r="E228" i="8"/>
  <c r="E224" i="8"/>
  <c r="E237" i="8"/>
  <c r="E233" i="8"/>
  <c r="E229" i="8"/>
  <c r="E225" i="8"/>
  <c r="E221" i="8"/>
  <c r="E251" i="8"/>
  <c r="C253" i="8"/>
  <c r="C255" i="8"/>
  <c r="I267" i="8"/>
  <c r="C12" i="9"/>
  <c r="C17" i="9"/>
  <c r="C27" i="9"/>
  <c r="E37" i="9"/>
  <c r="G47" i="9"/>
  <c r="G43" i="9"/>
  <c r="G39" i="9"/>
  <c r="G35" i="9"/>
  <c r="G31" i="9"/>
  <c r="G27" i="9"/>
  <c r="G23" i="9"/>
  <c r="G19" i="9"/>
  <c r="G15" i="9"/>
  <c r="G11" i="9"/>
  <c r="G7" i="9"/>
  <c r="K50" i="9"/>
  <c r="G48" i="10"/>
  <c r="C12" i="12"/>
  <c r="J16" i="1"/>
  <c r="B40" i="2"/>
  <c r="G40" i="2" s="1"/>
  <c r="D41" i="2"/>
  <c r="B46" i="2"/>
  <c r="D47" i="2"/>
  <c r="H47" i="2" s="1"/>
  <c r="B50" i="2"/>
  <c r="G50" i="2" s="1"/>
  <c r="D51" i="2"/>
  <c r="B54" i="2"/>
  <c r="G54" i="2" s="1"/>
  <c r="D55" i="2"/>
  <c r="B58" i="2"/>
  <c r="G58" i="2" s="1"/>
  <c r="D59" i="2"/>
  <c r="H59" i="2" s="1"/>
  <c r="B62" i="2"/>
  <c r="G62" i="2" s="1"/>
  <c r="D63" i="2"/>
  <c r="J11" i="8"/>
  <c r="J33" i="8"/>
  <c r="J42" i="8"/>
  <c r="J72" i="8"/>
  <c r="C76" i="8"/>
  <c r="C80" i="8"/>
  <c r="C84" i="8"/>
  <c r="I124" i="8"/>
  <c r="I120" i="8"/>
  <c r="K126" i="8"/>
  <c r="I122" i="8"/>
  <c r="I118" i="8"/>
  <c r="I114" i="8"/>
  <c r="I110" i="8"/>
  <c r="C141" i="8"/>
  <c r="E146" i="8"/>
  <c r="E142" i="8"/>
  <c r="E150" i="8"/>
  <c r="E148" i="8"/>
  <c r="E144" i="8"/>
  <c r="E140" i="8"/>
  <c r="C157" i="8"/>
  <c r="G164" i="8"/>
  <c r="I169" i="8"/>
  <c r="G171" i="8"/>
  <c r="G187" i="8"/>
  <c r="C221" i="8"/>
  <c r="C232" i="8"/>
  <c r="C234" i="8"/>
  <c r="E255" i="8"/>
  <c r="C257" i="8"/>
  <c r="C259" i="8"/>
  <c r="C7" i="9"/>
  <c r="E17" i="9"/>
  <c r="C24" i="9"/>
  <c r="C29" i="9"/>
  <c r="C39" i="9"/>
  <c r="C48" i="9"/>
  <c r="C17" i="10"/>
  <c r="C13" i="10"/>
  <c r="C9" i="10"/>
  <c r="C20" i="10"/>
  <c r="G27" i="10"/>
  <c r="G32" i="10"/>
  <c r="G46" i="10"/>
  <c r="C60" i="10"/>
  <c r="C57" i="10"/>
  <c r="C54" i="10"/>
  <c r="C51" i="10"/>
  <c r="C62" i="10"/>
  <c r="J62" i="10"/>
  <c r="C52" i="10"/>
  <c r="C59" i="10"/>
  <c r="I69" i="10"/>
  <c r="I76" i="10"/>
  <c r="B47" i="2"/>
  <c r="G47" i="2" s="1"/>
  <c r="E41" i="2"/>
  <c r="E43" i="2" s="1"/>
  <c r="E47" i="2"/>
  <c r="E51" i="2"/>
  <c r="E55" i="2"/>
  <c r="E59" i="2"/>
  <c r="E63" i="2"/>
  <c r="J11" i="7"/>
  <c r="I7" i="8"/>
  <c r="C11" i="8"/>
  <c r="D16" i="8"/>
  <c r="H16" i="8" s="1"/>
  <c r="I21" i="8"/>
  <c r="I25" i="8"/>
  <c r="I29" i="8"/>
  <c r="C33" i="8"/>
  <c r="K33" i="8"/>
  <c r="I38" i="8"/>
  <c r="C42" i="8"/>
  <c r="K42" i="8"/>
  <c r="D47" i="8"/>
  <c r="H47" i="8" s="1"/>
  <c r="I52" i="8"/>
  <c r="I56" i="8"/>
  <c r="I60" i="8"/>
  <c r="I64" i="8"/>
  <c r="I68" i="8"/>
  <c r="C72" i="8"/>
  <c r="K72" i="8"/>
  <c r="E76" i="8"/>
  <c r="E80" i="8"/>
  <c r="E84" i="8"/>
  <c r="E86" i="8"/>
  <c r="E106" i="8"/>
  <c r="E104" i="8"/>
  <c r="E100" i="8"/>
  <c r="I116" i="8"/>
  <c r="I126" i="8"/>
  <c r="E141" i="8"/>
  <c r="C143" i="8"/>
  <c r="C148" i="8"/>
  <c r="G147" i="8"/>
  <c r="G143" i="8"/>
  <c r="E157" i="8"/>
  <c r="I171" i="8"/>
  <c r="G182" i="8"/>
  <c r="G189" i="8"/>
  <c r="E214" i="8"/>
  <c r="E210" i="8"/>
  <c r="E218" i="8"/>
  <c r="E216" i="8"/>
  <c r="E212" i="8"/>
  <c r="E208" i="8"/>
  <c r="C236" i="8"/>
  <c r="C238" i="8"/>
  <c r="C246" i="8"/>
  <c r="E259" i="8"/>
  <c r="C261" i="8"/>
  <c r="I261" i="8"/>
  <c r="I257" i="8"/>
  <c r="I253" i="8"/>
  <c r="I249" i="8"/>
  <c r="I245" i="8"/>
  <c r="I258" i="8"/>
  <c r="I254" i="8"/>
  <c r="I250" i="8"/>
  <c r="I246" i="8"/>
  <c r="K263" i="8"/>
  <c r="I259" i="8"/>
  <c r="I255" i="8"/>
  <c r="I251" i="8"/>
  <c r="I247" i="8"/>
  <c r="C9" i="9"/>
  <c r="C19" i="9"/>
  <c r="E29" i="9"/>
  <c r="C36" i="9"/>
  <c r="C41" i="9"/>
  <c r="J50" i="9"/>
  <c r="C8" i="10"/>
  <c r="E17" i="10"/>
  <c r="E13" i="10"/>
  <c r="E9" i="10"/>
  <c r="E20" i="10"/>
  <c r="E18" i="10"/>
  <c r="E14" i="10"/>
  <c r="E10" i="10"/>
  <c r="E15" i="10"/>
  <c r="E11" i="10"/>
  <c r="E7" i="10"/>
  <c r="C55" i="10"/>
  <c r="I71" i="10"/>
  <c r="G11" i="2"/>
  <c r="I11" i="2" s="1"/>
  <c r="G34" i="2"/>
  <c r="I34" i="2" s="1"/>
  <c r="B39" i="2"/>
  <c r="D40" i="2"/>
  <c r="H40" i="2" s="1"/>
  <c r="D46" i="2"/>
  <c r="B49" i="2"/>
  <c r="G49" i="2" s="1"/>
  <c r="D50" i="2"/>
  <c r="B53" i="2"/>
  <c r="G53" i="2" s="1"/>
  <c r="D54" i="2"/>
  <c r="H54" i="2" s="1"/>
  <c r="B57" i="2"/>
  <c r="G57" i="2" s="1"/>
  <c r="D58" i="2"/>
  <c r="B61" i="2"/>
  <c r="G61" i="2" s="1"/>
  <c r="D62" i="2"/>
  <c r="H62" i="2" s="1"/>
  <c r="B65" i="2"/>
  <c r="G65" i="2" s="1"/>
  <c r="C9" i="8"/>
  <c r="C19" i="8"/>
  <c r="C23" i="8"/>
  <c r="C27" i="8"/>
  <c r="C31" i="8"/>
  <c r="C36" i="8"/>
  <c r="C40" i="8"/>
  <c r="C50" i="8"/>
  <c r="C54" i="8"/>
  <c r="C58" i="8"/>
  <c r="C62" i="8"/>
  <c r="C66" i="8"/>
  <c r="C70" i="8"/>
  <c r="C75" i="8"/>
  <c r="C79" i="8"/>
  <c r="C83" i="8"/>
  <c r="E101" i="8"/>
  <c r="I109" i="8"/>
  <c r="C111" i="8"/>
  <c r="I121" i="8"/>
  <c r="F131" i="8"/>
  <c r="K137" i="8"/>
  <c r="G141" i="8"/>
  <c r="E143" i="8"/>
  <c r="G148" i="8"/>
  <c r="G150" i="8"/>
  <c r="I157" i="8"/>
  <c r="K159" i="8"/>
  <c r="G163" i="8"/>
  <c r="I189" i="8"/>
  <c r="E195" i="8"/>
  <c r="C216" i="8"/>
  <c r="G215" i="8"/>
  <c r="G211" i="8"/>
  <c r="G207" i="8"/>
  <c r="C225" i="8"/>
  <c r="E238" i="8"/>
  <c r="C240" i="8"/>
  <c r="I240" i="8"/>
  <c r="I236" i="8"/>
  <c r="I232" i="8"/>
  <c r="I228" i="8"/>
  <c r="I224" i="8"/>
  <c r="I237" i="8"/>
  <c r="I233" i="8"/>
  <c r="I229" i="8"/>
  <c r="I225" i="8"/>
  <c r="K242" i="8"/>
  <c r="I238" i="8"/>
  <c r="I234" i="8"/>
  <c r="I230" i="8"/>
  <c r="I226" i="8"/>
  <c r="I222" i="8"/>
  <c r="C250" i="8"/>
  <c r="I263" i="8"/>
  <c r="E9" i="9"/>
  <c r="C16" i="9"/>
  <c r="C21" i="9"/>
  <c r="C31" i="9"/>
  <c r="G36" i="9"/>
  <c r="E41" i="9"/>
  <c r="E8" i="10"/>
  <c r="C10" i="10"/>
  <c r="C12" i="10"/>
  <c r="G29" i="10"/>
  <c r="G37" i="10"/>
  <c r="G62" i="10"/>
  <c r="G51" i="10"/>
  <c r="G58" i="10"/>
  <c r="G55" i="10"/>
  <c r="G52" i="10"/>
  <c r="G59" i="10"/>
  <c r="G56" i="10"/>
  <c r="G53" i="10"/>
  <c r="E106" i="10"/>
  <c r="E102" i="10"/>
  <c r="E98" i="10"/>
  <c r="E109" i="10"/>
  <c r="E107" i="10"/>
  <c r="E103" i="10"/>
  <c r="E99" i="10"/>
  <c r="E104" i="10"/>
  <c r="E97" i="10"/>
  <c r="J109" i="10"/>
  <c r="E105" i="10"/>
  <c r="H11" i="2"/>
  <c r="J11" i="2" s="1"/>
  <c r="H34" i="2"/>
  <c r="J34" i="2" s="1"/>
  <c r="E46" i="2"/>
  <c r="E50" i="2"/>
  <c r="E54" i="2"/>
  <c r="E58" i="2"/>
  <c r="I20" i="8"/>
  <c r="I24" i="8"/>
  <c r="I51" i="8"/>
  <c r="I55" i="8"/>
  <c r="I59" i="8"/>
  <c r="I63" i="8"/>
  <c r="E75" i="8"/>
  <c r="E79" i="8"/>
  <c r="E93" i="8"/>
  <c r="E97" i="8"/>
  <c r="I112" i="8"/>
  <c r="I115" i="8"/>
  <c r="I123" i="8"/>
  <c r="C123" i="8"/>
  <c r="C119" i="8"/>
  <c r="C126" i="8"/>
  <c r="C140" i="8"/>
  <c r="C145" i="8"/>
  <c r="I163" i="8"/>
  <c r="G168" i="8"/>
  <c r="E169" i="8"/>
  <c r="E165" i="8"/>
  <c r="J174" i="8"/>
  <c r="E171" i="8"/>
  <c r="E167" i="8"/>
  <c r="E163" i="8"/>
  <c r="G181" i="8"/>
  <c r="E197" i="8"/>
  <c r="J200" i="8"/>
  <c r="E211" i="8"/>
  <c r="C229" i="8"/>
  <c r="I248" i="8"/>
  <c r="J263" i="8"/>
  <c r="C11" i="9"/>
  <c r="E21" i="9"/>
  <c r="C28" i="9"/>
  <c r="C33" i="9"/>
  <c r="C43" i="9"/>
  <c r="C45" i="9"/>
  <c r="E12" i="10"/>
  <c r="C14" i="10"/>
  <c r="C16" i="10"/>
  <c r="G43" i="10"/>
  <c r="I60" i="10"/>
  <c r="I56" i="10"/>
  <c r="I52" i="10"/>
  <c r="I58" i="10"/>
  <c r="I55" i="10"/>
  <c r="I53" i="10"/>
  <c r="I62" i="10"/>
  <c r="I43" i="11"/>
  <c r="I39" i="11"/>
  <c r="I35" i="11"/>
  <c r="I31" i="11"/>
  <c r="I27" i="11"/>
  <c r="I40" i="11"/>
  <c r="I32" i="11"/>
  <c r="I29" i="11"/>
  <c r="I22" i="11"/>
  <c r="I18" i="11"/>
  <c r="I14" i="11"/>
  <c r="I10" i="11"/>
  <c r="I26" i="11"/>
  <c r="I41" i="11"/>
  <c r="I38" i="11"/>
  <c r="I33" i="11"/>
  <c r="I23" i="11"/>
  <c r="I19" i="11"/>
  <c r="I15" i="11"/>
  <c r="I11" i="11"/>
  <c r="I7" i="11"/>
  <c r="I30" i="11"/>
  <c r="I37" i="11"/>
  <c r="I34" i="11"/>
  <c r="K46" i="11"/>
  <c r="I44" i="11"/>
  <c r="I24" i="11"/>
  <c r="I21" i="11"/>
  <c r="I8" i="11"/>
  <c r="I28" i="11"/>
  <c r="I16" i="11"/>
  <c r="I13" i="11"/>
  <c r="C260" i="8"/>
  <c r="C256" i="8"/>
  <c r="C252" i="8"/>
  <c r="C248" i="8"/>
  <c r="C263" i="8"/>
  <c r="C47" i="9"/>
  <c r="B41" i="2"/>
  <c r="G41" i="2" s="1"/>
  <c r="B51" i="2"/>
  <c r="B55" i="2"/>
  <c r="G55" i="2" s="1"/>
  <c r="B48" i="2"/>
  <c r="G48" i="2" s="1"/>
  <c r="D49" i="2"/>
  <c r="H49" i="2" s="1"/>
  <c r="B52" i="2"/>
  <c r="G52" i="2" s="1"/>
  <c r="D53" i="2"/>
  <c r="H53" i="2" s="1"/>
  <c r="B56" i="2"/>
  <c r="G56" i="2" s="1"/>
  <c r="D57" i="2"/>
  <c r="H57" i="2" s="1"/>
  <c r="B60" i="2"/>
  <c r="G60" i="2" s="1"/>
  <c r="D61" i="2"/>
  <c r="H61" i="2" s="1"/>
  <c r="C18" i="8"/>
  <c r="C22" i="8"/>
  <c r="C26" i="8"/>
  <c r="C49" i="8"/>
  <c r="C53" i="8"/>
  <c r="C57" i="8"/>
  <c r="C61" i="8"/>
  <c r="C65" i="8"/>
  <c r="C78" i="8"/>
  <c r="C100" i="8"/>
  <c r="C117" i="8"/>
  <c r="E123" i="8"/>
  <c r="E121" i="8"/>
  <c r="E117" i="8"/>
  <c r="E113" i="8"/>
  <c r="E109" i="8"/>
  <c r="G133" i="8"/>
  <c r="E133" i="8"/>
  <c r="E137" i="8"/>
  <c r="E135" i="8"/>
  <c r="G140" i="8"/>
  <c r="E145" i="8"/>
  <c r="C147" i="8"/>
  <c r="G165" i="8"/>
  <c r="E170" i="8"/>
  <c r="E174" i="8"/>
  <c r="I181" i="8"/>
  <c r="G186" i="8"/>
  <c r="E187" i="8"/>
  <c r="E183" i="8"/>
  <c r="J192" i="8"/>
  <c r="E189" i="8"/>
  <c r="E185" i="8"/>
  <c r="E181" i="8"/>
  <c r="K200" i="8"/>
  <c r="G208" i="8"/>
  <c r="C213" i="8"/>
  <c r="I227" i="8"/>
  <c r="C233" i="8"/>
  <c r="J242" i="8"/>
  <c r="I252" i="8"/>
  <c r="C258" i="8"/>
  <c r="C8" i="9"/>
  <c r="C13" i="9"/>
  <c r="C23" i="9"/>
  <c r="E33" i="9"/>
  <c r="G38" i="9"/>
  <c r="C40" i="9"/>
  <c r="E45" i="9"/>
  <c r="E16" i="10"/>
  <c r="C18" i="10"/>
  <c r="I18" i="10"/>
  <c r="I14" i="10"/>
  <c r="I10" i="10"/>
  <c r="I15" i="10"/>
  <c r="I11" i="10"/>
  <c r="I7" i="10"/>
  <c r="K20" i="10"/>
  <c r="I16" i="10"/>
  <c r="I12" i="10"/>
  <c r="I8" i="10"/>
  <c r="G45" i="10"/>
  <c r="C56" i="10"/>
  <c r="K62" i="10"/>
  <c r="E89" i="10"/>
  <c r="E85" i="10"/>
  <c r="E81" i="10"/>
  <c r="E77" i="10"/>
  <c r="E73" i="10"/>
  <c r="E69" i="10"/>
  <c r="E90" i="10"/>
  <c r="E86" i="10"/>
  <c r="E82" i="10"/>
  <c r="E87" i="10"/>
  <c r="E79" i="10"/>
  <c r="E76" i="10"/>
  <c r="J93" i="10"/>
  <c r="E70" i="10"/>
  <c r="E91" i="10"/>
  <c r="E83" i="10"/>
  <c r="E74" i="10"/>
  <c r="E93" i="10"/>
  <c r="E71" i="10"/>
  <c r="I43" i="10"/>
  <c r="I39" i="10"/>
  <c r="I35" i="10"/>
  <c r="I31" i="10"/>
  <c r="G106" i="10"/>
  <c r="G102" i="10"/>
  <c r="G98" i="10"/>
  <c r="G109" i="10"/>
  <c r="C139" i="10"/>
  <c r="C135" i="10"/>
  <c r="C131" i="10"/>
  <c r="C127" i="10"/>
  <c r="C123" i="10"/>
  <c r="C119" i="10"/>
  <c r="C140" i="10"/>
  <c r="C136" i="10"/>
  <c r="C132" i="10"/>
  <c r="C128" i="10"/>
  <c r="C124" i="10"/>
  <c r="C142" i="10"/>
  <c r="E9" i="12"/>
  <c r="E10" i="12"/>
  <c r="E12" i="12"/>
  <c r="E8" i="12"/>
  <c r="E7" i="12"/>
  <c r="J12" i="12"/>
  <c r="K75" i="12"/>
  <c r="I71" i="12"/>
  <c r="I67" i="12"/>
  <c r="I63" i="12"/>
  <c r="I59" i="12"/>
  <c r="I57" i="12"/>
  <c r="I69" i="12"/>
  <c r="I66" i="12"/>
  <c r="I60" i="12"/>
  <c r="I72" i="12"/>
  <c r="I75" i="12"/>
  <c r="I70" i="12"/>
  <c r="I58" i="12"/>
  <c r="I65" i="12"/>
  <c r="I62" i="12"/>
  <c r="I68" i="12"/>
  <c r="I141" i="8"/>
  <c r="I33" i="10"/>
  <c r="C35" i="10"/>
  <c r="I36" i="10"/>
  <c r="I48" i="10"/>
  <c r="G105" i="10"/>
  <c r="C120" i="10"/>
  <c r="G157" i="10"/>
  <c r="G153" i="10"/>
  <c r="G149" i="10"/>
  <c r="G145" i="10"/>
  <c r="G158" i="10"/>
  <c r="G154" i="10"/>
  <c r="G150" i="10"/>
  <c r="G146" i="10"/>
  <c r="G159" i="10"/>
  <c r="G170" i="10"/>
  <c r="G172" i="10"/>
  <c r="I29" i="10"/>
  <c r="I32" i="10"/>
  <c r="I45" i="10"/>
  <c r="K48" i="10"/>
  <c r="G100" i="10"/>
  <c r="C117" i="10"/>
  <c r="C27" i="10"/>
  <c r="C34" i="10"/>
  <c r="C37" i="10"/>
  <c r="I38" i="10"/>
  <c r="C40" i="10"/>
  <c r="C48" i="10"/>
  <c r="E59" i="10"/>
  <c r="E55" i="10"/>
  <c r="E51" i="10"/>
  <c r="K109" i="10"/>
  <c r="D114" i="10"/>
  <c r="H114" i="10" s="1"/>
  <c r="C126" i="10"/>
  <c r="C133" i="10"/>
  <c r="I137" i="10"/>
  <c r="I133" i="10"/>
  <c r="I129" i="10"/>
  <c r="I125" i="10"/>
  <c r="I121" i="10"/>
  <c r="I117" i="10"/>
  <c r="K142" i="10"/>
  <c r="I138" i="10"/>
  <c r="I134" i="10"/>
  <c r="I130" i="10"/>
  <c r="I126" i="10"/>
  <c r="I122" i="10"/>
  <c r="I118" i="10"/>
  <c r="J188" i="10"/>
  <c r="E184" i="10"/>
  <c r="E180" i="10"/>
  <c r="E176" i="10"/>
  <c r="E185" i="10"/>
  <c r="E181" i="10"/>
  <c r="E177" i="10"/>
  <c r="I61" i="12"/>
  <c r="I43" i="9"/>
  <c r="I28" i="10"/>
  <c r="I41" i="10"/>
  <c r="I44" i="10"/>
  <c r="E48" i="10"/>
  <c r="E46" i="10"/>
  <c r="E42" i="10"/>
  <c r="E38" i="10"/>
  <c r="E34" i="10"/>
  <c r="E30" i="10"/>
  <c r="E62" i="10"/>
  <c r="G82" i="10"/>
  <c r="G90" i="10"/>
  <c r="G97" i="10"/>
  <c r="G104" i="10"/>
  <c r="C105" i="10"/>
  <c r="C101" i="10"/>
  <c r="I131" i="10"/>
  <c r="I140" i="10"/>
  <c r="I142" i="10"/>
  <c r="G155" i="10"/>
  <c r="E188" i="10"/>
  <c r="G50" i="12"/>
  <c r="G46" i="12"/>
  <c r="G42" i="12"/>
  <c r="G44" i="12"/>
  <c r="G47" i="12"/>
  <c r="G52" i="12"/>
  <c r="G49" i="12"/>
  <c r="G26" i="15"/>
  <c r="G22" i="15"/>
  <c r="G18" i="15"/>
  <c r="G14" i="15"/>
  <c r="G10" i="15"/>
  <c r="G27" i="15"/>
  <c r="G23" i="15"/>
  <c r="G19" i="15"/>
  <c r="G15" i="15"/>
  <c r="G11" i="15"/>
  <c r="G7" i="15"/>
  <c r="G21" i="15"/>
  <c r="G16" i="15"/>
  <c r="G28" i="15"/>
  <c r="G17" i="15"/>
  <c r="G12" i="15"/>
  <c r="G24" i="15"/>
  <c r="I100" i="10"/>
  <c r="I104" i="10"/>
  <c r="E117" i="10"/>
  <c r="E121" i="10"/>
  <c r="E125" i="10"/>
  <c r="E129" i="10"/>
  <c r="E133" i="10"/>
  <c r="E137" i="10"/>
  <c r="I147" i="10"/>
  <c r="I151" i="10"/>
  <c r="I155" i="10"/>
  <c r="I159" i="10"/>
  <c r="I162" i="10"/>
  <c r="I169" i="10"/>
  <c r="I172" i="10"/>
  <c r="I182" i="10"/>
  <c r="I186" i="10"/>
  <c r="G188" i="10"/>
  <c r="G43" i="12"/>
  <c r="G54" i="12"/>
  <c r="I26" i="15"/>
  <c r="I22" i="15"/>
  <c r="I18" i="15"/>
  <c r="I14" i="15"/>
  <c r="I10" i="15"/>
  <c r="I27" i="15"/>
  <c r="I23" i="15"/>
  <c r="I19" i="15"/>
  <c r="I15" i="15"/>
  <c r="I11" i="15"/>
  <c r="I7" i="15"/>
  <c r="K30" i="15"/>
  <c r="I28" i="15"/>
  <c r="I17" i="15"/>
  <c r="I12" i="15"/>
  <c r="I24" i="15"/>
  <c r="I20" i="15"/>
  <c r="I16" i="15"/>
  <c r="J162" i="10"/>
  <c r="J172" i="10"/>
  <c r="G177" i="10"/>
  <c r="G181" i="10"/>
  <c r="G185" i="10"/>
  <c r="G9" i="15"/>
  <c r="G13" i="15"/>
  <c r="I99" i="10"/>
  <c r="I103" i="10"/>
  <c r="E116" i="10"/>
  <c r="E120" i="10"/>
  <c r="E124" i="10"/>
  <c r="E128" i="10"/>
  <c r="E132" i="10"/>
  <c r="E136" i="10"/>
  <c r="E140" i="10"/>
  <c r="E145" i="10"/>
  <c r="I146" i="10"/>
  <c r="E149" i="10"/>
  <c r="I150" i="10"/>
  <c r="E153" i="10"/>
  <c r="I154" i="10"/>
  <c r="I158" i="10"/>
  <c r="C162" i="10"/>
  <c r="D167" i="10"/>
  <c r="H167" i="10" s="1"/>
  <c r="C172" i="10"/>
  <c r="I177" i="10"/>
  <c r="I181" i="10"/>
  <c r="I185" i="10"/>
  <c r="D5" i="11"/>
  <c r="H5" i="11" s="1"/>
  <c r="E42" i="11"/>
  <c r="E38" i="11"/>
  <c r="E34" i="11"/>
  <c r="E30" i="11"/>
  <c r="E26" i="11"/>
  <c r="G45" i="12"/>
  <c r="I9" i="15"/>
  <c r="I13" i="15"/>
  <c r="C148" i="10"/>
  <c r="C152" i="10"/>
  <c r="C156" i="10"/>
  <c r="G176" i="10"/>
  <c r="G180" i="10"/>
  <c r="G43" i="11"/>
  <c r="G39" i="11"/>
  <c r="G35" i="11"/>
  <c r="C23" i="12"/>
  <c r="C24" i="12"/>
  <c r="C21" i="12"/>
  <c r="C20" i="12"/>
  <c r="C36" i="12"/>
  <c r="C32" i="12"/>
  <c r="C31" i="12"/>
  <c r="C37" i="12"/>
  <c r="C34" i="12"/>
  <c r="C33" i="12"/>
  <c r="C39" i="12"/>
  <c r="G71" i="12"/>
  <c r="G67" i="12"/>
  <c r="G63" i="12"/>
  <c r="G59" i="12"/>
  <c r="G68" i="12"/>
  <c r="G57" i="12"/>
  <c r="G69" i="12"/>
  <c r="G66" i="12"/>
  <c r="G60" i="12"/>
  <c r="G72" i="12"/>
  <c r="I28" i="14"/>
  <c r="I24" i="14"/>
  <c r="K33" i="14"/>
  <c r="I29" i="14"/>
  <c r="I25" i="14"/>
  <c r="I27" i="14"/>
  <c r="G8" i="15"/>
  <c r="G20" i="15"/>
  <c r="G48" i="14"/>
  <c r="C42" i="11"/>
  <c r="C38" i="11"/>
  <c r="C34" i="11"/>
  <c r="E23" i="12"/>
  <c r="E24" i="12"/>
  <c r="E21" i="12"/>
  <c r="E26" i="12"/>
  <c r="K54" i="12"/>
  <c r="I50" i="12"/>
  <c r="I46" i="12"/>
  <c r="I42" i="12"/>
  <c r="I47" i="12"/>
  <c r="I48" i="12"/>
  <c r="I45" i="12"/>
  <c r="D5" i="14"/>
  <c r="H5" i="14" s="1"/>
  <c r="G28" i="14"/>
  <c r="G24" i="14"/>
  <c r="G29" i="14"/>
  <c r="G25" i="14"/>
  <c r="G27" i="14"/>
  <c r="E36" i="12"/>
  <c r="E32" i="12"/>
  <c r="E31" i="12"/>
  <c r="E37" i="12"/>
  <c r="E34" i="12"/>
  <c r="E39" i="12"/>
  <c r="G31" i="14"/>
  <c r="G33" i="14"/>
  <c r="G39" i="14"/>
  <c r="K53" i="14"/>
  <c r="G49" i="14"/>
  <c r="G45" i="14"/>
  <c r="G41" i="14"/>
  <c r="G37" i="14"/>
  <c r="G50" i="14"/>
  <c r="G46" i="14"/>
  <c r="G42" i="14"/>
  <c r="G38" i="14"/>
  <c r="G40" i="14"/>
  <c r="G47" i="14"/>
  <c r="G36" i="14"/>
  <c r="C24" i="13"/>
  <c r="C25" i="13"/>
  <c r="C21" i="13"/>
  <c r="C17" i="13"/>
  <c r="C13" i="13"/>
  <c r="C9" i="13"/>
  <c r="G15" i="14"/>
  <c r="G11" i="14"/>
  <c r="G7" i="14"/>
  <c r="G16" i="14"/>
  <c r="G12" i="14"/>
  <c r="G8" i="14"/>
  <c r="I591" i="16"/>
  <c r="E49" i="12"/>
  <c r="E45" i="12"/>
  <c r="J54" i="12"/>
  <c r="C20" i="13"/>
  <c r="C23" i="13"/>
  <c r="J27" i="13"/>
  <c r="E25" i="13"/>
  <c r="E21" i="13"/>
  <c r="E17" i="13"/>
  <c r="E13" i="13"/>
  <c r="E9" i="13"/>
  <c r="G18" i="14"/>
  <c r="G20" i="14"/>
  <c r="E48" i="14"/>
  <c r="E44" i="14"/>
  <c r="E40" i="14"/>
  <c r="E36" i="14"/>
  <c r="J53" i="14"/>
  <c r="E49" i="14"/>
  <c r="E45" i="14"/>
  <c r="E41" i="14"/>
  <c r="E37" i="14"/>
  <c r="I12" i="12"/>
  <c r="I24" i="12"/>
  <c r="I20" i="12"/>
  <c r="I37" i="12"/>
  <c r="I33" i="12"/>
  <c r="I29" i="12"/>
  <c r="E54" i="12"/>
  <c r="E70" i="12"/>
  <c r="E66" i="12"/>
  <c r="E62" i="12"/>
  <c r="E58" i="12"/>
  <c r="J75" i="12"/>
  <c r="E7" i="13"/>
  <c r="E10" i="13"/>
  <c r="E20" i="13"/>
  <c r="E23" i="13"/>
  <c r="K20" i="14"/>
  <c r="I16" i="14"/>
  <c r="I12" i="14"/>
  <c r="I8" i="14"/>
  <c r="E42" i="14"/>
  <c r="E51" i="14"/>
  <c r="E53" i="14"/>
  <c r="J591" i="16"/>
  <c r="J20" i="14"/>
  <c r="J33" i="14"/>
  <c r="C37" i="14"/>
  <c r="C41" i="14"/>
  <c r="C45" i="14"/>
  <c r="C10" i="15"/>
  <c r="C14" i="15"/>
  <c r="C18" i="15"/>
  <c r="C22" i="15"/>
  <c r="E7" i="14"/>
  <c r="E11" i="14"/>
  <c r="E24" i="14"/>
  <c r="I38" i="14"/>
  <c r="I42" i="14"/>
  <c r="I46" i="14"/>
  <c r="I50" i="14"/>
  <c r="E10" i="15"/>
  <c r="E14" i="15"/>
  <c r="E18" i="15"/>
  <c r="E22" i="15"/>
  <c r="H63" i="2" l="1"/>
  <c r="H50" i="2"/>
  <c r="G46" i="2"/>
  <c r="B66" i="2"/>
  <c r="G66" i="2" s="1"/>
  <c r="H41" i="2"/>
  <c r="E66" i="2"/>
  <c r="D66" i="2"/>
  <c r="H66" i="2" s="1"/>
  <c r="H46" i="2"/>
  <c r="G59" i="2"/>
  <c r="D43" i="2"/>
  <c r="H43" i="2" s="1"/>
  <c r="H55" i="2"/>
  <c r="G51" i="2"/>
  <c r="H58" i="2"/>
  <c r="B43" i="2"/>
  <c r="G43" i="2" s="1"/>
  <c r="G39" i="2"/>
  <c r="H51" i="2"/>
</calcChain>
</file>

<file path=xl/sharedStrings.xml><?xml version="1.0" encoding="utf-8"?>
<sst xmlns="http://schemas.openxmlformats.org/spreadsheetml/2006/main" count="1946" uniqueCount="704">
  <si>
    <t>VFACTS NSW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</si>
  <si>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</si>
  <si>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</si>
  <si>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</si>
  <si>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</si>
  <si>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</si>
  <si>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</si>
  <si>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</si>
  <si>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</si>
  <si>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</si>
  <si>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</si>
  <si>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</si>
  <si>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</si>
  <si>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</si>
  <si>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</si>
  <si>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</si>
  <si>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</si>
  <si>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</si>
  <si>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</si>
  <si>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</si>
  <si>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</si>
  <si>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NSW</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</si>
  <si>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</si>
  <si>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</si>
  <si>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</si>
  <si>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</si>
  <si>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</si>
  <si>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</si>
  <si>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</si>
  <si>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</si>
  <si>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</si>
  <si>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</si>
  <si>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</si>
  <si>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</si>
  <si>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</si>
  <si>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</si>
  <si>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</si>
  <si>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</si>
  <si>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</si>
  <si>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</si>
  <si>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</si>
  <si>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</si>
  <si>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</si>
  <si>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</si>
  <si>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</si>
  <si>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</si>
  <si>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</si>
  <si>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</si>
  <si>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</si>
  <si>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</si>
  <si>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</si>
  <si>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</si>
  <si>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</si>
  <si>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</si>
  <si>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</si>
  <si>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</si>
  <si>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</si>
  <si>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</si>
  <si>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</si>
  <si>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</si>
  <si>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</si>
  <si>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Genesis</t>
  </si>
  <si>
    <t>Great Wall</t>
  </si>
  <si>
    <t>Haval</t>
  </si>
  <si>
    <t>Holden</t>
  </si>
  <si>
    <t>Honda</t>
  </si>
  <si>
    <t>Hyundai</t>
  </si>
  <si>
    <t>Infiniti</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</si>
  <si>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</si>
  <si>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</si>
  <si>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</si>
  <si>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</si>
  <si>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</si>
  <si>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</si>
  <si>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</si>
  <si>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</si>
  <si>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</si>
  <si>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</si>
  <si>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</si>
  <si>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</si>
  <si>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</si>
  <si>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</si>
  <si>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</si>
  <si>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</si>
  <si>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</si>
  <si>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</si>
  <si>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</si>
  <si>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</si>
  <si>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</si>
  <si>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</si>
  <si>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</si>
  <si>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</si>
  <si>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</si>
  <si>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</si>
  <si>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</si>
  <si>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</si>
  <si>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</si>
  <si>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</si>
  <si>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</si>
  <si>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</si>
  <si>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</si>
  <si>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</si>
  <si>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</si>
  <si>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</si>
  <si>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</si>
  <si>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</si>
  <si>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</si>
  <si>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</si>
  <si>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</si>
  <si>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</si>
  <si>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</si>
  <si>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</si>
  <si>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</si>
  <si>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</si>
  <si>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</si>
  <si>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</si>
  <si>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</si>
  <si>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</si>
  <si>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</si>
  <si>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</si>
  <si>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</si>
  <si>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</si>
  <si>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</si>
  <si>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</si>
  <si>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</si>
  <si>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</si>
  <si>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</si>
  <si>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</si>
  <si>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</si>
  <si>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</si>
  <si>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</si>
  <si>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</si>
  <si>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</si>
  <si>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</si>
  <si>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</si>
  <si>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</si>
  <si>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</si>
  <si>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</si>
  <si>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</si>
  <si>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</si>
  <si>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</si>
  <si>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</si>
  <si>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</si>
  <si>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</si>
  <si>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</si>
  <si>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</si>
  <si>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</si>
  <si>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</si>
  <si>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</si>
  <si>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</si>
  <si>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</si>
  <si>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</si>
  <si>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</si>
  <si>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</si>
  <si>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</si>
  <si>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</si>
  <si>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Portugal</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</si>
  <si>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</si>
  <si>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</si>
  <si>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</si>
  <si>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</si>
  <si>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</si>
  <si>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</si>
  <si>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</si>
  <si>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</si>
  <si>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</si>
  <si>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</si>
  <si>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</si>
  <si>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</si>
  <si>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</si>
  <si>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</si>
  <si>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</si>
  <si>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</si>
  <si>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</si>
  <si>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</si>
  <si>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</si>
  <si>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</si>
  <si>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</si>
  <si>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</si>
  <si>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</si>
  <si>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</si>
  <si>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</si>
  <si>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</si>
  <si>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</si>
  <si>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</si>
  <si>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</si>
  <si>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</si>
  <si>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</si>
  <si>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</si>
  <si>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</si>
  <si>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</si>
  <si>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</si>
  <si>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</si>
  <si>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</si>
  <si>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</si>
  <si>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</si>
  <si>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</si>
  <si>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</si>
  <si>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</si>
  <si>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</si>
  <si>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</si>
  <si>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</si>
  <si>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</si>
  <si>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</si>
  <si>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</si>
  <si>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</si>
  <si>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</si>
  <si>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</si>
  <si>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</si>
  <si>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</si>
  <si>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</si>
  <si>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</si>
  <si>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</si>
  <si>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</si>
  <si>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</si>
  <si>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</si>
  <si>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</si>
  <si>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</si>
  <si>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</si>
  <si>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</si>
  <si>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</si>
  <si>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Volkswagen Jetta</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</si>
  <si>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</si>
  <si>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</si>
  <si>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</si>
  <si>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</si>
  <si>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</si>
  <si>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</si>
  <si>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</si>
  <si>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</si>
  <si>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</si>
  <si>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</si>
  <si>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</si>
  <si>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</si>
  <si>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</si>
  <si>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</si>
  <si>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</si>
  <si>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</si>
  <si>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</si>
  <si>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</si>
  <si>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</si>
  <si>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</si>
  <si>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</si>
  <si>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</si>
  <si>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</si>
  <si>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</si>
  <si>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</si>
  <si>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</si>
  <si>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</si>
  <si>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</si>
  <si>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</si>
  <si>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</si>
  <si>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</si>
  <si>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</si>
  <si>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</si>
  <si>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</si>
  <si>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</si>
  <si>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</si>
  <si>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</si>
  <si>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</si>
  <si>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</si>
  <si>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</si>
  <si>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</si>
  <si>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</si>
  <si>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</si>
  <si>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</si>
  <si>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</si>
  <si>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</si>
  <si>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</si>
  <si>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</si>
  <si>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</si>
  <si>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</si>
  <si>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</si>
  <si>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</si>
  <si>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</si>
  <si>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</si>
  <si>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</si>
  <si>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</si>
  <si>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</si>
  <si>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</si>
  <si>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</si>
  <si>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</si>
  <si>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</si>
  <si>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</si>
  <si>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</si>
  <si>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</si>
  <si>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</si>
  <si>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</si>
  <si>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</si>
  <si>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</si>
  <si>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</si>
  <si>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BMW 6 Series GT</t>
  </si>
  <si>
    <t>BMW 7 Series</t>
  </si>
  <si>
    <t>BMW 8 Series Gran Coupe</t>
  </si>
  <si>
    <t>Jaguar XJ Series</t>
  </si>
  <si>
    <t>Lexus LS</t>
  </si>
  <si>
    <t>Maserati Quattroporte</t>
  </si>
  <si>
    <t>Mercedes-AMG GT 4D</t>
  </si>
  <si>
    <t>Mercedes-Benz S-Class</t>
  </si>
  <si>
    <t>Porsche Panamera</t>
  </si>
  <si>
    <t>Rolls-Royce Sedan</t>
  </si>
  <si>
    <t>Total Upper Large &gt; $100K</t>
  </si>
  <si>
    <t>Total Upper Large</t>
  </si>
  <si>
    <t>People Movers &lt; $60K</t>
  </si>
  <si>
    <t>Honda Odyssey</t>
  </si>
  <si>
    <t>Hyundai iMAX</t>
  </si>
  <si>
    <t>Kia Carnival</t>
  </si>
  <si>
    <t>Kia Rondo</t>
  </si>
  <si>
    <t>LDV G10 Wagon</t>
  </si>
  <si>
    <t>Mercedes-Benz Vito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</si>
  <si>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</si>
  <si>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</si>
  <si>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</si>
  <si>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</si>
  <si>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</si>
  <si>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</si>
  <si>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</si>
  <si>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</si>
  <si>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</si>
  <si>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</si>
  <si>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</si>
  <si>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</si>
  <si>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</si>
  <si>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</si>
  <si>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</si>
  <si>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</si>
  <si>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</si>
  <si>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</si>
  <si>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</si>
  <si>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</si>
  <si>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</si>
  <si>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</si>
  <si>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</si>
  <si>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</si>
  <si>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</si>
  <si>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</si>
  <si>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</si>
  <si>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</si>
  <si>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</si>
  <si>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</si>
  <si>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</si>
  <si>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</si>
  <si>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</si>
  <si>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</si>
  <si>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</si>
  <si>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</si>
  <si>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</si>
  <si>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</si>
  <si>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</si>
  <si>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</si>
  <si>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</si>
  <si>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</si>
  <si>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</si>
  <si>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</si>
  <si>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</si>
  <si>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</si>
  <si>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</si>
  <si>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</si>
  <si>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</si>
  <si>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</si>
  <si>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</si>
  <si>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</si>
  <si>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</si>
  <si>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</si>
  <si>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</si>
  <si>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</si>
  <si>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</si>
  <si>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</si>
  <si>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</si>
  <si>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</si>
  <si>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Morgan Aero</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</si>
  <si>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</si>
  <si>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</si>
  <si>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</si>
  <si>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</si>
  <si>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</si>
  <si>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</si>
  <si>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</si>
  <si>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</si>
  <si>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</si>
  <si>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</si>
  <si>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</si>
  <si>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</si>
  <si>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</si>
  <si>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</si>
  <si>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</si>
  <si>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</si>
  <si>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</si>
  <si>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</si>
  <si>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</si>
  <si>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</si>
  <si>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</si>
  <si>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</si>
  <si>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</si>
  <si>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</si>
  <si>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</si>
  <si>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</si>
  <si>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</si>
  <si>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</si>
  <si>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</si>
  <si>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</si>
  <si>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</si>
  <si>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</si>
  <si>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</si>
  <si>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</si>
  <si>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</si>
  <si>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</si>
  <si>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</si>
  <si>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</si>
  <si>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</si>
  <si>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</si>
  <si>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</si>
  <si>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</si>
  <si>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Volkswagen T-Roc</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</si>
  <si>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</si>
  <si>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</si>
  <si>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</si>
  <si>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</si>
  <si>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</si>
  <si>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</si>
  <si>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</si>
  <si>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</si>
  <si>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</si>
  <si>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</si>
  <si>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</si>
  <si>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</si>
  <si>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</si>
  <si>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</si>
  <si>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</si>
  <si>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</si>
  <si>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</si>
  <si>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</si>
  <si>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</si>
  <si>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</si>
  <si>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</si>
  <si>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</si>
  <si>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</si>
  <si>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</si>
  <si>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</si>
  <si>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</si>
  <si>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</si>
  <si>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</si>
  <si>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</si>
  <si>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</si>
  <si>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</si>
  <si>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</si>
  <si>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</si>
  <si>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</si>
  <si>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</si>
  <si>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</si>
  <si>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</si>
  <si>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</si>
  <si>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</si>
  <si>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</si>
  <si>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</si>
  <si>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</si>
  <si>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</si>
  <si>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</si>
  <si>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</si>
  <si>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</si>
  <si>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</si>
  <si>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</si>
  <si>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</si>
  <si>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</si>
  <si>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</si>
  <si>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</si>
  <si>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</si>
  <si>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</si>
  <si>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</si>
  <si>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</si>
  <si>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</si>
  <si>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</si>
  <si>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</si>
  <si>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</si>
  <si>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</si>
  <si>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</si>
  <si>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</si>
  <si>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</si>
  <si>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</si>
  <si>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</si>
  <si>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</si>
  <si>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</si>
  <si>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</si>
  <si>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</si>
  <si>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</si>
  <si>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</si>
  <si>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</si>
  <si>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</si>
  <si>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</si>
  <si>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</si>
  <si>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</si>
  <si>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</si>
  <si>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</si>
  <si>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</si>
  <si>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</si>
  <si>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</si>
  <si>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</si>
  <si>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</si>
  <si>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</si>
  <si>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</si>
  <si>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</si>
  <si>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</si>
  <si>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</si>
  <si>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</si>
  <si>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</si>
  <si>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</si>
  <si>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</si>
  <si>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</si>
  <si>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</si>
  <si>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</si>
  <si>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</si>
  <si>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</si>
  <si>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</si>
  <si>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</si>
  <si>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</si>
  <si>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</si>
  <si>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</si>
  <si>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</si>
  <si>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</si>
  <si>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</si>
  <si>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</si>
  <si>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</si>
  <si>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</si>
  <si>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</si>
  <si>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</si>
  <si>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</si>
  <si>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</si>
  <si>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</si>
  <si>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</si>
  <si>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</si>
  <si>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</si>
  <si>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</si>
  <si>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</si>
  <si>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</si>
  <si>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</si>
  <si>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</si>
  <si>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</si>
  <si>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Mercedes-Benz Sprinter Bus</t>
  </si>
  <si>
    <t>Renault Master Bus</t>
  </si>
  <si>
    <t>Toyota Hiace Bus</t>
  </si>
  <si>
    <t>Volkswagen Crafter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</si>
  <si>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</si>
  <si>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</si>
  <si>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</si>
  <si>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</si>
  <si>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</si>
  <si>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</si>
  <si>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</si>
  <si>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</si>
  <si>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</si>
  <si>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</si>
  <si>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</si>
  <si>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</si>
  <si>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</si>
  <si>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</si>
  <si>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Peugeot Expert</t>
  </si>
  <si>
    <t>Renault Trafic</t>
  </si>
  <si>
    <t>Toyota Hiace Van</t>
  </si>
  <si>
    <t>Volkswagen Transporter</t>
  </si>
  <si>
    <t>Total Vans/CC 2.5-3.5t</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</si>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</sst>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1" fillId="0" borderId="7" xfId="1" applyFont="1" applyBorder="1" applyAlignment="1">
      <alignment horizontal="left"/>
    </xf>
    <xf numFmtId="0" fontId="1" fillId="0" borderId="12" xfId="1" applyBorder="1" applyAlignment="1">
      <alignment horizontal="left" indent="2"/>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22F8AEE3-EA9C-4F32-83CD-EFE6005D89A0}"/>
    <cellStyle name="Percent 2" xfId="2" xr:uid="{EE264C1C-530D-42BD-86A6-4C90D2FB30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3DB5815F-155B-45FA-85CA-F8BDE19EC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055AF178-86FD-4B4D-BC88-BB37A5155B82}"/>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884F-1EE1-48D9-BCE0-580120988EBA}">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A495-34CC-4920-A4BB-12B42A1F6C81}">
  <sheetPr>
    <pageSetUpPr fitToPage="1"/>
  </sheetPr>
  <dimension ref="A1:K196"/>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167</v>
      </c>
      <c r="G4" s="25"/>
      <c r="H4" s="25"/>
      <c r="I4" s="23"/>
      <c r="J4" s="22" t="s">
        <v>168</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169</v>
      </c>
      <c r="C6" s="133" t="s">
        <v>170</v>
      </c>
      <c r="D6" s="132" t="s">
        <v>169</v>
      </c>
      <c r="E6" s="134" t="s">
        <v>170</v>
      </c>
      <c r="F6" s="133" t="s">
        <v>169</v>
      </c>
      <c r="G6" s="133" t="s">
        <v>170</v>
      </c>
      <c r="H6" s="132" t="s">
        <v>169</v>
      </c>
      <c r="I6" s="134" t="s">
        <v>170</v>
      </c>
      <c r="J6" s="132"/>
      <c r="K6" s="134"/>
    </row>
    <row r="7" spans="1:11" x14ac:dyDescent="0.25">
      <c r="A7" s="34" t="s">
        <v>380</v>
      </c>
      <c r="B7" s="35">
        <v>4</v>
      </c>
      <c r="C7" s="146">
        <f>IF(B20=0, "-", B7/B20)</f>
        <v>4.8661800486618006E-3</v>
      </c>
      <c r="D7" s="35">
        <v>6</v>
      </c>
      <c r="E7" s="39">
        <f>IF(D20=0, "-", D7/D20)</f>
        <v>9.4043887147335428E-3</v>
      </c>
      <c r="F7" s="136">
        <v>18</v>
      </c>
      <c r="G7" s="146">
        <f>IF(F20=0, "-", F7/F20)</f>
        <v>9.0406830738322449E-3</v>
      </c>
      <c r="H7" s="35">
        <v>8</v>
      </c>
      <c r="I7" s="39">
        <f>IF(H20=0, "-", H7/H20)</f>
        <v>4.4370493621741546E-3</v>
      </c>
      <c r="J7" s="38">
        <f t="shared" ref="J7:J18" si="0">IF(D7=0, "-", IF((B7-D7)/D7&lt;10, (B7-D7)/D7, "&gt;999%"))</f>
        <v>-0.33333333333333331</v>
      </c>
      <c r="K7" s="39">
        <f t="shared" ref="K7:K18" si="1">IF(H7=0, "-", IF((F7-H7)/H7&lt;10, (F7-H7)/H7, "&gt;999%"))</f>
        <v>1.25</v>
      </c>
    </row>
    <row r="8" spans="1:11" x14ac:dyDescent="0.25">
      <c r="A8" s="34" t="s">
        <v>381</v>
      </c>
      <c r="B8" s="35">
        <v>0</v>
      </c>
      <c r="C8" s="146">
        <f>IF(B20=0, "-", B8/B20)</f>
        <v>0</v>
      </c>
      <c r="D8" s="35">
        <v>3</v>
      </c>
      <c r="E8" s="39">
        <f>IF(D20=0, "-", D8/D20)</f>
        <v>4.7021943573667714E-3</v>
      </c>
      <c r="F8" s="136">
        <v>0</v>
      </c>
      <c r="G8" s="146">
        <f>IF(F20=0, "-", F8/F20)</f>
        <v>0</v>
      </c>
      <c r="H8" s="35">
        <v>4</v>
      </c>
      <c r="I8" s="39">
        <f>IF(H20=0, "-", H8/H20)</f>
        <v>2.2185246810870773E-3</v>
      </c>
      <c r="J8" s="38">
        <f t="shared" si="0"/>
        <v>-1</v>
      </c>
      <c r="K8" s="39">
        <f t="shared" si="1"/>
        <v>-1</v>
      </c>
    </row>
    <row r="9" spans="1:11" x14ac:dyDescent="0.25">
      <c r="A9" s="34" t="s">
        <v>382</v>
      </c>
      <c r="B9" s="35">
        <v>3</v>
      </c>
      <c r="C9" s="146">
        <f>IF(B20=0, "-", B9/B20)</f>
        <v>3.6496350364963502E-3</v>
      </c>
      <c r="D9" s="35">
        <v>7</v>
      </c>
      <c r="E9" s="39">
        <f>IF(D20=0, "-", D9/D20)</f>
        <v>1.0971786833855799E-2</v>
      </c>
      <c r="F9" s="136">
        <v>8</v>
      </c>
      <c r="G9" s="146">
        <f>IF(F20=0, "-", F9/F20)</f>
        <v>4.0180813661476649E-3</v>
      </c>
      <c r="H9" s="35">
        <v>25</v>
      </c>
      <c r="I9" s="39">
        <f>IF(H20=0, "-", H9/H20)</f>
        <v>1.3865779256794232E-2</v>
      </c>
      <c r="J9" s="38">
        <f t="shared" si="0"/>
        <v>-0.5714285714285714</v>
      </c>
      <c r="K9" s="39">
        <f t="shared" si="1"/>
        <v>-0.68</v>
      </c>
    </row>
    <row r="10" spans="1:11" x14ac:dyDescent="0.25">
      <c r="A10" s="34" t="s">
        <v>383</v>
      </c>
      <c r="B10" s="35">
        <v>272</v>
      </c>
      <c r="C10" s="146">
        <f>IF(B20=0, "-", B10/B20)</f>
        <v>0.33090024330900242</v>
      </c>
      <c r="D10" s="35">
        <v>105</v>
      </c>
      <c r="E10" s="39">
        <f>IF(D20=0, "-", D10/D20)</f>
        <v>0.16457680250783699</v>
      </c>
      <c r="F10" s="136">
        <v>377</v>
      </c>
      <c r="G10" s="146">
        <f>IF(F20=0, "-", F10/F20)</f>
        <v>0.18935208437970869</v>
      </c>
      <c r="H10" s="35">
        <v>243</v>
      </c>
      <c r="I10" s="39">
        <f>IF(H20=0, "-", H10/H20)</f>
        <v>0.13477537437603992</v>
      </c>
      <c r="J10" s="38">
        <f t="shared" si="0"/>
        <v>1.5904761904761904</v>
      </c>
      <c r="K10" s="39">
        <f t="shared" si="1"/>
        <v>0.55144032921810704</v>
      </c>
    </row>
    <row r="11" spans="1:11" x14ac:dyDescent="0.25">
      <c r="A11" s="34" t="s">
        <v>384</v>
      </c>
      <c r="B11" s="35">
        <v>117</v>
      </c>
      <c r="C11" s="146">
        <f>IF(B20=0, "-", B11/B20)</f>
        <v>0.14233576642335766</v>
      </c>
      <c r="D11" s="35">
        <v>0</v>
      </c>
      <c r="E11" s="39">
        <f>IF(D20=0, "-", D11/D20)</f>
        <v>0</v>
      </c>
      <c r="F11" s="136">
        <v>265</v>
      </c>
      <c r="G11" s="146">
        <f>IF(F20=0, "-", F11/F20)</f>
        <v>0.13309894525364138</v>
      </c>
      <c r="H11" s="35">
        <v>0</v>
      </c>
      <c r="I11" s="39">
        <f>IF(H20=0, "-", H11/H20)</f>
        <v>0</v>
      </c>
      <c r="J11" s="38" t="str">
        <f t="shared" si="0"/>
        <v>-</v>
      </c>
      <c r="K11" s="39" t="str">
        <f t="shared" si="1"/>
        <v>-</v>
      </c>
    </row>
    <row r="12" spans="1:11" x14ac:dyDescent="0.25">
      <c r="A12" s="34" t="s">
        <v>385</v>
      </c>
      <c r="B12" s="35">
        <v>344</v>
      </c>
      <c r="C12" s="146">
        <f>IF(B20=0, "-", B12/B20)</f>
        <v>0.41849148418491483</v>
      </c>
      <c r="D12" s="35">
        <v>410</v>
      </c>
      <c r="E12" s="39">
        <f>IF(D20=0, "-", D12/D20)</f>
        <v>0.64263322884012541</v>
      </c>
      <c r="F12" s="136">
        <v>1128</v>
      </c>
      <c r="G12" s="146">
        <f>IF(F20=0, "-", F12/F20)</f>
        <v>0.56654947262682065</v>
      </c>
      <c r="H12" s="35">
        <v>1186</v>
      </c>
      <c r="I12" s="39">
        <f>IF(H20=0, "-", H12/H20)</f>
        <v>0.65779256794231833</v>
      </c>
      <c r="J12" s="38">
        <f t="shared" si="0"/>
        <v>-0.16097560975609757</v>
      </c>
      <c r="K12" s="39">
        <f t="shared" si="1"/>
        <v>-4.8903878583473864E-2</v>
      </c>
    </row>
    <row r="13" spans="1:11" x14ac:dyDescent="0.25">
      <c r="A13" s="34" t="s">
        <v>386</v>
      </c>
      <c r="B13" s="35">
        <v>4</v>
      </c>
      <c r="C13" s="146">
        <f>IF(B20=0, "-", B13/B20)</f>
        <v>4.8661800486618006E-3</v>
      </c>
      <c r="D13" s="35">
        <v>11</v>
      </c>
      <c r="E13" s="39">
        <f>IF(D20=0, "-", D13/D20)</f>
        <v>1.7241379310344827E-2</v>
      </c>
      <c r="F13" s="136">
        <v>10</v>
      </c>
      <c r="G13" s="146">
        <f>IF(F20=0, "-", F13/F20)</f>
        <v>5.0226017076845809E-3</v>
      </c>
      <c r="H13" s="35">
        <v>24</v>
      </c>
      <c r="I13" s="39">
        <f>IF(H20=0, "-", H13/H20)</f>
        <v>1.3311148086522463E-2</v>
      </c>
      <c r="J13" s="38">
        <f t="shared" si="0"/>
        <v>-0.63636363636363635</v>
      </c>
      <c r="K13" s="39">
        <f t="shared" si="1"/>
        <v>-0.58333333333333337</v>
      </c>
    </row>
    <row r="14" spans="1:11" x14ac:dyDescent="0.25">
      <c r="A14" s="34" t="s">
        <v>387</v>
      </c>
      <c r="B14" s="35">
        <v>1</v>
      </c>
      <c r="C14" s="146">
        <f>IF(B20=0, "-", B14/B20)</f>
        <v>1.2165450121654502E-3</v>
      </c>
      <c r="D14" s="35">
        <v>15</v>
      </c>
      <c r="E14" s="39">
        <f>IF(D20=0, "-", D14/D20)</f>
        <v>2.3510971786833857E-2</v>
      </c>
      <c r="F14" s="136">
        <v>9</v>
      </c>
      <c r="G14" s="146">
        <f>IF(F20=0, "-", F14/F20)</f>
        <v>4.5203415369161224E-3</v>
      </c>
      <c r="H14" s="35">
        <v>36</v>
      </c>
      <c r="I14" s="39">
        <f>IF(H20=0, "-", H14/H20)</f>
        <v>1.9966722129783693E-2</v>
      </c>
      <c r="J14" s="38">
        <f t="shared" si="0"/>
        <v>-0.93333333333333335</v>
      </c>
      <c r="K14" s="39">
        <f t="shared" si="1"/>
        <v>-0.75</v>
      </c>
    </row>
    <row r="15" spans="1:11" x14ac:dyDescent="0.25">
      <c r="A15" s="34" t="s">
        <v>388</v>
      </c>
      <c r="B15" s="35">
        <v>10</v>
      </c>
      <c r="C15" s="146">
        <f>IF(B20=0, "-", B15/B20)</f>
        <v>1.2165450121654502E-2</v>
      </c>
      <c r="D15" s="35">
        <v>0</v>
      </c>
      <c r="E15" s="39">
        <f>IF(D20=0, "-", D15/D20)</f>
        <v>0</v>
      </c>
      <c r="F15" s="136">
        <v>15</v>
      </c>
      <c r="G15" s="146">
        <f>IF(F20=0, "-", F15/F20)</f>
        <v>7.5339025615268713E-3</v>
      </c>
      <c r="H15" s="35">
        <v>0</v>
      </c>
      <c r="I15" s="39">
        <f>IF(H20=0, "-", H15/H20)</f>
        <v>0</v>
      </c>
      <c r="J15" s="38" t="str">
        <f t="shared" si="0"/>
        <v>-</v>
      </c>
      <c r="K15" s="39" t="str">
        <f t="shared" si="1"/>
        <v>-</v>
      </c>
    </row>
    <row r="16" spans="1:11" x14ac:dyDescent="0.25">
      <c r="A16" s="34" t="s">
        <v>389</v>
      </c>
      <c r="B16" s="35">
        <v>6</v>
      </c>
      <c r="C16" s="146">
        <f>IF(B20=0, "-", B16/B20)</f>
        <v>7.2992700729927005E-3</v>
      </c>
      <c r="D16" s="35">
        <v>56</v>
      </c>
      <c r="E16" s="39">
        <f>IF(D20=0, "-", D16/D20)</f>
        <v>8.7774294670846395E-2</v>
      </c>
      <c r="F16" s="136">
        <v>34</v>
      </c>
      <c r="G16" s="146">
        <f>IF(F20=0, "-", F16/F20)</f>
        <v>1.7076845806127575E-2</v>
      </c>
      <c r="H16" s="35">
        <v>139</v>
      </c>
      <c r="I16" s="39">
        <f>IF(H20=0, "-", H16/H20)</f>
        <v>7.709373266777593E-2</v>
      </c>
      <c r="J16" s="38">
        <f t="shared" si="0"/>
        <v>-0.8928571428571429</v>
      </c>
      <c r="K16" s="39">
        <f t="shared" si="1"/>
        <v>-0.75539568345323738</v>
      </c>
    </row>
    <row r="17" spans="1:11" x14ac:dyDescent="0.25">
      <c r="A17" s="34" t="s">
        <v>390</v>
      </c>
      <c r="B17" s="35">
        <v>58</v>
      </c>
      <c r="C17" s="146">
        <f>IF(B20=0, "-", B17/B20)</f>
        <v>7.0559610705596104E-2</v>
      </c>
      <c r="D17" s="35">
        <v>25</v>
      </c>
      <c r="E17" s="39">
        <f>IF(D20=0, "-", D17/D20)</f>
        <v>3.918495297805643E-2</v>
      </c>
      <c r="F17" s="136">
        <v>124</v>
      </c>
      <c r="G17" s="146">
        <f>IF(F20=0, "-", F17/F20)</f>
        <v>6.2280261175288801E-2</v>
      </c>
      <c r="H17" s="35">
        <v>138</v>
      </c>
      <c r="I17" s="39">
        <f>IF(H20=0, "-", H17/H20)</f>
        <v>7.6539101497504161E-2</v>
      </c>
      <c r="J17" s="38">
        <f t="shared" si="0"/>
        <v>1.32</v>
      </c>
      <c r="K17" s="39">
        <f t="shared" si="1"/>
        <v>-0.10144927536231885</v>
      </c>
    </row>
    <row r="18" spans="1:11" x14ac:dyDescent="0.25">
      <c r="A18" s="34" t="s">
        <v>391</v>
      </c>
      <c r="B18" s="35">
        <v>3</v>
      </c>
      <c r="C18" s="146">
        <f>IF(B20=0, "-", B18/B20)</f>
        <v>3.6496350364963502E-3</v>
      </c>
      <c r="D18" s="35">
        <v>0</v>
      </c>
      <c r="E18" s="39">
        <f>IF(D20=0, "-", D18/D20)</f>
        <v>0</v>
      </c>
      <c r="F18" s="136">
        <v>3</v>
      </c>
      <c r="G18" s="146">
        <f>IF(F20=0, "-", F18/F20)</f>
        <v>1.5067805123053742E-3</v>
      </c>
      <c r="H18" s="35">
        <v>0</v>
      </c>
      <c r="I18" s="39">
        <f>IF(H20=0, "-", H18/H20)</f>
        <v>0</v>
      </c>
      <c r="J18" s="38" t="str">
        <f t="shared" si="0"/>
        <v>-</v>
      </c>
      <c r="K18" s="39" t="str">
        <f t="shared" si="1"/>
        <v>-</v>
      </c>
    </row>
    <row r="19" spans="1:11" x14ac:dyDescent="0.25">
      <c r="A19" s="137"/>
      <c r="B19" s="40"/>
      <c r="D19" s="40"/>
      <c r="E19" s="44"/>
      <c r="F19" s="138"/>
      <c r="H19" s="40"/>
      <c r="I19" s="44"/>
      <c r="J19" s="43"/>
      <c r="K19" s="44"/>
    </row>
    <row r="20" spans="1:11" s="52" customFormat="1" ht="13" x14ac:dyDescent="0.3">
      <c r="A20" s="139" t="s">
        <v>392</v>
      </c>
      <c r="B20" s="46">
        <f>SUM(B7:B19)</f>
        <v>822</v>
      </c>
      <c r="C20" s="140">
        <f>B20/26621</f>
        <v>3.0877878366702978E-2</v>
      </c>
      <c r="D20" s="46">
        <f>SUM(D7:D19)</f>
        <v>638</v>
      </c>
      <c r="E20" s="141">
        <f>D20/31847</f>
        <v>2.0033284139793387E-2</v>
      </c>
      <c r="F20" s="128">
        <f>SUM(F7:F19)</f>
        <v>1991</v>
      </c>
      <c r="G20" s="142">
        <f>F20/74663</f>
        <v>2.6666488086468532E-2</v>
      </c>
      <c r="H20" s="46">
        <f>SUM(H7:H19)</f>
        <v>1803</v>
      </c>
      <c r="I20" s="141">
        <f>H20/86297</f>
        <v>2.0892962675411658E-2</v>
      </c>
      <c r="J20" s="49">
        <f>IF(D20=0, "-", IF((B20-D20)/D20&lt;10, (B20-D20)/D20, "&gt;999%"))</f>
        <v>0.2884012539184953</v>
      </c>
      <c r="K20" s="50">
        <f>IF(H20=0, "-", IF((F20-H20)/H20&lt;10, (F20-H20)/H20, "&gt;999%"))</f>
        <v>0.10427066001109263</v>
      </c>
    </row>
    <row r="21" spans="1:11" x14ac:dyDescent="0.25">
      <c r="B21" s="138"/>
      <c r="D21" s="138"/>
      <c r="F21" s="138"/>
      <c r="H21" s="138"/>
    </row>
    <row r="22" spans="1:11" s="52" customFormat="1" ht="13" x14ac:dyDescent="0.3">
      <c r="A22" s="139" t="s">
        <v>392</v>
      </c>
      <c r="B22" s="46">
        <v>822</v>
      </c>
      <c r="C22" s="140">
        <f>B22/26621</f>
        <v>3.0877878366702978E-2</v>
      </c>
      <c r="D22" s="46">
        <v>638</v>
      </c>
      <c r="E22" s="141">
        <f>D22/31847</f>
        <v>2.0033284139793387E-2</v>
      </c>
      <c r="F22" s="128">
        <v>1991</v>
      </c>
      <c r="G22" s="142">
        <f>F22/74663</f>
        <v>2.6666488086468532E-2</v>
      </c>
      <c r="H22" s="46">
        <v>1803</v>
      </c>
      <c r="I22" s="141">
        <f>H22/86297</f>
        <v>2.0892962675411658E-2</v>
      </c>
      <c r="J22" s="49">
        <f>IF(D22=0, "-", IF((B22-D22)/D22&lt;10, (B22-D22)/D22, "&gt;999%"))</f>
        <v>0.2884012539184953</v>
      </c>
      <c r="K22" s="50">
        <f>IF(H22=0, "-", IF((F22-H22)/H22&lt;10, (F22-H22)/H22, "&gt;999%"))</f>
        <v>0.10427066001109263</v>
      </c>
    </row>
    <row r="23" spans="1:11" x14ac:dyDescent="0.25">
      <c r="B23" s="138"/>
      <c r="D23" s="138"/>
      <c r="F23" s="138"/>
      <c r="H23" s="138"/>
    </row>
    <row r="24" spans="1:11" ht="15.5" x14ac:dyDescent="0.35">
      <c r="A24" s="129" t="s">
        <v>36</v>
      </c>
      <c r="B24" s="22" t="s">
        <v>4</v>
      </c>
      <c r="C24" s="25"/>
      <c r="D24" s="25"/>
      <c r="E24" s="23"/>
      <c r="F24" s="22" t="s">
        <v>167</v>
      </c>
      <c r="G24" s="25"/>
      <c r="H24" s="25"/>
      <c r="I24" s="23"/>
      <c r="J24" s="22" t="s">
        <v>168</v>
      </c>
      <c r="K24" s="23"/>
    </row>
    <row r="25" spans="1:11" ht="13" x14ac:dyDescent="0.3">
      <c r="A25" s="30"/>
      <c r="B25" s="22">
        <f>VALUE(RIGHT($B$2, 4))</f>
        <v>2020</v>
      </c>
      <c r="C25" s="23"/>
      <c r="D25" s="22">
        <f>B25-1</f>
        <v>2019</v>
      </c>
      <c r="E25" s="130"/>
      <c r="F25" s="22">
        <f>B25</f>
        <v>2020</v>
      </c>
      <c r="G25" s="130"/>
      <c r="H25" s="22">
        <f>D25</f>
        <v>2019</v>
      </c>
      <c r="I25" s="130"/>
      <c r="J25" s="27" t="s">
        <v>8</v>
      </c>
      <c r="K25" s="28" t="s">
        <v>5</v>
      </c>
    </row>
    <row r="26" spans="1:11" ht="13" x14ac:dyDescent="0.3">
      <c r="A26" s="131" t="s">
        <v>393</v>
      </c>
      <c r="B26" s="132" t="s">
        <v>169</v>
      </c>
      <c r="C26" s="133" t="s">
        <v>170</v>
      </c>
      <c r="D26" s="132" t="s">
        <v>169</v>
      </c>
      <c r="E26" s="134" t="s">
        <v>170</v>
      </c>
      <c r="F26" s="133" t="s">
        <v>169</v>
      </c>
      <c r="G26" s="133" t="s">
        <v>170</v>
      </c>
      <c r="H26" s="132" t="s">
        <v>169</v>
      </c>
      <c r="I26" s="134" t="s">
        <v>170</v>
      </c>
      <c r="J26" s="132"/>
      <c r="K26" s="134"/>
    </row>
    <row r="27" spans="1:11" x14ac:dyDescent="0.25">
      <c r="A27" s="34" t="s">
        <v>394</v>
      </c>
      <c r="B27" s="35">
        <v>0</v>
      </c>
      <c r="C27" s="146">
        <f>IF(B48=0, "-", B27/B48)</f>
        <v>0</v>
      </c>
      <c r="D27" s="35">
        <v>4</v>
      </c>
      <c r="E27" s="39">
        <f>IF(D48=0, "-", D27/D48)</f>
        <v>1.2907389480477573E-3</v>
      </c>
      <c r="F27" s="136">
        <v>2</v>
      </c>
      <c r="G27" s="146">
        <f>IF(F48=0, "-", F27/F48)</f>
        <v>2.4965672200724003E-4</v>
      </c>
      <c r="H27" s="35">
        <v>14</v>
      </c>
      <c r="I27" s="39">
        <f>IF(H48=0, "-", H27/H48)</f>
        <v>1.7891373801916933E-3</v>
      </c>
      <c r="J27" s="38">
        <f t="shared" ref="J27:J46" si="2">IF(D27=0, "-", IF((B27-D27)/D27&lt;10, (B27-D27)/D27, "&gt;999%"))</f>
        <v>-1</v>
      </c>
      <c r="K27" s="39">
        <f t="shared" ref="K27:K46" si="3">IF(H27=0, "-", IF((F27-H27)/H27&lt;10, (F27-H27)/H27, "&gt;999%"))</f>
        <v>-0.8571428571428571</v>
      </c>
    </row>
    <row r="28" spans="1:11" x14ac:dyDescent="0.25">
      <c r="A28" s="34" t="s">
        <v>395</v>
      </c>
      <c r="B28" s="35">
        <v>55</v>
      </c>
      <c r="C28" s="146">
        <f>IF(B48=0, "-", B28/B48)</f>
        <v>1.9011406844106463E-2</v>
      </c>
      <c r="D28" s="35">
        <v>14</v>
      </c>
      <c r="E28" s="39">
        <f>IF(D48=0, "-", D28/D48)</f>
        <v>4.5175863181671503E-3</v>
      </c>
      <c r="F28" s="136">
        <v>130</v>
      </c>
      <c r="G28" s="146">
        <f>IF(F48=0, "-", F28/F48)</f>
        <v>1.6227686930470601E-2</v>
      </c>
      <c r="H28" s="35">
        <v>39</v>
      </c>
      <c r="I28" s="39">
        <f>IF(H48=0, "-", H28/H48)</f>
        <v>4.9840255591054317E-3</v>
      </c>
      <c r="J28" s="38">
        <f t="shared" si="2"/>
        <v>2.9285714285714284</v>
      </c>
      <c r="K28" s="39">
        <f t="shared" si="3"/>
        <v>2.3333333333333335</v>
      </c>
    </row>
    <row r="29" spans="1:11" x14ac:dyDescent="0.25">
      <c r="A29" s="34" t="s">
        <v>396</v>
      </c>
      <c r="B29" s="35">
        <v>303</v>
      </c>
      <c r="C29" s="146">
        <f>IF(B48=0, "-", B29/B48)</f>
        <v>0.10473556861389562</v>
      </c>
      <c r="D29" s="35">
        <v>409</v>
      </c>
      <c r="E29" s="39">
        <f>IF(D48=0, "-", D29/D48)</f>
        <v>0.13197805743788318</v>
      </c>
      <c r="F29" s="136">
        <v>897</v>
      </c>
      <c r="G29" s="146">
        <f>IF(F48=0, "-", F29/F48)</f>
        <v>0.11197103982024716</v>
      </c>
      <c r="H29" s="35">
        <v>1091</v>
      </c>
      <c r="I29" s="39">
        <f>IF(H48=0, "-", H29/H48)</f>
        <v>0.13942492012779553</v>
      </c>
      <c r="J29" s="38">
        <f t="shared" si="2"/>
        <v>-0.25916870415647919</v>
      </c>
      <c r="K29" s="39">
        <f t="shared" si="3"/>
        <v>-0.1778185151237397</v>
      </c>
    </row>
    <row r="30" spans="1:11" x14ac:dyDescent="0.25">
      <c r="A30" s="34" t="s">
        <v>397</v>
      </c>
      <c r="B30" s="35">
        <v>317</v>
      </c>
      <c r="C30" s="146">
        <f>IF(B48=0, "-", B30/B48)</f>
        <v>0.10957483581057725</v>
      </c>
      <c r="D30" s="35">
        <v>430</v>
      </c>
      <c r="E30" s="39">
        <f>IF(D48=0, "-", D30/D48)</f>
        <v>0.13875443691513392</v>
      </c>
      <c r="F30" s="136">
        <v>866</v>
      </c>
      <c r="G30" s="146">
        <f>IF(F48=0, "-", F30/F48)</f>
        <v>0.10810136062913495</v>
      </c>
      <c r="H30" s="35">
        <v>850</v>
      </c>
      <c r="I30" s="39">
        <f>IF(H48=0, "-", H30/H48)</f>
        <v>0.10862619808306709</v>
      </c>
      <c r="J30" s="38">
        <f t="shared" si="2"/>
        <v>-0.26279069767441859</v>
      </c>
      <c r="K30" s="39">
        <f t="shared" si="3"/>
        <v>1.8823529411764704E-2</v>
      </c>
    </row>
    <row r="31" spans="1:11" x14ac:dyDescent="0.25">
      <c r="A31" s="34" t="s">
        <v>398</v>
      </c>
      <c r="B31" s="35">
        <v>8</v>
      </c>
      <c r="C31" s="146">
        <f>IF(B48=0, "-", B31/B48)</f>
        <v>2.7652955409609402E-3</v>
      </c>
      <c r="D31" s="35">
        <v>29</v>
      </c>
      <c r="E31" s="39">
        <f>IF(D48=0, "-", D31/D48)</f>
        <v>9.35785737334624E-3</v>
      </c>
      <c r="F31" s="136">
        <v>46</v>
      </c>
      <c r="G31" s="146">
        <f>IF(F48=0, "-", F31/F48)</f>
        <v>5.7421046061665211E-3</v>
      </c>
      <c r="H31" s="35">
        <v>66</v>
      </c>
      <c r="I31" s="39">
        <f>IF(H48=0, "-", H31/H48)</f>
        <v>8.4345047923322682E-3</v>
      </c>
      <c r="J31" s="38">
        <f t="shared" si="2"/>
        <v>-0.72413793103448276</v>
      </c>
      <c r="K31" s="39">
        <f t="shared" si="3"/>
        <v>-0.30303030303030304</v>
      </c>
    </row>
    <row r="32" spans="1:11" x14ac:dyDescent="0.25">
      <c r="A32" s="34" t="s">
        <v>399</v>
      </c>
      <c r="B32" s="35">
        <v>0</v>
      </c>
      <c r="C32" s="146">
        <f>IF(B48=0, "-", B32/B48)</f>
        <v>0</v>
      </c>
      <c r="D32" s="35">
        <v>2</v>
      </c>
      <c r="E32" s="39">
        <f>IF(D48=0, "-", D32/D48)</f>
        <v>6.4536947402387866E-4</v>
      </c>
      <c r="F32" s="136">
        <v>0</v>
      </c>
      <c r="G32" s="146">
        <f>IF(F48=0, "-", F32/F48)</f>
        <v>0</v>
      </c>
      <c r="H32" s="35">
        <v>6</v>
      </c>
      <c r="I32" s="39">
        <f>IF(H48=0, "-", H32/H48)</f>
        <v>7.6677316293929714E-4</v>
      </c>
      <c r="J32" s="38">
        <f t="shared" si="2"/>
        <v>-1</v>
      </c>
      <c r="K32" s="39">
        <f t="shared" si="3"/>
        <v>-1</v>
      </c>
    </row>
    <row r="33" spans="1:11" x14ac:dyDescent="0.25">
      <c r="A33" s="34" t="s">
        <v>400</v>
      </c>
      <c r="B33" s="35">
        <v>218</v>
      </c>
      <c r="C33" s="146">
        <f>IF(B48=0, "-", B33/B48)</f>
        <v>7.5354303491185617E-2</v>
      </c>
      <c r="D33" s="35">
        <v>0</v>
      </c>
      <c r="E33" s="39">
        <f>IF(D48=0, "-", D33/D48)</f>
        <v>0</v>
      </c>
      <c r="F33" s="136">
        <v>743</v>
      </c>
      <c r="G33" s="146">
        <f>IF(F48=0, "-", F33/F48)</f>
        <v>9.2747472225689673E-2</v>
      </c>
      <c r="H33" s="35">
        <v>0</v>
      </c>
      <c r="I33" s="39">
        <f>IF(H48=0, "-", H33/H48)</f>
        <v>0</v>
      </c>
      <c r="J33" s="38" t="str">
        <f t="shared" si="2"/>
        <v>-</v>
      </c>
      <c r="K33" s="39" t="str">
        <f t="shared" si="3"/>
        <v>-</v>
      </c>
    </row>
    <row r="34" spans="1:11" x14ac:dyDescent="0.25">
      <c r="A34" s="34" t="s">
        <v>401</v>
      </c>
      <c r="B34" s="35">
        <v>264</v>
      </c>
      <c r="C34" s="146">
        <f>IF(B48=0, "-", B34/B48)</f>
        <v>9.125475285171103E-2</v>
      </c>
      <c r="D34" s="35">
        <v>0</v>
      </c>
      <c r="E34" s="39">
        <f>IF(D48=0, "-", D34/D48)</f>
        <v>0</v>
      </c>
      <c r="F34" s="136">
        <v>533</v>
      </c>
      <c r="G34" s="146">
        <f>IF(F48=0, "-", F34/F48)</f>
        <v>6.6533516414929467E-2</v>
      </c>
      <c r="H34" s="35">
        <v>0</v>
      </c>
      <c r="I34" s="39">
        <f>IF(H48=0, "-", H34/H48)</f>
        <v>0</v>
      </c>
      <c r="J34" s="38" t="str">
        <f t="shared" si="2"/>
        <v>-</v>
      </c>
      <c r="K34" s="39" t="str">
        <f t="shared" si="3"/>
        <v>-</v>
      </c>
    </row>
    <row r="35" spans="1:11" x14ac:dyDescent="0.25">
      <c r="A35" s="34" t="s">
        <v>402</v>
      </c>
      <c r="B35" s="35">
        <v>158</v>
      </c>
      <c r="C35" s="146">
        <f>IF(B48=0, "-", B35/B48)</f>
        <v>5.4614586933978568E-2</v>
      </c>
      <c r="D35" s="35">
        <v>71</v>
      </c>
      <c r="E35" s="39">
        <f>IF(D48=0, "-", D35/D48)</f>
        <v>2.2910616327847692E-2</v>
      </c>
      <c r="F35" s="136">
        <v>384</v>
      </c>
      <c r="G35" s="146">
        <f>IF(F48=0, "-", F35/F48)</f>
        <v>4.7934090625390086E-2</v>
      </c>
      <c r="H35" s="35">
        <v>196</v>
      </c>
      <c r="I35" s="39">
        <f>IF(H48=0, "-", H35/H48)</f>
        <v>2.5047923322683706E-2</v>
      </c>
      <c r="J35" s="38">
        <f t="shared" si="2"/>
        <v>1.2253521126760563</v>
      </c>
      <c r="K35" s="39">
        <f t="shared" si="3"/>
        <v>0.95918367346938771</v>
      </c>
    </row>
    <row r="36" spans="1:11" x14ac:dyDescent="0.25">
      <c r="A36" s="34" t="s">
        <v>403</v>
      </c>
      <c r="B36" s="35">
        <v>468</v>
      </c>
      <c r="C36" s="146">
        <f>IF(B48=0, "-", B36/B48)</f>
        <v>0.16176978914621501</v>
      </c>
      <c r="D36" s="35">
        <v>654</v>
      </c>
      <c r="E36" s="39">
        <f>IF(D48=0, "-", D36/D48)</f>
        <v>0.21103581800580831</v>
      </c>
      <c r="F36" s="136">
        <v>1275</v>
      </c>
      <c r="G36" s="146">
        <f>IF(F48=0, "-", F36/F48)</f>
        <v>0.15915616027961552</v>
      </c>
      <c r="H36" s="35">
        <v>1906</v>
      </c>
      <c r="I36" s="39">
        <f>IF(H48=0, "-", H36/H48)</f>
        <v>0.24357827476038338</v>
      </c>
      <c r="J36" s="38">
        <f t="shared" si="2"/>
        <v>-0.28440366972477066</v>
      </c>
      <c r="K36" s="39">
        <f t="shared" si="3"/>
        <v>-0.33105981112277022</v>
      </c>
    </row>
    <row r="37" spans="1:11" x14ac:dyDescent="0.25">
      <c r="A37" s="34" t="s">
        <v>404</v>
      </c>
      <c r="B37" s="35">
        <v>102</v>
      </c>
      <c r="C37" s="146">
        <f>IF(B48=0, "-", B37/B48)</f>
        <v>3.525751814725199E-2</v>
      </c>
      <c r="D37" s="35">
        <v>213</v>
      </c>
      <c r="E37" s="39">
        <f>IF(D48=0, "-", D37/D48)</f>
        <v>6.8731848983543078E-2</v>
      </c>
      <c r="F37" s="136">
        <v>287</v>
      </c>
      <c r="G37" s="146">
        <f>IF(F48=0, "-", F37/F48)</f>
        <v>3.5825739608038948E-2</v>
      </c>
      <c r="H37" s="35">
        <v>592</v>
      </c>
      <c r="I37" s="39">
        <f>IF(H48=0, "-", H37/H48)</f>
        <v>7.5654952076677315E-2</v>
      </c>
      <c r="J37" s="38">
        <f t="shared" si="2"/>
        <v>-0.52112676056338025</v>
      </c>
      <c r="K37" s="39">
        <f t="shared" si="3"/>
        <v>-0.51520270270270274</v>
      </c>
    </row>
    <row r="38" spans="1:11" x14ac:dyDescent="0.25">
      <c r="A38" s="34" t="s">
        <v>405</v>
      </c>
      <c r="B38" s="35">
        <v>173</v>
      </c>
      <c r="C38" s="146">
        <f>IF(B48=0, "-", B38/B48)</f>
        <v>5.979951607328033E-2</v>
      </c>
      <c r="D38" s="35">
        <v>473</v>
      </c>
      <c r="E38" s="39">
        <f>IF(D48=0, "-", D38/D48)</f>
        <v>0.15262988060664731</v>
      </c>
      <c r="F38" s="136">
        <v>666</v>
      </c>
      <c r="G38" s="146">
        <f>IF(F48=0, "-", F38/F48)</f>
        <v>8.3135688428410931E-2</v>
      </c>
      <c r="H38" s="35">
        <v>1031</v>
      </c>
      <c r="I38" s="39">
        <f>IF(H48=0, "-", H38/H48)</f>
        <v>0.13175718849840257</v>
      </c>
      <c r="J38" s="38">
        <f t="shared" si="2"/>
        <v>-0.63424947145877375</v>
      </c>
      <c r="K38" s="39">
        <f t="shared" si="3"/>
        <v>-0.35402521823472355</v>
      </c>
    </row>
    <row r="39" spans="1:11" x14ac:dyDescent="0.25">
      <c r="A39" s="34" t="s">
        <v>406</v>
      </c>
      <c r="B39" s="35">
        <v>14</v>
      </c>
      <c r="C39" s="146">
        <f>IF(B48=0, "-", B39/B48)</f>
        <v>4.8392671966816453E-3</v>
      </c>
      <c r="D39" s="35">
        <v>2</v>
      </c>
      <c r="E39" s="39">
        <f>IF(D48=0, "-", D39/D48)</f>
        <v>6.4536947402387866E-4</v>
      </c>
      <c r="F39" s="136">
        <v>50</v>
      </c>
      <c r="G39" s="146">
        <f>IF(F48=0, "-", F39/F48)</f>
        <v>6.2414180501810012E-3</v>
      </c>
      <c r="H39" s="35">
        <v>9</v>
      </c>
      <c r="I39" s="39">
        <f>IF(H48=0, "-", H39/H48)</f>
        <v>1.1501597444089457E-3</v>
      </c>
      <c r="J39" s="38">
        <f t="shared" si="2"/>
        <v>6</v>
      </c>
      <c r="K39" s="39">
        <f t="shared" si="3"/>
        <v>4.5555555555555554</v>
      </c>
    </row>
    <row r="40" spans="1:11" x14ac:dyDescent="0.25">
      <c r="A40" s="34" t="s">
        <v>407</v>
      </c>
      <c r="B40" s="35">
        <v>4</v>
      </c>
      <c r="C40" s="146">
        <f>IF(B48=0, "-", B40/B48)</f>
        <v>1.3826477704804701E-3</v>
      </c>
      <c r="D40" s="35">
        <v>0</v>
      </c>
      <c r="E40" s="39">
        <f>IF(D48=0, "-", D40/D48)</f>
        <v>0</v>
      </c>
      <c r="F40" s="136">
        <v>19</v>
      </c>
      <c r="G40" s="146">
        <f>IF(F48=0, "-", F40/F48)</f>
        <v>2.3717388590687805E-3</v>
      </c>
      <c r="H40" s="35">
        <v>0</v>
      </c>
      <c r="I40" s="39">
        <f>IF(H48=0, "-", H40/H48)</f>
        <v>0</v>
      </c>
      <c r="J40" s="38" t="str">
        <f t="shared" si="2"/>
        <v>-</v>
      </c>
      <c r="K40" s="39" t="str">
        <f t="shared" si="3"/>
        <v>-</v>
      </c>
    </row>
    <row r="41" spans="1:11" x14ac:dyDescent="0.25">
      <c r="A41" s="34" t="s">
        <v>408</v>
      </c>
      <c r="B41" s="35">
        <v>4</v>
      </c>
      <c r="C41" s="146">
        <f>IF(B48=0, "-", B41/B48)</f>
        <v>1.3826477704804701E-3</v>
      </c>
      <c r="D41" s="35">
        <v>0</v>
      </c>
      <c r="E41" s="39">
        <f>IF(D48=0, "-", D41/D48)</f>
        <v>0</v>
      </c>
      <c r="F41" s="136">
        <v>5</v>
      </c>
      <c r="G41" s="146">
        <f>IF(F48=0, "-", F41/F48)</f>
        <v>6.2414180501810007E-4</v>
      </c>
      <c r="H41" s="35">
        <v>0</v>
      </c>
      <c r="I41" s="39">
        <f>IF(H48=0, "-", H41/H48)</f>
        <v>0</v>
      </c>
      <c r="J41" s="38" t="str">
        <f t="shared" si="2"/>
        <v>-</v>
      </c>
      <c r="K41" s="39" t="str">
        <f t="shared" si="3"/>
        <v>-</v>
      </c>
    </row>
    <row r="42" spans="1:11" x14ac:dyDescent="0.25">
      <c r="A42" s="34" t="s">
        <v>409</v>
      </c>
      <c r="B42" s="35">
        <v>288</v>
      </c>
      <c r="C42" s="146">
        <f>IF(B48=0, "-", B42/B48)</f>
        <v>9.9550639474593847E-2</v>
      </c>
      <c r="D42" s="35">
        <v>321</v>
      </c>
      <c r="E42" s="39">
        <f>IF(D48=0, "-", D42/D48)</f>
        <v>0.10358180058083252</v>
      </c>
      <c r="F42" s="136">
        <v>835</v>
      </c>
      <c r="G42" s="146">
        <f>IF(F48=0, "-", F42/F48)</f>
        <v>0.10423168143802272</v>
      </c>
      <c r="H42" s="35">
        <v>701</v>
      </c>
      <c r="I42" s="39">
        <f>IF(H48=0, "-", H42/H48)</f>
        <v>8.9584664536741215E-2</v>
      </c>
      <c r="J42" s="38">
        <f t="shared" si="2"/>
        <v>-0.10280373831775701</v>
      </c>
      <c r="K42" s="39">
        <f t="shared" si="3"/>
        <v>0.19115549215406563</v>
      </c>
    </row>
    <row r="43" spans="1:11" x14ac:dyDescent="0.25">
      <c r="A43" s="34" t="s">
        <v>410</v>
      </c>
      <c r="B43" s="35">
        <v>7</v>
      </c>
      <c r="C43" s="146">
        <f>IF(B48=0, "-", B43/B48)</f>
        <v>2.4196335983408227E-3</v>
      </c>
      <c r="D43" s="35">
        <v>17</v>
      </c>
      <c r="E43" s="39">
        <f>IF(D48=0, "-", D43/D48)</f>
        <v>5.4856405292029687E-3</v>
      </c>
      <c r="F43" s="136">
        <v>29</v>
      </c>
      <c r="G43" s="146">
        <f>IF(F48=0, "-", F43/F48)</f>
        <v>3.6200224691049806E-3</v>
      </c>
      <c r="H43" s="35">
        <v>27</v>
      </c>
      <c r="I43" s="39">
        <f>IF(H48=0, "-", H43/H48)</f>
        <v>3.4504792332268369E-3</v>
      </c>
      <c r="J43" s="38">
        <f t="shared" si="2"/>
        <v>-0.58823529411764708</v>
      </c>
      <c r="K43" s="39">
        <f t="shared" si="3"/>
        <v>7.407407407407407E-2</v>
      </c>
    </row>
    <row r="44" spans="1:11" x14ac:dyDescent="0.25">
      <c r="A44" s="34" t="s">
        <v>411</v>
      </c>
      <c r="B44" s="35">
        <v>200</v>
      </c>
      <c r="C44" s="146">
        <f>IF(B48=0, "-", B44/B48)</f>
        <v>6.9132388524023508E-2</v>
      </c>
      <c r="D44" s="35">
        <v>173</v>
      </c>
      <c r="E44" s="39">
        <f>IF(D48=0, "-", D44/D48)</f>
        <v>5.5824459503065506E-2</v>
      </c>
      <c r="F44" s="136">
        <v>435</v>
      </c>
      <c r="G44" s="146">
        <f>IF(F48=0, "-", F44/F48)</f>
        <v>5.4300337036574713E-2</v>
      </c>
      <c r="H44" s="35">
        <v>429</v>
      </c>
      <c r="I44" s="39">
        <f>IF(H48=0, "-", H44/H48)</f>
        <v>5.4824281150159741E-2</v>
      </c>
      <c r="J44" s="38">
        <f t="shared" si="2"/>
        <v>0.15606936416184972</v>
      </c>
      <c r="K44" s="39">
        <f t="shared" si="3"/>
        <v>1.3986013986013986E-2</v>
      </c>
    </row>
    <row r="45" spans="1:11" x14ac:dyDescent="0.25">
      <c r="A45" s="34" t="s">
        <v>412</v>
      </c>
      <c r="B45" s="35">
        <v>307</v>
      </c>
      <c r="C45" s="146">
        <f>IF(B48=0, "-", B45/B48)</f>
        <v>0.10611821638437607</v>
      </c>
      <c r="D45" s="35">
        <v>287</v>
      </c>
      <c r="E45" s="39">
        <f>IF(D48=0, "-", D45/D48)</f>
        <v>9.261051952242659E-2</v>
      </c>
      <c r="F45" s="136">
        <v>806</v>
      </c>
      <c r="G45" s="146">
        <f>IF(F48=0, "-", F45/F48)</f>
        <v>0.10061165896891774</v>
      </c>
      <c r="H45" s="35">
        <v>868</v>
      </c>
      <c r="I45" s="39">
        <f>IF(H48=0, "-", H45/H48)</f>
        <v>0.11092651757188499</v>
      </c>
      <c r="J45" s="38">
        <f t="shared" si="2"/>
        <v>6.968641114982578E-2</v>
      </c>
      <c r="K45" s="39">
        <f t="shared" si="3"/>
        <v>-7.1428571428571425E-2</v>
      </c>
    </row>
    <row r="46" spans="1:11" x14ac:dyDescent="0.25">
      <c r="A46" s="34" t="s">
        <v>413</v>
      </c>
      <c r="B46" s="35">
        <v>3</v>
      </c>
      <c r="C46" s="146">
        <f>IF(B48=0, "-", B46/B48)</f>
        <v>1.0369858278603526E-3</v>
      </c>
      <c r="D46" s="35">
        <v>0</v>
      </c>
      <c r="E46" s="39">
        <f>IF(D48=0, "-", D46/D48)</f>
        <v>0</v>
      </c>
      <c r="F46" s="136">
        <v>3</v>
      </c>
      <c r="G46" s="146">
        <f>IF(F48=0, "-", F46/F48)</f>
        <v>3.7448508301086004E-4</v>
      </c>
      <c r="H46" s="35">
        <v>0</v>
      </c>
      <c r="I46" s="39">
        <f>IF(H48=0, "-", H46/H48)</f>
        <v>0</v>
      </c>
      <c r="J46" s="38" t="str">
        <f t="shared" si="2"/>
        <v>-</v>
      </c>
      <c r="K46" s="39" t="str">
        <f t="shared" si="3"/>
        <v>-</v>
      </c>
    </row>
    <row r="47" spans="1:11" x14ac:dyDescent="0.25">
      <c r="A47" s="137"/>
      <c r="B47" s="40"/>
      <c r="D47" s="40"/>
      <c r="E47" s="44"/>
      <c r="F47" s="138"/>
      <c r="H47" s="40"/>
      <c r="I47" s="44"/>
      <c r="J47" s="43"/>
      <c r="K47" s="44"/>
    </row>
    <row r="48" spans="1:11" s="52" customFormat="1" ht="13" x14ac:dyDescent="0.3">
      <c r="A48" s="139" t="s">
        <v>414</v>
      </c>
      <c r="B48" s="46">
        <f>SUM(B27:B47)</f>
        <v>2893</v>
      </c>
      <c r="C48" s="140">
        <f>B48/26621</f>
        <v>0.10867360354607265</v>
      </c>
      <c r="D48" s="46">
        <f>SUM(D27:D47)</f>
        <v>3099</v>
      </c>
      <c r="E48" s="141">
        <f>D48/31847</f>
        <v>9.7309008697836527E-2</v>
      </c>
      <c r="F48" s="128">
        <f>SUM(F27:F47)</f>
        <v>8011</v>
      </c>
      <c r="G48" s="142">
        <f>F48/74663</f>
        <v>0.10729544754429905</v>
      </c>
      <c r="H48" s="46">
        <f>SUM(H27:H47)</f>
        <v>7825</v>
      </c>
      <c r="I48" s="141">
        <f>H48/86297</f>
        <v>9.0675226253519828E-2</v>
      </c>
      <c r="J48" s="49">
        <f>IF(D48=0, "-", IF((B48-D48)/D48&lt;10, (B48-D48)/D48, "&gt;999%"))</f>
        <v>-6.6473055824459504E-2</v>
      </c>
      <c r="K48" s="50">
        <f>IF(H48=0, "-", IF((F48-H48)/H48&lt;10, (F48-H48)/H48, "&gt;999%"))</f>
        <v>2.3769968051118209E-2</v>
      </c>
    </row>
    <row r="49" spans="1:11" x14ac:dyDescent="0.25">
      <c r="B49" s="138"/>
      <c r="D49" s="138"/>
      <c r="F49" s="138"/>
      <c r="H49" s="138"/>
    </row>
    <row r="50" spans="1:11" ht="13" x14ac:dyDescent="0.3">
      <c r="A50" s="131" t="s">
        <v>415</v>
      </c>
      <c r="B50" s="132" t="s">
        <v>169</v>
      </c>
      <c r="C50" s="133" t="s">
        <v>170</v>
      </c>
      <c r="D50" s="132" t="s">
        <v>169</v>
      </c>
      <c r="E50" s="134" t="s">
        <v>170</v>
      </c>
      <c r="F50" s="133" t="s">
        <v>169</v>
      </c>
      <c r="G50" s="133" t="s">
        <v>170</v>
      </c>
      <c r="H50" s="132" t="s">
        <v>169</v>
      </c>
      <c r="I50" s="134" t="s">
        <v>170</v>
      </c>
      <c r="J50" s="132"/>
      <c r="K50" s="134"/>
    </row>
    <row r="51" spans="1:11" x14ac:dyDescent="0.25">
      <c r="A51" s="34" t="s">
        <v>416</v>
      </c>
      <c r="B51" s="35">
        <v>37</v>
      </c>
      <c r="C51" s="146">
        <f>IF(B62=0, "-", B51/B62)</f>
        <v>7.5203252032520332E-2</v>
      </c>
      <c r="D51" s="35">
        <v>97</v>
      </c>
      <c r="E51" s="39">
        <f>IF(D62=0, "-", D51/D62)</f>
        <v>0.16840277777777779</v>
      </c>
      <c r="F51" s="136">
        <v>157</v>
      </c>
      <c r="G51" s="146">
        <f>IF(F62=0, "-", F51/F62)</f>
        <v>0.10201429499675113</v>
      </c>
      <c r="H51" s="35">
        <v>270</v>
      </c>
      <c r="I51" s="39">
        <f>IF(H62=0, "-", H51/H62)</f>
        <v>0.17857142857142858</v>
      </c>
      <c r="J51" s="38">
        <f t="shared" ref="J51:J60" si="4">IF(D51=0, "-", IF((B51-D51)/D51&lt;10, (B51-D51)/D51, "&gt;999%"))</f>
        <v>-0.61855670103092786</v>
      </c>
      <c r="K51" s="39">
        <f t="shared" ref="K51:K60" si="5">IF(H51=0, "-", IF((F51-H51)/H51&lt;10, (F51-H51)/H51, "&gt;999%"))</f>
        <v>-0.41851851851851851</v>
      </c>
    </row>
    <row r="52" spans="1:11" x14ac:dyDescent="0.25">
      <c r="A52" s="34" t="s">
        <v>417</v>
      </c>
      <c r="B52" s="35">
        <v>111</v>
      </c>
      <c r="C52" s="146">
        <f>IF(B62=0, "-", B52/B62)</f>
        <v>0.22560975609756098</v>
      </c>
      <c r="D52" s="35">
        <v>10</v>
      </c>
      <c r="E52" s="39">
        <f>IF(D62=0, "-", D52/D62)</f>
        <v>1.7361111111111112E-2</v>
      </c>
      <c r="F52" s="136">
        <v>345</v>
      </c>
      <c r="G52" s="146">
        <f>IF(F62=0, "-", F52/F62)</f>
        <v>0.22417153996101363</v>
      </c>
      <c r="H52" s="35">
        <v>75</v>
      </c>
      <c r="I52" s="39">
        <f>IF(H62=0, "-", H52/H62)</f>
        <v>4.96031746031746E-2</v>
      </c>
      <c r="J52" s="38" t="str">
        <f t="shared" si="4"/>
        <v>&gt;999%</v>
      </c>
      <c r="K52" s="39">
        <f t="shared" si="5"/>
        <v>3.6</v>
      </c>
    </row>
    <row r="53" spans="1:11" x14ac:dyDescent="0.25">
      <c r="A53" s="34" t="s">
        <v>418</v>
      </c>
      <c r="B53" s="35">
        <v>49</v>
      </c>
      <c r="C53" s="146">
        <f>IF(B62=0, "-", B53/B62)</f>
        <v>9.959349593495935E-2</v>
      </c>
      <c r="D53" s="35">
        <v>73</v>
      </c>
      <c r="E53" s="39">
        <f>IF(D62=0, "-", D53/D62)</f>
        <v>0.1267361111111111</v>
      </c>
      <c r="F53" s="136">
        <v>233</v>
      </c>
      <c r="G53" s="146">
        <f>IF(F62=0, "-", F53/F62)</f>
        <v>0.15139701104613384</v>
      </c>
      <c r="H53" s="35">
        <v>197</v>
      </c>
      <c r="I53" s="39">
        <f>IF(H62=0, "-", H53/H62)</f>
        <v>0.13029100529100529</v>
      </c>
      <c r="J53" s="38">
        <f t="shared" si="4"/>
        <v>-0.32876712328767121</v>
      </c>
      <c r="K53" s="39">
        <f t="shared" si="5"/>
        <v>0.18274111675126903</v>
      </c>
    </row>
    <row r="54" spans="1:11" x14ac:dyDescent="0.25">
      <c r="A54" s="34" t="s">
        <v>419</v>
      </c>
      <c r="B54" s="35">
        <v>19</v>
      </c>
      <c r="C54" s="146">
        <f>IF(B62=0, "-", B54/B62)</f>
        <v>3.8617886178861791E-2</v>
      </c>
      <c r="D54" s="35">
        <v>34</v>
      </c>
      <c r="E54" s="39">
        <f>IF(D62=0, "-", D54/D62)</f>
        <v>5.9027777777777776E-2</v>
      </c>
      <c r="F54" s="136">
        <v>55</v>
      </c>
      <c r="G54" s="146">
        <f>IF(F62=0, "-", F54/F62)</f>
        <v>3.5737491877842753E-2</v>
      </c>
      <c r="H54" s="35">
        <v>97</v>
      </c>
      <c r="I54" s="39">
        <f>IF(H62=0, "-", H54/H62)</f>
        <v>6.4153439153439157E-2</v>
      </c>
      <c r="J54" s="38">
        <f t="shared" si="4"/>
        <v>-0.44117647058823528</v>
      </c>
      <c r="K54" s="39">
        <f t="shared" si="5"/>
        <v>-0.4329896907216495</v>
      </c>
    </row>
    <row r="55" spans="1:11" x14ac:dyDescent="0.25">
      <c r="A55" s="34" t="s">
        <v>420</v>
      </c>
      <c r="B55" s="35">
        <v>2</v>
      </c>
      <c r="C55" s="146">
        <f>IF(B62=0, "-", B55/B62)</f>
        <v>4.0650406504065045E-3</v>
      </c>
      <c r="D55" s="35">
        <v>2</v>
      </c>
      <c r="E55" s="39">
        <f>IF(D62=0, "-", D55/D62)</f>
        <v>3.472222222222222E-3</v>
      </c>
      <c r="F55" s="136">
        <v>9</v>
      </c>
      <c r="G55" s="146">
        <f>IF(F62=0, "-", F55/F62)</f>
        <v>5.8479532163742687E-3</v>
      </c>
      <c r="H55" s="35">
        <v>4</v>
      </c>
      <c r="I55" s="39">
        <f>IF(H62=0, "-", H55/H62)</f>
        <v>2.6455026455026454E-3</v>
      </c>
      <c r="J55" s="38">
        <f t="shared" si="4"/>
        <v>0</v>
      </c>
      <c r="K55" s="39">
        <f t="shared" si="5"/>
        <v>1.25</v>
      </c>
    </row>
    <row r="56" spans="1:11" x14ac:dyDescent="0.25">
      <c r="A56" s="34" t="s">
        <v>421</v>
      </c>
      <c r="B56" s="35">
        <v>33</v>
      </c>
      <c r="C56" s="146">
        <f>IF(B62=0, "-", B56/B62)</f>
        <v>6.7073170731707321E-2</v>
      </c>
      <c r="D56" s="35">
        <v>57</v>
      </c>
      <c r="E56" s="39">
        <f>IF(D62=0, "-", D56/D62)</f>
        <v>9.8958333333333329E-2</v>
      </c>
      <c r="F56" s="136">
        <v>87</v>
      </c>
      <c r="G56" s="146">
        <f>IF(F62=0, "-", F56/F62)</f>
        <v>5.6530214424951264E-2</v>
      </c>
      <c r="H56" s="35">
        <v>88</v>
      </c>
      <c r="I56" s="39">
        <f>IF(H62=0, "-", H56/H62)</f>
        <v>5.8201058201058198E-2</v>
      </c>
      <c r="J56" s="38">
        <f t="shared" si="4"/>
        <v>-0.42105263157894735</v>
      </c>
      <c r="K56" s="39">
        <f t="shared" si="5"/>
        <v>-1.1363636363636364E-2</v>
      </c>
    </row>
    <row r="57" spans="1:11" x14ac:dyDescent="0.25">
      <c r="A57" s="34" t="s">
        <v>422</v>
      </c>
      <c r="B57" s="35">
        <v>55</v>
      </c>
      <c r="C57" s="146">
        <f>IF(B62=0, "-", B57/B62)</f>
        <v>0.11178861788617886</v>
      </c>
      <c r="D57" s="35">
        <v>84</v>
      </c>
      <c r="E57" s="39">
        <f>IF(D62=0, "-", D57/D62)</f>
        <v>0.14583333333333334</v>
      </c>
      <c r="F57" s="136">
        <v>149</v>
      </c>
      <c r="G57" s="146">
        <f>IF(F62=0, "-", F57/F62)</f>
        <v>9.6816114359974004E-2</v>
      </c>
      <c r="H57" s="35">
        <v>195</v>
      </c>
      <c r="I57" s="39">
        <f>IF(H62=0, "-", H57/H62)</f>
        <v>0.12896825396825398</v>
      </c>
      <c r="J57" s="38">
        <f t="shared" si="4"/>
        <v>-0.34523809523809523</v>
      </c>
      <c r="K57" s="39">
        <f t="shared" si="5"/>
        <v>-0.23589743589743589</v>
      </c>
    </row>
    <row r="58" spans="1:11" x14ac:dyDescent="0.25">
      <c r="A58" s="34" t="s">
        <v>423</v>
      </c>
      <c r="B58" s="35">
        <v>105</v>
      </c>
      <c r="C58" s="146">
        <f>IF(B62=0, "-", B58/B62)</f>
        <v>0.21341463414634146</v>
      </c>
      <c r="D58" s="35">
        <v>76</v>
      </c>
      <c r="E58" s="39">
        <f>IF(D62=0, "-", D58/D62)</f>
        <v>0.13194444444444445</v>
      </c>
      <c r="F58" s="136">
        <v>219</v>
      </c>
      <c r="G58" s="146">
        <f>IF(F62=0, "-", F58/F62)</f>
        <v>0.14230019493177387</v>
      </c>
      <c r="H58" s="35">
        <v>167</v>
      </c>
      <c r="I58" s="39">
        <f>IF(H62=0, "-", H58/H62)</f>
        <v>0.11044973544973545</v>
      </c>
      <c r="J58" s="38">
        <f t="shared" si="4"/>
        <v>0.38157894736842107</v>
      </c>
      <c r="K58" s="39">
        <f t="shared" si="5"/>
        <v>0.31137724550898205</v>
      </c>
    </row>
    <row r="59" spans="1:11" x14ac:dyDescent="0.25">
      <c r="A59" s="34" t="s">
        <v>424</v>
      </c>
      <c r="B59" s="35">
        <v>20</v>
      </c>
      <c r="C59" s="146">
        <f>IF(B62=0, "-", B59/B62)</f>
        <v>4.065040650406504E-2</v>
      </c>
      <c r="D59" s="35">
        <v>18</v>
      </c>
      <c r="E59" s="39">
        <f>IF(D62=0, "-", D59/D62)</f>
        <v>3.125E-2</v>
      </c>
      <c r="F59" s="136">
        <v>72</v>
      </c>
      <c r="G59" s="146">
        <f>IF(F62=0, "-", F59/F62)</f>
        <v>4.6783625730994149E-2</v>
      </c>
      <c r="H59" s="35">
        <v>73</v>
      </c>
      <c r="I59" s="39">
        <f>IF(H62=0, "-", H59/H62)</f>
        <v>4.8280423280423278E-2</v>
      </c>
      <c r="J59" s="38">
        <f t="shared" si="4"/>
        <v>0.1111111111111111</v>
      </c>
      <c r="K59" s="39">
        <f t="shared" si="5"/>
        <v>-1.3698630136986301E-2</v>
      </c>
    </row>
    <row r="60" spans="1:11" x14ac:dyDescent="0.25">
      <c r="A60" s="34" t="s">
        <v>425</v>
      </c>
      <c r="B60" s="35">
        <v>61</v>
      </c>
      <c r="C60" s="146">
        <f>IF(B62=0, "-", B60/B62)</f>
        <v>0.12398373983739837</v>
      </c>
      <c r="D60" s="35">
        <v>125</v>
      </c>
      <c r="E60" s="39">
        <f>IF(D62=0, "-", D60/D62)</f>
        <v>0.2170138888888889</v>
      </c>
      <c r="F60" s="136">
        <v>213</v>
      </c>
      <c r="G60" s="146">
        <f>IF(F62=0, "-", F60/F62)</f>
        <v>0.13840155945419103</v>
      </c>
      <c r="H60" s="35">
        <v>346</v>
      </c>
      <c r="I60" s="39">
        <f>IF(H62=0, "-", H60/H62)</f>
        <v>0.22883597883597884</v>
      </c>
      <c r="J60" s="38">
        <f t="shared" si="4"/>
        <v>-0.51200000000000001</v>
      </c>
      <c r="K60" s="39">
        <f t="shared" si="5"/>
        <v>-0.38439306358381503</v>
      </c>
    </row>
    <row r="61" spans="1:11" x14ac:dyDescent="0.25">
      <c r="A61" s="137"/>
      <c r="B61" s="40"/>
      <c r="D61" s="40"/>
      <c r="E61" s="44"/>
      <c r="F61" s="138"/>
      <c r="H61" s="40"/>
      <c r="I61" s="44"/>
      <c r="J61" s="43"/>
      <c r="K61" s="44"/>
    </row>
    <row r="62" spans="1:11" s="52" customFormat="1" ht="13" x14ac:dyDescent="0.3">
      <c r="A62" s="139" t="s">
        <v>426</v>
      </c>
      <c r="B62" s="46">
        <f>SUM(B51:B61)</f>
        <v>492</v>
      </c>
      <c r="C62" s="140">
        <f>B62/26621</f>
        <v>1.8481649825325869E-2</v>
      </c>
      <c r="D62" s="46">
        <f>SUM(D51:D61)</f>
        <v>576</v>
      </c>
      <c r="E62" s="141">
        <f>D62/31847</f>
        <v>1.8086475963199046E-2</v>
      </c>
      <c r="F62" s="128">
        <f>SUM(F51:F61)</f>
        <v>1539</v>
      </c>
      <c r="G62" s="142">
        <f>F62/74663</f>
        <v>2.0612619369701192E-2</v>
      </c>
      <c r="H62" s="46">
        <f>SUM(H51:H61)</f>
        <v>1512</v>
      </c>
      <c r="I62" s="141">
        <f>H62/86297</f>
        <v>1.7520887168731243E-2</v>
      </c>
      <c r="J62" s="49">
        <f>IF(D62=0, "-", IF((B62-D62)/D62&lt;10, (B62-D62)/D62, "&gt;999%"))</f>
        <v>-0.14583333333333334</v>
      </c>
      <c r="K62" s="50">
        <f>IF(H62=0, "-", IF((F62-H62)/H62&lt;10, (F62-H62)/H62, "&gt;999%"))</f>
        <v>1.7857142857142856E-2</v>
      </c>
    </row>
    <row r="63" spans="1:11" x14ac:dyDescent="0.25">
      <c r="B63" s="138"/>
      <c r="D63" s="138"/>
      <c r="F63" s="138"/>
      <c r="H63" s="138"/>
    </row>
    <row r="64" spans="1:11" s="52" customFormat="1" ht="13" x14ac:dyDescent="0.3">
      <c r="A64" s="139" t="s">
        <v>427</v>
      </c>
      <c r="B64" s="46">
        <v>3385</v>
      </c>
      <c r="C64" s="140">
        <f>B64/26621</f>
        <v>0.12715525337139852</v>
      </c>
      <c r="D64" s="46">
        <v>3675</v>
      </c>
      <c r="E64" s="141">
        <f>D64/31847</f>
        <v>0.11539548466103558</v>
      </c>
      <c r="F64" s="128">
        <v>9550</v>
      </c>
      <c r="G64" s="142">
        <f>F64/74663</f>
        <v>0.12790806691400025</v>
      </c>
      <c r="H64" s="46">
        <v>9337</v>
      </c>
      <c r="I64" s="141">
        <f>H64/86297</f>
        <v>0.10819611342225106</v>
      </c>
      <c r="J64" s="49">
        <f>IF(D64=0, "-", IF((B64-D64)/D64&lt;10, (B64-D64)/D64, "&gt;999%"))</f>
        <v>-7.8911564625850333E-2</v>
      </c>
      <c r="K64" s="50">
        <f>IF(H64=0, "-", IF((F64-H64)/H64&lt;10, (F64-H64)/H64, "&gt;999%"))</f>
        <v>2.2812466531005677E-2</v>
      </c>
    </row>
    <row r="65" spans="1:11" x14ac:dyDescent="0.25">
      <c r="B65" s="138"/>
      <c r="D65" s="138"/>
      <c r="F65" s="138"/>
      <c r="H65" s="138"/>
    </row>
    <row r="66" spans="1:11" ht="15.5" x14ac:dyDescent="0.35">
      <c r="A66" s="129" t="s">
        <v>37</v>
      </c>
      <c r="B66" s="22" t="s">
        <v>4</v>
      </c>
      <c r="C66" s="25"/>
      <c r="D66" s="25"/>
      <c r="E66" s="23"/>
      <c r="F66" s="22" t="s">
        <v>167</v>
      </c>
      <c r="G66" s="25"/>
      <c r="H66" s="25"/>
      <c r="I66" s="23"/>
      <c r="J66" s="22" t="s">
        <v>168</v>
      </c>
      <c r="K66" s="23"/>
    </row>
    <row r="67" spans="1:11" ht="13" x14ac:dyDescent="0.3">
      <c r="A67" s="30"/>
      <c r="B67" s="22">
        <f>VALUE(RIGHT($B$2, 4))</f>
        <v>2020</v>
      </c>
      <c r="C67" s="23"/>
      <c r="D67" s="22">
        <f>B67-1</f>
        <v>2019</v>
      </c>
      <c r="E67" s="130"/>
      <c r="F67" s="22">
        <f>B67</f>
        <v>2020</v>
      </c>
      <c r="G67" s="130"/>
      <c r="H67" s="22">
        <f>D67</f>
        <v>2019</v>
      </c>
      <c r="I67" s="130"/>
      <c r="J67" s="27" t="s">
        <v>8</v>
      </c>
      <c r="K67" s="28" t="s">
        <v>5</v>
      </c>
    </row>
    <row r="68" spans="1:11" ht="13" x14ac:dyDescent="0.3">
      <c r="A68" s="131" t="s">
        <v>428</v>
      </c>
      <c r="B68" s="132" t="s">
        <v>169</v>
      </c>
      <c r="C68" s="133" t="s">
        <v>170</v>
      </c>
      <c r="D68" s="132" t="s">
        <v>169</v>
      </c>
      <c r="E68" s="134" t="s">
        <v>170</v>
      </c>
      <c r="F68" s="133" t="s">
        <v>169</v>
      </c>
      <c r="G68" s="133" t="s">
        <v>170</v>
      </c>
      <c r="H68" s="132" t="s">
        <v>169</v>
      </c>
      <c r="I68" s="134" t="s">
        <v>170</v>
      </c>
      <c r="J68" s="132"/>
      <c r="K68" s="134"/>
    </row>
    <row r="69" spans="1:11" x14ac:dyDescent="0.25">
      <c r="A69" s="34" t="s">
        <v>429</v>
      </c>
      <c r="B69" s="35">
        <v>8</v>
      </c>
      <c r="C69" s="146">
        <f>IF(B93=0, "-", B69/B93)</f>
        <v>1.8739751698289998E-3</v>
      </c>
      <c r="D69" s="35">
        <v>0</v>
      </c>
      <c r="E69" s="39">
        <f>IF(D93=0, "-", D69/D93)</f>
        <v>0</v>
      </c>
      <c r="F69" s="136">
        <v>11</v>
      </c>
      <c r="G69" s="146">
        <f>IF(F93=0, "-", F69/F93)</f>
        <v>8.9213300892133007E-4</v>
      </c>
      <c r="H69" s="35">
        <v>0</v>
      </c>
      <c r="I69" s="39">
        <f>IF(H93=0, "-", H69/H93)</f>
        <v>0</v>
      </c>
      <c r="J69" s="38" t="str">
        <f t="shared" ref="J69:J91" si="6">IF(D69=0, "-", IF((B69-D69)/D69&lt;10, (B69-D69)/D69, "&gt;999%"))</f>
        <v>-</v>
      </c>
      <c r="K69" s="39" t="str">
        <f t="shared" ref="K69:K91" si="7">IF(H69=0, "-", IF((F69-H69)/H69&lt;10, (F69-H69)/H69, "&gt;999%"))</f>
        <v>-</v>
      </c>
    </row>
    <row r="70" spans="1:11" x14ac:dyDescent="0.25">
      <c r="A70" s="34" t="s">
        <v>430</v>
      </c>
      <c r="B70" s="35">
        <v>39</v>
      </c>
      <c r="C70" s="146">
        <f>IF(B93=0, "-", B70/B93)</f>
        <v>9.1356289529163741E-3</v>
      </c>
      <c r="D70" s="35">
        <v>80</v>
      </c>
      <c r="E70" s="39">
        <f>IF(D93=0, "-", D70/D93)</f>
        <v>1.7376194613379671E-2</v>
      </c>
      <c r="F70" s="136">
        <v>173</v>
      </c>
      <c r="G70" s="146">
        <f>IF(F93=0, "-", F70/F93)</f>
        <v>1.4030819140308192E-2</v>
      </c>
      <c r="H70" s="35">
        <v>235</v>
      </c>
      <c r="I70" s="39">
        <f>IF(H93=0, "-", H70/H93)</f>
        <v>1.8581481774333834E-2</v>
      </c>
      <c r="J70" s="38">
        <f t="shared" si="6"/>
        <v>-0.51249999999999996</v>
      </c>
      <c r="K70" s="39">
        <f t="shared" si="7"/>
        <v>-0.26382978723404255</v>
      </c>
    </row>
    <row r="71" spans="1:11" x14ac:dyDescent="0.25">
      <c r="A71" s="34" t="s">
        <v>431</v>
      </c>
      <c r="B71" s="35">
        <v>22</v>
      </c>
      <c r="C71" s="146">
        <f>IF(B93=0, "-", B71/B93)</f>
        <v>5.1534317170297489E-3</v>
      </c>
      <c r="D71" s="35">
        <v>7</v>
      </c>
      <c r="E71" s="39">
        <f>IF(D93=0, "-", D71/D93)</f>
        <v>1.5204170286707212E-3</v>
      </c>
      <c r="F71" s="136">
        <v>49</v>
      </c>
      <c r="G71" s="146">
        <f>IF(F93=0, "-", F71/F93)</f>
        <v>3.9740470397404701E-3</v>
      </c>
      <c r="H71" s="35">
        <v>23</v>
      </c>
      <c r="I71" s="39">
        <f>IF(H93=0, "-", H71/H93)</f>
        <v>1.8186131098284178E-3</v>
      </c>
      <c r="J71" s="38">
        <f t="shared" si="6"/>
        <v>2.1428571428571428</v>
      </c>
      <c r="K71" s="39">
        <f t="shared" si="7"/>
        <v>1.1304347826086956</v>
      </c>
    </row>
    <row r="72" spans="1:11" x14ac:dyDescent="0.25">
      <c r="A72" s="34" t="s">
        <v>432</v>
      </c>
      <c r="B72" s="35">
        <v>125</v>
      </c>
      <c r="C72" s="146">
        <f>IF(B93=0, "-", B72/B93)</f>
        <v>2.928086202857812E-2</v>
      </c>
      <c r="D72" s="35">
        <v>39</v>
      </c>
      <c r="E72" s="39">
        <f>IF(D93=0, "-", D72/D93)</f>
        <v>8.4708948740225883E-3</v>
      </c>
      <c r="F72" s="136">
        <v>203</v>
      </c>
      <c r="G72" s="146">
        <f>IF(F93=0, "-", F72/F93)</f>
        <v>1.6463909164639093E-2</v>
      </c>
      <c r="H72" s="35">
        <v>167</v>
      </c>
      <c r="I72" s="39">
        <f>IF(H93=0, "-", H72/H93)</f>
        <v>1.3204712580058512E-2</v>
      </c>
      <c r="J72" s="38">
        <f t="shared" si="6"/>
        <v>2.2051282051282053</v>
      </c>
      <c r="K72" s="39">
        <f t="shared" si="7"/>
        <v>0.21556886227544911</v>
      </c>
    </row>
    <row r="73" spans="1:11" x14ac:dyDescent="0.25">
      <c r="A73" s="34" t="s">
        <v>433</v>
      </c>
      <c r="B73" s="35">
        <v>308</v>
      </c>
      <c r="C73" s="146">
        <f>IF(B93=0, "-", B73/B93)</f>
        <v>7.2148044038416487E-2</v>
      </c>
      <c r="D73" s="35">
        <v>453</v>
      </c>
      <c r="E73" s="39">
        <f>IF(D93=0, "-", D73/D93)</f>
        <v>9.8392701998262375E-2</v>
      </c>
      <c r="F73" s="136">
        <v>1028</v>
      </c>
      <c r="G73" s="146">
        <f>IF(F93=0, "-", F73/F93)</f>
        <v>8.3373884833738851E-2</v>
      </c>
      <c r="H73" s="35">
        <v>1181</v>
      </c>
      <c r="I73" s="39">
        <f>IF(H93=0, "-", H73/H93)</f>
        <v>9.3381829682928755E-2</v>
      </c>
      <c r="J73" s="38">
        <f t="shared" si="6"/>
        <v>-0.32008830022075058</v>
      </c>
      <c r="K73" s="39">
        <f t="shared" si="7"/>
        <v>-0.12955122777307368</v>
      </c>
    </row>
    <row r="74" spans="1:11" x14ac:dyDescent="0.25">
      <c r="A74" s="34" t="s">
        <v>434</v>
      </c>
      <c r="B74" s="35">
        <v>391</v>
      </c>
      <c r="C74" s="146">
        <f>IF(B93=0, "-", B74/B93)</f>
        <v>9.159053642539236E-2</v>
      </c>
      <c r="D74" s="35">
        <v>539</v>
      </c>
      <c r="E74" s="39">
        <f>IF(D93=0, "-", D74/D93)</f>
        <v>0.11707211120764553</v>
      </c>
      <c r="F74" s="136">
        <v>1241</v>
      </c>
      <c r="G74" s="146">
        <f>IF(F93=0, "-", F74/F93)</f>
        <v>0.10064882400648824</v>
      </c>
      <c r="H74" s="35">
        <v>1284</v>
      </c>
      <c r="I74" s="39">
        <f>IF(H93=0, "-", H74/H93)</f>
        <v>0.10152605360955168</v>
      </c>
      <c r="J74" s="38">
        <f t="shared" si="6"/>
        <v>-0.27458256029684602</v>
      </c>
      <c r="K74" s="39">
        <f t="shared" si="7"/>
        <v>-3.348909657320872E-2</v>
      </c>
    </row>
    <row r="75" spans="1:11" x14ac:dyDescent="0.25">
      <c r="A75" s="34" t="s">
        <v>435</v>
      </c>
      <c r="B75" s="35">
        <v>8</v>
      </c>
      <c r="C75" s="146">
        <f>IF(B93=0, "-", B75/B93)</f>
        <v>1.8739751698289998E-3</v>
      </c>
      <c r="D75" s="35">
        <v>14</v>
      </c>
      <c r="E75" s="39">
        <f>IF(D93=0, "-", D75/D93)</f>
        <v>3.0408340573414424E-3</v>
      </c>
      <c r="F75" s="136">
        <v>24</v>
      </c>
      <c r="G75" s="146">
        <f>IF(F93=0, "-", F75/F93)</f>
        <v>1.9464720194647203E-3</v>
      </c>
      <c r="H75" s="35">
        <v>49</v>
      </c>
      <c r="I75" s="39">
        <f>IF(H93=0, "-", H75/H93)</f>
        <v>3.8744366252866291E-3</v>
      </c>
      <c r="J75" s="38">
        <f t="shared" si="6"/>
        <v>-0.42857142857142855</v>
      </c>
      <c r="K75" s="39">
        <f t="shared" si="7"/>
        <v>-0.51020408163265307</v>
      </c>
    </row>
    <row r="76" spans="1:11" x14ac:dyDescent="0.25">
      <c r="A76" s="34" t="s">
        <v>436</v>
      </c>
      <c r="B76" s="35">
        <v>293</v>
      </c>
      <c r="C76" s="146">
        <f>IF(B93=0, "-", B76/B93)</f>
        <v>6.8634340594987117E-2</v>
      </c>
      <c r="D76" s="35">
        <v>424</v>
      </c>
      <c r="E76" s="39">
        <f>IF(D93=0, "-", D76/D93)</f>
        <v>9.2093831450912253E-2</v>
      </c>
      <c r="F76" s="136">
        <v>767</v>
      </c>
      <c r="G76" s="146">
        <f>IF(F93=0, "-", F76/F93)</f>
        <v>6.2206001622060018E-2</v>
      </c>
      <c r="H76" s="35">
        <v>1114</v>
      </c>
      <c r="I76" s="39">
        <f>IF(H93=0, "-", H76/H93)</f>
        <v>8.808413062386336E-2</v>
      </c>
      <c r="J76" s="38">
        <f t="shared" si="6"/>
        <v>-0.30896226415094341</v>
      </c>
      <c r="K76" s="39">
        <f t="shared" si="7"/>
        <v>-0.31149012567324957</v>
      </c>
    </row>
    <row r="77" spans="1:11" x14ac:dyDescent="0.25">
      <c r="A77" s="34" t="s">
        <v>437</v>
      </c>
      <c r="B77" s="35">
        <v>588</v>
      </c>
      <c r="C77" s="146">
        <f>IF(B93=0, "-", B77/B93)</f>
        <v>0.13773717498243149</v>
      </c>
      <c r="D77" s="35">
        <v>705</v>
      </c>
      <c r="E77" s="39">
        <f>IF(D93=0, "-", D77/D93)</f>
        <v>0.15312771503040834</v>
      </c>
      <c r="F77" s="136">
        <v>1637</v>
      </c>
      <c r="G77" s="146">
        <f>IF(F93=0, "-", F77/F93)</f>
        <v>0.13276561232765613</v>
      </c>
      <c r="H77" s="35">
        <v>2226</v>
      </c>
      <c r="I77" s="39">
        <f>IF(H93=0, "-", H77/H93)</f>
        <v>0.17601012097730687</v>
      </c>
      <c r="J77" s="38">
        <f t="shared" si="6"/>
        <v>-0.16595744680851063</v>
      </c>
      <c r="K77" s="39">
        <f t="shared" si="7"/>
        <v>-0.26460017969451932</v>
      </c>
    </row>
    <row r="78" spans="1:11" x14ac:dyDescent="0.25">
      <c r="A78" s="34" t="s">
        <v>438</v>
      </c>
      <c r="B78" s="35">
        <v>0</v>
      </c>
      <c r="C78" s="146">
        <f>IF(B93=0, "-", B78/B93)</f>
        <v>0</v>
      </c>
      <c r="D78" s="35">
        <v>12</v>
      </c>
      <c r="E78" s="39">
        <f>IF(D93=0, "-", D78/D93)</f>
        <v>2.6064291920069507E-3</v>
      </c>
      <c r="F78" s="136">
        <v>0</v>
      </c>
      <c r="G78" s="146">
        <f>IF(F93=0, "-", F78/F93)</f>
        <v>0</v>
      </c>
      <c r="H78" s="35">
        <v>35</v>
      </c>
      <c r="I78" s="39">
        <f>IF(H93=0, "-", H78/H93)</f>
        <v>2.7674547323475922E-3</v>
      </c>
      <c r="J78" s="38">
        <f t="shared" si="6"/>
        <v>-1</v>
      </c>
      <c r="K78" s="39">
        <f t="shared" si="7"/>
        <v>-1</v>
      </c>
    </row>
    <row r="79" spans="1:11" x14ac:dyDescent="0.25">
      <c r="A79" s="34" t="s">
        <v>439</v>
      </c>
      <c r="B79" s="35">
        <v>97</v>
      </c>
      <c r="C79" s="146">
        <f>IF(B93=0, "-", B79/B93)</f>
        <v>2.2721948934176624E-2</v>
      </c>
      <c r="D79" s="35">
        <v>0</v>
      </c>
      <c r="E79" s="39">
        <f>IF(D93=0, "-", D79/D93)</f>
        <v>0</v>
      </c>
      <c r="F79" s="136">
        <v>234</v>
      </c>
      <c r="G79" s="146">
        <f>IF(F93=0, "-", F79/F93)</f>
        <v>1.8978102189781021E-2</v>
      </c>
      <c r="H79" s="35">
        <v>0</v>
      </c>
      <c r="I79" s="39">
        <f>IF(H93=0, "-", H79/H93)</f>
        <v>0</v>
      </c>
      <c r="J79" s="38" t="str">
        <f t="shared" si="6"/>
        <v>-</v>
      </c>
      <c r="K79" s="39" t="str">
        <f t="shared" si="7"/>
        <v>-</v>
      </c>
    </row>
    <row r="80" spans="1:11" x14ac:dyDescent="0.25">
      <c r="A80" s="34" t="s">
        <v>440</v>
      </c>
      <c r="B80" s="35">
        <v>323</v>
      </c>
      <c r="C80" s="146">
        <f>IF(B93=0, "-", B80/B93)</f>
        <v>7.566174748184587E-2</v>
      </c>
      <c r="D80" s="35">
        <v>397</v>
      </c>
      <c r="E80" s="39">
        <f>IF(D93=0, "-", D80/D93)</f>
        <v>8.6229365768896615E-2</v>
      </c>
      <c r="F80" s="136">
        <v>880</v>
      </c>
      <c r="G80" s="146">
        <f>IF(F93=0, "-", F80/F93)</f>
        <v>7.1370640713706412E-2</v>
      </c>
      <c r="H80" s="35">
        <v>1111</v>
      </c>
      <c r="I80" s="39">
        <f>IF(H93=0, "-", H80/H93)</f>
        <v>8.7846920218233579E-2</v>
      </c>
      <c r="J80" s="38">
        <f t="shared" si="6"/>
        <v>-0.18639798488664988</v>
      </c>
      <c r="K80" s="39">
        <f t="shared" si="7"/>
        <v>-0.20792079207920791</v>
      </c>
    </row>
    <row r="81" spans="1:11" x14ac:dyDescent="0.25">
      <c r="A81" s="34" t="s">
        <v>441</v>
      </c>
      <c r="B81" s="35">
        <v>392</v>
      </c>
      <c r="C81" s="146">
        <f>IF(B93=0, "-", B81/B93)</f>
        <v>9.1824783321620987E-2</v>
      </c>
      <c r="D81" s="35">
        <v>538</v>
      </c>
      <c r="E81" s="39">
        <f>IF(D93=0, "-", D81/D93)</f>
        <v>0.11685490877497828</v>
      </c>
      <c r="F81" s="136">
        <v>1467</v>
      </c>
      <c r="G81" s="146">
        <f>IF(F93=0, "-", F81/F93)</f>
        <v>0.11897810218978103</v>
      </c>
      <c r="H81" s="35">
        <v>1270</v>
      </c>
      <c r="I81" s="39">
        <f>IF(H93=0, "-", H81/H93)</f>
        <v>0.10041907171661263</v>
      </c>
      <c r="J81" s="38">
        <f t="shared" si="6"/>
        <v>-0.27137546468401486</v>
      </c>
      <c r="K81" s="39">
        <f t="shared" si="7"/>
        <v>0.15511811023622046</v>
      </c>
    </row>
    <row r="82" spans="1:11" x14ac:dyDescent="0.25">
      <c r="A82" s="34" t="s">
        <v>442</v>
      </c>
      <c r="B82" s="35">
        <v>21</v>
      </c>
      <c r="C82" s="146">
        <f>IF(B93=0, "-", B82/B93)</f>
        <v>4.9191848208011242E-3</v>
      </c>
      <c r="D82" s="35">
        <v>16</v>
      </c>
      <c r="E82" s="39">
        <f>IF(D93=0, "-", D82/D93)</f>
        <v>3.4752389226759338E-3</v>
      </c>
      <c r="F82" s="136">
        <v>65</v>
      </c>
      <c r="G82" s="146">
        <f>IF(F93=0, "-", F82/F93)</f>
        <v>5.2716950527169504E-3</v>
      </c>
      <c r="H82" s="35">
        <v>61</v>
      </c>
      <c r="I82" s="39">
        <f>IF(H93=0, "-", H82/H93)</f>
        <v>4.8232782478058039E-3</v>
      </c>
      <c r="J82" s="38">
        <f t="shared" si="6"/>
        <v>0.3125</v>
      </c>
      <c r="K82" s="39">
        <f t="shared" si="7"/>
        <v>6.5573770491803282E-2</v>
      </c>
    </row>
    <row r="83" spans="1:11" x14ac:dyDescent="0.25">
      <c r="A83" s="34" t="s">
        <v>443</v>
      </c>
      <c r="B83" s="35">
        <v>11</v>
      </c>
      <c r="C83" s="146">
        <f>IF(B93=0, "-", B83/B93)</f>
        <v>2.5767158585148745E-3</v>
      </c>
      <c r="D83" s="35">
        <v>12</v>
      </c>
      <c r="E83" s="39">
        <f>IF(D93=0, "-", D83/D93)</f>
        <v>2.6064291920069507E-3</v>
      </c>
      <c r="F83" s="136">
        <v>34</v>
      </c>
      <c r="G83" s="146">
        <f>IF(F93=0, "-", F83/F93)</f>
        <v>2.7575020275750202E-3</v>
      </c>
      <c r="H83" s="35">
        <v>32</v>
      </c>
      <c r="I83" s="39">
        <f>IF(H93=0, "-", H83/H93)</f>
        <v>2.5302443267177987E-3</v>
      </c>
      <c r="J83" s="38">
        <f t="shared" si="6"/>
        <v>-8.3333333333333329E-2</v>
      </c>
      <c r="K83" s="39">
        <f t="shared" si="7"/>
        <v>6.25E-2</v>
      </c>
    </row>
    <row r="84" spans="1:11" x14ac:dyDescent="0.25">
      <c r="A84" s="34" t="s">
        <v>444</v>
      </c>
      <c r="B84" s="35">
        <v>12</v>
      </c>
      <c r="C84" s="146">
        <f>IF(B93=0, "-", B84/B93)</f>
        <v>2.8109627547434997E-3</v>
      </c>
      <c r="D84" s="35">
        <v>80</v>
      </c>
      <c r="E84" s="39">
        <f>IF(D93=0, "-", D84/D93)</f>
        <v>1.7376194613379671E-2</v>
      </c>
      <c r="F84" s="136">
        <v>42</v>
      </c>
      <c r="G84" s="146">
        <f>IF(F93=0, "-", F84/F93)</f>
        <v>3.4063260340632603E-3</v>
      </c>
      <c r="H84" s="35">
        <v>157</v>
      </c>
      <c r="I84" s="39">
        <f>IF(H93=0, "-", H84/H93)</f>
        <v>1.2414011227959199E-2</v>
      </c>
      <c r="J84" s="38">
        <f t="shared" si="6"/>
        <v>-0.85</v>
      </c>
      <c r="K84" s="39">
        <f t="shared" si="7"/>
        <v>-0.73248407643312097</v>
      </c>
    </row>
    <row r="85" spans="1:11" x14ac:dyDescent="0.25">
      <c r="A85" s="34" t="s">
        <v>445</v>
      </c>
      <c r="B85" s="35">
        <v>31</v>
      </c>
      <c r="C85" s="146">
        <f>IF(B93=0, "-", B85/B93)</f>
        <v>7.2616537830873743E-3</v>
      </c>
      <c r="D85" s="35">
        <v>47</v>
      </c>
      <c r="E85" s="39">
        <f>IF(D93=0, "-", D85/D93)</f>
        <v>1.0208514335360555E-2</v>
      </c>
      <c r="F85" s="136">
        <v>123</v>
      </c>
      <c r="G85" s="146">
        <f>IF(F93=0, "-", F85/F93)</f>
        <v>9.9756690997566903E-3</v>
      </c>
      <c r="H85" s="35">
        <v>88</v>
      </c>
      <c r="I85" s="39">
        <f>IF(H93=0, "-", H85/H93)</f>
        <v>6.9581718984739463E-3</v>
      </c>
      <c r="J85" s="38">
        <f t="shared" si="6"/>
        <v>-0.34042553191489361</v>
      </c>
      <c r="K85" s="39">
        <f t="shared" si="7"/>
        <v>0.39772727272727271</v>
      </c>
    </row>
    <row r="86" spans="1:11" x14ac:dyDescent="0.25">
      <c r="A86" s="34" t="s">
        <v>446</v>
      </c>
      <c r="B86" s="35">
        <v>6</v>
      </c>
      <c r="C86" s="146">
        <f>IF(B93=0, "-", B86/B93)</f>
        <v>1.4054813773717498E-3</v>
      </c>
      <c r="D86" s="35">
        <v>0</v>
      </c>
      <c r="E86" s="39">
        <f>IF(D93=0, "-", D86/D93)</f>
        <v>0</v>
      </c>
      <c r="F86" s="136">
        <v>9</v>
      </c>
      <c r="G86" s="146">
        <f>IF(F93=0, "-", F86/F93)</f>
        <v>7.2992700729927003E-4</v>
      </c>
      <c r="H86" s="35">
        <v>0</v>
      </c>
      <c r="I86" s="39">
        <f>IF(H93=0, "-", H86/H93)</f>
        <v>0</v>
      </c>
      <c r="J86" s="38" t="str">
        <f t="shared" si="6"/>
        <v>-</v>
      </c>
      <c r="K86" s="39" t="str">
        <f t="shared" si="7"/>
        <v>-</v>
      </c>
    </row>
    <row r="87" spans="1:11" x14ac:dyDescent="0.25">
      <c r="A87" s="34" t="s">
        <v>447</v>
      </c>
      <c r="B87" s="35">
        <v>496</v>
      </c>
      <c r="C87" s="146">
        <f>IF(B93=0, "-", B87/B93)</f>
        <v>0.11618646052939799</v>
      </c>
      <c r="D87" s="35">
        <v>333</v>
      </c>
      <c r="E87" s="39">
        <f>IF(D93=0, "-", D87/D93)</f>
        <v>7.2328410078192878E-2</v>
      </c>
      <c r="F87" s="136">
        <v>1154</v>
      </c>
      <c r="G87" s="146">
        <f>IF(F93=0, "-", F87/F93)</f>
        <v>9.3592862935928625E-2</v>
      </c>
      <c r="H87" s="35">
        <v>972</v>
      </c>
      <c r="I87" s="39">
        <f>IF(H93=0, "-", H87/H93)</f>
        <v>7.6856171424053141E-2</v>
      </c>
      <c r="J87" s="38">
        <f t="shared" si="6"/>
        <v>0.4894894894894895</v>
      </c>
      <c r="K87" s="39">
        <f t="shared" si="7"/>
        <v>0.18724279835390947</v>
      </c>
    </row>
    <row r="88" spans="1:11" x14ac:dyDescent="0.25">
      <c r="A88" s="34" t="s">
        <v>448</v>
      </c>
      <c r="B88" s="35">
        <v>0</v>
      </c>
      <c r="C88" s="146">
        <f>IF(B93=0, "-", B88/B93)</f>
        <v>0</v>
      </c>
      <c r="D88" s="35">
        <v>23</v>
      </c>
      <c r="E88" s="39">
        <f>IF(D93=0, "-", D88/D93)</f>
        <v>4.995655951346655E-3</v>
      </c>
      <c r="F88" s="136">
        <v>0</v>
      </c>
      <c r="G88" s="146">
        <f>IF(F93=0, "-", F88/F93)</f>
        <v>0</v>
      </c>
      <c r="H88" s="35">
        <v>57</v>
      </c>
      <c r="I88" s="39">
        <f>IF(H93=0, "-", H88/H93)</f>
        <v>4.506997706966079E-3</v>
      </c>
      <c r="J88" s="38">
        <f t="shared" si="6"/>
        <v>-1</v>
      </c>
      <c r="K88" s="39">
        <f t="shared" si="7"/>
        <v>-1</v>
      </c>
    </row>
    <row r="89" spans="1:11" x14ac:dyDescent="0.25">
      <c r="A89" s="34" t="s">
        <v>449</v>
      </c>
      <c r="B89" s="35">
        <v>963</v>
      </c>
      <c r="C89" s="146">
        <f>IF(B93=0, "-", B89/B93)</f>
        <v>0.22557976106816585</v>
      </c>
      <c r="D89" s="35">
        <v>532</v>
      </c>
      <c r="E89" s="39">
        <f>IF(D93=0, "-", D89/D93)</f>
        <v>0.1155516941789748</v>
      </c>
      <c r="F89" s="136">
        <v>2641</v>
      </c>
      <c r="G89" s="146">
        <f>IF(F93=0, "-", F89/F93)</f>
        <v>0.21419302514193025</v>
      </c>
      <c r="H89" s="35">
        <v>1771</v>
      </c>
      <c r="I89" s="39">
        <f>IF(H93=0, "-", H89/H93)</f>
        <v>0.14003320945678818</v>
      </c>
      <c r="J89" s="38">
        <f t="shared" si="6"/>
        <v>0.81015037593984962</v>
      </c>
      <c r="K89" s="39">
        <f t="shared" si="7"/>
        <v>0.4912478825522304</v>
      </c>
    </row>
    <row r="90" spans="1:11" x14ac:dyDescent="0.25">
      <c r="A90" s="34" t="s">
        <v>450</v>
      </c>
      <c r="B90" s="35">
        <v>15</v>
      </c>
      <c r="C90" s="146">
        <f>IF(B93=0, "-", B90/B93)</f>
        <v>3.5137034434293743E-3</v>
      </c>
      <c r="D90" s="35">
        <v>31</v>
      </c>
      <c r="E90" s="39">
        <f>IF(D93=0, "-", D90/D93)</f>
        <v>6.7332754126846221E-3</v>
      </c>
      <c r="F90" s="136">
        <v>46</v>
      </c>
      <c r="G90" s="146">
        <f>IF(F93=0, "-", F90/F93)</f>
        <v>3.7307380373073802E-3</v>
      </c>
      <c r="H90" s="35">
        <v>76</v>
      </c>
      <c r="I90" s="39">
        <f>IF(H93=0, "-", H90/H93)</f>
        <v>6.0093302759547723E-3</v>
      </c>
      <c r="J90" s="38">
        <f t="shared" si="6"/>
        <v>-0.5161290322580645</v>
      </c>
      <c r="K90" s="39">
        <f t="shared" si="7"/>
        <v>-0.39473684210526316</v>
      </c>
    </row>
    <row r="91" spans="1:11" x14ac:dyDescent="0.25">
      <c r="A91" s="34" t="s">
        <v>451</v>
      </c>
      <c r="B91" s="35">
        <v>120</v>
      </c>
      <c r="C91" s="146">
        <f>IF(B93=0, "-", B91/B93)</f>
        <v>2.8109627547434995E-2</v>
      </c>
      <c r="D91" s="35">
        <v>322</v>
      </c>
      <c r="E91" s="39">
        <f>IF(D93=0, "-", D91/D93)</f>
        <v>6.9939183318853168E-2</v>
      </c>
      <c r="F91" s="136">
        <v>502</v>
      </c>
      <c r="G91" s="146">
        <f>IF(F93=0, "-", F91/F93)</f>
        <v>4.0713706407137062E-2</v>
      </c>
      <c r="H91" s="35">
        <v>738</v>
      </c>
      <c r="I91" s="39">
        <f>IF(H93=0, "-", H91/H93)</f>
        <v>5.8353759784929231E-2</v>
      </c>
      <c r="J91" s="38">
        <f t="shared" si="6"/>
        <v>-0.62732919254658381</v>
      </c>
      <c r="K91" s="39">
        <f t="shared" si="7"/>
        <v>-0.31978319783197834</v>
      </c>
    </row>
    <row r="92" spans="1:11" x14ac:dyDescent="0.25">
      <c r="A92" s="137"/>
      <c r="B92" s="40"/>
      <c r="D92" s="40"/>
      <c r="E92" s="44"/>
      <c r="F92" s="138"/>
      <c r="H92" s="40"/>
      <c r="I92" s="44"/>
      <c r="J92" s="43"/>
      <c r="K92" s="44"/>
    </row>
    <row r="93" spans="1:11" s="52" customFormat="1" ht="13" x14ac:dyDescent="0.3">
      <c r="A93" s="139" t="s">
        <v>452</v>
      </c>
      <c r="B93" s="46">
        <f>SUM(B69:B92)</f>
        <v>4269</v>
      </c>
      <c r="C93" s="140">
        <f>B93/26621</f>
        <v>0.16036212013072387</v>
      </c>
      <c r="D93" s="46">
        <f>SUM(D69:D92)</f>
        <v>4604</v>
      </c>
      <c r="E93" s="141">
        <f>D93/31847</f>
        <v>0.14456620717807014</v>
      </c>
      <c r="F93" s="128">
        <f>SUM(F69:F92)</f>
        <v>12330</v>
      </c>
      <c r="G93" s="142">
        <f>F93/74663</f>
        <v>0.16514203822509141</v>
      </c>
      <c r="H93" s="46">
        <f>SUM(H69:H92)</f>
        <v>12647</v>
      </c>
      <c r="I93" s="141">
        <f>H93/86297</f>
        <v>0.14655202382469842</v>
      </c>
      <c r="J93" s="49">
        <f>IF(D93=0, "-", IF((B93-D93)/D93&lt;10, (B93-D93)/D93, "&gt;999%"))</f>
        <v>-7.2762814943527362E-2</v>
      </c>
      <c r="K93" s="50">
        <f>IF(H93=0, "-", IF((F93-H93)/H93&lt;10, (F93-H93)/H93, "&gt;999%"))</f>
        <v>-2.5065232861548194E-2</v>
      </c>
    </row>
    <row r="94" spans="1:11" x14ac:dyDescent="0.25">
      <c r="B94" s="138"/>
      <c r="D94" s="138"/>
      <c r="F94" s="138"/>
      <c r="H94" s="138"/>
    </row>
    <row r="95" spans="1:11" ht="13" x14ac:dyDescent="0.3">
      <c r="A95" s="131" t="s">
        <v>453</v>
      </c>
      <c r="B95" s="132" t="s">
        <v>169</v>
      </c>
      <c r="C95" s="133" t="s">
        <v>170</v>
      </c>
      <c r="D95" s="132" t="s">
        <v>169</v>
      </c>
      <c r="E95" s="134" t="s">
        <v>170</v>
      </c>
      <c r="F95" s="133" t="s">
        <v>169</v>
      </c>
      <c r="G95" s="133" t="s">
        <v>170</v>
      </c>
      <c r="H95" s="132" t="s">
        <v>169</v>
      </c>
      <c r="I95" s="134" t="s">
        <v>170</v>
      </c>
      <c r="J95" s="132"/>
      <c r="K95" s="134"/>
    </row>
    <row r="96" spans="1:11" x14ac:dyDescent="0.25">
      <c r="A96" s="34" t="s">
        <v>454</v>
      </c>
      <c r="B96" s="35">
        <v>8</v>
      </c>
      <c r="C96" s="146">
        <f>IF(B109=0, "-", B96/B109)</f>
        <v>1.0767160161507403E-2</v>
      </c>
      <c r="D96" s="35">
        <v>2</v>
      </c>
      <c r="E96" s="39">
        <f>IF(D109=0, "-", D96/D109)</f>
        <v>1.6420361247947454E-3</v>
      </c>
      <c r="F96" s="136">
        <v>21</v>
      </c>
      <c r="G96" s="146">
        <f>IF(F109=0, "-", F96/F109)</f>
        <v>8.7209302325581394E-3</v>
      </c>
      <c r="H96" s="35">
        <v>15</v>
      </c>
      <c r="I96" s="39">
        <f>IF(H109=0, "-", H96/H109)</f>
        <v>5.8777429467084643E-3</v>
      </c>
      <c r="J96" s="38">
        <f t="shared" ref="J96:J107" si="8">IF(D96=0, "-", IF((B96-D96)/D96&lt;10, (B96-D96)/D96, "&gt;999%"))</f>
        <v>3</v>
      </c>
      <c r="K96" s="39">
        <f t="shared" ref="K96:K107" si="9">IF(H96=0, "-", IF((F96-H96)/H96&lt;10, (F96-H96)/H96, "&gt;999%"))</f>
        <v>0.4</v>
      </c>
    </row>
    <row r="97" spans="1:11" x14ac:dyDescent="0.25">
      <c r="A97" s="34" t="s">
        <v>455</v>
      </c>
      <c r="B97" s="35">
        <v>78</v>
      </c>
      <c r="C97" s="146">
        <f>IF(B109=0, "-", B97/B109)</f>
        <v>0.10497981157469717</v>
      </c>
      <c r="D97" s="35">
        <v>166</v>
      </c>
      <c r="E97" s="39">
        <f>IF(D109=0, "-", D97/D109)</f>
        <v>0.13628899835796388</v>
      </c>
      <c r="F97" s="136">
        <v>311</v>
      </c>
      <c r="G97" s="146">
        <f>IF(F109=0, "-", F97/F109)</f>
        <v>0.12915282392026578</v>
      </c>
      <c r="H97" s="35">
        <v>435</v>
      </c>
      <c r="I97" s="39">
        <f>IF(H109=0, "-", H97/H109)</f>
        <v>0.17045454545454544</v>
      </c>
      <c r="J97" s="38">
        <f t="shared" si="8"/>
        <v>-0.53012048192771088</v>
      </c>
      <c r="K97" s="39">
        <f t="shared" si="9"/>
        <v>-0.28505747126436781</v>
      </c>
    </row>
    <row r="98" spans="1:11" x14ac:dyDescent="0.25">
      <c r="A98" s="34" t="s">
        <v>456</v>
      </c>
      <c r="B98" s="35">
        <v>108</v>
      </c>
      <c r="C98" s="146">
        <f>IF(B109=0, "-", B98/B109)</f>
        <v>0.14535666218034993</v>
      </c>
      <c r="D98" s="35">
        <v>119</v>
      </c>
      <c r="E98" s="39">
        <f>IF(D109=0, "-", D98/D109)</f>
        <v>9.7701149425287362E-2</v>
      </c>
      <c r="F98" s="136">
        <v>342</v>
      </c>
      <c r="G98" s="146">
        <f>IF(F109=0, "-", F98/F109)</f>
        <v>0.14202657807308969</v>
      </c>
      <c r="H98" s="35">
        <v>298</v>
      </c>
      <c r="I98" s="39">
        <f>IF(H109=0, "-", H98/H109)</f>
        <v>0.11677115987460815</v>
      </c>
      <c r="J98" s="38">
        <f t="shared" si="8"/>
        <v>-9.2436974789915971E-2</v>
      </c>
      <c r="K98" s="39">
        <f t="shared" si="9"/>
        <v>0.1476510067114094</v>
      </c>
    </row>
    <row r="99" spans="1:11" x14ac:dyDescent="0.25">
      <c r="A99" s="34" t="s">
        <v>457</v>
      </c>
      <c r="B99" s="35">
        <v>25</v>
      </c>
      <c r="C99" s="146">
        <f>IF(B109=0, "-", B99/B109)</f>
        <v>3.3647375504710635E-2</v>
      </c>
      <c r="D99" s="35">
        <v>45</v>
      </c>
      <c r="E99" s="39">
        <f>IF(D109=0, "-", D99/D109)</f>
        <v>3.6945812807881777E-2</v>
      </c>
      <c r="F99" s="136">
        <v>120</v>
      </c>
      <c r="G99" s="146">
        <f>IF(F109=0, "-", F99/F109)</f>
        <v>4.9833887043189369E-2</v>
      </c>
      <c r="H99" s="35">
        <v>117</v>
      </c>
      <c r="I99" s="39">
        <f>IF(H109=0, "-", H99/H109)</f>
        <v>4.5846394984326022E-2</v>
      </c>
      <c r="J99" s="38">
        <f t="shared" si="8"/>
        <v>-0.44444444444444442</v>
      </c>
      <c r="K99" s="39">
        <f t="shared" si="9"/>
        <v>2.564102564102564E-2</v>
      </c>
    </row>
    <row r="100" spans="1:11" x14ac:dyDescent="0.25">
      <c r="A100" s="34" t="s">
        <v>458</v>
      </c>
      <c r="B100" s="35">
        <v>53</v>
      </c>
      <c r="C100" s="146">
        <f>IF(B109=0, "-", B100/B109)</f>
        <v>7.1332436069986543E-2</v>
      </c>
      <c r="D100" s="35">
        <v>235</v>
      </c>
      <c r="E100" s="39">
        <f>IF(D109=0, "-", D100/D109)</f>
        <v>0.19293924466338258</v>
      </c>
      <c r="F100" s="136">
        <v>158</v>
      </c>
      <c r="G100" s="146">
        <f>IF(F109=0, "-", F100/F109)</f>
        <v>6.5614617940199335E-2</v>
      </c>
      <c r="H100" s="35">
        <v>289</v>
      </c>
      <c r="I100" s="39">
        <f>IF(H109=0, "-", H100/H109)</f>
        <v>0.11324451410658307</v>
      </c>
      <c r="J100" s="38">
        <f t="shared" si="8"/>
        <v>-0.77446808510638299</v>
      </c>
      <c r="K100" s="39">
        <f t="shared" si="9"/>
        <v>-0.45328719723183392</v>
      </c>
    </row>
    <row r="101" spans="1:11" x14ac:dyDescent="0.25">
      <c r="A101" s="34" t="s">
        <v>459</v>
      </c>
      <c r="B101" s="35">
        <v>54</v>
      </c>
      <c r="C101" s="146">
        <f>IF(B109=0, "-", B101/B109)</f>
        <v>7.2678331090174964E-2</v>
      </c>
      <c r="D101" s="35">
        <v>94</v>
      </c>
      <c r="E101" s="39">
        <f>IF(D109=0, "-", D101/D109)</f>
        <v>7.7175697865353041E-2</v>
      </c>
      <c r="F101" s="136">
        <v>171</v>
      </c>
      <c r="G101" s="146">
        <f>IF(F109=0, "-", F101/F109)</f>
        <v>7.1013289036544844E-2</v>
      </c>
      <c r="H101" s="35">
        <v>114</v>
      </c>
      <c r="I101" s="39">
        <f>IF(H109=0, "-", H101/H109)</f>
        <v>4.4670846394984323E-2</v>
      </c>
      <c r="J101" s="38">
        <f t="shared" si="8"/>
        <v>-0.42553191489361702</v>
      </c>
      <c r="K101" s="39">
        <f t="shared" si="9"/>
        <v>0.5</v>
      </c>
    </row>
    <row r="102" spans="1:11" x14ac:dyDescent="0.25">
      <c r="A102" s="34" t="s">
        <v>460</v>
      </c>
      <c r="B102" s="35">
        <v>113</v>
      </c>
      <c r="C102" s="146">
        <f>IF(B109=0, "-", B102/B109)</f>
        <v>0.15208613728129206</v>
      </c>
      <c r="D102" s="35">
        <v>113</v>
      </c>
      <c r="E102" s="39">
        <f>IF(D109=0, "-", D102/D109)</f>
        <v>9.2775041050903118E-2</v>
      </c>
      <c r="F102" s="136">
        <v>333</v>
      </c>
      <c r="G102" s="146">
        <f>IF(F109=0, "-", F102/F109)</f>
        <v>0.1382890365448505</v>
      </c>
      <c r="H102" s="35">
        <v>341</v>
      </c>
      <c r="I102" s="39">
        <f>IF(H109=0, "-", H102/H109)</f>
        <v>0.1336206896551724</v>
      </c>
      <c r="J102" s="38">
        <f t="shared" si="8"/>
        <v>0</v>
      </c>
      <c r="K102" s="39">
        <f t="shared" si="9"/>
        <v>-2.3460410557184751E-2</v>
      </c>
    </row>
    <row r="103" spans="1:11" x14ac:dyDescent="0.25">
      <c r="A103" s="34" t="s">
        <v>461</v>
      </c>
      <c r="B103" s="35">
        <v>6</v>
      </c>
      <c r="C103" s="146">
        <f>IF(B109=0, "-", B103/B109)</f>
        <v>8.0753701211305519E-3</v>
      </c>
      <c r="D103" s="35">
        <v>0</v>
      </c>
      <c r="E103" s="39">
        <f>IF(D109=0, "-", D103/D109)</f>
        <v>0</v>
      </c>
      <c r="F103" s="136">
        <v>6</v>
      </c>
      <c r="G103" s="146">
        <f>IF(F109=0, "-", F103/F109)</f>
        <v>2.4916943521594683E-3</v>
      </c>
      <c r="H103" s="35">
        <v>0</v>
      </c>
      <c r="I103" s="39">
        <f>IF(H109=0, "-", H103/H109)</f>
        <v>0</v>
      </c>
      <c r="J103" s="38" t="str">
        <f t="shared" si="8"/>
        <v>-</v>
      </c>
      <c r="K103" s="39" t="str">
        <f t="shared" si="9"/>
        <v>-</v>
      </c>
    </row>
    <row r="104" spans="1:11" x14ac:dyDescent="0.25">
      <c r="A104" s="34" t="s">
        <v>462</v>
      </c>
      <c r="B104" s="35">
        <v>124</v>
      </c>
      <c r="C104" s="146">
        <f>IF(B109=0, "-", B104/B109)</f>
        <v>0.16689098250336473</v>
      </c>
      <c r="D104" s="35">
        <v>160</v>
      </c>
      <c r="E104" s="39">
        <f>IF(D109=0, "-", D104/D109)</f>
        <v>0.13136288998357964</v>
      </c>
      <c r="F104" s="136">
        <v>364</v>
      </c>
      <c r="G104" s="146">
        <f>IF(F109=0, "-", F104/F109)</f>
        <v>0.15116279069767441</v>
      </c>
      <c r="H104" s="35">
        <v>350</v>
      </c>
      <c r="I104" s="39">
        <f>IF(H109=0, "-", H104/H109)</f>
        <v>0.13714733542319749</v>
      </c>
      <c r="J104" s="38">
        <f t="shared" si="8"/>
        <v>-0.22500000000000001</v>
      </c>
      <c r="K104" s="39">
        <f t="shared" si="9"/>
        <v>0.04</v>
      </c>
    </row>
    <row r="105" spans="1:11" x14ac:dyDescent="0.25">
      <c r="A105" s="34" t="s">
        <v>463</v>
      </c>
      <c r="B105" s="35">
        <v>38</v>
      </c>
      <c r="C105" s="146">
        <f>IF(B109=0, "-", B105/B109)</f>
        <v>5.1144010767160158E-2</v>
      </c>
      <c r="D105" s="35">
        <v>46</v>
      </c>
      <c r="E105" s="39">
        <f>IF(D109=0, "-", D105/D109)</f>
        <v>3.7766830870279149E-2</v>
      </c>
      <c r="F105" s="136">
        <v>112</v>
      </c>
      <c r="G105" s="146">
        <f>IF(F109=0, "-", F105/F109)</f>
        <v>4.6511627906976744E-2</v>
      </c>
      <c r="H105" s="35">
        <v>124</v>
      </c>
      <c r="I105" s="39">
        <f>IF(H109=0, "-", H105/H109)</f>
        <v>4.8589341692789965E-2</v>
      </c>
      <c r="J105" s="38">
        <f t="shared" si="8"/>
        <v>-0.17391304347826086</v>
      </c>
      <c r="K105" s="39">
        <f t="shared" si="9"/>
        <v>-9.6774193548387094E-2</v>
      </c>
    </row>
    <row r="106" spans="1:11" x14ac:dyDescent="0.25">
      <c r="A106" s="34" t="s">
        <v>464</v>
      </c>
      <c r="B106" s="35">
        <v>79</v>
      </c>
      <c r="C106" s="146">
        <f>IF(B109=0, "-", B106/B109)</f>
        <v>0.10632570659488561</v>
      </c>
      <c r="D106" s="35">
        <v>86</v>
      </c>
      <c r="E106" s="39">
        <f>IF(D109=0, "-", D106/D109)</f>
        <v>7.0607553366174053E-2</v>
      </c>
      <c r="F106" s="136">
        <v>182</v>
      </c>
      <c r="G106" s="146">
        <f>IF(F109=0, "-", F106/F109)</f>
        <v>7.5581395348837205E-2</v>
      </c>
      <c r="H106" s="35">
        <v>150</v>
      </c>
      <c r="I106" s="39">
        <f>IF(H109=0, "-", H106/H109)</f>
        <v>5.8777429467084641E-2</v>
      </c>
      <c r="J106" s="38">
        <f t="shared" si="8"/>
        <v>-8.1395348837209308E-2</v>
      </c>
      <c r="K106" s="39">
        <f t="shared" si="9"/>
        <v>0.21333333333333335</v>
      </c>
    </row>
    <row r="107" spans="1:11" x14ac:dyDescent="0.25">
      <c r="A107" s="34" t="s">
        <v>465</v>
      </c>
      <c r="B107" s="35">
        <v>57</v>
      </c>
      <c r="C107" s="146">
        <f>IF(B109=0, "-", B107/B109)</f>
        <v>7.6716016150740238E-2</v>
      </c>
      <c r="D107" s="35">
        <v>152</v>
      </c>
      <c r="E107" s="39">
        <f>IF(D109=0, "-", D107/D109)</f>
        <v>0.12479474548440066</v>
      </c>
      <c r="F107" s="136">
        <v>288</v>
      </c>
      <c r="G107" s="146">
        <f>IF(F109=0, "-", F107/F109)</f>
        <v>0.11960132890365449</v>
      </c>
      <c r="H107" s="35">
        <v>319</v>
      </c>
      <c r="I107" s="39">
        <f>IF(H109=0, "-", H107/H109)</f>
        <v>0.125</v>
      </c>
      <c r="J107" s="38">
        <f t="shared" si="8"/>
        <v>-0.625</v>
      </c>
      <c r="K107" s="39">
        <f t="shared" si="9"/>
        <v>-9.7178683385579931E-2</v>
      </c>
    </row>
    <row r="108" spans="1:11" x14ac:dyDescent="0.25">
      <c r="A108" s="137"/>
      <c r="B108" s="40"/>
      <c r="D108" s="40"/>
      <c r="E108" s="44"/>
      <c r="F108" s="138"/>
      <c r="H108" s="40"/>
      <c r="I108" s="44"/>
      <c r="J108" s="43"/>
      <c r="K108" s="44"/>
    </row>
    <row r="109" spans="1:11" s="52" customFormat="1" ht="13" x14ac:dyDescent="0.3">
      <c r="A109" s="139" t="s">
        <v>466</v>
      </c>
      <c r="B109" s="46">
        <f>SUM(B96:B108)</f>
        <v>743</v>
      </c>
      <c r="C109" s="140">
        <f>B109/26621</f>
        <v>2.7910296382555124E-2</v>
      </c>
      <c r="D109" s="46">
        <f>SUM(D96:D108)</f>
        <v>1218</v>
      </c>
      <c r="E109" s="141">
        <f>D109/31847</f>
        <v>3.8245360630514647E-2</v>
      </c>
      <c r="F109" s="128">
        <f>SUM(F96:F108)</f>
        <v>2408</v>
      </c>
      <c r="G109" s="142">
        <f>F109/74663</f>
        <v>3.2251583783132205E-2</v>
      </c>
      <c r="H109" s="46">
        <f>SUM(H96:H108)</f>
        <v>2552</v>
      </c>
      <c r="I109" s="141">
        <f>H109/86297</f>
        <v>2.9572291041403524E-2</v>
      </c>
      <c r="J109" s="49">
        <f>IF(D109=0, "-", IF((B109-D109)/D109&lt;10, (B109-D109)/D109, "&gt;999%"))</f>
        <v>-0.38998357963875208</v>
      </c>
      <c r="K109" s="50">
        <f>IF(H109=0, "-", IF((F109-H109)/H109&lt;10, (F109-H109)/H109, "&gt;999%"))</f>
        <v>-5.6426332288401257E-2</v>
      </c>
    </row>
    <row r="110" spans="1:11" x14ac:dyDescent="0.25">
      <c r="B110" s="138"/>
      <c r="D110" s="138"/>
      <c r="F110" s="138"/>
      <c r="H110" s="138"/>
    </row>
    <row r="111" spans="1:11" s="52" customFormat="1" ht="13" x14ac:dyDescent="0.3">
      <c r="A111" s="139" t="s">
        <v>467</v>
      </c>
      <c r="B111" s="46">
        <v>5012</v>
      </c>
      <c r="C111" s="140">
        <f>B111/26621</f>
        <v>0.188272416513279</v>
      </c>
      <c r="D111" s="46">
        <v>5822</v>
      </c>
      <c r="E111" s="141">
        <f>D111/31847</f>
        <v>0.18281156780858479</v>
      </c>
      <c r="F111" s="128">
        <v>14738</v>
      </c>
      <c r="G111" s="142">
        <f>F111/74663</f>
        <v>0.19739362200822361</v>
      </c>
      <c r="H111" s="46">
        <v>15199</v>
      </c>
      <c r="I111" s="141">
        <f>H111/86297</f>
        <v>0.17612431486610194</v>
      </c>
      <c r="J111" s="49">
        <f>IF(D111=0, "-", IF((B111-D111)/D111&lt;10, (B111-D111)/D111, "&gt;999%"))</f>
        <v>-0.13912744761250428</v>
      </c>
      <c r="K111" s="50">
        <f>IF(H111=0, "-", IF((F111-H111)/H111&lt;10, (F111-H111)/H111, "&gt;999%"))</f>
        <v>-3.0330942825185867E-2</v>
      </c>
    </row>
    <row r="112" spans="1:11" x14ac:dyDescent="0.25">
      <c r="B112" s="138"/>
      <c r="D112" s="138"/>
      <c r="F112" s="138"/>
      <c r="H112" s="138"/>
    </row>
    <row r="113" spans="1:11" ht="15.5" x14ac:dyDescent="0.35">
      <c r="A113" s="129" t="s">
        <v>38</v>
      </c>
      <c r="B113" s="22" t="s">
        <v>4</v>
      </c>
      <c r="C113" s="25"/>
      <c r="D113" s="25"/>
      <c r="E113" s="23"/>
      <c r="F113" s="22" t="s">
        <v>167</v>
      </c>
      <c r="G113" s="25"/>
      <c r="H113" s="25"/>
      <c r="I113" s="23"/>
      <c r="J113" s="22" t="s">
        <v>168</v>
      </c>
      <c r="K113" s="23"/>
    </row>
    <row r="114" spans="1:11" ht="13" x14ac:dyDescent="0.3">
      <c r="A114" s="30"/>
      <c r="B114" s="22">
        <f>VALUE(RIGHT($B$2, 4))</f>
        <v>2020</v>
      </c>
      <c r="C114" s="23"/>
      <c r="D114" s="22">
        <f>B114-1</f>
        <v>2019</v>
      </c>
      <c r="E114" s="130"/>
      <c r="F114" s="22">
        <f>B114</f>
        <v>2020</v>
      </c>
      <c r="G114" s="130"/>
      <c r="H114" s="22">
        <f>D114</f>
        <v>2019</v>
      </c>
      <c r="I114" s="130"/>
      <c r="J114" s="27" t="s">
        <v>8</v>
      </c>
      <c r="K114" s="28" t="s">
        <v>5</v>
      </c>
    </row>
    <row r="115" spans="1:11" ht="13" x14ac:dyDescent="0.3">
      <c r="A115" s="131" t="s">
        <v>468</v>
      </c>
      <c r="B115" s="132" t="s">
        <v>169</v>
      </c>
      <c r="C115" s="133" t="s">
        <v>170</v>
      </c>
      <c r="D115" s="132" t="s">
        <v>169</v>
      </c>
      <c r="E115" s="134" t="s">
        <v>170</v>
      </c>
      <c r="F115" s="133" t="s">
        <v>169</v>
      </c>
      <c r="G115" s="133" t="s">
        <v>170</v>
      </c>
      <c r="H115" s="132" t="s">
        <v>169</v>
      </c>
      <c r="I115" s="134" t="s">
        <v>170</v>
      </c>
      <c r="J115" s="132"/>
      <c r="K115" s="134"/>
    </row>
    <row r="116" spans="1:11" x14ac:dyDescent="0.25">
      <c r="A116" s="34" t="s">
        <v>469</v>
      </c>
      <c r="B116" s="35">
        <v>22</v>
      </c>
      <c r="C116" s="146">
        <f>IF(B142=0, "-", B116/B142)</f>
        <v>8.9213300892133016E-3</v>
      </c>
      <c r="D116" s="35">
        <v>43</v>
      </c>
      <c r="E116" s="39">
        <f>IF(D142=0, "-", D116/D142)</f>
        <v>1.4766483516483516E-2</v>
      </c>
      <c r="F116" s="136">
        <v>67</v>
      </c>
      <c r="G116" s="146">
        <f>IF(F142=0, "-", F116/F142)</f>
        <v>1.000149276011345E-2</v>
      </c>
      <c r="H116" s="35">
        <v>119</v>
      </c>
      <c r="I116" s="39">
        <f>IF(H142=0, "-", H116/H142)</f>
        <v>1.4899211218229623E-2</v>
      </c>
      <c r="J116" s="38">
        <f t="shared" ref="J116:J140" si="10">IF(D116=0, "-", IF((B116-D116)/D116&lt;10, (B116-D116)/D116, "&gt;999%"))</f>
        <v>-0.48837209302325579</v>
      </c>
      <c r="K116" s="39">
        <f t="shared" ref="K116:K140" si="11">IF(H116=0, "-", IF((F116-H116)/H116&lt;10, (F116-H116)/H116, "&gt;999%"))</f>
        <v>-0.43697478991596639</v>
      </c>
    </row>
    <row r="117" spans="1:11" x14ac:dyDescent="0.25">
      <c r="A117" s="34" t="s">
        <v>470</v>
      </c>
      <c r="B117" s="35">
        <v>109</v>
      </c>
      <c r="C117" s="146">
        <f>IF(B142=0, "-", B117/B142)</f>
        <v>4.4201135442011354E-2</v>
      </c>
      <c r="D117" s="35">
        <v>77</v>
      </c>
      <c r="E117" s="39">
        <f>IF(D142=0, "-", D117/D142)</f>
        <v>2.6442307692307692E-2</v>
      </c>
      <c r="F117" s="136">
        <v>361</v>
      </c>
      <c r="G117" s="146">
        <f>IF(F142=0, "-", F117/F142)</f>
        <v>5.388864009553665E-2</v>
      </c>
      <c r="H117" s="35">
        <v>262</v>
      </c>
      <c r="I117" s="39">
        <f>IF(H142=0, "-", H117/H142)</f>
        <v>3.2803305371228247E-2</v>
      </c>
      <c r="J117" s="38">
        <f t="shared" si="10"/>
        <v>0.41558441558441561</v>
      </c>
      <c r="K117" s="39">
        <f t="shared" si="11"/>
        <v>0.37786259541984735</v>
      </c>
    </row>
    <row r="118" spans="1:11" x14ac:dyDescent="0.25">
      <c r="A118" s="34" t="s">
        <v>471</v>
      </c>
      <c r="B118" s="35">
        <v>7</v>
      </c>
      <c r="C118" s="146">
        <f>IF(B142=0, "-", B118/B142)</f>
        <v>2.8386050283860501E-3</v>
      </c>
      <c r="D118" s="35">
        <v>7</v>
      </c>
      <c r="E118" s="39">
        <f>IF(D142=0, "-", D118/D142)</f>
        <v>2.403846153846154E-3</v>
      </c>
      <c r="F118" s="136">
        <v>21</v>
      </c>
      <c r="G118" s="146">
        <f>IF(F142=0, "-", F118/F142)</f>
        <v>3.134796238244514E-3</v>
      </c>
      <c r="H118" s="35">
        <v>15</v>
      </c>
      <c r="I118" s="39">
        <f>IF(H142=0, "-", H118/H142)</f>
        <v>1.8780518342306248E-3</v>
      </c>
      <c r="J118" s="38">
        <f t="shared" si="10"/>
        <v>0</v>
      </c>
      <c r="K118" s="39">
        <f t="shared" si="11"/>
        <v>0.4</v>
      </c>
    </row>
    <row r="119" spans="1:11" x14ac:dyDescent="0.25">
      <c r="A119" s="34" t="s">
        <v>472</v>
      </c>
      <c r="B119" s="35">
        <v>121</v>
      </c>
      <c r="C119" s="146">
        <f>IF(B142=0, "-", B119/B142)</f>
        <v>4.9067315490673155E-2</v>
      </c>
      <c r="D119" s="35">
        <v>52</v>
      </c>
      <c r="E119" s="39">
        <f>IF(D142=0, "-", D119/D142)</f>
        <v>1.7857142857142856E-2</v>
      </c>
      <c r="F119" s="136">
        <v>181</v>
      </c>
      <c r="G119" s="146">
        <f>IF(F142=0, "-", F119/F142)</f>
        <v>2.7018958053440813E-2</v>
      </c>
      <c r="H119" s="35">
        <v>194</v>
      </c>
      <c r="I119" s="39">
        <f>IF(H142=0, "-", H119/H142)</f>
        <v>2.4289470389382745E-2</v>
      </c>
      <c r="J119" s="38">
        <f t="shared" si="10"/>
        <v>1.3269230769230769</v>
      </c>
      <c r="K119" s="39">
        <f t="shared" si="11"/>
        <v>-6.7010309278350513E-2</v>
      </c>
    </row>
    <row r="120" spans="1:11" x14ac:dyDescent="0.25">
      <c r="A120" s="34" t="s">
        <v>473</v>
      </c>
      <c r="B120" s="35">
        <v>0</v>
      </c>
      <c r="C120" s="146">
        <f>IF(B142=0, "-", B120/B142)</f>
        <v>0</v>
      </c>
      <c r="D120" s="35">
        <v>3</v>
      </c>
      <c r="E120" s="39">
        <f>IF(D142=0, "-", D120/D142)</f>
        <v>1.0302197802197802E-3</v>
      </c>
      <c r="F120" s="136">
        <v>0</v>
      </c>
      <c r="G120" s="146">
        <f>IF(F142=0, "-", F120/F142)</f>
        <v>0</v>
      </c>
      <c r="H120" s="35">
        <v>12</v>
      </c>
      <c r="I120" s="39">
        <f>IF(H142=0, "-", H120/H142)</f>
        <v>1.5024414673844998E-3</v>
      </c>
      <c r="J120" s="38">
        <f t="shared" si="10"/>
        <v>-1</v>
      </c>
      <c r="K120" s="39">
        <f t="shared" si="11"/>
        <v>-1</v>
      </c>
    </row>
    <row r="121" spans="1:11" x14ac:dyDescent="0.25">
      <c r="A121" s="34" t="s">
        <v>474</v>
      </c>
      <c r="B121" s="35">
        <v>83</v>
      </c>
      <c r="C121" s="146">
        <f>IF(B142=0, "-", B121/B142)</f>
        <v>3.3657745336577456E-2</v>
      </c>
      <c r="D121" s="35">
        <v>61</v>
      </c>
      <c r="E121" s="39">
        <f>IF(D142=0, "-", D121/D142)</f>
        <v>2.0947802197802196E-2</v>
      </c>
      <c r="F121" s="136">
        <v>175</v>
      </c>
      <c r="G121" s="146">
        <f>IF(F142=0, "-", F121/F142)</f>
        <v>2.612330198537095E-2</v>
      </c>
      <c r="H121" s="35">
        <v>165</v>
      </c>
      <c r="I121" s="39">
        <f>IF(H142=0, "-", H121/H142)</f>
        <v>2.0658570176536873E-2</v>
      </c>
      <c r="J121" s="38">
        <f t="shared" si="10"/>
        <v>0.36065573770491804</v>
      </c>
      <c r="K121" s="39">
        <f t="shared" si="11"/>
        <v>6.0606060606060608E-2</v>
      </c>
    </row>
    <row r="122" spans="1:11" x14ac:dyDescent="0.25">
      <c r="A122" s="34" t="s">
        <v>475</v>
      </c>
      <c r="B122" s="35">
        <v>128</v>
      </c>
      <c r="C122" s="146">
        <f>IF(B142=0, "-", B122/B142)</f>
        <v>5.1905920519059207E-2</v>
      </c>
      <c r="D122" s="35">
        <v>215</v>
      </c>
      <c r="E122" s="39">
        <f>IF(D142=0, "-", D122/D142)</f>
        <v>7.3832417582417584E-2</v>
      </c>
      <c r="F122" s="136">
        <v>443</v>
      </c>
      <c r="G122" s="146">
        <f>IF(F142=0, "-", F122/F142)</f>
        <v>6.6129273025824747E-2</v>
      </c>
      <c r="H122" s="35">
        <v>611</v>
      </c>
      <c r="I122" s="39">
        <f>IF(H142=0, "-", H122/H142)</f>
        <v>7.6499311380994112E-2</v>
      </c>
      <c r="J122" s="38">
        <f t="shared" si="10"/>
        <v>-0.40465116279069768</v>
      </c>
      <c r="K122" s="39">
        <f t="shared" si="11"/>
        <v>-0.27495908346972175</v>
      </c>
    </row>
    <row r="123" spans="1:11" x14ac:dyDescent="0.25">
      <c r="A123" s="34" t="s">
        <v>476</v>
      </c>
      <c r="B123" s="35">
        <v>192</v>
      </c>
      <c r="C123" s="146">
        <f>IF(B142=0, "-", B123/B142)</f>
        <v>7.785888077858881E-2</v>
      </c>
      <c r="D123" s="35">
        <v>260</v>
      </c>
      <c r="E123" s="39">
        <f>IF(D142=0, "-", D123/D142)</f>
        <v>8.9285714285714288E-2</v>
      </c>
      <c r="F123" s="136">
        <v>469</v>
      </c>
      <c r="G123" s="146">
        <f>IF(F142=0, "-", F123/F142)</f>
        <v>7.0010449320794144E-2</v>
      </c>
      <c r="H123" s="35">
        <v>616</v>
      </c>
      <c r="I123" s="39">
        <f>IF(H142=0, "-", H123/H142)</f>
        <v>7.7125328659070985E-2</v>
      </c>
      <c r="J123" s="38">
        <f t="shared" si="10"/>
        <v>-0.26153846153846155</v>
      </c>
      <c r="K123" s="39">
        <f t="shared" si="11"/>
        <v>-0.23863636363636365</v>
      </c>
    </row>
    <row r="124" spans="1:11" x14ac:dyDescent="0.25">
      <c r="A124" s="34" t="s">
        <v>477</v>
      </c>
      <c r="B124" s="35">
        <v>37</v>
      </c>
      <c r="C124" s="146">
        <f>IF(B142=0, "-", B124/B142)</f>
        <v>1.5004055150040552E-2</v>
      </c>
      <c r="D124" s="35">
        <v>87</v>
      </c>
      <c r="E124" s="39">
        <f>IF(D142=0, "-", D124/D142)</f>
        <v>2.9876373626373628E-2</v>
      </c>
      <c r="F124" s="136">
        <v>168</v>
      </c>
      <c r="G124" s="146">
        <f>IF(F142=0, "-", F124/F142)</f>
        <v>2.5078369905956112E-2</v>
      </c>
      <c r="H124" s="35">
        <v>214</v>
      </c>
      <c r="I124" s="39">
        <f>IF(H142=0, "-", H124/H142)</f>
        <v>2.6793539501690247E-2</v>
      </c>
      <c r="J124" s="38">
        <f t="shared" si="10"/>
        <v>-0.57471264367816088</v>
      </c>
      <c r="K124" s="39">
        <f t="shared" si="11"/>
        <v>-0.21495327102803738</v>
      </c>
    </row>
    <row r="125" spans="1:11" x14ac:dyDescent="0.25">
      <c r="A125" s="34" t="s">
        <v>478</v>
      </c>
      <c r="B125" s="35">
        <v>27</v>
      </c>
      <c r="C125" s="146">
        <f>IF(B142=0, "-", B125/B142)</f>
        <v>1.0948905109489052E-2</v>
      </c>
      <c r="D125" s="35">
        <v>16</v>
      </c>
      <c r="E125" s="39">
        <f>IF(D142=0, "-", D125/D142)</f>
        <v>5.4945054945054949E-3</v>
      </c>
      <c r="F125" s="136">
        <v>95</v>
      </c>
      <c r="G125" s="146">
        <f>IF(F142=0, "-", F125/F142)</f>
        <v>1.4181221077772801E-2</v>
      </c>
      <c r="H125" s="35">
        <v>90</v>
      </c>
      <c r="I125" s="39">
        <f>IF(H142=0, "-", H125/H142)</f>
        <v>1.1268311005383749E-2</v>
      </c>
      <c r="J125" s="38">
        <f t="shared" si="10"/>
        <v>0.6875</v>
      </c>
      <c r="K125" s="39">
        <f t="shared" si="11"/>
        <v>5.5555555555555552E-2</v>
      </c>
    </row>
    <row r="126" spans="1:11" x14ac:dyDescent="0.25">
      <c r="A126" s="34" t="s">
        <v>479</v>
      </c>
      <c r="B126" s="35">
        <v>132</v>
      </c>
      <c r="C126" s="146">
        <f>IF(B142=0, "-", B126/B142)</f>
        <v>5.3527980535279802E-2</v>
      </c>
      <c r="D126" s="35">
        <v>127</v>
      </c>
      <c r="E126" s="39">
        <f>IF(D142=0, "-", D126/D142)</f>
        <v>4.361263736263736E-2</v>
      </c>
      <c r="F126" s="136">
        <v>335</v>
      </c>
      <c r="G126" s="146">
        <f>IF(F142=0, "-", F126/F142)</f>
        <v>5.0007463800567246E-2</v>
      </c>
      <c r="H126" s="35">
        <v>391</v>
      </c>
      <c r="I126" s="39">
        <f>IF(H142=0, "-", H126/H142)</f>
        <v>4.8954551145611619E-2</v>
      </c>
      <c r="J126" s="38">
        <f t="shared" si="10"/>
        <v>3.937007874015748E-2</v>
      </c>
      <c r="K126" s="39">
        <f t="shared" si="11"/>
        <v>-0.14322250639386189</v>
      </c>
    </row>
    <row r="127" spans="1:11" x14ac:dyDescent="0.25">
      <c r="A127" s="34" t="s">
        <v>480</v>
      </c>
      <c r="B127" s="35">
        <v>16</v>
      </c>
      <c r="C127" s="146">
        <f>IF(B142=0, "-", B127/B142)</f>
        <v>6.4882400648824008E-3</v>
      </c>
      <c r="D127" s="35">
        <v>4</v>
      </c>
      <c r="E127" s="39">
        <f>IF(D142=0, "-", D127/D142)</f>
        <v>1.3736263736263737E-3</v>
      </c>
      <c r="F127" s="136">
        <v>44</v>
      </c>
      <c r="G127" s="146">
        <f>IF(F142=0, "-", F127/F142)</f>
        <v>6.5681444991789817E-3</v>
      </c>
      <c r="H127" s="35">
        <v>33</v>
      </c>
      <c r="I127" s="39">
        <f>IF(H142=0, "-", H127/H142)</f>
        <v>4.1317140353073741E-3</v>
      </c>
      <c r="J127" s="38">
        <f t="shared" si="10"/>
        <v>3</v>
      </c>
      <c r="K127" s="39">
        <f t="shared" si="11"/>
        <v>0.33333333333333331</v>
      </c>
    </row>
    <row r="128" spans="1:11" x14ac:dyDescent="0.25">
      <c r="A128" s="34" t="s">
        <v>481</v>
      </c>
      <c r="B128" s="35">
        <v>73</v>
      </c>
      <c r="C128" s="146">
        <f>IF(B142=0, "-", B128/B142)</f>
        <v>2.9602595296025953E-2</v>
      </c>
      <c r="D128" s="35">
        <v>67</v>
      </c>
      <c r="E128" s="39">
        <f>IF(D142=0, "-", D128/D142)</f>
        <v>2.300824175824176E-2</v>
      </c>
      <c r="F128" s="136">
        <v>177</v>
      </c>
      <c r="G128" s="146">
        <f>IF(F142=0, "-", F128/F142)</f>
        <v>2.6421854008060904E-2</v>
      </c>
      <c r="H128" s="35">
        <v>214</v>
      </c>
      <c r="I128" s="39">
        <f>IF(H142=0, "-", H128/H142)</f>
        <v>2.6793539501690247E-2</v>
      </c>
      <c r="J128" s="38">
        <f t="shared" si="10"/>
        <v>8.9552238805970144E-2</v>
      </c>
      <c r="K128" s="39">
        <f t="shared" si="11"/>
        <v>-0.17289719626168223</v>
      </c>
    </row>
    <row r="129" spans="1:11" x14ac:dyDescent="0.25">
      <c r="A129" s="34" t="s">
        <v>482</v>
      </c>
      <c r="B129" s="35">
        <v>219</v>
      </c>
      <c r="C129" s="146">
        <f>IF(B142=0, "-", B129/B142)</f>
        <v>8.8807785888077861E-2</v>
      </c>
      <c r="D129" s="35">
        <v>249</v>
      </c>
      <c r="E129" s="39">
        <f>IF(D142=0, "-", D129/D142)</f>
        <v>8.550824175824176E-2</v>
      </c>
      <c r="F129" s="136">
        <v>540</v>
      </c>
      <c r="G129" s="146">
        <f>IF(F142=0, "-", F129/F142)</f>
        <v>8.0609046126287512E-2</v>
      </c>
      <c r="H129" s="35">
        <v>614</v>
      </c>
      <c r="I129" s="39">
        <f>IF(H142=0, "-", H129/H142)</f>
        <v>7.6874921747840247E-2</v>
      </c>
      <c r="J129" s="38">
        <f t="shared" si="10"/>
        <v>-0.12048192771084337</v>
      </c>
      <c r="K129" s="39">
        <f t="shared" si="11"/>
        <v>-0.12052117263843648</v>
      </c>
    </row>
    <row r="130" spans="1:11" x14ac:dyDescent="0.25">
      <c r="A130" s="34" t="s">
        <v>483</v>
      </c>
      <c r="B130" s="35">
        <v>38</v>
      </c>
      <c r="C130" s="146">
        <f>IF(B142=0, "-", B130/B142)</f>
        <v>1.5409570154095702E-2</v>
      </c>
      <c r="D130" s="35">
        <v>64</v>
      </c>
      <c r="E130" s="39">
        <f>IF(D142=0, "-", D130/D142)</f>
        <v>2.197802197802198E-2</v>
      </c>
      <c r="F130" s="136">
        <v>101</v>
      </c>
      <c r="G130" s="146">
        <f>IF(F142=0, "-", F130/F142)</f>
        <v>1.5076877145842663E-2</v>
      </c>
      <c r="H130" s="35">
        <v>157</v>
      </c>
      <c r="I130" s="39">
        <f>IF(H142=0, "-", H130/H142)</f>
        <v>1.9656942531613871E-2</v>
      </c>
      <c r="J130" s="38">
        <f t="shared" si="10"/>
        <v>-0.40625</v>
      </c>
      <c r="K130" s="39">
        <f t="shared" si="11"/>
        <v>-0.35668789808917195</v>
      </c>
    </row>
    <row r="131" spans="1:11" x14ac:dyDescent="0.25">
      <c r="A131" s="34" t="s">
        <v>484</v>
      </c>
      <c r="B131" s="35">
        <v>155</v>
      </c>
      <c r="C131" s="146">
        <f>IF(B142=0, "-", B131/B142)</f>
        <v>6.2854825628548258E-2</v>
      </c>
      <c r="D131" s="35">
        <v>179</v>
      </c>
      <c r="E131" s="39">
        <f>IF(D142=0, "-", D131/D142)</f>
        <v>6.1469780219780217E-2</v>
      </c>
      <c r="F131" s="136">
        <v>380</v>
      </c>
      <c r="G131" s="146">
        <f>IF(F142=0, "-", F131/F142)</f>
        <v>5.6724884311091205E-2</v>
      </c>
      <c r="H131" s="35">
        <v>389</v>
      </c>
      <c r="I131" s="39">
        <f>IF(H142=0, "-", H131/H142)</f>
        <v>4.8704144234380867E-2</v>
      </c>
      <c r="J131" s="38">
        <f t="shared" si="10"/>
        <v>-0.13407821229050279</v>
      </c>
      <c r="K131" s="39">
        <f t="shared" si="11"/>
        <v>-2.313624678663239E-2</v>
      </c>
    </row>
    <row r="132" spans="1:11" x14ac:dyDescent="0.25">
      <c r="A132" s="34" t="s">
        <v>485</v>
      </c>
      <c r="B132" s="35">
        <v>21</v>
      </c>
      <c r="C132" s="146">
        <f>IF(B142=0, "-", B132/B142)</f>
        <v>8.5158150851581509E-3</v>
      </c>
      <c r="D132" s="35">
        <v>54</v>
      </c>
      <c r="E132" s="39">
        <f>IF(D142=0, "-", D132/D142)</f>
        <v>1.8543956043956044E-2</v>
      </c>
      <c r="F132" s="136">
        <v>100</v>
      </c>
      <c r="G132" s="146">
        <f>IF(F142=0, "-", F132/F142)</f>
        <v>1.4927601134497686E-2</v>
      </c>
      <c r="H132" s="35">
        <v>149</v>
      </c>
      <c r="I132" s="39">
        <f>IF(H142=0, "-", H132/H142)</f>
        <v>1.8655314886690873E-2</v>
      </c>
      <c r="J132" s="38">
        <f t="shared" si="10"/>
        <v>-0.61111111111111116</v>
      </c>
      <c r="K132" s="39">
        <f t="shared" si="11"/>
        <v>-0.32885906040268459</v>
      </c>
    </row>
    <row r="133" spans="1:11" x14ac:dyDescent="0.25">
      <c r="A133" s="34" t="s">
        <v>486</v>
      </c>
      <c r="B133" s="35">
        <v>53</v>
      </c>
      <c r="C133" s="146">
        <f>IF(B142=0, "-", B133/B142)</f>
        <v>2.1492295214922953E-2</v>
      </c>
      <c r="D133" s="35">
        <v>59</v>
      </c>
      <c r="E133" s="39">
        <f>IF(D142=0, "-", D133/D142)</f>
        <v>2.0260989010989012E-2</v>
      </c>
      <c r="F133" s="136">
        <v>182</v>
      </c>
      <c r="G133" s="146">
        <f>IF(F142=0, "-", F133/F142)</f>
        <v>2.7168234064785787E-2</v>
      </c>
      <c r="H133" s="35">
        <v>163</v>
      </c>
      <c r="I133" s="39">
        <f>IF(H142=0, "-", H133/H142)</f>
        <v>2.0408163265306121E-2</v>
      </c>
      <c r="J133" s="38">
        <f t="shared" si="10"/>
        <v>-0.10169491525423729</v>
      </c>
      <c r="K133" s="39">
        <f t="shared" si="11"/>
        <v>0.1165644171779141</v>
      </c>
    </row>
    <row r="134" spans="1:11" x14ac:dyDescent="0.25">
      <c r="A134" s="34" t="s">
        <v>487</v>
      </c>
      <c r="B134" s="35">
        <v>3</v>
      </c>
      <c r="C134" s="146">
        <f>IF(B142=0, "-", B134/B142)</f>
        <v>1.2165450121654502E-3</v>
      </c>
      <c r="D134" s="35">
        <v>0</v>
      </c>
      <c r="E134" s="39">
        <f>IF(D142=0, "-", D134/D142)</f>
        <v>0</v>
      </c>
      <c r="F134" s="136">
        <v>10</v>
      </c>
      <c r="G134" s="146">
        <f>IF(F142=0, "-", F134/F142)</f>
        <v>1.4927601134497686E-3</v>
      </c>
      <c r="H134" s="35">
        <v>0</v>
      </c>
      <c r="I134" s="39">
        <f>IF(H142=0, "-", H134/H142)</f>
        <v>0</v>
      </c>
      <c r="J134" s="38" t="str">
        <f t="shared" si="10"/>
        <v>-</v>
      </c>
      <c r="K134" s="39" t="str">
        <f t="shared" si="11"/>
        <v>-</v>
      </c>
    </row>
    <row r="135" spans="1:11" x14ac:dyDescent="0.25">
      <c r="A135" s="34" t="s">
        <v>488</v>
      </c>
      <c r="B135" s="35">
        <v>180</v>
      </c>
      <c r="C135" s="146">
        <f>IF(B142=0, "-", B135/B142)</f>
        <v>7.2992700729927001E-2</v>
      </c>
      <c r="D135" s="35">
        <v>313</v>
      </c>
      <c r="E135" s="39">
        <f>IF(D142=0, "-", D135/D142)</f>
        <v>0.10748626373626374</v>
      </c>
      <c r="F135" s="136">
        <v>419</v>
      </c>
      <c r="G135" s="146">
        <f>IF(F142=0, "-", F135/F142)</f>
        <v>6.2546648753545306E-2</v>
      </c>
      <c r="H135" s="35">
        <v>754</v>
      </c>
      <c r="I135" s="39">
        <f>IF(H142=0, "-", H135/H142)</f>
        <v>9.4403405533992735E-2</v>
      </c>
      <c r="J135" s="38">
        <f t="shared" si="10"/>
        <v>-0.42492012779552718</v>
      </c>
      <c r="K135" s="39">
        <f t="shared" si="11"/>
        <v>-0.4442970822281167</v>
      </c>
    </row>
    <row r="136" spans="1:11" x14ac:dyDescent="0.25">
      <c r="A136" s="34" t="s">
        <v>489</v>
      </c>
      <c r="B136" s="35">
        <v>70</v>
      </c>
      <c r="C136" s="146">
        <f>IF(B142=0, "-", B136/B142)</f>
        <v>2.8386050283860504E-2</v>
      </c>
      <c r="D136" s="35">
        <v>98</v>
      </c>
      <c r="E136" s="39">
        <f>IF(D142=0, "-", D136/D142)</f>
        <v>3.3653846153846152E-2</v>
      </c>
      <c r="F136" s="136">
        <v>205</v>
      </c>
      <c r="G136" s="146">
        <f>IF(F142=0, "-", F136/F142)</f>
        <v>3.0601582325720255E-2</v>
      </c>
      <c r="H136" s="35">
        <v>276</v>
      </c>
      <c r="I136" s="39">
        <f>IF(H142=0, "-", H136/H142)</f>
        <v>3.4556153749843499E-2</v>
      </c>
      <c r="J136" s="38">
        <f t="shared" si="10"/>
        <v>-0.2857142857142857</v>
      </c>
      <c r="K136" s="39">
        <f t="shared" si="11"/>
        <v>-0.25724637681159418</v>
      </c>
    </row>
    <row r="137" spans="1:11" x14ac:dyDescent="0.25">
      <c r="A137" s="34" t="s">
        <v>490</v>
      </c>
      <c r="B137" s="35">
        <v>296</v>
      </c>
      <c r="C137" s="146">
        <f>IF(B142=0, "-", B137/B142)</f>
        <v>0.12003244120032441</v>
      </c>
      <c r="D137" s="35">
        <v>285</v>
      </c>
      <c r="E137" s="39">
        <f>IF(D142=0, "-", D137/D142)</f>
        <v>9.787087912087912E-2</v>
      </c>
      <c r="F137" s="136">
        <v>887</v>
      </c>
      <c r="G137" s="146">
        <f>IF(F142=0, "-", F137/F142)</f>
        <v>0.13240782206299448</v>
      </c>
      <c r="H137" s="35">
        <v>941</v>
      </c>
      <c r="I137" s="39">
        <f>IF(H142=0, "-", H137/H142)</f>
        <v>0.11781645173406786</v>
      </c>
      <c r="J137" s="38">
        <f t="shared" si="10"/>
        <v>3.8596491228070177E-2</v>
      </c>
      <c r="K137" s="39">
        <f t="shared" si="11"/>
        <v>-5.7385759829968117E-2</v>
      </c>
    </row>
    <row r="138" spans="1:11" x14ac:dyDescent="0.25">
      <c r="A138" s="34" t="s">
        <v>491</v>
      </c>
      <c r="B138" s="35">
        <v>373</v>
      </c>
      <c r="C138" s="146">
        <f>IF(B142=0, "-", B138/B142)</f>
        <v>0.15125709651257097</v>
      </c>
      <c r="D138" s="35">
        <v>427</v>
      </c>
      <c r="E138" s="39">
        <f>IF(D142=0, "-", D138/D142)</f>
        <v>0.14663461538461539</v>
      </c>
      <c r="F138" s="136">
        <v>960</v>
      </c>
      <c r="G138" s="146">
        <f>IF(F142=0, "-", F138/F142)</f>
        <v>0.14330497089117777</v>
      </c>
      <c r="H138" s="35">
        <v>1144</v>
      </c>
      <c r="I138" s="39">
        <f>IF(H142=0, "-", H138/H142)</f>
        <v>0.14323275322398898</v>
      </c>
      <c r="J138" s="38">
        <f t="shared" si="10"/>
        <v>-0.12646370023419204</v>
      </c>
      <c r="K138" s="39">
        <f t="shared" si="11"/>
        <v>-0.16083916083916083</v>
      </c>
    </row>
    <row r="139" spans="1:11" x14ac:dyDescent="0.25">
      <c r="A139" s="34" t="s">
        <v>492</v>
      </c>
      <c r="B139" s="35">
        <v>1</v>
      </c>
      <c r="C139" s="146">
        <f>IF(B142=0, "-", B139/B142)</f>
        <v>4.0551500405515005E-4</v>
      </c>
      <c r="D139" s="35">
        <v>9</v>
      </c>
      <c r="E139" s="39">
        <f>IF(D142=0, "-", D139/D142)</f>
        <v>3.0906593406593405E-3</v>
      </c>
      <c r="F139" s="136">
        <v>1</v>
      </c>
      <c r="G139" s="146">
        <f>IF(F142=0, "-", F139/F142)</f>
        <v>1.4927601134497685E-4</v>
      </c>
      <c r="H139" s="35">
        <v>32</v>
      </c>
      <c r="I139" s="39">
        <f>IF(H142=0, "-", H139/H142)</f>
        <v>4.0065105796919997E-3</v>
      </c>
      <c r="J139" s="38">
        <f t="shared" si="10"/>
        <v>-0.88888888888888884</v>
      </c>
      <c r="K139" s="39">
        <f t="shared" si="11"/>
        <v>-0.96875</v>
      </c>
    </row>
    <row r="140" spans="1:11" x14ac:dyDescent="0.25">
      <c r="A140" s="34" t="s">
        <v>493</v>
      </c>
      <c r="B140" s="35">
        <v>110</v>
      </c>
      <c r="C140" s="146">
        <f>IF(B142=0, "-", B140/B142)</f>
        <v>4.4606650446066508E-2</v>
      </c>
      <c r="D140" s="35">
        <v>156</v>
      </c>
      <c r="E140" s="39">
        <f>IF(D142=0, "-", D140/D142)</f>
        <v>5.3571428571428568E-2</v>
      </c>
      <c r="F140" s="136">
        <v>378</v>
      </c>
      <c r="G140" s="146">
        <f>IF(F142=0, "-", F140/F142)</f>
        <v>5.6426332288401257E-2</v>
      </c>
      <c r="H140" s="35">
        <v>432</v>
      </c>
      <c r="I140" s="39">
        <f>IF(H142=0, "-", H140/H142)</f>
        <v>5.4087892825841991E-2</v>
      </c>
      <c r="J140" s="38">
        <f t="shared" si="10"/>
        <v>-0.29487179487179488</v>
      </c>
      <c r="K140" s="39">
        <f t="shared" si="11"/>
        <v>-0.125</v>
      </c>
    </row>
    <row r="141" spans="1:11" x14ac:dyDescent="0.25">
      <c r="A141" s="137"/>
      <c r="B141" s="40"/>
      <c r="D141" s="40"/>
      <c r="E141" s="44"/>
      <c r="F141" s="138"/>
      <c r="H141" s="40"/>
      <c r="I141" s="44"/>
      <c r="J141" s="43"/>
      <c r="K141" s="44"/>
    </row>
    <row r="142" spans="1:11" s="52" customFormat="1" ht="13" x14ac:dyDescent="0.3">
      <c r="A142" s="139" t="s">
        <v>494</v>
      </c>
      <c r="B142" s="46">
        <f>SUM(B116:B141)</f>
        <v>2466</v>
      </c>
      <c r="C142" s="140">
        <f>B142/26621</f>
        <v>9.2633635100108941E-2</v>
      </c>
      <c r="D142" s="46">
        <f>SUM(D116:D141)</f>
        <v>2912</v>
      </c>
      <c r="E142" s="141">
        <f>D142/31847</f>
        <v>9.1437184036172958E-2</v>
      </c>
      <c r="F142" s="128">
        <f>SUM(F116:F141)</f>
        <v>6699</v>
      </c>
      <c r="G142" s="142">
        <f>F142/74663</f>
        <v>8.9723156047841632E-2</v>
      </c>
      <c r="H142" s="46">
        <f>SUM(H116:H141)</f>
        <v>7987</v>
      </c>
      <c r="I142" s="141">
        <f>H142/86297</f>
        <v>9.2552464164455311E-2</v>
      </c>
      <c r="J142" s="49">
        <f>IF(D142=0, "-", IF((B142-D142)/D142&lt;10, (B142-D142)/D142, "&gt;999%"))</f>
        <v>-0.15315934065934067</v>
      </c>
      <c r="K142" s="50">
        <f>IF(H142=0, "-", IF((F142-H142)/H142&lt;10, (F142-H142)/H142, "&gt;999%"))</f>
        <v>-0.16126205083260298</v>
      </c>
    </row>
    <row r="143" spans="1:11" x14ac:dyDescent="0.25">
      <c r="B143" s="138"/>
      <c r="D143" s="138"/>
      <c r="F143" s="138"/>
      <c r="H143" s="138"/>
    </row>
    <row r="144" spans="1:11" ht="13" x14ac:dyDescent="0.3">
      <c r="A144" s="131" t="s">
        <v>495</v>
      </c>
      <c r="B144" s="132" t="s">
        <v>169</v>
      </c>
      <c r="C144" s="133" t="s">
        <v>170</v>
      </c>
      <c r="D144" s="132" t="s">
        <v>169</v>
      </c>
      <c r="E144" s="134" t="s">
        <v>170</v>
      </c>
      <c r="F144" s="133" t="s">
        <v>169</v>
      </c>
      <c r="G144" s="133" t="s">
        <v>170</v>
      </c>
      <c r="H144" s="132" t="s">
        <v>169</v>
      </c>
      <c r="I144" s="134" t="s">
        <v>170</v>
      </c>
      <c r="J144" s="132"/>
      <c r="K144" s="134"/>
    </row>
    <row r="145" spans="1:11" x14ac:dyDescent="0.25">
      <c r="A145" s="34" t="s">
        <v>496</v>
      </c>
      <c r="B145" s="35">
        <v>62</v>
      </c>
      <c r="C145" s="146">
        <f>IF(B162=0, "-", B145/B162)</f>
        <v>0.11313868613138686</v>
      </c>
      <c r="D145" s="35">
        <v>16</v>
      </c>
      <c r="E145" s="39">
        <f>IF(D162=0, "-", D145/D162)</f>
        <v>2.6755852842809364E-2</v>
      </c>
      <c r="F145" s="136">
        <v>258</v>
      </c>
      <c r="G145" s="146">
        <f>IF(F162=0, "-", F145/F162)</f>
        <v>0.14684120660216277</v>
      </c>
      <c r="H145" s="35">
        <v>34</v>
      </c>
      <c r="I145" s="39">
        <f>IF(H162=0, "-", H145/H162)</f>
        <v>2.2757697456492636E-2</v>
      </c>
      <c r="J145" s="38">
        <f t="shared" ref="J145:J160" si="12">IF(D145=0, "-", IF((B145-D145)/D145&lt;10, (B145-D145)/D145, "&gt;999%"))</f>
        <v>2.875</v>
      </c>
      <c r="K145" s="39">
        <f t="shared" ref="K145:K160" si="13">IF(H145=0, "-", IF((F145-H145)/H145&lt;10, (F145-H145)/H145, "&gt;999%"))</f>
        <v>6.5882352941176467</v>
      </c>
    </row>
    <row r="146" spans="1:11" x14ac:dyDescent="0.25">
      <c r="A146" s="34" t="s">
        <v>497</v>
      </c>
      <c r="B146" s="35">
        <v>68</v>
      </c>
      <c r="C146" s="146">
        <f>IF(B162=0, "-", B146/B162)</f>
        <v>0.12408759124087591</v>
      </c>
      <c r="D146" s="35">
        <v>132</v>
      </c>
      <c r="E146" s="39">
        <f>IF(D162=0, "-", D146/D162)</f>
        <v>0.22073578595317725</v>
      </c>
      <c r="F146" s="136">
        <v>189</v>
      </c>
      <c r="G146" s="146">
        <f>IF(F162=0, "-", F146/F162)</f>
        <v>0.10756972111553785</v>
      </c>
      <c r="H146" s="35">
        <v>241</v>
      </c>
      <c r="I146" s="39">
        <f>IF(H162=0, "-", H146/H162)</f>
        <v>0.16131191432396252</v>
      </c>
      <c r="J146" s="38">
        <f t="shared" si="12"/>
        <v>-0.48484848484848486</v>
      </c>
      <c r="K146" s="39">
        <f t="shared" si="13"/>
        <v>-0.21576763485477179</v>
      </c>
    </row>
    <row r="147" spans="1:11" x14ac:dyDescent="0.25">
      <c r="A147" s="34" t="s">
        <v>498</v>
      </c>
      <c r="B147" s="35">
        <v>13</v>
      </c>
      <c r="C147" s="146">
        <f>IF(B162=0, "-", B147/B162)</f>
        <v>2.3722627737226276E-2</v>
      </c>
      <c r="D147" s="35">
        <v>12</v>
      </c>
      <c r="E147" s="39">
        <f>IF(D162=0, "-", D147/D162)</f>
        <v>2.0066889632107024E-2</v>
      </c>
      <c r="F147" s="136">
        <v>47</v>
      </c>
      <c r="G147" s="146">
        <f>IF(F162=0, "-", F147/F162)</f>
        <v>2.6750142287990893E-2</v>
      </c>
      <c r="H147" s="35">
        <v>23</v>
      </c>
      <c r="I147" s="39">
        <f>IF(H162=0, "-", H147/H162)</f>
        <v>1.5394912985274432E-2</v>
      </c>
      <c r="J147" s="38">
        <f t="shared" si="12"/>
        <v>8.3333333333333329E-2</v>
      </c>
      <c r="K147" s="39">
        <f t="shared" si="13"/>
        <v>1.0434782608695652</v>
      </c>
    </row>
    <row r="148" spans="1:11" x14ac:dyDescent="0.25">
      <c r="A148" s="34" t="s">
        <v>499</v>
      </c>
      <c r="B148" s="35">
        <v>0</v>
      </c>
      <c r="C148" s="146">
        <f>IF(B162=0, "-", B148/B162)</f>
        <v>0</v>
      </c>
      <c r="D148" s="35">
        <v>13</v>
      </c>
      <c r="E148" s="39">
        <f>IF(D162=0, "-", D148/D162)</f>
        <v>2.1739130434782608E-2</v>
      </c>
      <c r="F148" s="136">
        <v>1</v>
      </c>
      <c r="G148" s="146">
        <f>IF(F162=0, "-", F148/F162)</f>
        <v>5.6915196357427435E-4</v>
      </c>
      <c r="H148" s="35">
        <v>21</v>
      </c>
      <c r="I148" s="39">
        <f>IF(H162=0, "-", H148/H162)</f>
        <v>1.4056224899598393E-2</v>
      </c>
      <c r="J148" s="38">
        <f t="shared" si="12"/>
        <v>-1</v>
      </c>
      <c r="K148" s="39">
        <f t="shared" si="13"/>
        <v>-0.95238095238095233</v>
      </c>
    </row>
    <row r="149" spans="1:11" x14ac:dyDescent="0.25">
      <c r="A149" s="34" t="s">
        <v>500</v>
      </c>
      <c r="B149" s="35">
        <v>10</v>
      </c>
      <c r="C149" s="146">
        <f>IF(B162=0, "-", B149/B162)</f>
        <v>1.824817518248175E-2</v>
      </c>
      <c r="D149" s="35">
        <v>22</v>
      </c>
      <c r="E149" s="39">
        <f>IF(D162=0, "-", D149/D162)</f>
        <v>3.678929765886288E-2</v>
      </c>
      <c r="F149" s="136">
        <v>49</v>
      </c>
      <c r="G149" s="146">
        <f>IF(F162=0, "-", F149/F162)</f>
        <v>2.7888446215139442E-2</v>
      </c>
      <c r="H149" s="35">
        <v>93</v>
      </c>
      <c r="I149" s="39">
        <f>IF(H162=0, "-", H149/H162)</f>
        <v>6.224899598393574E-2</v>
      </c>
      <c r="J149" s="38">
        <f t="shared" si="12"/>
        <v>-0.54545454545454541</v>
      </c>
      <c r="K149" s="39">
        <f t="shared" si="13"/>
        <v>-0.4731182795698925</v>
      </c>
    </row>
    <row r="150" spans="1:11" x14ac:dyDescent="0.25">
      <c r="A150" s="34" t="s">
        <v>501</v>
      </c>
      <c r="B150" s="35">
        <v>2</v>
      </c>
      <c r="C150" s="146">
        <f>IF(B162=0, "-", B150/B162)</f>
        <v>3.6496350364963502E-3</v>
      </c>
      <c r="D150" s="35">
        <v>9</v>
      </c>
      <c r="E150" s="39">
        <f>IF(D162=0, "-", D150/D162)</f>
        <v>1.5050167224080268E-2</v>
      </c>
      <c r="F150" s="136">
        <v>12</v>
      </c>
      <c r="G150" s="146">
        <f>IF(F162=0, "-", F150/F162)</f>
        <v>6.8298235628912922E-3</v>
      </c>
      <c r="H150" s="35">
        <v>17</v>
      </c>
      <c r="I150" s="39">
        <f>IF(H162=0, "-", H150/H162)</f>
        <v>1.1378848728246318E-2</v>
      </c>
      <c r="J150" s="38">
        <f t="shared" si="12"/>
        <v>-0.77777777777777779</v>
      </c>
      <c r="K150" s="39">
        <f t="shared" si="13"/>
        <v>-0.29411764705882354</v>
      </c>
    </row>
    <row r="151" spans="1:11" x14ac:dyDescent="0.25">
      <c r="A151" s="34" t="s">
        <v>502</v>
      </c>
      <c r="B151" s="35">
        <v>87</v>
      </c>
      <c r="C151" s="146">
        <f>IF(B162=0, "-", B151/B162)</f>
        <v>0.15875912408759124</v>
      </c>
      <c r="D151" s="35">
        <v>144</v>
      </c>
      <c r="E151" s="39">
        <f>IF(D162=0, "-", D151/D162)</f>
        <v>0.24080267558528429</v>
      </c>
      <c r="F151" s="136">
        <v>265</v>
      </c>
      <c r="G151" s="146">
        <f>IF(F162=0, "-", F151/F162)</f>
        <v>0.15082527034718271</v>
      </c>
      <c r="H151" s="35">
        <v>304</v>
      </c>
      <c r="I151" s="39">
        <f>IF(H162=0, "-", H151/H162)</f>
        <v>0.2034805890227577</v>
      </c>
      <c r="J151" s="38">
        <f t="shared" si="12"/>
        <v>-0.39583333333333331</v>
      </c>
      <c r="K151" s="39">
        <f t="shared" si="13"/>
        <v>-0.12828947368421054</v>
      </c>
    </row>
    <row r="152" spans="1:11" x14ac:dyDescent="0.25">
      <c r="A152" s="34" t="s">
        <v>503</v>
      </c>
      <c r="B152" s="35">
        <v>17</v>
      </c>
      <c r="C152" s="146">
        <f>IF(B162=0, "-", B152/B162)</f>
        <v>3.1021897810218978E-2</v>
      </c>
      <c r="D152" s="35">
        <v>48</v>
      </c>
      <c r="E152" s="39">
        <f>IF(D162=0, "-", D152/D162)</f>
        <v>8.0267558528428096E-2</v>
      </c>
      <c r="F152" s="136">
        <v>55</v>
      </c>
      <c r="G152" s="146">
        <f>IF(F162=0, "-", F152/F162)</f>
        <v>3.1303357996585089E-2</v>
      </c>
      <c r="H152" s="35">
        <v>149</v>
      </c>
      <c r="I152" s="39">
        <f>IF(H162=0, "-", H152/H162)</f>
        <v>9.9732262382864798E-2</v>
      </c>
      <c r="J152" s="38">
        <f t="shared" si="12"/>
        <v>-0.64583333333333337</v>
      </c>
      <c r="K152" s="39">
        <f t="shared" si="13"/>
        <v>-0.63087248322147649</v>
      </c>
    </row>
    <row r="153" spans="1:11" x14ac:dyDescent="0.25">
      <c r="A153" s="34" t="s">
        <v>504</v>
      </c>
      <c r="B153" s="35">
        <v>63</v>
      </c>
      <c r="C153" s="146">
        <f>IF(B162=0, "-", B153/B162)</f>
        <v>0.11496350364963503</v>
      </c>
      <c r="D153" s="35">
        <v>49</v>
      </c>
      <c r="E153" s="39">
        <f>IF(D162=0, "-", D153/D162)</f>
        <v>8.193979933110368E-2</v>
      </c>
      <c r="F153" s="136">
        <v>192</v>
      </c>
      <c r="G153" s="146">
        <f>IF(F162=0, "-", F153/F162)</f>
        <v>0.10927717700626068</v>
      </c>
      <c r="H153" s="35">
        <v>175</v>
      </c>
      <c r="I153" s="39">
        <f>IF(H162=0, "-", H153/H162)</f>
        <v>0.11713520749665328</v>
      </c>
      <c r="J153" s="38">
        <f t="shared" si="12"/>
        <v>0.2857142857142857</v>
      </c>
      <c r="K153" s="39">
        <f t="shared" si="13"/>
        <v>9.7142857142857142E-2</v>
      </c>
    </row>
    <row r="154" spans="1:11" x14ac:dyDescent="0.25">
      <c r="A154" s="34" t="s">
        <v>505</v>
      </c>
      <c r="B154" s="35">
        <v>10</v>
      </c>
      <c r="C154" s="146">
        <f>IF(B162=0, "-", B154/B162)</f>
        <v>1.824817518248175E-2</v>
      </c>
      <c r="D154" s="35">
        <v>6</v>
      </c>
      <c r="E154" s="39">
        <f>IF(D162=0, "-", D154/D162)</f>
        <v>1.0033444816053512E-2</v>
      </c>
      <c r="F154" s="136">
        <v>32</v>
      </c>
      <c r="G154" s="146">
        <f>IF(F162=0, "-", F154/F162)</f>
        <v>1.8212862834376779E-2</v>
      </c>
      <c r="H154" s="35">
        <v>30</v>
      </c>
      <c r="I154" s="39">
        <f>IF(H162=0, "-", H154/H162)</f>
        <v>2.0080321285140562E-2</v>
      </c>
      <c r="J154" s="38">
        <f t="shared" si="12"/>
        <v>0.66666666666666663</v>
      </c>
      <c r="K154" s="39">
        <f t="shared" si="13"/>
        <v>6.6666666666666666E-2</v>
      </c>
    </row>
    <row r="155" spans="1:11" x14ac:dyDescent="0.25">
      <c r="A155" s="34" t="s">
        <v>506</v>
      </c>
      <c r="B155" s="35">
        <v>116</v>
      </c>
      <c r="C155" s="146">
        <f>IF(B162=0, "-", B155/B162)</f>
        <v>0.21167883211678831</v>
      </c>
      <c r="D155" s="35">
        <v>2</v>
      </c>
      <c r="E155" s="39">
        <f>IF(D162=0, "-", D155/D162)</f>
        <v>3.3444816053511705E-3</v>
      </c>
      <c r="F155" s="136">
        <v>285</v>
      </c>
      <c r="G155" s="146">
        <f>IF(F162=0, "-", F155/F162)</f>
        <v>0.16220830961866819</v>
      </c>
      <c r="H155" s="35">
        <v>31</v>
      </c>
      <c r="I155" s="39">
        <f>IF(H162=0, "-", H155/H162)</f>
        <v>2.0749665327978582E-2</v>
      </c>
      <c r="J155" s="38" t="str">
        <f t="shared" si="12"/>
        <v>&gt;999%</v>
      </c>
      <c r="K155" s="39">
        <f t="shared" si="13"/>
        <v>8.193548387096774</v>
      </c>
    </row>
    <row r="156" spans="1:11" x14ac:dyDescent="0.25">
      <c r="A156" s="34" t="s">
        <v>507</v>
      </c>
      <c r="B156" s="35">
        <v>3</v>
      </c>
      <c r="C156" s="146">
        <f>IF(B162=0, "-", B156/B162)</f>
        <v>5.4744525547445258E-3</v>
      </c>
      <c r="D156" s="35">
        <v>11</v>
      </c>
      <c r="E156" s="39">
        <f>IF(D162=0, "-", D156/D162)</f>
        <v>1.839464882943144E-2</v>
      </c>
      <c r="F156" s="136">
        <v>9</v>
      </c>
      <c r="G156" s="146">
        <f>IF(F162=0, "-", F156/F162)</f>
        <v>5.1223676721684694E-3</v>
      </c>
      <c r="H156" s="35">
        <v>42</v>
      </c>
      <c r="I156" s="39">
        <f>IF(H162=0, "-", H156/H162)</f>
        <v>2.8112449799196786E-2</v>
      </c>
      <c r="J156" s="38">
        <f t="shared" si="12"/>
        <v>-0.72727272727272729</v>
      </c>
      <c r="K156" s="39">
        <f t="shared" si="13"/>
        <v>-0.7857142857142857</v>
      </c>
    </row>
    <row r="157" spans="1:11" x14ac:dyDescent="0.25">
      <c r="A157" s="34" t="s">
        <v>508</v>
      </c>
      <c r="B157" s="35">
        <v>39</v>
      </c>
      <c r="C157" s="146">
        <f>IF(B162=0, "-", B157/B162)</f>
        <v>7.1167883211678828E-2</v>
      </c>
      <c r="D157" s="35">
        <v>76</v>
      </c>
      <c r="E157" s="39">
        <f>IF(D162=0, "-", D157/D162)</f>
        <v>0.12709030100334448</v>
      </c>
      <c r="F157" s="136">
        <v>122</v>
      </c>
      <c r="G157" s="146">
        <f>IF(F162=0, "-", F157/F162)</f>
        <v>6.9436539556061466E-2</v>
      </c>
      <c r="H157" s="35">
        <v>158</v>
      </c>
      <c r="I157" s="39">
        <f>IF(H162=0, "-", H157/H162)</f>
        <v>0.10575635876840696</v>
      </c>
      <c r="J157" s="38">
        <f t="shared" si="12"/>
        <v>-0.48684210526315791</v>
      </c>
      <c r="K157" s="39">
        <f t="shared" si="13"/>
        <v>-0.22784810126582278</v>
      </c>
    </row>
    <row r="158" spans="1:11" x14ac:dyDescent="0.25">
      <c r="A158" s="34" t="s">
        <v>509</v>
      </c>
      <c r="B158" s="35">
        <v>32</v>
      </c>
      <c r="C158" s="146">
        <f>IF(B162=0, "-", B158/B162)</f>
        <v>5.8394160583941604E-2</v>
      </c>
      <c r="D158" s="35">
        <v>7</v>
      </c>
      <c r="E158" s="39">
        <f>IF(D162=0, "-", D158/D162)</f>
        <v>1.1705685618729096E-2</v>
      </c>
      <c r="F158" s="136">
        <v>113</v>
      </c>
      <c r="G158" s="146">
        <f>IF(F162=0, "-", F158/F162)</f>
        <v>6.4314171883893004E-2</v>
      </c>
      <c r="H158" s="35">
        <v>31</v>
      </c>
      <c r="I158" s="39">
        <f>IF(H162=0, "-", H158/H162)</f>
        <v>2.0749665327978582E-2</v>
      </c>
      <c r="J158" s="38">
        <f t="shared" si="12"/>
        <v>3.5714285714285716</v>
      </c>
      <c r="K158" s="39">
        <f t="shared" si="13"/>
        <v>2.6451612903225805</v>
      </c>
    </row>
    <row r="159" spans="1:11" x14ac:dyDescent="0.25">
      <c r="A159" s="34" t="s">
        <v>510</v>
      </c>
      <c r="B159" s="35">
        <v>6</v>
      </c>
      <c r="C159" s="146">
        <f>IF(B162=0, "-", B159/B162)</f>
        <v>1.0948905109489052E-2</v>
      </c>
      <c r="D159" s="35">
        <v>0</v>
      </c>
      <c r="E159" s="39">
        <f>IF(D162=0, "-", D159/D162)</f>
        <v>0</v>
      </c>
      <c r="F159" s="136">
        <v>15</v>
      </c>
      <c r="G159" s="146">
        <f>IF(F162=0, "-", F159/F162)</f>
        <v>8.5372794536141151E-3</v>
      </c>
      <c r="H159" s="35">
        <v>5</v>
      </c>
      <c r="I159" s="39">
        <f>IF(H162=0, "-", H159/H162)</f>
        <v>3.3467202141900937E-3</v>
      </c>
      <c r="J159" s="38" t="str">
        <f t="shared" si="12"/>
        <v>-</v>
      </c>
      <c r="K159" s="39">
        <f t="shared" si="13"/>
        <v>2</v>
      </c>
    </row>
    <row r="160" spans="1:11" x14ac:dyDescent="0.25">
      <c r="A160" s="34" t="s">
        <v>511</v>
      </c>
      <c r="B160" s="35">
        <v>20</v>
      </c>
      <c r="C160" s="146">
        <f>IF(B162=0, "-", B160/B162)</f>
        <v>3.6496350364963501E-2</v>
      </c>
      <c r="D160" s="35">
        <v>51</v>
      </c>
      <c r="E160" s="39">
        <f>IF(D162=0, "-", D160/D162)</f>
        <v>8.5284280936454848E-2</v>
      </c>
      <c r="F160" s="136">
        <v>113</v>
      </c>
      <c r="G160" s="146">
        <f>IF(F162=0, "-", F160/F162)</f>
        <v>6.4314171883893004E-2</v>
      </c>
      <c r="H160" s="35">
        <v>140</v>
      </c>
      <c r="I160" s="39">
        <f>IF(H162=0, "-", H160/H162)</f>
        <v>9.3708165997322623E-2</v>
      </c>
      <c r="J160" s="38">
        <f t="shared" si="12"/>
        <v>-0.60784313725490191</v>
      </c>
      <c r="K160" s="39">
        <f t="shared" si="13"/>
        <v>-0.19285714285714287</v>
      </c>
    </row>
    <row r="161" spans="1:11" x14ac:dyDescent="0.25">
      <c r="A161" s="137"/>
      <c r="B161" s="40"/>
      <c r="D161" s="40"/>
      <c r="E161" s="44"/>
      <c r="F161" s="138"/>
      <c r="H161" s="40"/>
      <c r="I161" s="44"/>
      <c r="J161" s="43"/>
      <c r="K161" s="44"/>
    </row>
    <row r="162" spans="1:11" s="52" customFormat="1" ht="13" x14ac:dyDescent="0.3">
      <c r="A162" s="139" t="s">
        <v>512</v>
      </c>
      <c r="B162" s="46">
        <f>SUM(B145:B161)</f>
        <v>548</v>
      </c>
      <c r="C162" s="140">
        <f>B162/26621</f>
        <v>2.0585252244468652E-2</v>
      </c>
      <c r="D162" s="46">
        <f>SUM(D145:D161)</f>
        <v>598</v>
      </c>
      <c r="E162" s="141">
        <f>D162/31847</f>
        <v>1.8777278864571232E-2</v>
      </c>
      <c r="F162" s="128">
        <f>SUM(F145:F161)</f>
        <v>1757</v>
      </c>
      <c r="G162" s="142">
        <f>F162/74663</f>
        <v>2.3532405609204023E-2</v>
      </c>
      <c r="H162" s="46">
        <f>SUM(H145:H161)</f>
        <v>1494</v>
      </c>
      <c r="I162" s="141">
        <f>H162/86297</f>
        <v>1.7312305178627297E-2</v>
      </c>
      <c r="J162" s="49">
        <f>IF(D162=0, "-", IF((B162-D162)/D162&lt;10, (B162-D162)/D162, "&gt;999%"))</f>
        <v>-8.3612040133779264E-2</v>
      </c>
      <c r="K162" s="50">
        <f>IF(H162=0, "-", IF((F162-H162)/H162&lt;10, (F162-H162)/H162, "&gt;999%"))</f>
        <v>0.17603748326639893</v>
      </c>
    </row>
    <row r="163" spans="1:11" x14ac:dyDescent="0.25">
      <c r="B163" s="138"/>
      <c r="D163" s="138"/>
      <c r="F163" s="138"/>
      <c r="H163" s="138"/>
    </row>
    <row r="164" spans="1:11" s="52" customFormat="1" ht="13" x14ac:dyDescent="0.3">
      <c r="A164" s="139" t="s">
        <v>513</v>
      </c>
      <c r="B164" s="46">
        <v>3014</v>
      </c>
      <c r="C164" s="140">
        <f>B164/26621</f>
        <v>0.11321888734457759</v>
      </c>
      <c r="D164" s="46">
        <v>3510</v>
      </c>
      <c r="E164" s="141">
        <f>D164/31847</f>
        <v>0.11021446290074419</v>
      </c>
      <c r="F164" s="128">
        <v>8456</v>
      </c>
      <c r="G164" s="142">
        <f>F164/74663</f>
        <v>0.11325556165704566</v>
      </c>
      <c r="H164" s="46">
        <v>9481</v>
      </c>
      <c r="I164" s="141">
        <f>H164/86297</f>
        <v>0.10986476934308261</v>
      </c>
      <c r="J164" s="49">
        <f>IF(D164=0, "-", IF((B164-D164)/D164&lt;10, (B164-D164)/D164, "&gt;999%"))</f>
        <v>-0.1413105413105413</v>
      </c>
      <c r="K164" s="50">
        <f>IF(H164=0, "-", IF((F164-H164)/H164&lt;10, (F164-H164)/H164, "&gt;999%"))</f>
        <v>-0.10811095875962451</v>
      </c>
    </row>
    <row r="165" spans="1:11" x14ac:dyDescent="0.25">
      <c r="B165" s="138"/>
      <c r="D165" s="138"/>
      <c r="F165" s="138"/>
      <c r="H165" s="138"/>
    </row>
    <row r="166" spans="1:11" ht="15.5" x14ac:dyDescent="0.35">
      <c r="A166" s="129" t="s">
        <v>39</v>
      </c>
      <c r="B166" s="22" t="s">
        <v>4</v>
      </c>
      <c r="C166" s="25"/>
      <c r="D166" s="25"/>
      <c r="E166" s="23"/>
      <c r="F166" s="22" t="s">
        <v>167</v>
      </c>
      <c r="G166" s="25"/>
      <c r="H166" s="25"/>
      <c r="I166" s="23"/>
      <c r="J166" s="22" t="s">
        <v>168</v>
      </c>
      <c r="K166" s="23"/>
    </row>
    <row r="167" spans="1:11" ht="13" x14ac:dyDescent="0.3">
      <c r="A167" s="30"/>
      <c r="B167" s="22">
        <f>VALUE(RIGHT($B$2, 4))</f>
        <v>2020</v>
      </c>
      <c r="C167" s="23"/>
      <c r="D167" s="22">
        <f>B167-1</f>
        <v>2019</v>
      </c>
      <c r="E167" s="130"/>
      <c r="F167" s="22">
        <f>B167</f>
        <v>2020</v>
      </c>
      <c r="G167" s="130"/>
      <c r="H167" s="22">
        <f>D167</f>
        <v>2019</v>
      </c>
      <c r="I167" s="130"/>
      <c r="J167" s="27" t="s">
        <v>8</v>
      </c>
      <c r="K167" s="28" t="s">
        <v>5</v>
      </c>
    </row>
    <row r="168" spans="1:11" ht="13" x14ac:dyDescent="0.3">
      <c r="A168" s="131" t="s">
        <v>514</v>
      </c>
      <c r="B168" s="132" t="s">
        <v>169</v>
      </c>
      <c r="C168" s="133" t="s">
        <v>170</v>
      </c>
      <c r="D168" s="132" t="s">
        <v>169</v>
      </c>
      <c r="E168" s="134" t="s">
        <v>170</v>
      </c>
      <c r="F168" s="133" t="s">
        <v>169</v>
      </c>
      <c r="G168" s="133" t="s">
        <v>170</v>
      </c>
      <c r="H168" s="132" t="s">
        <v>169</v>
      </c>
      <c r="I168" s="134" t="s">
        <v>170</v>
      </c>
      <c r="J168" s="132"/>
      <c r="K168" s="134"/>
    </row>
    <row r="169" spans="1:11" x14ac:dyDescent="0.25">
      <c r="A169" s="34" t="s">
        <v>515</v>
      </c>
      <c r="B169" s="35">
        <v>73</v>
      </c>
      <c r="C169" s="146">
        <f>IF(B172=0, "-", B169/B172)</f>
        <v>0.16515837104072398</v>
      </c>
      <c r="D169" s="35">
        <v>56</v>
      </c>
      <c r="E169" s="39">
        <f>IF(D172=0, "-", D169/D172)</f>
        <v>0.14213197969543148</v>
      </c>
      <c r="F169" s="136">
        <v>139</v>
      </c>
      <c r="G169" s="146">
        <f>IF(F172=0, "-", F169/F172)</f>
        <v>0.14126016260162602</v>
      </c>
      <c r="H169" s="35">
        <v>119</v>
      </c>
      <c r="I169" s="39">
        <f>IF(H172=0, "-", H169/H172)</f>
        <v>0.12850971922246221</v>
      </c>
      <c r="J169" s="38">
        <f>IF(D169=0, "-", IF((B169-D169)/D169&lt;10, (B169-D169)/D169, "&gt;999%"))</f>
        <v>0.30357142857142855</v>
      </c>
      <c r="K169" s="39">
        <f>IF(H169=0, "-", IF((F169-H169)/H169&lt;10, (F169-H169)/H169, "&gt;999%"))</f>
        <v>0.16806722689075632</v>
      </c>
    </row>
    <row r="170" spans="1:11" x14ac:dyDescent="0.25">
      <c r="A170" s="34" t="s">
        <v>516</v>
      </c>
      <c r="B170" s="35">
        <v>369</v>
      </c>
      <c r="C170" s="146">
        <f>IF(B172=0, "-", B170/B172)</f>
        <v>0.83484162895927605</v>
      </c>
      <c r="D170" s="35">
        <v>338</v>
      </c>
      <c r="E170" s="39">
        <f>IF(D172=0, "-", D170/D172)</f>
        <v>0.85786802030456855</v>
      </c>
      <c r="F170" s="136">
        <v>845</v>
      </c>
      <c r="G170" s="146">
        <f>IF(F172=0, "-", F170/F172)</f>
        <v>0.85873983739837401</v>
      </c>
      <c r="H170" s="35">
        <v>807</v>
      </c>
      <c r="I170" s="39">
        <f>IF(H172=0, "-", H170/H172)</f>
        <v>0.87149028077753776</v>
      </c>
      <c r="J170" s="38">
        <f>IF(D170=0, "-", IF((B170-D170)/D170&lt;10, (B170-D170)/D170, "&gt;999%"))</f>
        <v>9.1715976331360943E-2</v>
      </c>
      <c r="K170" s="39">
        <f>IF(H170=0, "-", IF((F170-H170)/H170&lt;10, (F170-H170)/H170, "&gt;999%"))</f>
        <v>4.7087980173482029E-2</v>
      </c>
    </row>
    <row r="171" spans="1:11" x14ac:dyDescent="0.25">
      <c r="A171" s="137"/>
      <c r="B171" s="40"/>
      <c r="D171" s="40"/>
      <c r="E171" s="44"/>
      <c r="F171" s="138"/>
      <c r="H171" s="40"/>
      <c r="I171" s="44"/>
      <c r="J171" s="43"/>
      <c r="K171" s="44"/>
    </row>
    <row r="172" spans="1:11" s="52" customFormat="1" ht="13" x14ac:dyDescent="0.3">
      <c r="A172" s="139" t="s">
        <v>517</v>
      </c>
      <c r="B172" s="46">
        <f>SUM(B169:B171)</f>
        <v>442</v>
      </c>
      <c r="C172" s="140">
        <f>B172/26621</f>
        <v>1.6603433379662674E-2</v>
      </c>
      <c r="D172" s="46">
        <f>SUM(D169:D171)</f>
        <v>394</v>
      </c>
      <c r="E172" s="141">
        <f>D172/31847</f>
        <v>1.2371651960938236E-2</v>
      </c>
      <c r="F172" s="128">
        <f>SUM(F169:F171)</f>
        <v>984</v>
      </c>
      <c r="G172" s="142">
        <f>F172/74663</f>
        <v>1.3179218622343062E-2</v>
      </c>
      <c r="H172" s="46">
        <f>SUM(H169:H171)</f>
        <v>926</v>
      </c>
      <c r="I172" s="141">
        <f>H172/86297</f>
        <v>1.0730384602013974E-2</v>
      </c>
      <c r="J172" s="49">
        <f>IF(D172=0, "-", IF((B172-D172)/D172&lt;10, (B172-D172)/D172, "&gt;999%"))</f>
        <v>0.12182741116751269</v>
      </c>
      <c r="K172" s="50">
        <f>IF(H172=0, "-", IF((F172-H172)/H172&lt;10, (F172-H172)/H172, "&gt;999%"))</f>
        <v>6.2634989200863925E-2</v>
      </c>
    </row>
    <row r="173" spans="1:11" x14ac:dyDescent="0.25">
      <c r="B173" s="138"/>
      <c r="D173" s="138"/>
      <c r="F173" s="138"/>
      <c r="H173" s="138"/>
    </row>
    <row r="174" spans="1:11" ht="13" x14ac:dyDescent="0.3">
      <c r="A174" s="131" t="s">
        <v>518</v>
      </c>
      <c r="B174" s="132" t="s">
        <v>169</v>
      </c>
      <c r="C174" s="133" t="s">
        <v>170</v>
      </c>
      <c r="D174" s="132" t="s">
        <v>169</v>
      </c>
      <c r="E174" s="134" t="s">
        <v>170</v>
      </c>
      <c r="F174" s="133" t="s">
        <v>169</v>
      </c>
      <c r="G174" s="133" t="s">
        <v>170</v>
      </c>
      <c r="H174" s="132" t="s">
        <v>169</v>
      </c>
      <c r="I174" s="134" t="s">
        <v>170</v>
      </c>
      <c r="J174" s="132"/>
      <c r="K174" s="134"/>
    </row>
    <row r="175" spans="1:11" x14ac:dyDescent="0.25">
      <c r="A175" s="34" t="s">
        <v>519</v>
      </c>
      <c r="B175" s="35">
        <v>11</v>
      </c>
      <c r="C175" s="146">
        <f>IF(B188=0, "-", B175/B188)</f>
        <v>8.2089552238805971E-2</v>
      </c>
      <c r="D175" s="35">
        <v>20</v>
      </c>
      <c r="E175" s="39">
        <f>IF(D188=0, "-", D175/D188)</f>
        <v>0.12658227848101267</v>
      </c>
      <c r="F175" s="136">
        <v>26</v>
      </c>
      <c r="G175" s="146">
        <f>IF(F188=0, "-", F175/F188)</f>
        <v>6.9148936170212769E-2</v>
      </c>
      <c r="H175" s="35">
        <v>35</v>
      </c>
      <c r="I175" s="39">
        <f>IF(H188=0, "-", H175/H188)</f>
        <v>0.10144927536231885</v>
      </c>
      <c r="J175" s="38">
        <f t="shared" ref="J175:J186" si="14">IF(D175=0, "-", IF((B175-D175)/D175&lt;10, (B175-D175)/D175, "&gt;999%"))</f>
        <v>-0.45</v>
      </c>
      <c r="K175" s="39">
        <f t="shared" ref="K175:K186" si="15">IF(H175=0, "-", IF((F175-H175)/H175&lt;10, (F175-H175)/H175, "&gt;999%"))</f>
        <v>-0.25714285714285712</v>
      </c>
    </row>
    <row r="176" spans="1:11" x14ac:dyDescent="0.25">
      <c r="A176" s="34" t="s">
        <v>520</v>
      </c>
      <c r="B176" s="35">
        <v>1</v>
      </c>
      <c r="C176" s="146">
        <f>IF(B188=0, "-", B176/B188)</f>
        <v>7.462686567164179E-3</v>
      </c>
      <c r="D176" s="35">
        <v>3</v>
      </c>
      <c r="E176" s="39">
        <f>IF(D188=0, "-", D176/D188)</f>
        <v>1.8987341772151899E-2</v>
      </c>
      <c r="F176" s="136">
        <v>7</v>
      </c>
      <c r="G176" s="146">
        <f>IF(F188=0, "-", F176/F188)</f>
        <v>1.8617021276595744E-2</v>
      </c>
      <c r="H176" s="35">
        <v>6</v>
      </c>
      <c r="I176" s="39">
        <f>IF(H188=0, "-", H176/H188)</f>
        <v>1.7391304347826087E-2</v>
      </c>
      <c r="J176" s="38">
        <f t="shared" si="14"/>
        <v>-0.66666666666666663</v>
      </c>
      <c r="K176" s="39">
        <f t="shared" si="15"/>
        <v>0.16666666666666666</v>
      </c>
    </row>
    <row r="177" spans="1:11" x14ac:dyDescent="0.25">
      <c r="A177" s="34" t="s">
        <v>521</v>
      </c>
      <c r="B177" s="35">
        <v>36</v>
      </c>
      <c r="C177" s="146">
        <f>IF(B188=0, "-", B177/B188)</f>
        <v>0.26865671641791045</v>
      </c>
      <c r="D177" s="35">
        <v>0</v>
      </c>
      <c r="E177" s="39">
        <f>IF(D188=0, "-", D177/D188)</f>
        <v>0</v>
      </c>
      <c r="F177" s="136">
        <v>75</v>
      </c>
      <c r="G177" s="146">
        <f>IF(F188=0, "-", F177/F188)</f>
        <v>0.19946808510638298</v>
      </c>
      <c r="H177" s="35">
        <v>0</v>
      </c>
      <c r="I177" s="39">
        <f>IF(H188=0, "-", H177/H188)</f>
        <v>0</v>
      </c>
      <c r="J177" s="38" t="str">
        <f t="shared" si="14"/>
        <v>-</v>
      </c>
      <c r="K177" s="39" t="str">
        <f t="shared" si="15"/>
        <v>-</v>
      </c>
    </row>
    <row r="178" spans="1:11" x14ac:dyDescent="0.25">
      <c r="A178" s="34" t="s">
        <v>522</v>
      </c>
      <c r="B178" s="35">
        <v>0</v>
      </c>
      <c r="C178" s="146">
        <f>IF(B188=0, "-", B178/B188)</f>
        <v>0</v>
      </c>
      <c r="D178" s="35">
        <v>15</v>
      </c>
      <c r="E178" s="39">
        <f>IF(D188=0, "-", D178/D188)</f>
        <v>9.49367088607595E-2</v>
      </c>
      <c r="F178" s="136">
        <v>0</v>
      </c>
      <c r="G178" s="146">
        <f>IF(F188=0, "-", F178/F188)</f>
        <v>0</v>
      </c>
      <c r="H178" s="35">
        <v>17</v>
      </c>
      <c r="I178" s="39">
        <f>IF(H188=0, "-", H178/H188)</f>
        <v>4.9275362318840582E-2</v>
      </c>
      <c r="J178" s="38">
        <f t="shared" si="14"/>
        <v>-1</v>
      </c>
      <c r="K178" s="39">
        <f t="shared" si="15"/>
        <v>-1</v>
      </c>
    </row>
    <row r="179" spans="1:11" x14ac:dyDescent="0.25">
      <c r="A179" s="34" t="s">
        <v>523</v>
      </c>
      <c r="B179" s="35">
        <v>3</v>
      </c>
      <c r="C179" s="146">
        <f>IF(B188=0, "-", B179/B188)</f>
        <v>2.2388059701492536E-2</v>
      </c>
      <c r="D179" s="35">
        <v>1</v>
      </c>
      <c r="E179" s="39">
        <f>IF(D188=0, "-", D179/D188)</f>
        <v>6.3291139240506328E-3</v>
      </c>
      <c r="F179" s="136">
        <v>4</v>
      </c>
      <c r="G179" s="146">
        <f>IF(F188=0, "-", F179/F188)</f>
        <v>1.0638297872340425E-2</v>
      </c>
      <c r="H179" s="35">
        <v>4</v>
      </c>
      <c r="I179" s="39">
        <f>IF(H188=0, "-", H179/H188)</f>
        <v>1.1594202898550725E-2</v>
      </c>
      <c r="J179" s="38">
        <f t="shared" si="14"/>
        <v>2</v>
      </c>
      <c r="K179" s="39">
        <f t="shared" si="15"/>
        <v>0</v>
      </c>
    </row>
    <row r="180" spans="1:11" x14ac:dyDescent="0.25">
      <c r="A180" s="34" t="s">
        <v>524</v>
      </c>
      <c r="B180" s="35">
        <v>33</v>
      </c>
      <c r="C180" s="146">
        <f>IF(B188=0, "-", B180/B188)</f>
        <v>0.2462686567164179</v>
      </c>
      <c r="D180" s="35">
        <v>45</v>
      </c>
      <c r="E180" s="39">
        <f>IF(D188=0, "-", D180/D188)</f>
        <v>0.2848101265822785</v>
      </c>
      <c r="F180" s="136">
        <v>117</v>
      </c>
      <c r="G180" s="146">
        <f>IF(F188=0, "-", F180/F188)</f>
        <v>0.31117021276595747</v>
      </c>
      <c r="H180" s="35">
        <v>114</v>
      </c>
      <c r="I180" s="39">
        <f>IF(H188=0, "-", H180/H188)</f>
        <v>0.33043478260869563</v>
      </c>
      <c r="J180" s="38">
        <f t="shared" si="14"/>
        <v>-0.26666666666666666</v>
      </c>
      <c r="K180" s="39">
        <f t="shared" si="15"/>
        <v>2.6315789473684209E-2</v>
      </c>
    </row>
    <row r="181" spans="1:11" x14ac:dyDescent="0.25">
      <c r="A181" s="34" t="s">
        <v>525</v>
      </c>
      <c r="B181" s="35">
        <v>9</v>
      </c>
      <c r="C181" s="146">
        <f>IF(B188=0, "-", B181/B188)</f>
        <v>6.7164179104477612E-2</v>
      </c>
      <c r="D181" s="35">
        <v>25</v>
      </c>
      <c r="E181" s="39">
        <f>IF(D188=0, "-", D181/D188)</f>
        <v>0.15822784810126583</v>
      </c>
      <c r="F181" s="136">
        <v>23</v>
      </c>
      <c r="G181" s="146">
        <f>IF(F188=0, "-", F181/F188)</f>
        <v>6.1170212765957445E-2</v>
      </c>
      <c r="H181" s="35">
        <v>56</v>
      </c>
      <c r="I181" s="39">
        <f>IF(H188=0, "-", H181/H188)</f>
        <v>0.16231884057971013</v>
      </c>
      <c r="J181" s="38">
        <f t="shared" si="14"/>
        <v>-0.64</v>
      </c>
      <c r="K181" s="39">
        <f t="shared" si="15"/>
        <v>-0.5892857142857143</v>
      </c>
    </row>
    <row r="182" spans="1:11" x14ac:dyDescent="0.25">
      <c r="A182" s="34" t="s">
        <v>526</v>
      </c>
      <c r="B182" s="35">
        <v>11</v>
      </c>
      <c r="C182" s="146">
        <f>IF(B188=0, "-", B182/B188)</f>
        <v>8.2089552238805971E-2</v>
      </c>
      <c r="D182" s="35">
        <v>20</v>
      </c>
      <c r="E182" s="39">
        <f>IF(D188=0, "-", D182/D188)</f>
        <v>0.12658227848101267</v>
      </c>
      <c r="F182" s="136">
        <v>34</v>
      </c>
      <c r="G182" s="146">
        <f>IF(F188=0, "-", F182/F188)</f>
        <v>9.0425531914893623E-2</v>
      </c>
      <c r="H182" s="35">
        <v>33</v>
      </c>
      <c r="I182" s="39">
        <f>IF(H188=0, "-", H182/H188)</f>
        <v>9.5652173913043481E-2</v>
      </c>
      <c r="J182" s="38">
        <f t="shared" si="14"/>
        <v>-0.45</v>
      </c>
      <c r="K182" s="39">
        <f t="shared" si="15"/>
        <v>3.0303030303030304E-2</v>
      </c>
    </row>
    <row r="183" spans="1:11" x14ac:dyDescent="0.25">
      <c r="A183" s="34" t="s">
        <v>527</v>
      </c>
      <c r="B183" s="35">
        <v>4</v>
      </c>
      <c r="C183" s="146">
        <f>IF(B188=0, "-", B183/B188)</f>
        <v>2.9850746268656716E-2</v>
      </c>
      <c r="D183" s="35">
        <v>9</v>
      </c>
      <c r="E183" s="39">
        <f>IF(D188=0, "-", D183/D188)</f>
        <v>5.6962025316455694E-2</v>
      </c>
      <c r="F183" s="136">
        <v>8</v>
      </c>
      <c r="G183" s="146">
        <f>IF(F188=0, "-", F183/F188)</f>
        <v>2.1276595744680851E-2</v>
      </c>
      <c r="H183" s="35">
        <v>29</v>
      </c>
      <c r="I183" s="39">
        <f>IF(H188=0, "-", H183/H188)</f>
        <v>8.4057971014492749E-2</v>
      </c>
      <c r="J183" s="38">
        <f t="shared" si="14"/>
        <v>-0.55555555555555558</v>
      </c>
      <c r="K183" s="39">
        <f t="shared" si="15"/>
        <v>-0.72413793103448276</v>
      </c>
    </row>
    <row r="184" spans="1:11" x14ac:dyDescent="0.25">
      <c r="A184" s="34" t="s">
        <v>528</v>
      </c>
      <c r="B184" s="35">
        <v>26</v>
      </c>
      <c r="C184" s="146">
        <f>IF(B188=0, "-", B184/B188)</f>
        <v>0.19402985074626866</v>
      </c>
      <c r="D184" s="35">
        <v>12</v>
      </c>
      <c r="E184" s="39">
        <f>IF(D188=0, "-", D184/D188)</f>
        <v>7.5949367088607597E-2</v>
      </c>
      <c r="F184" s="136">
        <v>81</v>
      </c>
      <c r="G184" s="146">
        <f>IF(F188=0, "-", F184/F188)</f>
        <v>0.21542553191489361</v>
      </c>
      <c r="H184" s="35">
        <v>40</v>
      </c>
      <c r="I184" s="39">
        <f>IF(H188=0, "-", H184/H188)</f>
        <v>0.11594202898550725</v>
      </c>
      <c r="J184" s="38">
        <f t="shared" si="14"/>
        <v>1.1666666666666667</v>
      </c>
      <c r="K184" s="39">
        <f t="shared" si="15"/>
        <v>1.0249999999999999</v>
      </c>
    </row>
    <row r="185" spans="1:11" x14ac:dyDescent="0.25">
      <c r="A185" s="34" t="s">
        <v>529</v>
      </c>
      <c r="B185" s="35">
        <v>0</v>
      </c>
      <c r="C185" s="146">
        <f>IF(B188=0, "-", B185/B188)</f>
        <v>0</v>
      </c>
      <c r="D185" s="35">
        <v>7</v>
      </c>
      <c r="E185" s="39">
        <f>IF(D188=0, "-", D185/D188)</f>
        <v>4.4303797468354431E-2</v>
      </c>
      <c r="F185" s="136">
        <v>0</v>
      </c>
      <c r="G185" s="146">
        <f>IF(F188=0, "-", F185/F188)</f>
        <v>0</v>
      </c>
      <c r="H185" s="35">
        <v>10</v>
      </c>
      <c r="I185" s="39">
        <f>IF(H188=0, "-", H185/H188)</f>
        <v>2.8985507246376812E-2</v>
      </c>
      <c r="J185" s="38">
        <f t="shared" si="14"/>
        <v>-1</v>
      </c>
      <c r="K185" s="39">
        <f t="shared" si="15"/>
        <v>-1</v>
      </c>
    </row>
    <row r="186" spans="1:11" x14ac:dyDescent="0.25">
      <c r="A186" s="34" t="s">
        <v>530</v>
      </c>
      <c r="B186" s="35">
        <v>0</v>
      </c>
      <c r="C186" s="146">
        <f>IF(B188=0, "-", B186/B188)</f>
        <v>0</v>
      </c>
      <c r="D186" s="35">
        <v>1</v>
      </c>
      <c r="E186" s="39">
        <f>IF(D188=0, "-", D186/D188)</f>
        <v>6.3291139240506328E-3</v>
      </c>
      <c r="F186" s="136">
        <v>1</v>
      </c>
      <c r="G186" s="146">
        <f>IF(F188=0, "-", F186/F188)</f>
        <v>2.6595744680851063E-3</v>
      </c>
      <c r="H186" s="35">
        <v>1</v>
      </c>
      <c r="I186" s="39">
        <f>IF(H188=0, "-", H186/H188)</f>
        <v>2.8985507246376812E-3</v>
      </c>
      <c r="J186" s="38">
        <f t="shared" si="14"/>
        <v>-1</v>
      </c>
      <c r="K186" s="39">
        <f t="shared" si="15"/>
        <v>0</v>
      </c>
    </row>
    <row r="187" spans="1:11" x14ac:dyDescent="0.25">
      <c r="A187" s="137"/>
      <c r="B187" s="40"/>
      <c r="D187" s="40"/>
      <c r="E187" s="44"/>
      <c r="F187" s="138"/>
      <c r="H187" s="40"/>
      <c r="I187" s="44"/>
      <c r="J187" s="43"/>
      <c r="K187" s="44"/>
    </row>
    <row r="188" spans="1:11" s="52" customFormat="1" ht="13" x14ac:dyDescent="0.3">
      <c r="A188" s="139" t="s">
        <v>531</v>
      </c>
      <c r="B188" s="46">
        <f>SUM(B175:B187)</f>
        <v>134</v>
      </c>
      <c r="C188" s="140">
        <f>B188/26621</f>
        <v>5.0336200743773714E-3</v>
      </c>
      <c r="D188" s="46">
        <f>SUM(D175:D187)</f>
        <v>158</v>
      </c>
      <c r="E188" s="141">
        <f>D188/31847</f>
        <v>4.9612208371275163E-3</v>
      </c>
      <c r="F188" s="128">
        <f>SUM(F175:F187)</f>
        <v>376</v>
      </c>
      <c r="G188" s="142">
        <f>F188/74663</f>
        <v>5.0359615873993811E-3</v>
      </c>
      <c r="H188" s="46">
        <f>SUM(H175:H187)</f>
        <v>345</v>
      </c>
      <c r="I188" s="141">
        <f>H188/86297</f>
        <v>3.9978214769922473E-3</v>
      </c>
      <c r="J188" s="49">
        <f>IF(D188=0, "-", IF((B188-D188)/D188&lt;10, (B188-D188)/D188, "&gt;999%"))</f>
        <v>-0.15189873417721519</v>
      </c>
      <c r="K188" s="50">
        <f>IF(H188=0, "-", IF((F188-H188)/H188&lt;10, (F188-H188)/H188, "&gt;999%"))</f>
        <v>8.9855072463768115E-2</v>
      </c>
    </row>
    <row r="189" spans="1:11" x14ac:dyDescent="0.25">
      <c r="B189" s="138"/>
      <c r="D189" s="138"/>
      <c r="F189" s="138"/>
      <c r="H189" s="138"/>
    </row>
    <row r="190" spans="1:11" s="52" customFormat="1" ht="13" x14ac:dyDescent="0.3">
      <c r="A190" s="139" t="s">
        <v>532</v>
      </c>
      <c r="B190" s="46">
        <v>576</v>
      </c>
      <c r="C190" s="140">
        <f>B190/26621</f>
        <v>2.1637053454040045E-2</v>
      </c>
      <c r="D190" s="46">
        <v>552</v>
      </c>
      <c r="E190" s="141">
        <f>D190/31847</f>
        <v>1.7332872798065752E-2</v>
      </c>
      <c r="F190" s="128">
        <v>1360</v>
      </c>
      <c r="G190" s="142">
        <f>F190/74663</f>
        <v>1.8215180209742443E-2</v>
      </c>
      <c r="H190" s="46">
        <v>1271</v>
      </c>
      <c r="I190" s="141">
        <f>H190/86297</f>
        <v>1.4728206079006222E-2</v>
      </c>
      <c r="J190" s="49">
        <f>IF(D190=0, "-", IF((B190-D190)/D190&lt;10, (B190-D190)/D190, "&gt;999%"))</f>
        <v>4.3478260869565216E-2</v>
      </c>
      <c r="K190" s="50">
        <f>IF(H190=0, "-", IF((F190-H190)/H190&lt;10, (F190-H190)/H190, "&gt;999%"))</f>
        <v>7.0023603461841069E-2</v>
      </c>
    </row>
    <row r="191" spans="1:11" x14ac:dyDescent="0.25">
      <c r="B191" s="138"/>
      <c r="D191" s="138"/>
      <c r="F191" s="138"/>
      <c r="H191" s="138"/>
    </row>
    <row r="192" spans="1:11" ht="13" x14ac:dyDescent="0.3">
      <c r="A192" s="26" t="s">
        <v>533</v>
      </c>
      <c r="B192" s="46">
        <f>B196-B194</f>
        <v>10892</v>
      </c>
      <c r="C192" s="140">
        <f>B192/26621</f>
        <v>0.40915067052327109</v>
      </c>
      <c r="D192" s="46">
        <f>D196-D194</f>
        <v>11647</v>
      </c>
      <c r="E192" s="141">
        <f>D192/31847</f>
        <v>0.36571733601281126</v>
      </c>
      <c r="F192" s="128">
        <f>F196-F194</f>
        <v>30015</v>
      </c>
      <c r="G192" s="142">
        <f>F192/74663</f>
        <v>0.40200634852604367</v>
      </c>
      <c r="H192" s="46">
        <f>H196-H194</f>
        <v>31188</v>
      </c>
      <c r="I192" s="141">
        <f>H192/86297</f>
        <v>0.36140306152009921</v>
      </c>
      <c r="J192" s="49">
        <f>IF(D192=0, "-", IF((B192-D192)/D192&lt;10, (B192-D192)/D192, "&gt;999%"))</f>
        <v>-6.4823559714948062E-2</v>
      </c>
      <c r="K192" s="50">
        <f>IF(H192=0, "-", IF((F192-H192)/H192&lt;10, (F192-H192)/H192, "&gt;999%"))</f>
        <v>-3.7610619469026552E-2</v>
      </c>
    </row>
    <row r="193" spans="1:11" ht="13" x14ac:dyDescent="0.3">
      <c r="A193" s="26"/>
      <c r="B193" s="46"/>
      <c r="C193" s="140"/>
      <c r="D193" s="46"/>
      <c r="E193" s="141"/>
      <c r="F193" s="128"/>
      <c r="G193" s="142"/>
      <c r="H193" s="46"/>
      <c r="I193" s="141"/>
      <c r="J193" s="49"/>
      <c r="K193" s="50"/>
    </row>
    <row r="194" spans="1:11" ht="13" x14ac:dyDescent="0.3">
      <c r="A194" s="26" t="s">
        <v>534</v>
      </c>
      <c r="B194" s="46">
        <v>1917</v>
      </c>
      <c r="C194" s="140">
        <f>B194/26621</f>
        <v>7.2010818526727013E-2</v>
      </c>
      <c r="D194" s="46">
        <v>2550</v>
      </c>
      <c r="E194" s="141">
        <f>D194/31847</f>
        <v>8.0070336295412436E-2</v>
      </c>
      <c r="F194" s="128">
        <v>6080</v>
      </c>
      <c r="G194" s="142">
        <f>F194/74663</f>
        <v>8.1432570349436809E-2</v>
      </c>
      <c r="H194" s="46">
        <v>5903</v>
      </c>
      <c r="I194" s="141">
        <f>H194/86297</f>
        <v>6.8403304865754314E-2</v>
      </c>
      <c r="J194" s="49">
        <f>IF(D194=0, "-", IF((B194-D194)/D194&lt;10, (B194-D194)/D194, "&gt;999%"))</f>
        <v>-0.24823529411764705</v>
      </c>
      <c r="K194" s="50">
        <f>IF(H194=0, "-", IF((F194-H194)/H194&lt;10, (F194-H194)/H194, "&gt;999%"))</f>
        <v>2.9984753515161781E-2</v>
      </c>
    </row>
    <row r="195" spans="1:11" ht="13" x14ac:dyDescent="0.3">
      <c r="A195" s="26"/>
      <c r="B195" s="46"/>
      <c r="C195" s="140"/>
      <c r="D195" s="46"/>
      <c r="E195" s="141"/>
      <c r="F195" s="128"/>
      <c r="G195" s="142"/>
      <c r="H195" s="46"/>
      <c r="I195" s="141"/>
      <c r="J195" s="49"/>
      <c r="K195" s="50"/>
    </row>
    <row r="196" spans="1:11" ht="13" x14ac:dyDescent="0.3">
      <c r="A196" s="26" t="s">
        <v>535</v>
      </c>
      <c r="B196" s="46">
        <v>12809</v>
      </c>
      <c r="C196" s="140">
        <f>B196/26621</f>
        <v>0.48116148904999811</v>
      </c>
      <c r="D196" s="46">
        <v>14197</v>
      </c>
      <c r="E196" s="141">
        <f>D196/31847</f>
        <v>0.44578767230822369</v>
      </c>
      <c r="F196" s="128">
        <v>36095</v>
      </c>
      <c r="G196" s="142">
        <f>F196/74663</f>
        <v>0.48343891887548052</v>
      </c>
      <c r="H196" s="46">
        <v>37091</v>
      </c>
      <c r="I196" s="141">
        <f>H196/86297</f>
        <v>0.42980636638585351</v>
      </c>
      <c r="J196" s="49">
        <f>IF(D196=0, "-", IF((B196-D196)/D196&lt;10, (B196-D196)/D196, "&gt;999%"))</f>
        <v>-9.7767133901528497E-2</v>
      </c>
      <c r="K196" s="50">
        <f>IF(H196=0, "-", IF((F196-H196)/H196&lt;10, (F196-H196)/H196, "&gt;999%"))</f>
        <v>-2.6852875360599607E-2</v>
      </c>
    </row>
  </sheetData>
  <mergeCells count="37">
    <mergeCell ref="B166:E166"/>
    <mergeCell ref="F166:I166"/>
    <mergeCell ref="J166:K166"/>
    <mergeCell ref="B167:C167"/>
    <mergeCell ref="D167:E167"/>
    <mergeCell ref="F167:G167"/>
    <mergeCell ref="H167:I167"/>
    <mergeCell ref="B113:E113"/>
    <mergeCell ref="F113:I113"/>
    <mergeCell ref="J113:K113"/>
    <mergeCell ref="B114:C114"/>
    <mergeCell ref="D114:E114"/>
    <mergeCell ref="F114:G114"/>
    <mergeCell ref="H114:I114"/>
    <mergeCell ref="B66:E66"/>
    <mergeCell ref="F66:I66"/>
    <mergeCell ref="J66:K66"/>
    <mergeCell ref="B67:C67"/>
    <mergeCell ref="D67:E67"/>
    <mergeCell ref="F67:G67"/>
    <mergeCell ref="H67:I67"/>
    <mergeCell ref="B24:E24"/>
    <mergeCell ref="F24:I24"/>
    <mergeCell ref="J24:K24"/>
    <mergeCell ref="B25:C25"/>
    <mergeCell ref="D25:E25"/>
    <mergeCell ref="F25:G25"/>
    <mergeCell ref="H25:I25"/>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9" max="16383" man="1"/>
    <brk id="94" max="16383" man="1"/>
    <brk id="1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A0A-E941-493F-9216-922054FAACFF}">
  <sheetPr>
    <pageSetUpPr fitToPage="1"/>
  </sheetPr>
  <dimension ref="A1:K46"/>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536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167</v>
      </c>
      <c r="G4" s="25"/>
      <c r="H4" s="25"/>
      <c r="I4" s="23"/>
      <c r="J4" s="22" t="s">
        <v>168</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169</v>
      </c>
      <c r="C6" s="133" t="s">
        <v>170</v>
      </c>
      <c r="D6" s="132" t="s">
        <v>169</v>
      </c>
      <c r="E6" s="134" t="s">
        <v>170</v>
      </c>
      <c r="F6" s="144" t="s">
        <v>169</v>
      </c>
      <c r="G6" s="133" t="s">
        <v>170</v>
      </c>
      <c r="H6" s="145" t="s">
        <v>169</v>
      </c>
      <c r="I6" s="134" t="s">
        <v>170</v>
      </c>
      <c r="J6" s="132"/>
      <c r="K6" s="134"/>
    </row>
    <row r="7" spans="1:11" x14ac:dyDescent="0.25">
      <c r="A7" s="34" t="s">
        <v>49</v>
      </c>
      <c r="B7" s="35">
        <v>8</v>
      </c>
      <c r="C7" s="146">
        <f>IF(B46=0, "-", B7/B46)</f>
        <v>6.2456085564837227E-4</v>
      </c>
      <c r="D7" s="35">
        <v>2</v>
      </c>
      <c r="E7" s="39">
        <f>IF(D46=0, "-", D7/D46)</f>
        <v>1.4087483271113616E-4</v>
      </c>
      <c r="F7" s="136">
        <v>21</v>
      </c>
      <c r="G7" s="146">
        <f>IF(F46=0, "-", F7/F46)</f>
        <v>5.817980329685552E-4</v>
      </c>
      <c r="H7" s="35">
        <v>15</v>
      </c>
      <c r="I7" s="39">
        <f>IF(H46=0, "-", H7/H46)</f>
        <v>4.0441077350300612E-4</v>
      </c>
      <c r="J7" s="38">
        <f t="shared" ref="J7:J44" si="0">IF(D7=0, "-", IF((B7-D7)/D7&lt;10, (B7-D7)/D7, "&gt;999%"))</f>
        <v>3</v>
      </c>
      <c r="K7" s="39">
        <f t="shared" ref="K7:K44" si="1">IF(H7=0, "-", IF((F7-H7)/H7&lt;10, (F7-H7)/H7, "&gt;999%"))</f>
        <v>0.4</v>
      </c>
    </row>
    <row r="8" spans="1:11" x14ac:dyDescent="0.25">
      <c r="A8" s="34" t="s">
        <v>52</v>
      </c>
      <c r="B8" s="35">
        <v>299</v>
      </c>
      <c r="C8" s="146">
        <f>IF(B46=0, "-", B8/B46)</f>
        <v>2.3342961979857912E-2</v>
      </c>
      <c r="D8" s="35">
        <v>309</v>
      </c>
      <c r="E8" s="39">
        <f>IF(D46=0, "-", D8/D46)</f>
        <v>2.1765161653870536E-2</v>
      </c>
      <c r="F8" s="136">
        <v>1097</v>
      </c>
      <c r="G8" s="146">
        <f>IF(F46=0, "-", F8/F46)</f>
        <v>3.039202105554786E-2</v>
      </c>
      <c r="H8" s="35">
        <v>849</v>
      </c>
      <c r="I8" s="39">
        <f>IF(H46=0, "-", H8/H46)</f>
        <v>2.2889649780270145E-2</v>
      </c>
      <c r="J8" s="38">
        <f t="shared" si="0"/>
        <v>-3.2362459546925564E-2</v>
      </c>
      <c r="K8" s="39">
        <f t="shared" si="1"/>
        <v>0.29210836277974089</v>
      </c>
    </row>
    <row r="9" spans="1:11" x14ac:dyDescent="0.25">
      <c r="A9" s="34" t="s">
        <v>53</v>
      </c>
      <c r="B9" s="35">
        <v>1</v>
      </c>
      <c r="C9" s="146">
        <f>IF(B46=0, "-", B9/B46)</f>
        <v>7.8070106956046534E-5</v>
      </c>
      <c r="D9" s="35">
        <v>3</v>
      </c>
      <c r="E9" s="39">
        <f>IF(D46=0, "-", D9/D46)</f>
        <v>2.1131224906670423E-4</v>
      </c>
      <c r="F9" s="136">
        <v>7</v>
      </c>
      <c r="G9" s="146">
        <f>IF(F46=0, "-", F9/F46)</f>
        <v>1.9393267765618506E-4</v>
      </c>
      <c r="H9" s="35">
        <v>6</v>
      </c>
      <c r="I9" s="39">
        <f>IF(H46=0, "-", H9/H46)</f>
        <v>1.6176430940120244E-4</v>
      </c>
      <c r="J9" s="38">
        <f t="shared" si="0"/>
        <v>-0.66666666666666663</v>
      </c>
      <c r="K9" s="39">
        <f t="shared" si="1"/>
        <v>0.16666666666666666</v>
      </c>
    </row>
    <row r="10" spans="1:11" x14ac:dyDescent="0.25">
      <c r="A10" s="34" t="s">
        <v>54</v>
      </c>
      <c r="B10" s="35">
        <v>318</v>
      </c>
      <c r="C10" s="146">
        <f>IF(B46=0, "-", B10/B46)</f>
        <v>2.4826294012022798E-2</v>
      </c>
      <c r="D10" s="35">
        <v>415</v>
      </c>
      <c r="E10" s="39">
        <f>IF(D46=0, "-", D10/D46)</f>
        <v>2.9231527787560753E-2</v>
      </c>
      <c r="F10" s="136">
        <v>1061</v>
      </c>
      <c r="G10" s="146">
        <f>IF(F46=0, "-", F10/F46)</f>
        <v>2.9394652999030338E-2</v>
      </c>
      <c r="H10" s="35">
        <v>973</v>
      </c>
      <c r="I10" s="39">
        <f>IF(H46=0, "-", H10/H46)</f>
        <v>2.6232778841228332E-2</v>
      </c>
      <c r="J10" s="38">
        <f t="shared" si="0"/>
        <v>-0.23373493975903614</v>
      </c>
      <c r="K10" s="39">
        <f t="shared" si="1"/>
        <v>9.044193216855087E-2</v>
      </c>
    </row>
    <row r="11" spans="1:11" x14ac:dyDescent="0.25">
      <c r="A11" s="34" t="s">
        <v>56</v>
      </c>
      <c r="B11" s="35">
        <v>12</v>
      </c>
      <c r="C11" s="146">
        <f>IF(B46=0, "-", B11/B46)</f>
        <v>9.3684128347255836E-4</v>
      </c>
      <c r="D11" s="35">
        <v>9</v>
      </c>
      <c r="E11" s="39">
        <f>IF(D46=0, "-", D11/D46)</f>
        <v>6.3393674720011275E-4</v>
      </c>
      <c r="F11" s="136">
        <v>29</v>
      </c>
      <c r="G11" s="146">
        <f>IF(F46=0, "-", F11/F46)</f>
        <v>8.0343537886133816E-4</v>
      </c>
      <c r="H11" s="35">
        <v>12</v>
      </c>
      <c r="I11" s="39">
        <f>IF(H46=0, "-", H11/H46)</f>
        <v>3.2352861880240489E-4</v>
      </c>
      <c r="J11" s="38">
        <f t="shared" si="0"/>
        <v>0.33333333333333331</v>
      </c>
      <c r="K11" s="39">
        <f t="shared" si="1"/>
        <v>1.4166666666666667</v>
      </c>
    </row>
    <row r="12" spans="1:11" x14ac:dyDescent="0.25">
      <c r="A12" s="34" t="s">
        <v>58</v>
      </c>
      <c r="B12" s="35">
        <v>0</v>
      </c>
      <c r="C12" s="146">
        <f>IF(B46=0, "-", B12/B46)</f>
        <v>0</v>
      </c>
      <c r="D12" s="35">
        <v>4</v>
      </c>
      <c r="E12" s="39">
        <f>IF(D46=0, "-", D12/D46)</f>
        <v>2.8174966542227233E-4</v>
      </c>
      <c r="F12" s="136">
        <v>2</v>
      </c>
      <c r="G12" s="146">
        <f>IF(F46=0, "-", F12/F46)</f>
        <v>5.5409336473195732E-5</v>
      </c>
      <c r="H12" s="35">
        <v>14</v>
      </c>
      <c r="I12" s="39">
        <f>IF(H46=0, "-", H12/H46)</f>
        <v>3.7745005526947236E-4</v>
      </c>
      <c r="J12" s="38">
        <f t="shared" si="0"/>
        <v>-1</v>
      </c>
      <c r="K12" s="39">
        <f t="shared" si="1"/>
        <v>-0.8571428571428571</v>
      </c>
    </row>
    <row r="13" spans="1:11" x14ac:dyDescent="0.25">
      <c r="A13" s="34" t="s">
        <v>60</v>
      </c>
      <c r="B13" s="35">
        <v>173</v>
      </c>
      <c r="C13" s="146">
        <f>IF(B46=0, "-", B13/B46)</f>
        <v>1.350612850339605E-2</v>
      </c>
      <c r="D13" s="35">
        <v>207</v>
      </c>
      <c r="E13" s="39">
        <f>IF(D46=0, "-", D13/D46)</f>
        <v>1.4580545185602593E-2</v>
      </c>
      <c r="F13" s="136">
        <v>609</v>
      </c>
      <c r="G13" s="146">
        <f>IF(F46=0, "-", F13/F46)</f>
        <v>1.6872142956088101E-2</v>
      </c>
      <c r="H13" s="35">
        <v>641</v>
      </c>
      <c r="I13" s="39">
        <f>IF(H46=0, "-", H13/H46)</f>
        <v>1.7281820387695129E-2</v>
      </c>
      <c r="J13" s="38">
        <f t="shared" si="0"/>
        <v>-0.16425120772946861</v>
      </c>
      <c r="K13" s="39">
        <f t="shared" si="1"/>
        <v>-4.9921996879875197E-2</v>
      </c>
    </row>
    <row r="14" spans="1:11" x14ac:dyDescent="0.25">
      <c r="A14" s="34" t="s">
        <v>63</v>
      </c>
      <c r="B14" s="35">
        <v>84</v>
      </c>
      <c r="C14" s="146">
        <f>IF(B46=0, "-", B14/B46)</f>
        <v>6.5578889843079082E-3</v>
      </c>
      <c r="D14" s="35">
        <v>28</v>
      </c>
      <c r="E14" s="39">
        <f>IF(D46=0, "-", D14/D46)</f>
        <v>1.9722476579559062E-3</v>
      </c>
      <c r="F14" s="136">
        <v>200</v>
      </c>
      <c r="G14" s="146">
        <f>IF(F46=0, "-", F14/F46)</f>
        <v>5.5409336473195734E-3</v>
      </c>
      <c r="H14" s="35">
        <v>77</v>
      </c>
      <c r="I14" s="39">
        <f>IF(H46=0, "-", H14/H46)</f>
        <v>2.075975303982098E-3</v>
      </c>
      <c r="J14" s="38">
        <f t="shared" si="0"/>
        <v>2</v>
      </c>
      <c r="K14" s="39">
        <f t="shared" si="1"/>
        <v>1.5974025974025974</v>
      </c>
    </row>
    <row r="15" spans="1:11" x14ac:dyDescent="0.25">
      <c r="A15" s="34" t="s">
        <v>64</v>
      </c>
      <c r="B15" s="35">
        <v>601</v>
      </c>
      <c r="C15" s="146">
        <f>IF(B46=0, "-", B15/B46)</f>
        <v>4.6920134280583961E-2</v>
      </c>
      <c r="D15" s="35">
        <v>260</v>
      </c>
      <c r="E15" s="39">
        <f>IF(D46=0, "-", D15/D46)</f>
        <v>1.83137282524477E-2</v>
      </c>
      <c r="F15" s="136">
        <v>936</v>
      </c>
      <c r="G15" s="146">
        <f>IF(F46=0, "-", F15/F46)</f>
        <v>2.5931569469455604E-2</v>
      </c>
      <c r="H15" s="35">
        <v>781</v>
      </c>
      <c r="I15" s="39">
        <f>IF(H46=0, "-", H15/H46)</f>
        <v>2.1056320940389853E-2</v>
      </c>
      <c r="J15" s="38">
        <f t="shared" si="0"/>
        <v>1.3115384615384615</v>
      </c>
      <c r="K15" s="39">
        <f t="shared" si="1"/>
        <v>0.19846350832266324</v>
      </c>
    </row>
    <row r="16" spans="1:11" x14ac:dyDescent="0.25">
      <c r="A16" s="34" t="s">
        <v>65</v>
      </c>
      <c r="B16" s="35">
        <v>611</v>
      </c>
      <c r="C16" s="146">
        <f>IF(B46=0, "-", B16/B46)</f>
        <v>4.7700835350144431E-2</v>
      </c>
      <c r="D16" s="35">
        <v>862</v>
      </c>
      <c r="E16" s="39">
        <f>IF(D46=0, "-", D16/D46)</f>
        <v>6.0717052898499685E-2</v>
      </c>
      <c r="F16" s="136">
        <v>1925</v>
      </c>
      <c r="G16" s="146">
        <f>IF(F46=0, "-", F16/F46)</f>
        <v>5.3331486355450895E-2</v>
      </c>
      <c r="H16" s="35">
        <v>2272</v>
      </c>
      <c r="I16" s="39">
        <f>IF(H46=0, "-", H16/H46)</f>
        <v>6.1254751826588662E-2</v>
      </c>
      <c r="J16" s="38">
        <f t="shared" si="0"/>
        <v>-0.29118329466357307</v>
      </c>
      <c r="K16" s="39">
        <f t="shared" si="1"/>
        <v>-0.15272887323943662</v>
      </c>
    </row>
    <row r="17" spans="1:11" x14ac:dyDescent="0.25">
      <c r="A17" s="34" t="s">
        <v>66</v>
      </c>
      <c r="B17" s="35">
        <v>953</v>
      </c>
      <c r="C17" s="146">
        <f>IF(B46=0, "-", B17/B46)</f>
        <v>7.440081192911234E-2</v>
      </c>
      <c r="D17" s="35">
        <v>1184</v>
      </c>
      <c r="E17" s="39">
        <f>IF(D46=0, "-", D17/D46)</f>
        <v>8.3397900964992611E-2</v>
      </c>
      <c r="F17" s="136">
        <v>2815</v>
      </c>
      <c r="G17" s="146">
        <f>IF(F46=0, "-", F17/F46)</f>
        <v>7.7988641086022992E-2</v>
      </c>
      <c r="H17" s="35">
        <v>2745</v>
      </c>
      <c r="I17" s="39">
        <f>IF(H46=0, "-", H17/H46)</f>
        <v>7.4007171551050119E-2</v>
      </c>
      <c r="J17" s="38">
        <f t="shared" si="0"/>
        <v>-0.19510135135135134</v>
      </c>
      <c r="K17" s="39">
        <f t="shared" si="1"/>
        <v>2.5500910746812388E-2</v>
      </c>
    </row>
    <row r="18" spans="1:11" x14ac:dyDescent="0.25">
      <c r="A18" s="34" t="s">
        <v>67</v>
      </c>
      <c r="B18" s="35">
        <v>2</v>
      </c>
      <c r="C18" s="146">
        <f>IF(B46=0, "-", B18/B46)</f>
        <v>1.5614021391209307E-4</v>
      </c>
      <c r="D18" s="35">
        <v>30</v>
      </c>
      <c r="E18" s="39">
        <f>IF(D46=0, "-", D18/D46)</f>
        <v>2.1131224906670424E-3</v>
      </c>
      <c r="F18" s="136">
        <v>10</v>
      </c>
      <c r="G18" s="146">
        <f>IF(F46=0, "-", F18/F46)</f>
        <v>2.7704668236597869E-4</v>
      </c>
      <c r="H18" s="35">
        <v>42</v>
      </c>
      <c r="I18" s="39">
        <f>IF(H46=0, "-", H18/H46)</f>
        <v>1.1323501658084172E-3</v>
      </c>
      <c r="J18" s="38">
        <f t="shared" si="0"/>
        <v>-0.93333333333333335</v>
      </c>
      <c r="K18" s="39">
        <f t="shared" si="1"/>
        <v>-0.76190476190476186</v>
      </c>
    </row>
    <row r="19" spans="1:11" x14ac:dyDescent="0.25">
      <c r="A19" s="34" t="s">
        <v>68</v>
      </c>
      <c r="B19" s="35">
        <v>192</v>
      </c>
      <c r="C19" s="146">
        <f>IF(B46=0, "-", B19/B46)</f>
        <v>1.4989460535560934E-2</v>
      </c>
      <c r="D19" s="35">
        <v>260</v>
      </c>
      <c r="E19" s="39">
        <f>IF(D46=0, "-", D19/D46)</f>
        <v>1.83137282524477E-2</v>
      </c>
      <c r="F19" s="136">
        <v>469</v>
      </c>
      <c r="G19" s="146">
        <f>IF(F46=0, "-", F19/F46)</f>
        <v>1.29934894029644E-2</v>
      </c>
      <c r="H19" s="35">
        <v>616</v>
      </c>
      <c r="I19" s="39">
        <f>IF(H46=0, "-", H19/H46)</f>
        <v>1.6607802431856784E-2</v>
      </c>
      <c r="J19" s="38">
        <f t="shared" si="0"/>
        <v>-0.26153846153846155</v>
      </c>
      <c r="K19" s="39">
        <f t="shared" si="1"/>
        <v>-0.23863636363636365</v>
      </c>
    </row>
    <row r="20" spans="1:11" x14ac:dyDescent="0.25">
      <c r="A20" s="34" t="s">
        <v>70</v>
      </c>
      <c r="B20" s="35">
        <v>45</v>
      </c>
      <c r="C20" s="146">
        <f>IF(B46=0, "-", B20/B46)</f>
        <v>3.5131548130220938E-3</v>
      </c>
      <c r="D20" s="35">
        <v>88</v>
      </c>
      <c r="E20" s="39">
        <f>IF(D46=0, "-", D20/D46)</f>
        <v>6.1984926392899906E-3</v>
      </c>
      <c r="F20" s="136">
        <v>148</v>
      </c>
      <c r="G20" s="146">
        <f>IF(F46=0, "-", F20/F46)</f>
        <v>4.100290899016484E-3</v>
      </c>
      <c r="H20" s="35">
        <v>198</v>
      </c>
      <c r="I20" s="39">
        <f>IF(H46=0, "-", H20/H46)</f>
        <v>5.3382222102396808E-3</v>
      </c>
      <c r="J20" s="38">
        <f t="shared" si="0"/>
        <v>-0.48863636363636365</v>
      </c>
      <c r="K20" s="39">
        <f t="shared" si="1"/>
        <v>-0.25252525252525254</v>
      </c>
    </row>
    <row r="21" spans="1:11" x14ac:dyDescent="0.25">
      <c r="A21" s="34" t="s">
        <v>71</v>
      </c>
      <c r="B21" s="35">
        <v>80</v>
      </c>
      <c r="C21" s="146">
        <f>IF(B46=0, "-", B21/B46)</f>
        <v>6.2456085564837225E-3</v>
      </c>
      <c r="D21" s="35">
        <v>148</v>
      </c>
      <c r="E21" s="39">
        <f>IF(D46=0, "-", D21/D46)</f>
        <v>1.0424737620624076E-2</v>
      </c>
      <c r="F21" s="136">
        <v>333</v>
      </c>
      <c r="G21" s="146">
        <f>IF(F46=0, "-", F21/F46)</f>
        <v>9.2256545227870895E-3</v>
      </c>
      <c r="H21" s="35">
        <v>425</v>
      </c>
      <c r="I21" s="39">
        <f>IF(H46=0, "-", H21/H46)</f>
        <v>1.145830524925184E-2</v>
      </c>
      <c r="J21" s="38">
        <f t="shared" si="0"/>
        <v>-0.45945945945945948</v>
      </c>
      <c r="K21" s="39">
        <f t="shared" si="1"/>
        <v>-0.21647058823529411</v>
      </c>
    </row>
    <row r="22" spans="1:11" x14ac:dyDescent="0.25">
      <c r="A22" s="34" t="s">
        <v>72</v>
      </c>
      <c r="B22" s="35">
        <v>643</v>
      </c>
      <c r="C22" s="146">
        <f>IF(B46=0, "-", B22/B46)</f>
        <v>5.0199078772737916E-2</v>
      </c>
      <c r="D22" s="35">
        <v>551</v>
      </c>
      <c r="E22" s="39">
        <f>IF(D46=0, "-", D22/D46)</f>
        <v>3.881101641191801E-2</v>
      </c>
      <c r="F22" s="136">
        <v>1845</v>
      </c>
      <c r="G22" s="146">
        <f>IF(F46=0, "-", F22/F46)</f>
        <v>5.1115112896523061E-2</v>
      </c>
      <c r="H22" s="35">
        <v>1505</v>
      </c>
      <c r="I22" s="39">
        <f>IF(H46=0, "-", H22/H46)</f>
        <v>4.057588094146828E-2</v>
      </c>
      <c r="J22" s="38">
        <f t="shared" si="0"/>
        <v>0.16696914700544466</v>
      </c>
      <c r="K22" s="39">
        <f t="shared" si="1"/>
        <v>0.22591362126245848</v>
      </c>
    </row>
    <row r="23" spans="1:11" x14ac:dyDescent="0.25">
      <c r="A23" s="34" t="s">
        <v>73</v>
      </c>
      <c r="B23" s="35">
        <v>3</v>
      </c>
      <c r="C23" s="146">
        <f>IF(B46=0, "-", B23/B46)</f>
        <v>2.3421032086813959E-4</v>
      </c>
      <c r="D23" s="35">
        <v>1</v>
      </c>
      <c r="E23" s="39">
        <f>IF(D46=0, "-", D23/D46)</f>
        <v>7.0437416355568081E-5</v>
      </c>
      <c r="F23" s="136">
        <v>4</v>
      </c>
      <c r="G23" s="146">
        <f>IF(F46=0, "-", F23/F46)</f>
        <v>1.1081867294639146E-4</v>
      </c>
      <c r="H23" s="35">
        <v>4</v>
      </c>
      <c r="I23" s="39">
        <f>IF(H46=0, "-", H23/H46)</f>
        <v>1.0784287293413497E-4</v>
      </c>
      <c r="J23" s="38">
        <f t="shared" si="0"/>
        <v>2</v>
      </c>
      <c r="K23" s="39">
        <f t="shared" si="1"/>
        <v>0</v>
      </c>
    </row>
    <row r="24" spans="1:11" x14ac:dyDescent="0.25">
      <c r="A24" s="34" t="s">
        <v>74</v>
      </c>
      <c r="B24" s="35">
        <v>253</v>
      </c>
      <c r="C24" s="146">
        <f>IF(B46=0, "-", B24/B46)</f>
        <v>1.9751737059879773E-2</v>
      </c>
      <c r="D24" s="35">
        <v>591</v>
      </c>
      <c r="E24" s="39">
        <f>IF(D46=0, "-", D24/D46)</f>
        <v>4.1628513066140731E-2</v>
      </c>
      <c r="F24" s="136">
        <v>789</v>
      </c>
      <c r="G24" s="146">
        <f>IF(F46=0, "-", F24/F46)</f>
        <v>2.1858983238675717E-2</v>
      </c>
      <c r="H24" s="35">
        <v>1026</v>
      </c>
      <c r="I24" s="39">
        <f>IF(H46=0, "-", H24/H46)</f>
        <v>2.7661696907605619E-2</v>
      </c>
      <c r="J24" s="38">
        <f t="shared" si="0"/>
        <v>-0.57191201353637899</v>
      </c>
      <c r="K24" s="39">
        <f t="shared" si="1"/>
        <v>-0.23099415204678361</v>
      </c>
    </row>
    <row r="25" spans="1:11" x14ac:dyDescent="0.25">
      <c r="A25" s="34" t="s">
        <v>75</v>
      </c>
      <c r="B25" s="35">
        <v>16</v>
      </c>
      <c r="C25" s="146">
        <f>IF(B46=0, "-", B25/B46)</f>
        <v>1.2491217112967445E-3</v>
      </c>
      <c r="D25" s="35">
        <v>4</v>
      </c>
      <c r="E25" s="39">
        <f>IF(D46=0, "-", D25/D46)</f>
        <v>2.8174966542227233E-4</v>
      </c>
      <c r="F25" s="136">
        <v>44</v>
      </c>
      <c r="G25" s="146">
        <f>IF(F46=0, "-", F25/F46)</f>
        <v>1.219005402410306E-3</v>
      </c>
      <c r="H25" s="35">
        <v>33</v>
      </c>
      <c r="I25" s="39">
        <f>IF(H46=0, "-", H25/H46)</f>
        <v>8.8970370170661343E-4</v>
      </c>
      <c r="J25" s="38">
        <f t="shared" si="0"/>
        <v>3</v>
      </c>
      <c r="K25" s="39">
        <f t="shared" si="1"/>
        <v>0.33333333333333331</v>
      </c>
    </row>
    <row r="26" spans="1:11" x14ac:dyDescent="0.25">
      <c r="A26" s="34" t="s">
        <v>76</v>
      </c>
      <c r="B26" s="35">
        <v>242</v>
      </c>
      <c r="C26" s="146">
        <f>IF(B46=0, "-", B26/B46)</f>
        <v>1.8892965883363259E-2</v>
      </c>
      <c r="D26" s="35">
        <v>266</v>
      </c>
      <c r="E26" s="39">
        <f>IF(D46=0, "-", D26/D46)</f>
        <v>1.8736352750581109E-2</v>
      </c>
      <c r="F26" s="136">
        <v>708</v>
      </c>
      <c r="G26" s="146">
        <f>IF(F46=0, "-", F26/F46)</f>
        <v>1.9614905111511288E-2</v>
      </c>
      <c r="H26" s="35">
        <v>744</v>
      </c>
      <c r="I26" s="39">
        <f>IF(H46=0, "-", H26/H46)</f>
        <v>2.0058774365749103E-2</v>
      </c>
      <c r="J26" s="38">
        <f t="shared" si="0"/>
        <v>-9.0225563909774431E-2</v>
      </c>
      <c r="K26" s="39">
        <f t="shared" si="1"/>
        <v>-4.8387096774193547E-2</v>
      </c>
    </row>
    <row r="27" spans="1:11" x14ac:dyDescent="0.25">
      <c r="A27" s="34" t="s">
        <v>78</v>
      </c>
      <c r="B27" s="35">
        <v>10</v>
      </c>
      <c r="C27" s="146">
        <f>IF(B46=0, "-", B27/B46)</f>
        <v>7.8070106956046532E-4</v>
      </c>
      <c r="D27" s="35">
        <v>6</v>
      </c>
      <c r="E27" s="39">
        <f>IF(D46=0, "-", D27/D46)</f>
        <v>4.2262449813340846E-4</v>
      </c>
      <c r="F27" s="136">
        <v>32</v>
      </c>
      <c r="G27" s="146">
        <f>IF(F46=0, "-", F27/F46)</f>
        <v>8.8654938357113171E-4</v>
      </c>
      <c r="H27" s="35">
        <v>30</v>
      </c>
      <c r="I27" s="39">
        <f>IF(H46=0, "-", H27/H46)</f>
        <v>8.0882154700601225E-4</v>
      </c>
      <c r="J27" s="38">
        <f t="shared" si="0"/>
        <v>0.66666666666666663</v>
      </c>
      <c r="K27" s="39">
        <f t="shared" si="1"/>
        <v>6.6666666666666666E-2</v>
      </c>
    </row>
    <row r="28" spans="1:11" x14ac:dyDescent="0.25">
      <c r="A28" s="34" t="s">
        <v>79</v>
      </c>
      <c r="B28" s="35">
        <v>1488</v>
      </c>
      <c r="C28" s="146">
        <f>IF(B46=0, "-", B28/B46)</f>
        <v>0.11616831915059724</v>
      </c>
      <c r="D28" s="35">
        <v>1431</v>
      </c>
      <c r="E28" s="39">
        <f>IF(D46=0, "-", D28/D46)</f>
        <v>0.10079594280481792</v>
      </c>
      <c r="F28" s="136">
        <v>4015</v>
      </c>
      <c r="G28" s="146">
        <f>IF(F46=0, "-", F28/F46)</f>
        <v>0.11123424296994043</v>
      </c>
      <c r="H28" s="35">
        <v>4240</v>
      </c>
      <c r="I28" s="39">
        <f>IF(H46=0, "-", H28/H46)</f>
        <v>0.11431344531018306</v>
      </c>
      <c r="J28" s="38">
        <f t="shared" si="0"/>
        <v>3.9832285115303984E-2</v>
      </c>
      <c r="K28" s="39">
        <f t="shared" si="1"/>
        <v>-5.3066037735849059E-2</v>
      </c>
    </row>
    <row r="29" spans="1:11" x14ac:dyDescent="0.25">
      <c r="A29" s="34" t="s">
        <v>81</v>
      </c>
      <c r="B29" s="35">
        <v>422</v>
      </c>
      <c r="C29" s="146">
        <f>IF(B46=0, "-", B29/B46)</f>
        <v>3.2945585135451635E-2</v>
      </c>
      <c r="D29" s="35">
        <v>323</v>
      </c>
      <c r="E29" s="39">
        <f>IF(D46=0, "-", D29/D46)</f>
        <v>2.275128548284849E-2</v>
      </c>
      <c r="F29" s="136">
        <v>1084</v>
      </c>
      <c r="G29" s="146">
        <f>IF(F46=0, "-", F29/F46)</f>
        <v>3.0031860368472087E-2</v>
      </c>
      <c r="H29" s="35">
        <v>793</v>
      </c>
      <c r="I29" s="39">
        <f>IF(H46=0, "-", H29/H46)</f>
        <v>2.1379849559192258E-2</v>
      </c>
      <c r="J29" s="38">
        <f t="shared" si="0"/>
        <v>0.30650154798761609</v>
      </c>
      <c r="K29" s="39">
        <f t="shared" si="1"/>
        <v>0.36696090794451452</v>
      </c>
    </row>
    <row r="30" spans="1:11" x14ac:dyDescent="0.25">
      <c r="A30" s="34" t="s">
        <v>83</v>
      </c>
      <c r="B30" s="35">
        <v>255</v>
      </c>
      <c r="C30" s="146">
        <f>IF(B46=0, "-", B30/B46)</f>
        <v>1.9907877273791865E-2</v>
      </c>
      <c r="D30" s="35">
        <v>83</v>
      </c>
      <c r="E30" s="39">
        <f>IF(D46=0, "-", D30/D46)</f>
        <v>5.8463055575121506E-3</v>
      </c>
      <c r="F30" s="136">
        <v>618</v>
      </c>
      <c r="G30" s="146">
        <f>IF(F46=0, "-", F30/F46)</f>
        <v>1.7121484970217482E-2</v>
      </c>
      <c r="H30" s="35">
        <v>231</v>
      </c>
      <c r="I30" s="39">
        <f>IF(H46=0, "-", H30/H46)</f>
        <v>6.2279259119462941E-3</v>
      </c>
      <c r="J30" s="38">
        <f t="shared" si="0"/>
        <v>2.072289156626506</v>
      </c>
      <c r="K30" s="39">
        <f t="shared" si="1"/>
        <v>1.6753246753246753</v>
      </c>
    </row>
    <row r="31" spans="1:11" x14ac:dyDescent="0.25">
      <c r="A31" s="34" t="s">
        <v>84</v>
      </c>
      <c r="B31" s="35">
        <v>20</v>
      </c>
      <c r="C31" s="146">
        <f>IF(B46=0, "-", B31/B46)</f>
        <v>1.5614021391209306E-3</v>
      </c>
      <c r="D31" s="35">
        <v>18</v>
      </c>
      <c r="E31" s="39">
        <f>IF(D46=0, "-", D31/D46)</f>
        <v>1.2678734944002255E-3</v>
      </c>
      <c r="F31" s="136">
        <v>72</v>
      </c>
      <c r="G31" s="146">
        <f>IF(F46=0, "-", F31/F46)</f>
        <v>1.9947361130350466E-3</v>
      </c>
      <c r="H31" s="35">
        <v>73</v>
      </c>
      <c r="I31" s="39">
        <f>IF(H46=0, "-", H31/H46)</f>
        <v>1.968132431047963E-3</v>
      </c>
      <c r="J31" s="38">
        <f t="shared" si="0"/>
        <v>0.1111111111111111</v>
      </c>
      <c r="K31" s="39">
        <f t="shared" si="1"/>
        <v>-1.3698630136986301E-2</v>
      </c>
    </row>
    <row r="32" spans="1:11" x14ac:dyDescent="0.25">
      <c r="A32" s="34" t="s">
        <v>85</v>
      </c>
      <c r="B32" s="35">
        <v>1086</v>
      </c>
      <c r="C32" s="146">
        <f>IF(B46=0, "-", B32/B46)</f>
        <v>8.4784136154266526E-2</v>
      </c>
      <c r="D32" s="35">
        <v>1507</v>
      </c>
      <c r="E32" s="39">
        <f>IF(D46=0, "-", D32/D46)</f>
        <v>0.10614918644784109</v>
      </c>
      <c r="F32" s="136">
        <v>2923</v>
      </c>
      <c r="G32" s="146">
        <f>IF(F46=0, "-", F32/F46)</f>
        <v>8.0980745255575567E-2</v>
      </c>
      <c r="H32" s="35">
        <v>4155</v>
      </c>
      <c r="I32" s="39">
        <f>IF(H46=0, "-", H32/H46)</f>
        <v>0.1120217842603327</v>
      </c>
      <c r="J32" s="38">
        <f t="shared" si="0"/>
        <v>-0.2793629727936297</v>
      </c>
      <c r="K32" s="39">
        <f t="shared" si="1"/>
        <v>-0.29651022864019255</v>
      </c>
    </row>
    <row r="33" spans="1:11" x14ac:dyDescent="0.25">
      <c r="A33" s="34" t="s">
        <v>87</v>
      </c>
      <c r="B33" s="35">
        <v>663</v>
      </c>
      <c r="C33" s="146">
        <f>IF(B46=0, "-", B33/B46)</f>
        <v>5.176048091185885E-2</v>
      </c>
      <c r="D33" s="35">
        <v>1132</v>
      </c>
      <c r="E33" s="39">
        <f>IF(D46=0, "-", D33/D46)</f>
        <v>7.9735155314503064E-2</v>
      </c>
      <c r="F33" s="136">
        <v>2382</v>
      </c>
      <c r="G33" s="146">
        <f>IF(F46=0, "-", F33/F46)</f>
        <v>6.5992519739576122E-2</v>
      </c>
      <c r="H33" s="35">
        <v>2593</v>
      </c>
      <c r="I33" s="39">
        <f>IF(H46=0, "-", H33/H46)</f>
        <v>6.9909142379552994E-2</v>
      </c>
      <c r="J33" s="38">
        <f t="shared" si="0"/>
        <v>-0.41431095406360424</v>
      </c>
      <c r="K33" s="39">
        <f t="shared" si="1"/>
        <v>-8.1372927111453913E-2</v>
      </c>
    </row>
    <row r="34" spans="1:11" x14ac:dyDescent="0.25">
      <c r="A34" s="34" t="s">
        <v>88</v>
      </c>
      <c r="B34" s="35">
        <v>46</v>
      </c>
      <c r="C34" s="146">
        <f>IF(B46=0, "-", B34/B46)</f>
        <v>3.5912249199781402E-3</v>
      </c>
      <c r="D34" s="35">
        <v>30</v>
      </c>
      <c r="E34" s="39">
        <f>IF(D46=0, "-", D34/D46)</f>
        <v>2.1131224906670424E-3</v>
      </c>
      <c r="F34" s="136">
        <v>149</v>
      </c>
      <c r="G34" s="146">
        <f>IF(F46=0, "-", F34/F46)</f>
        <v>4.1279955672530819E-3</v>
      </c>
      <c r="H34" s="35">
        <v>102</v>
      </c>
      <c r="I34" s="39">
        <f>IF(H46=0, "-", H34/H46)</f>
        <v>2.7499932598204417E-3</v>
      </c>
      <c r="J34" s="38">
        <f t="shared" si="0"/>
        <v>0.53333333333333333</v>
      </c>
      <c r="K34" s="39">
        <f t="shared" si="1"/>
        <v>0.46078431372549017</v>
      </c>
    </row>
    <row r="35" spans="1:11" x14ac:dyDescent="0.25">
      <c r="A35" s="34" t="s">
        <v>89</v>
      </c>
      <c r="B35" s="35">
        <v>118</v>
      </c>
      <c r="C35" s="146">
        <f>IF(B46=0, "-", B35/B46)</f>
        <v>9.2122726208134897E-3</v>
      </c>
      <c r="D35" s="35">
        <v>162</v>
      </c>
      <c r="E35" s="39">
        <f>IF(D46=0, "-", D35/D46)</f>
        <v>1.1410861449602029E-2</v>
      </c>
      <c r="F35" s="136">
        <v>304</v>
      </c>
      <c r="G35" s="146">
        <f>IF(F46=0, "-", F35/F46)</f>
        <v>8.4222191439257514E-3</v>
      </c>
      <c r="H35" s="35">
        <v>308</v>
      </c>
      <c r="I35" s="39">
        <f>IF(H46=0, "-", H35/H46)</f>
        <v>8.3039012159283922E-3</v>
      </c>
      <c r="J35" s="38">
        <f t="shared" si="0"/>
        <v>-0.27160493827160492</v>
      </c>
      <c r="K35" s="39">
        <f t="shared" si="1"/>
        <v>-1.2987012987012988E-2</v>
      </c>
    </row>
    <row r="36" spans="1:11" x14ac:dyDescent="0.25">
      <c r="A36" s="34" t="s">
        <v>91</v>
      </c>
      <c r="B36" s="35">
        <v>17</v>
      </c>
      <c r="C36" s="146">
        <f>IF(B46=0, "-", B36/B46)</f>
        <v>1.327191818252791E-3</v>
      </c>
      <c r="D36" s="35">
        <v>95</v>
      </c>
      <c r="E36" s="39">
        <f>IF(D46=0, "-", D36/D46)</f>
        <v>6.6915545537789677E-3</v>
      </c>
      <c r="F36" s="136">
        <v>70</v>
      </c>
      <c r="G36" s="146">
        <f>IF(F46=0, "-", F36/F46)</f>
        <v>1.9393267765618507E-3</v>
      </c>
      <c r="H36" s="35">
        <v>193</v>
      </c>
      <c r="I36" s="39">
        <f>IF(H46=0, "-", H36/H46)</f>
        <v>5.203418619072012E-3</v>
      </c>
      <c r="J36" s="38">
        <f t="shared" si="0"/>
        <v>-0.82105263157894737</v>
      </c>
      <c r="K36" s="39">
        <f t="shared" si="1"/>
        <v>-0.63730569948186533</v>
      </c>
    </row>
    <row r="37" spans="1:11" x14ac:dyDescent="0.25">
      <c r="A37" s="34" t="s">
        <v>92</v>
      </c>
      <c r="B37" s="35">
        <v>0</v>
      </c>
      <c r="C37" s="146">
        <f>IF(B46=0, "-", B37/B46)</f>
        <v>0</v>
      </c>
      <c r="D37" s="35">
        <v>1</v>
      </c>
      <c r="E37" s="39">
        <f>IF(D46=0, "-", D37/D46)</f>
        <v>7.0437416355568081E-5</v>
      </c>
      <c r="F37" s="136">
        <v>1</v>
      </c>
      <c r="G37" s="146">
        <f>IF(F46=0, "-", F37/F46)</f>
        <v>2.7704668236597866E-5</v>
      </c>
      <c r="H37" s="35">
        <v>1</v>
      </c>
      <c r="I37" s="39">
        <f>IF(H46=0, "-", H37/H46)</f>
        <v>2.6960718233533743E-5</v>
      </c>
      <c r="J37" s="38">
        <f t="shared" si="0"/>
        <v>-1</v>
      </c>
      <c r="K37" s="39">
        <f t="shared" si="1"/>
        <v>0</v>
      </c>
    </row>
    <row r="38" spans="1:11" x14ac:dyDescent="0.25">
      <c r="A38" s="34" t="s">
        <v>93</v>
      </c>
      <c r="B38" s="35">
        <v>84</v>
      </c>
      <c r="C38" s="146">
        <f>IF(B46=0, "-", B38/B46)</f>
        <v>6.5578889843079082E-3</v>
      </c>
      <c r="D38" s="35">
        <v>106</v>
      </c>
      <c r="E38" s="39">
        <f>IF(D46=0, "-", D38/D46)</f>
        <v>7.4663661336902163E-3</v>
      </c>
      <c r="F38" s="136">
        <v>305</v>
      </c>
      <c r="G38" s="146">
        <f>IF(F46=0, "-", F38/F46)</f>
        <v>8.4499238121623493E-3</v>
      </c>
      <c r="H38" s="35">
        <v>251</v>
      </c>
      <c r="I38" s="39">
        <f>IF(H46=0, "-", H38/H46)</f>
        <v>6.7671402766169694E-3</v>
      </c>
      <c r="J38" s="38">
        <f t="shared" si="0"/>
        <v>-0.20754716981132076</v>
      </c>
      <c r="K38" s="39">
        <f t="shared" si="1"/>
        <v>0.2151394422310757</v>
      </c>
    </row>
    <row r="39" spans="1:11" x14ac:dyDescent="0.25">
      <c r="A39" s="34" t="s">
        <v>94</v>
      </c>
      <c r="B39" s="35">
        <v>23</v>
      </c>
      <c r="C39" s="146">
        <f>IF(B46=0, "-", B39/B46)</f>
        <v>1.7956124599890701E-3</v>
      </c>
      <c r="D39" s="35">
        <v>0</v>
      </c>
      <c r="E39" s="39">
        <f>IF(D46=0, "-", D39/D46)</f>
        <v>0</v>
      </c>
      <c r="F39" s="136">
        <v>39</v>
      </c>
      <c r="G39" s="146">
        <f>IF(F46=0, "-", F39/F46)</f>
        <v>1.0804820612273168E-3</v>
      </c>
      <c r="H39" s="35">
        <v>0</v>
      </c>
      <c r="I39" s="39">
        <f>IF(H46=0, "-", H39/H46)</f>
        <v>0</v>
      </c>
      <c r="J39" s="38" t="str">
        <f t="shared" si="0"/>
        <v>-</v>
      </c>
      <c r="K39" s="39" t="str">
        <f t="shared" si="1"/>
        <v>-</v>
      </c>
    </row>
    <row r="40" spans="1:11" x14ac:dyDescent="0.25">
      <c r="A40" s="34" t="s">
        <v>95</v>
      </c>
      <c r="B40" s="35">
        <v>964</v>
      </c>
      <c r="C40" s="146">
        <f>IF(B46=0, "-", B40/B46)</f>
        <v>7.5259583105628858E-2</v>
      </c>
      <c r="D40" s="35">
        <v>967</v>
      </c>
      <c r="E40" s="39">
        <f>IF(D46=0, "-", D40/D46)</f>
        <v>6.8112981615834331E-2</v>
      </c>
      <c r="F40" s="136">
        <v>2408</v>
      </c>
      <c r="G40" s="146">
        <f>IF(F46=0, "-", F40/F46)</f>
        <v>6.6712841113727661E-2</v>
      </c>
      <c r="H40" s="35">
        <v>2427</v>
      </c>
      <c r="I40" s="39">
        <f>IF(H46=0, "-", H40/H46)</f>
        <v>6.5433663152786384E-2</v>
      </c>
      <c r="J40" s="38">
        <f t="shared" si="0"/>
        <v>-3.1023784901758012E-3</v>
      </c>
      <c r="K40" s="39">
        <f t="shared" si="1"/>
        <v>-7.828594973217964E-3</v>
      </c>
    </row>
    <row r="41" spans="1:11" x14ac:dyDescent="0.25">
      <c r="A41" s="34" t="s">
        <v>96</v>
      </c>
      <c r="B41" s="35">
        <v>271</v>
      </c>
      <c r="C41" s="146">
        <f>IF(B46=0, "-", B41/B46)</f>
        <v>2.1156998985088611E-2</v>
      </c>
      <c r="D41" s="35">
        <v>294</v>
      </c>
      <c r="E41" s="39">
        <f>IF(D46=0, "-", D41/D46)</f>
        <v>2.0708600408537014E-2</v>
      </c>
      <c r="F41" s="136">
        <v>622</v>
      </c>
      <c r="G41" s="146">
        <f>IF(F46=0, "-", F41/F46)</f>
        <v>1.7232303643163874E-2</v>
      </c>
      <c r="H41" s="35">
        <v>790</v>
      </c>
      <c r="I41" s="39">
        <f>IF(H46=0, "-", H41/H46)</f>
        <v>2.1298967404491654E-2</v>
      </c>
      <c r="J41" s="38">
        <f t="shared" si="0"/>
        <v>-7.8231292517006806E-2</v>
      </c>
      <c r="K41" s="39">
        <f t="shared" si="1"/>
        <v>-0.21265822784810126</v>
      </c>
    </row>
    <row r="42" spans="1:11" x14ac:dyDescent="0.25">
      <c r="A42" s="34" t="s">
        <v>97</v>
      </c>
      <c r="B42" s="35">
        <v>2378</v>
      </c>
      <c r="C42" s="146">
        <f>IF(B46=0, "-", B42/B46)</f>
        <v>0.18565071434147865</v>
      </c>
      <c r="D42" s="35">
        <v>1967</v>
      </c>
      <c r="E42" s="39">
        <f>IF(D46=0, "-", D42/D46)</f>
        <v>0.13855039797140242</v>
      </c>
      <c r="F42" s="136">
        <v>6344</v>
      </c>
      <c r="G42" s="146">
        <f>IF(F46=0, "-", F42/F46)</f>
        <v>0.17575841529297687</v>
      </c>
      <c r="H42" s="35">
        <v>5807</v>
      </c>
      <c r="I42" s="39">
        <f>IF(H46=0, "-", H42/H46)</f>
        <v>0.15656089078213042</v>
      </c>
      <c r="J42" s="38">
        <f t="shared" si="0"/>
        <v>0.20894763599389934</v>
      </c>
      <c r="K42" s="39">
        <f t="shared" si="1"/>
        <v>9.2474599621146888E-2</v>
      </c>
    </row>
    <row r="43" spans="1:11" x14ac:dyDescent="0.25">
      <c r="A43" s="34" t="s">
        <v>98</v>
      </c>
      <c r="B43" s="35">
        <v>284</v>
      </c>
      <c r="C43" s="146">
        <f>IF(B46=0, "-", B43/B46)</f>
        <v>2.2171910375517214E-2</v>
      </c>
      <c r="D43" s="35">
        <v>525</v>
      </c>
      <c r="E43" s="39">
        <f>IF(D46=0, "-", D43/D46)</f>
        <v>3.6979643586673244E-2</v>
      </c>
      <c r="F43" s="136">
        <v>1046</v>
      </c>
      <c r="G43" s="146">
        <f>IF(F46=0, "-", F43/F46)</f>
        <v>2.8979082975481369E-2</v>
      </c>
      <c r="H43" s="35">
        <v>1309</v>
      </c>
      <c r="I43" s="39">
        <f>IF(H46=0, "-", H43/H46)</f>
        <v>3.5291580167695666E-2</v>
      </c>
      <c r="J43" s="38">
        <f t="shared" si="0"/>
        <v>-0.45904761904761904</v>
      </c>
      <c r="K43" s="39">
        <f t="shared" si="1"/>
        <v>-0.20091673032849502</v>
      </c>
    </row>
    <row r="44" spans="1:11" x14ac:dyDescent="0.25">
      <c r="A44" s="34" t="s">
        <v>99</v>
      </c>
      <c r="B44" s="35">
        <v>144</v>
      </c>
      <c r="C44" s="146">
        <f>IF(B46=0, "-", B44/B46)</f>
        <v>1.1242095401670701E-2</v>
      </c>
      <c r="D44" s="35">
        <v>328</v>
      </c>
      <c r="E44" s="39">
        <f>IF(D46=0, "-", D44/D46)</f>
        <v>2.3103472564626328E-2</v>
      </c>
      <c r="F44" s="136">
        <v>629</v>
      </c>
      <c r="G44" s="146">
        <f>IF(F46=0, "-", F44/F46)</f>
        <v>1.7426236320820059E-2</v>
      </c>
      <c r="H44" s="35">
        <v>810</v>
      </c>
      <c r="I44" s="39">
        <f>IF(H46=0, "-", H44/H46)</f>
        <v>2.1838181769162329E-2</v>
      </c>
      <c r="J44" s="38">
        <f t="shared" si="0"/>
        <v>-0.56097560975609762</v>
      </c>
      <c r="K44" s="39">
        <f t="shared" si="1"/>
        <v>-0.22345679012345679</v>
      </c>
    </row>
    <row r="45" spans="1:11" x14ac:dyDescent="0.25">
      <c r="A45" s="137"/>
      <c r="B45" s="40"/>
      <c r="D45" s="40"/>
      <c r="E45" s="44"/>
      <c r="F45" s="138"/>
      <c r="H45" s="40"/>
      <c r="I45" s="44"/>
      <c r="J45" s="43"/>
      <c r="K45" s="44"/>
    </row>
    <row r="46" spans="1:11" s="52" customFormat="1" ht="13" x14ac:dyDescent="0.3">
      <c r="A46" s="139" t="s">
        <v>535</v>
      </c>
      <c r="B46" s="46">
        <f>SUM(B7:B45)</f>
        <v>12809</v>
      </c>
      <c r="C46" s="140">
        <v>1</v>
      </c>
      <c r="D46" s="46">
        <f>SUM(D7:D45)</f>
        <v>14197</v>
      </c>
      <c r="E46" s="141">
        <v>1</v>
      </c>
      <c r="F46" s="128">
        <f>SUM(F7:F45)</f>
        <v>36095</v>
      </c>
      <c r="G46" s="142">
        <v>1</v>
      </c>
      <c r="H46" s="46">
        <f>SUM(H7:H45)</f>
        <v>37091</v>
      </c>
      <c r="I46" s="141">
        <v>1</v>
      </c>
      <c r="J46" s="49">
        <f>IF(D46=0, "-", (B46-D46)/D46)</f>
        <v>-9.7767133901528497E-2</v>
      </c>
      <c r="K46" s="50">
        <f>IF(H46=0, "-", (F46-H46)/H46)</f>
        <v>-2.6852875360599607E-2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4F6E-9726-4C6B-B15F-ABAFD6733E39}">
  <sheetPr>
    <pageSetUpPr fitToPage="1"/>
  </sheetPr>
  <dimension ref="A1:K77"/>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167</v>
      </c>
      <c r="G4" s="25"/>
      <c r="H4" s="25"/>
      <c r="I4" s="23"/>
      <c r="J4" s="22" t="s">
        <v>168</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169</v>
      </c>
      <c r="C6" s="133" t="s">
        <v>170</v>
      </c>
      <c r="D6" s="132" t="s">
        <v>169</v>
      </c>
      <c r="E6" s="134" t="s">
        <v>170</v>
      </c>
      <c r="F6" s="133" t="s">
        <v>169</v>
      </c>
      <c r="G6" s="133" t="s">
        <v>170</v>
      </c>
      <c r="H6" s="132" t="s">
        <v>169</v>
      </c>
      <c r="I6" s="134" t="s">
        <v>170</v>
      </c>
      <c r="J6" s="132"/>
      <c r="K6" s="134"/>
    </row>
    <row r="7" spans="1:11" x14ac:dyDescent="0.25">
      <c r="A7" s="34" t="s">
        <v>537</v>
      </c>
      <c r="B7" s="35">
        <v>2</v>
      </c>
      <c r="C7" s="146">
        <f>IF(B12=0, "-", B7/B12)</f>
        <v>3.5087719298245612E-2</v>
      </c>
      <c r="D7" s="35">
        <v>1</v>
      </c>
      <c r="E7" s="39">
        <f>IF(D12=0, "-", D7/D12)</f>
        <v>2.3255813953488372E-2</v>
      </c>
      <c r="F7" s="136">
        <v>13</v>
      </c>
      <c r="G7" s="146">
        <f>IF(F12=0, "-", F7/F12)</f>
        <v>7.1428571428571425E-2</v>
      </c>
      <c r="H7" s="35">
        <v>3</v>
      </c>
      <c r="I7" s="39">
        <f>IF(H12=0, "-", H7/H12)</f>
        <v>1.935483870967742E-2</v>
      </c>
      <c r="J7" s="38">
        <f>IF(D7=0, "-", IF((B7-D7)/D7&lt;10, (B7-D7)/D7, "&gt;999%"))</f>
        <v>1</v>
      </c>
      <c r="K7" s="39">
        <f>IF(H7=0, "-", IF((F7-H7)/H7&lt;10, (F7-H7)/H7, "&gt;999%"))</f>
        <v>3.3333333333333335</v>
      </c>
    </row>
    <row r="8" spans="1:11" x14ac:dyDescent="0.25">
      <c r="A8" s="34" t="s">
        <v>538</v>
      </c>
      <c r="B8" s="35">
        <v>6</v>
      </c>
      <c r="C8" s="146">
        <f>IF(B12=0, "-", B8/B12)</f>
        <v>0.10526315789473684</v>
      </c>
      <c r="D8" s="35">
        <v>0</v>
      </c>
      <c r="E8" s="39">
        <f>IF(D12=0, "-", D8/D12)</f>
        <v>0</v>
      </c>
      <c r="F8" s="136">
        <v>11</v>
      </c>
      <c r="G8" s="146">
        <f>IF(F12=0, "-", F8/F12)</f>
        <v>6.043956043956044E-2</v>
      </c>
      <c r="H8" s="35">
        <v>0</v>
      </c>
      <c r="I8" s="39">
        <f>IF(H12=0, "-", H8/H12)</f>
        <v>0</v>
      </c>
      <c r="J8" s="38" t="str">
        <f>IF(D8=0, "-", IF((B8-D8)/D8&lt;10, (B8-D8)/D8, "&gt;999%"))</f>
        <v>-</v>
      </c>
      <c r="K8" s="39" t="str">
        <f>IF(H8=0, "-", IF((F8-H8)/H8&lt;10, (F8-H8)/H8, "&gt;999%"))</f>
        <v>-</v>
      </c>
    </row>
    <row r="9" spans="1:11" x14ac:dyDescent="0.25">
      <c r="A9" s="34" t="s">
        <v>539</v>
      </c>
      <c r="B9" s="35">
        <v>49</v>
      </c>
      <c r="C9" s="146">
        <f>IF(B12=0, "-", B9/B12)</f>
        <v>0.85964912280701755</v>
      </c>
      <c r="D9" s="35">
        <v>42</v>
      </c>
      <c r="E9" s="39">
        <f>IF(D12=0, "-", D9/D12)</f>
        <v>0.97674418604651159</v>
      </c>
      <c r="F9" s="136">
        <v>157</v>
      </c>
      <c r="G9" s="146">
        <f>IF(F12=0, "-", F9/F12)</f>
        <v>0.86263736263736268</v>
      </c>
      <c r="H9" s="35">
        <v>152</v>
      </c>
      <c r="I9" s="39">
        <f>IF(H12=0, "-", H9/H12)</f>
        <v>0.98064516129032253</v>
      </c>
      <c r="J9" s="38">
        <f>IF(D9=0, "-", IF((B9-D9)/D9&lt;10, (B9-D9)/D9, "&gt;999%"))</f>
        <v>0.16666666666666666</v>
      </c>
      <c r="K9" s="39">
        <f>IF(H9=0, "-", IF((F9-H9)/H9&lt;10, (F9-H9)/H9, "&gt;999%"))</f>
        <v>3.2894736842105261E-2</v>
      </c>
    </row>
    <row r="10" spans="1:11" x14ac:dyDescent="0.25">
      <c r="A10" s="34" t="s">
        <v>540</v>
      </c>
      <c r="B10" s="35">
        <v>0</v>
      </c>
      <c r="C10" s="146">
        <f>IF(B12=0, "-", B10/B12)</f>
        <v>0</v>
      </c>
      <c r="D10" s="35">
        <v>0</v>
      </c>
      <c r="E10" s="39">
        <f>IF(D12=0, "-", D10/D12)</f>
        <v>0</v>
      </c>
      <c r="F10" s="136">
        <v>1</v>
      </c>
      <c r="G10" s="146">
        <f>IF(F12=0, "-", F10/F12)</f>
        <v>5.4945054945054949E-3</v>
      </c>
      <c r="H10" s="35">
        <v>0</v>
      </c>
      <c r="I10" s="39">
        <f>IF(H12=0, "-", H10/H12)</f>
        <v>0</v>
      </c>
      <c r="J10" s="38" t="str">
        <f>IF(D10=0, "-", IF((B10-D10)/D10&lt;10, (B10-D10)/D10, "&gt;999%"))</f>
        <v>-</v>
      </c>
      <c r="K10" s="39" t="str">
        <f>IF(H10=0, "-", IF((F10-H10)/H10&lt;10, (F10-H10)/H10, "&gt;999%"))</f>
        <v>-</v>
      </c>
    </row>
    <row r="11" spans="1:11" x14ac:dyDescent="0.25">
      <c r="A11" s="137"/>
      <c r="B11" s="40"/>
      <c r="D11" s="40"/>
      <c r="E11" s="44"/>
      <c r="F11" s="138"/>
      <c r="H11" s="40"/>
      <c r="I11" s="44"/>
      <c r="J11" s="43"/>
      <c r="K11" s="44"/>
    </row>
    <row r="12" spans="1:11" s="52" customFormat="1" ht="13" x14ac:dyDescent="0.3">
      <c r="A12" s="139" t="s">
        <v>541</v>
      </c>
      <c r="B12" s="46">
        <f>SUM(B7:B11)</f>
        <v>57</v>
      </c>
      <c r="C12" s="140">
        <f>B12/26621</f>
        <v>2.1411667480560458E-3</v>
      </c>
      <c r="D12" s="46">
        <f>SUM(D7:D11)</f>
        <v>43</v>
      </c>
      <c r="E12" s="141">
        <f>D12/31847</f>
        <v>1.3502056708638176E-3</v>
      </c>
      <c r="F12" s="128">
        <f>SUM(F7:F11)</f>
        <v>182</v>
      </c>
      <c r="G12" s="142">
        <f>F12/74663</f>
        <v>2.4376197045390623E-3</v>
      </c>
      <c r="H12" s="46">
        <f>SUM(H7:H11)</f>
        <v>155</v>
      </c>
      <c r="I12" s="141">
        <f>H12/86297</f>
        <v>1.7961226925617346E-3</v>
      </c>
      <c r="J12" s="49">
        <f>IF(D12=0, "-", IF((B12-D12)/D12&lt;10, (B12-D12)/D12, "&gt;999%"))</f>
        <v>0.32558139534883723</v>
      </c>
      <c r="K12" s="50">
        <f>IF(H12=0, "-", IF((F12-H12)/H12&lt;10, (F12-H12)/H12, "&gt;999%"))</f>
        <v>0.17419354838709677</v>
      </c>
    </row>
    <row r="13" spans="1:11" x14ac:dyDescent="0.25">
      <c r="B13" s="138"/>
      <c r="D13" s="138"/>
      <c r="F13" s="138"/>
      <c r="H13" s="138"/>
    </row>
    <row r="14" spans="1:11" ht="13" x14ac:dyDescent="0.3">
      <c r="A14" s="131" t="s">
        <v>41</v>
      </c>
      <c r="B14" s="132" t="s">
        <v>169</v>
      </c>
      <c r="C14" s="133" t="s">
        <v>170</v>
      </c>
      <c r="D14" s="132" t="s">
        <v>169</v>
      </c>
      <c r="E14" s="134" t="s">
        <v>170</v>
      </c>
      <c r="F14" s="133" t="s">
        <v>169</v>
      </c>
      <c r="G14" s="133" t="s">
        <v>170</v>
      </c>
      <c r="H14" s="132" t="s">
        <v>169</v>
      </c>
      <c r="I14" s="134" t="s">
        <v>170</v>
      </c>
      <c r="J14" s="132"/>
      <c r="K14" s="134"/>
    </row>
    <row r="15" spans="1:11" x14ac:dyDescent="0.25">
      <c r="A15" s="34" t="s">
        <v>542</v>
      </c>
      <c r="B15" s="35">
        <v>15</v>
      </c>
      <c r="C15" s="146">
        <f>IF(B17=0, "-", B15/B17)</f>
        <v>1</v>
      </c>
      <c r="D15" s="35">
        <v>9</v>
      </c>
      <c r="E15" s="39">
        <f>IF(D17=0, "-", D15/D17)</f>
        <v>1</v>
      </c>
      <c r="F15" s="136">
        <v>23</v>
      </c>
      <c r="G15" s="146">
        <f>IF(F17=0, "-", F15/F17)</f>
        <v>1</v>
      </c>
      <c r="H15" s="35">
        <v>21</v>
      </c>
      <c r="I15" s="39">
        <f>IF(H17=0, "-", H15/H17)</f>
        <v>1</v>
      </c>
      <c r="J15" s="38">
        <f>IF(D15=0, "-", IF((B15-D15)/D15&lt;10, (B15-D15)/D15, "&gt;999%"))</f>
        <v>0.66666666666666663</v>
      </c>
      <c r="K15" s="39">
        <f>IF(H15=0, "-", IF((F15-H15)/H15&lt;10, (F15-H15)/H15, "&gt;999%"))</f>
        <v>9.5238095238095233E-2</v>
      </c>
    </row>
    <row r="16" spans="1:11" x14ac:dyDescent="0.25">
      <c r="A16" s="137"/>
      <c r="B16" s="40"/>
      <c r="D16" s="40"/>
      <c r="E16" s="44"/>
      <c r="F16" s="138"/>
      <c r="H16" s="40"/>
      <c r="I16" s="44"/>
      <c r="J16" s="43"/>
      <c r="K16" s="44"/>
    </row>
    <row r="17" spans="1:11" s="52" customFormat="1" ht="13" x14ac:dyDescent="0.3">
      <c r="A17" s="139" t="s">
        <v>543</v>
      </c>
      <c r="B17" s="46">
        <f>SUM(B15:B16)</f>
        <v>15</v>
      </c>
      <c r="C17" s="140">
        <f>B17/26621</f>
        <v>5.6346493369895947E-4</v>
      </c>
      <c r="D17" s="46">
        <f>SUM(D15:D16)</f>
        <v>9</v>
      </c>
      <c r="E17" s="141">
        <f>D17/31847</f>
        <v>2.8260118692498509E-4</v>
      </c>
      <c r="F17" s="128">
        <f>SUM(F15:F16)</f>
        <v>23</v>
      </c>
      <c r="G17" s="142">
        <f>F17/74663</f>
        <v>3.0805084178240895E-4</v>
      </c>
      <c r="H17" s="46">
        <f>SUM(H15:H16)</f>
        <v>21</v>
      </c>
      <c r="I17" s="141">
        <f>H17/86297</f>
        <v>2.4334565512126725E-4</v>
      </c>
      <c r="J17" s="49">
        <f>IF(D17=0, "-", IF((B17-D17)/D17&lt;10, (B17-D17)/D17, "&gt;999%"))</f>
        <v>0.66666666666666663</v>
      </c>
      <c r="K17" s="50">
        <f>IF(H17=0, "-", IF((F17-H17)/H17&lt;10, (F17-H17)/H17, "&gt;999%"))</f>
        <v>9.5238095238095233E-2</v>
      </c>
    </row>
    <row r="18" spans="1:11" x14ac:dyDescent="0.25">
      <c r="B18" s="138"/>
      <c r="D18" s="138"/>
      <c r="F18" s="138"/>
      <c r="H18" s="138"/>
    </row>
    <row r="19" spans="1:11" ht="13" x14ac:dyDescent="0.3">
      <c r="A19" s="131" t="s">
        <v>42</v>
      </c>
      <c r="B19" s="132" t="s">
        <v>169</v>
      </c>
      <c r="C19" s="133" t="s">
        <v>170</v>
      </c>
      <c r="D19" s="132" t="s">
        <v>169</v>
      </c>
      <c r="E19" s="134" t="s">
        <v>170</v>
      </c>
      <c r="F19" s="133" t="s">
        <v>169</v>
      </c>
      <c r="G19" s="133" t="s">
        <v>170</v>
      </c>
      <c r="H19" s="132" t="s">
        <v>169</v>
      </c>
      <c r="I19" s="134" t="s">
        <v>170</v>
      </c>
      <c r="J19" s="132"/>
      <c r="K19" s="134"/>
    </row>
    <row r="20" spans="1:11" x14ac:dyDescent="0.25">
      <c r="A20" s="34" t="s">
        <v>544</v>
      </c>
      <c r="B20" s="35">
        <v>0</v>
      </c>
      <c r="C20" s="146">
        <f>IF(B26=0, "-", B20/B26)</f>
        <v>0</v>
      </c>
      <c r="D20" s="35">
        <v>12</v>
      </c>
      <c r="E20" s="39">
        <f>IF(D26=0, "-", D20/D26)</f>
        <v>0.1348314606741573</v>
      </c>
      <c r="F20" s="136">
        <v>0</v>
      </c>
      <c r="G20" s="146">
        <f>IF(F26=0, "-", F20/F26)</f>
        <v>0</v>
      </c>
      <c r="H20" s="35">
        <v>25</v>
      </c>
      <c r="I20" s="39">
        <f>IF(H26=0, "-", H20/H26)</f>
        <v>0.1152073732718894</v>
      </c>
      <c r="J20" s="38">
        <f>IF(D20=0, "-", IF((B20-D20)/D20&lt;10, (B20-D20)/D20, "&gt;999%"))</f>
        <v>-1</v>
      </c>
      <c r="K20" s="39">
        <f>IF(H20=0, "-", IF((F20-H20)/H20&lt;10, (F20-H20)/H20, "&gt;999%"))</f>
        <v>-1</v>
      </c>
    </row>
    <row r="21" spans="1:11" x14ac:dyDescent="0.25">
      <c r="A21" s="34" t="s">
        <v>545</v>
      </c>
      <c r="B21" s="35">
        <v>0</v>
      </c>
      <c r="C21" s="146">
        <f>IF(B26=0, "-", B21/B26)</f>
        <v>0</v>
      </c>
      <c r="D21" s="35">
        <v>2</v>
      </c>
      <c r="E21" s="39">
        <f>IF(D26=0, "-", D21/D26)</f>
        <v>2.247191011235955E-2</v>
      </c>
      <c r="F21" s="136">
        <v>3</v>
      </c>
      <c r="G21" s="146">
        <f>IF(F26=0, "-", F21/F26)</f>
        <v>1.7045454545454544E-2</v>
      </c>
      <c r="H21" s="35">
        <v>2</v>
      </c>
      <c r="I21" s="39">
        <f>IF(H26=0, "-", H21/H26)</f>
        <v>9.2165898617511521E-3</v>
      </c>
      <c r="J21" s="38">
        <f>IF(D21=0, "-", IF((B21-D21)/D21&lt;10, (B21-D21)/D21, "&gt;999%"))</f>
        <v>-1</v>
      </c>
      <c r="K21" s="39">
        <f>IF(H21=0, "-", IF((F21-H21)/H21&lt;10, (F21-H21)/H21, "&gt;999%"))</f>
        <v>0.5</v>
      </c>
    </row>
    <row r="22" spans="1:11" x14ac:dyDescent="0.25">
      <c r="A22" s="34" t="s">
        <v>546</v>
      </c>
      <c r="B22" s="35">
        <v>7</v>
      </c>
      <c r="C22" s="146">
        <f>IF(B26=0, "-", B22/B26)</f>
        <v>0.14583333333333334</v>
      </c>
      <c r="D22" s="35">
        <v>0</v>
      </c>
      <c r="E22" s="39">
        <f>IF(D26=0, "-", D22/D26)</f>
        <v>0</v>
      </c>
      <c r="F22" s="136">
        <v>11</v>
      </c>
      <c r="G22" s="146">
        <f>IF(F26=0, "-", F22/F26)</f>
        <v>6.25E-2</v>
      </c>
      <c r="H22" s="35">
        <v>0</v>
      </c>
      <c r="I22" s="39">
        <f>IF(H26=0, "-", H22/H26)</f>
        <v>0</v>
      </c>
      <c r="J22" s="38" t="str">
        <f>IF(D22=0, "-", IF((B22-D22)/D22&lt;10, (B22-D22)/D22, "&gt;999%"))</f>
        <v>-</v>
      </c>
      <c r="K22" s="39" t="str">
        <f>IF(H22=0, "-", IF((F22-H22)/H22&lt;10, (F22-H22)/H22, "&gt;999%"))</f>
        <v>-</v>
      </c>
    </row>
    <row r="23" spans="1:11" x14ac:dyDescent="0.25">
      <c r="A23" s="34" t="s">
        <v>547</v>
      </c>
      <c r="B23" s="35">
        <v>4</v>
      </c>
      <c r="C23" s="146">
        <f>IF(B26=0, "-", B23/B26)</f>
        <v>8.3333333333333329E-2</v>
      </c>
      <c r="D23" s="35">
        <v>19</v>
      </c>
      <c r="E23" s="39">
        <f>IF(D26=0, "-", D23/D26)</f>
        <v>0.21348314606741572</v>
      </c>
      <c r="F23" s="136">
        <v>22</v>
      </c>
      <c r="G23" s="146">
        <f>IF(F26=0, "-", F23/F26)</f>
        <v>0.125</v>
      </c>
      <c r="H23" s="35">
        <v>49</v>
      </c>
      <c r="I23" s="39">
        <f>IF(H26=0, "-", H23/H26)</f>
        <v>0.22580645161290322</v>
      </c>
      <c r="J23" s="38">
        <f>IF(D23=0, "-", IF((B23-D23)/D23&lt;10, (B23-D23)/D23, "&gt;999%"))</f>
        <v>-0.78947368421052633</v>
      </c>
      <c r="K23" s="39">
        <f>IF(H23=0, "-", IF((F23-H23)/H23&lt;10, (F23-H23)/H23, "&gt;999%"))</f>
        <v>-0.55102040816326525</v>
      </c>
    </row>
    <row r="24" spans="1:11" x14ac:dyDescent="0.25">
      <c r="A24" s="34" t="s">
        <v>548</v>
      </c>
      <c r="B24" s="35">
        <v>37</v>
      </c>
      <c r="C24" s="146">
        <f>IF(B26=0, "-", B24/B26)</f>
        <v>0.77083333333333337</v>
      </c>
      <c r="D24" s="35">
        <v>56</v>
      </c>
      <c r="E24" s="39">
        <f>IF(D26=0, "-", D24/D26)</f>
        <v>0.6292134831460674</v>
      </c>
      <c r="F24" s="136">
        <v>140</v>
      </c>
      <c r="G24" s="146">
        <f>IF(F26=0, "-", F24/F26)</f>
        <v>0.79545454545454541</v>
      </c>
      <c r="H24" s="35">
        <v>141</v>
      </c>
      <c r="I24" s="39">
        <f>IF(H26=0, "-", H24/H26)</f>
        <v>0.64976958525345618</v>
      </c>
      <c r="J24" s="38">
        <f>IF(D24=0, "-", IF((B24-D24)/D24&lt;10, (B24-D24)/D24, "&gt;999%"))</f>
        <v>-0.3392857142857143</v>
      </c>
      <c r="K24" s="39">
        <f>IF(H24=0, "-", IF((F24-H24)/H24&lt;10, (F24-H24)/H24, "&gt;999%"))</f>
        <v>-7.0921985815602835E-3</v>
      </c>
    </row>
    <row r="25" spans="1:11" x14ac:dyDescent="0.25">
      <c r="A25" s="137"/>
      <c r="B25" s="40"/>
      <c r="D25" s="40"/>
      <c r="E25" s="44"/>
      <c r="F25" s="138"/>
      <c r="H25" s="40"/>
      <c r="I25" s="44"/>
      <c r="J25" s="43"/>
      <c r="K25" s="44"/>
    </row>
    <row r="26" spans="1:11" s="52" customFormat="1" ht="13" x14ac:dyDescent="0.3">
      <c r="A26" s="139" t="s">
        <v>549</v>
      </c>
      <c r="B26" s="46">
        <f>SUM(B20:B25)</f>
        <v>48</v>
      </c>
      <c r="C26" s="140">
        <f>B26/26621</f>
        <v>1.8030877878366703E-3</v>
      </c>
      <c r="D26" s="46">
        <f>SUM(D20:D25)</f>
        <v>89</v>
      </c>
      <c r="E26" s="141">
        <f>D26/31847</f>
        <v>2.7946117373692969E-3</v>
      </c>
      <c r="F26" s="128">
        <f>SUM(F20:F25)</f>
        <v>176</v>
      </c>
      <c r="G26" s="142">
        <f>F26/74663</f>
        <v>2.3572586153784336E-3</v>
      </c>
      <c r="H26" s="46">
        <f>SUM(H20:H25)</f>
        <v>217</v>
      </c>
      <c r="I26" s="141">
        <f>H26/86297</f>
        <v>2.5145717695864282E-3</v>
      </c>
      <c r="J26" s="49">
        <f>IF(D26=0, "-", IF((B26-D26)/D26&lt;10, (B26-D26)/D26, "&gt;999%"))</f>
        <v>-0.4606741573033708</v>
      </c>
      <c r="K26" s="50">
        <f>IF(H26=0, "-", IF((F26-H26)/H26&lt;10, (F26-H26)/H26, "&gt;999%"))</f>
        <v>-0.1889400921658986</v>
      </c>
    </row>
    <row r="27" spans="1:11" x14ac:dyDescent="0.25">
      <c r="B27" s="138"/>
      <c r="D27" s="138"/>
      <c r="F27" s="138"/>
      <c r="H27" s="138"/>
    </row>
    <row r="28" spans="1:11" ht="13" x14ac:dyDescent="0.3">
      <c r="A28" s="131" t="s">
        <v>43</v>
      </c>
      <c r="B28" s="132" t="s">
        <v>169</v>
      </c>
      <c r="C28" s="133" t="s">
        <v>170</v>
      </c>
      <c r="D28" s="132" t="s">
        <v>169</v>
      </c>
      <c r="E28" s="134" t="s">
        <v>170</v>
      </c>
      <c r="F28" s="133" t="s">
        <v>169</v>
      </c>
      <c r="G28" s="133" t="s">
        <v>170</v>
      </c>
      <c r="H28" s="132" t="s">
        <v>169</v>
      </c>
      <c r="I28" s="134" t="s">
        <v>170</v>
      </c>
      <c r="J28" s="132"/>
      <c r="K28" s="134"/>
    </row>
    <row r="29" spans="1:11" x14ac:dyDescent="0.25">
      <c r="A29" s="34" t="s">
        <v>550</v>
      </c>
      <c r="B29" s="35">
        <v>39</v>
      </c>
      <c r="C29" s="146">
        <f>IF(B39=0, "-", B29/B39)</f>
        <v>7.1038251366120214E-2</v>
      </c>
      <c r="D29" s="35">
        <v>69</v>
      </c>
      <c r="E29" s="39">
        <f>IF(D39=0, "-", D29/D39)</f>
        <v>0.1140495867768595</v>
      </c>
      <c r="F29" s="136">
        <v>129</v>
      </c>
      <c r="G29" s="146">
        <f>IF(F39=0, "-", F29/F39)</f>
        <v>9.1749644381223322E-2</v>
      </c>
      <c r="H29" s="35">
        <v>130</v>
      </c>
      <c r="I29" s="39">
        <f>IF(H39=0, "-", H29/H39)</f>
        <v>8.2539682539682538E-2</v>
      </c>
      <c r="J29" s="38">
        <f t="shared" ref="J29:J37" si="0">IF(D29=0, "-", IF((B29-D29)/D29&lt;10, (B29-D29)/D29, "&gt;999%"))</f>
        <v>-0.43478260869565216</v>
      </c>
      <c r="K29" s="39">
        <f t="shared" ref="K29:K37" si="1">IF(H29=0, "-", IF((F29-H29)/H29&lt;10, (F29-H29)/H29, "&gt;999%"))</f>
        <v>-7.6923076923076927E-3</v>
      </c>
    </row>
    <row r="30" spans="1:11" x14ac:dyDescent="0.25">
      <c r="A30" s="34" t="s">
        <v>551</v>
      </c>
      <c r="B30" s="35">
        <v>131</v>
      </c>
      <c r="C30" s="146">
        <f>IF(B39=0, "-", B30/B39)</f>
        <v>0.23861566484517305</v>
      </c>
      <c r="D30" s="35">
        <v>125</v>
      </c>
      <c r="E30" s="39">
        <f>IF(D39=0, "-", D30/D39)</f>
        <v>0.20661157024793389</v>
      </c>
      <c r="F30" s="136">
        <v>283</v>
      </c>
      <c r="G30" s="146">
        <f>IF(F39=0, "-", F30/F39)</f>
        <v>0.20128022759601708</v>
      </c>
      <c r="H30" s="35">
        <v>393</v>
      </c>
      <c r="I30" s="39">
        <f>IF(H39=0, "-", H30/H39)</f>
        <v>0.24952380952380954</v>
      </c>
      <c r="J30" s="38">
        <f t="shared" si="0"/>
        <v>4.8000000000000001E-2</v>
      </c>
      <c r="K30" s="39">
        <f t="shared" si="1"/>
        <v>-0.27989821882951654</v>
      </c>
    </row>
    <row r="31" spans="1:11" x14ac:dyDescent="0.25">
      <c r="A31" s="34" t="s">
        <v>552</v>
      </c>
      <c r="B31" s="35">
        <v>44</v>
      </c>
      <c r="C31" s="146">
        <f>IF(B39=0, "-", B31/B39)</f>
        <v>8.0145719489981782E-2</v>
      </c>
      <c r="D31" s="35">
        <v>39</v>
      </c>
      <c r="E31" s="39">
        <f>IF(D39=0, "-", D31/D39)</f>
        <v>6.4462809917355368E-2</v>
      </c>
      <c r="F31" s="136">
        <v>123</v>
      </c>
      <c r="G31" s="146">
        <f>IF(F39=0, "-", F31/F39)</f>
        <v>8.7482219061166433E-2</v>
      </c>
      <c r="H31" s="35">
        <v>118</v>
      </c>
      <c r="I31" s="39">
        <f>IF(H39=0, "-", H31/H39)</f>
        <v>7.4920634920634915E-2</v>
      </c>
      <c r="J31" s="38">
        <f t="shared" si="0"/>
        <v>0.12820512820512819</v>
      </c>
      <c r="K31" s="39">
        <f t="shared" si="1"/>
        <v>4.2372881355932202E-2</v>
      </c>
    </row>
    <row r="32" spans="1:11" x14ac:dyDescent="0.25">
      <c r="A32" s="34" t="s">
        <v>553</v>
      </c>
      <c r="B32" s="35">
        <v>15</v>
      </c>
      <c r="C32" s="146">
        <f>IF(B39=0, "-", B32/B39)</f>
        <v>2.7322404371584699E-2</v>
      </c>
      <c r="D32" s="35">
        <v>26</v>
      </c>
      <c r="E32" s="39">
        <f>IF(D39=0, "-", D32/D39)</f>
        <v>4.2975206611570248E-2</v>
      </c>
      <c r="F32" s="136">
        <v>44</v>
      </c>
      <c r="G32" s="146">
        <f>IF(F39=0, "-", F32/F39)</f>
        <v>3.1294452347083924E-2</v>
      </c>
      <c r="H32" s="35">
        <v>60</v>
      </c>
      <c r="I32" s="39">
        <f>IF(H39=0, "-", H32/H39)</f>
        <v>3.8095238095238099E-2</v>
      </c>
      <c r="J32" s="38">
        <f t="shared" si="0"/>
        <v>-0.42307692307692307</v>
      </c>
      <c r="K32" s="39">
        <f t="shared" si="1"/>
        <v>-0.26666666666666666</v>
      </c>
    </row>
    <row r="33" spans="1:11" x14ac:dyDescent="0.25">
      <c r="A33" s="34" t="s">
        <v>554</v>
      </c>
      <c r="B33" s="35">
        <v>41</v>
      </c>
      <c r="C33" s="146">
        <f>IF(B39=0, "-", B33/B39)</f>
        <v>7.4681238615664849E-2</v>
      </c>
      <c r="D33" s="35">
        <v>26</v>
      </c>
      <c r="E33" s="39">
        <f>IF(D39=0, "-", D33/D39)</f>
        <v>4.2975206611570248E-2</v>
      </c>
      <c r="F33" s="136">
        <v>69</v>
      </c>
      <c r="G33" s="146">
        <f>IF(F39=0, "-", F33/F39)</f>
        <v>4.9075391180654342E-2</v>
      </c>
      <c r="H33" s="35">
        <v>55</v>
      </c>
      <c r="I33" s="39">
        <f>IF(H39=0, "-", H33/H39)</f>
        <v>3.4920634920634921E-2</v>
      </c>
      <c r="J33" s="38">
        <f t="shared" si="0"/>
        <v>0.57692307692307687</v>
      </c>
      <c r="K33" s="39">
        <f t="shared" si="1"/>
        <v>0.25454545454545452</v>
      </c>
    </row>
    <row r="34" spans="1:11" x14ac:dyDescent="0.25">
      <c r="A34" s="34" t="s">
        <v>555</v>
      </c>
      <c r="B34" s="35">
        <v>4</v>
      </c>
      <c r="C34" s="146">
        <f>IF(B39=0, "-", B34/B39)</f>
        <v>7.2859744990892532E-3</v>
      </c>
      <c r="D34" s="35">
        <v>8</v>
      </c>
      <c r="E34" s="39">
        <f>IF(D39=0, "-", D34/D39)</f>
        <v>1.3223140495867768E-2</v>
      </c>
      <c r="F34" s="136">
        <v>9</v>
      </c>
      <c r="G34" s="146">
        <f>IF(F39=0, "-", F34/F39)</f>
        <v>6.4011379800853483E-3</v>
      </c>
      <c r="H34" s="35">
        <v>8</v>
      </c>
      <c r="I34" s="39">
        <f>IF(H39=0, "-", H34/H39)</f>
        <v>5.0793650793650794E-3</v>
      </c>
      <c r="J34" s="38">
        <f t="shared" si="0"/>
        <v>-0.5</v>
      </c>
      <c r="K34" s="39">
        <f t="shared" si="1"/>
        <v>0.125</v>
      </c>
    </row>
    <row r="35" spans="1:11" x14ac:dyDescent="0.25">
      <c r="A35" s="34" t="s">
        <v>556</v>
      </c>
      <c r="B35" s="35">
        <v>30</v>
      </c>
      <c r="C35" s="146">
        <f>IF(B39=0, "-", B35/B39)</f>
        <v>5.4644808743169397E-2</v>
      </c>
      <c r="D35" s="35">
        <v>50</v>
      </c>
      <c r="E35" s="39">
        <f>IF(D39=0, "-", D35/D39)</f>
        <v>8.2644628099173556E-2</v>
      </c>
      <c r="F35" s="136">
        <v>90</v>
      </c>
      <c r="G35" s="146">
        <f>IF(F39=0, "-", F35/F39)</f>
        <v>6.4011379800853488E-2</v>
      </c>
      <c r="H35" s="35">
        <v>134</v>
      </c>
      <c r="I35" s="39">
        <f>IF(H39=0, "-", H35/H39)</f>
        <v>8.5079365079365074E-2</v>
      </c>
      <c r="J35" s="38">
        <f t="shared" si="0"/>
        <v>-0.4</v>
      </c>
      <c r="K35" s="39">
        <f t="shared" si="1"/>
        <v>-0.32835820895522388</v>
      </c>
    </row>
    <row r="36" spans="1:11" x14ac:dyDescent="0.25">
      <c r="A36" s="34" t="s">
        <v>557</v>
      </c>
      <c r="B36" s="35">
        <v>207</v>
      </c>
      <c r="C36" s="146">
        <f>IF(B39=0, "-", B36/B39)</f>
        <v>0.37704918032786883</v>
      </c>
      <c r="D36" s="35">
        <v>194</v>
      </c>
      <c r="E36" s="39">
        <f>IF(D39=0, "-", D36/D39)</f>
        <v>0.32066115702479336</v>
      </c>
      <c r="F36" s="136">
        <v>540</v>
      </c>
      <c r="G36" s="146">
        <f>IF(F39=0, "-", F36/F39)</f>
        <v>0.3840682788051209</v>
      </c>
      <c r="H36" s="35">
        <v>529</v>
      </c>
      <c r="I36" s="39">
        <f>IF(H39=0, "-", H36/H39)</f>
        <v>0.33587301587301588</v>
      </c>
      <c r="J36" s="38">
        <f t="shared" si="0"/>
        <v>6.7010309278350513E-2</v>
      </c>
      <c r="K36" s="39">
        <f t="shared" si="1"/>
        <v>2.0793950850661626E-2</v>
      </c>
    </row>
    <row r="37" spans="1:11" x14ac:dyDescent="0.25">
      <c r="A37" s="34" t="s">
        <v>558</v>
      </c>
      <c r="B37" s="35">
        <v>38</v>
      </c>
      <c r="C37" s="146">
        <f>IF(B39=0, "-", B37/B39)</f>
        <v>6.9216757741347903E-2</v>
      </c>
      <c r="D37" s="35">
        <v>68</v>
      </c>
      <c r="E37" s="39">
        <f>IF(D39=0, "-", D37/D39)</f>
        <v>0.11239669421487604</v>
      </c>
      <c r="F37" s="136">
        <v>119</v>
      </c>
      <c r="G37" s="146">
        <f>IF(F39=0, "-", F37/F39)</f>
        <v>8.4637268847795169E-2</v>
      </c>
      <c r="H37" s="35">
        <v>148</v>
      </c>
      <c r="I37" s="39">
        <f>IF(H39=0, "-", H37/H39)</f>
        <v>9.3968253968253965E-2</v>
      </c>
      <c r="J37" s="38">
        <f t="shared" si="0"/>
        <v>-0.44117647058823528</v>
      </c>
      <c r="K37" s="39">
        <f t="shared" si="1"/>
        <v>-0.19594594594594594</v>
      </c>
    </row>
    <row r="38" spans="1:11" x14ac:dyDescent="0.25">
      <c r="A38" s="137"/>
      <c r="B38" s="40"/>
      <c r="D38" s="40"/>
      <c r="E38" s="44"/>
      <c r="F38" s="138"/>
      <c r="H38" s="40"/>
      <c r="I38" s="44"/>
      <c r="J38" s="43"/>
      <c r="K38" s="44"/>
    </row>
    <row r="39" spans="1:11" s="52" customFormat="1" ht="13" x14ac:dyDescent="0.3">
      <c r="A39" s="139" t="s">
        <v>559</v>
      </c>
      <c r="B39" s="46">
        <f>SUM(B29:B38)</f>
        <v>549</v>
      </c>
      <c r="C39" s="140">
        <f>B39/26621</f>
        <v>2.0622816573381917E-2</v>
      </c>
      <c r="D39" s="46">
        <f>SUM(D29:D38)</f>
        <v>605</v>
      </c>
      <c r="E39" s="141">
        <f>D39/31847</f>
        <v>1.899707978773511E-2</v>
      </c>
      <c r="F39" s="128">
        <f>SUM(F29:F38)</f>
        <v>1406</v>
      </c>
      <c r="G39" s="142">
        <f>F39/74663</f>
        <v>1.883128189330726E-2</v>
      </c>
      <c r="H39" s="46">
        <f>SUM(H29:H38)</f>
        <v>1575</v>
      </c>
      <c r="I39" s="141">
        <f>H39/86297</f>
        <v>1.8250924134095042E-2</v>
      </c>
      <c r="J39" s="49">
        <f>IF(D39=0, "-", IF((B39-D39)/D39&lt;10, (B39-D39)/D39, "&gt;999%"))</f>
        <v>-9.2561983471074374E-2</v>
      </c>
      <c r="K39" s="50">
        <f>IF(H39=0, "-", IF((F39-H39)/H39&lt;10, (F39-H39)/H39, "&gt;999%"))</f>
        <v>-0.1073015873015873</v>
      </c>
    </row>
    <row r="40" spans="1:11" x14ac:dyDescent="0.25">
      <c r="B40" s="138"/>
      <c r="D40" s="138"/>
      <c r="F40" s="138"/>
      <c r="H40" s="138"/>
    </row>
    <row r="41" spans="1:11" ht="13" x14ac:dyDescent="0.3">
      <c r="A41" s="131" t="s">
        <v>44</v>
      </c>
      <c r="B41" s="132" t="s">
        <v>169</v>
      </c>
      <c r="C41" s="133" t="s">
        <v>170</v>
      </c>
      <c r="D41" s="132" t="s">
        <v>169</v>
      </c>
      <c r="E41" s="134" t="s">
        <v>170</v>
      </c>
      <c r="F41" s="133" t="s">
        <v>169</v>
      </c>
      <c r="G41" s="133" t="s">
        <v>170</v>
      </c>
      <c r="H41" s="132" t="s">
        <v>169</v>
      </c>
      <c r="I41" s="134" t="s">
        <v>170</v>
      </c>
      <c r="J41" s="132"/>
      <c r="K41" s="134"/>
    </row>
    <row r="42" spans="1:11" x14ac:dyDescent="0.25">
      <c r="A42" s="34" t="s">
        <v>560</v>
      </c>
      <c r="B42" s="35">
        <v>30</v>
      </c>
      <c r="C42" s="146">
        <f>IF(B54=0, "-", B42/B54)</f>
        <v>3.9421813403416557E-2</v>
      </c>
      <c r="D42" s="35">
        <v>99</v>
      </c>
      <c r="E42" s="39">
        <f>IF(D54=0, "-", D42/D54)</f>
        <v>9.0659340659340656E-2</v>
      </c>
      <c r="F42" s="136">
        <v>112</v>
      </c>
      <c r="G42" s="146">
        <f>IF(F54=0, "-", F42/F54)</f>
        <v>5.6394763343403827E-2</v>
      </c>
      <c r="H42" s="35">
        <v>257</v>
      </c>
      <c r="I42" s="39">
        <f>IF(H54=0, "-", H42/H54)</f>
        <v>9.438119720896071E-2</v>
      </c>
      <c r="J42" s="38">
        <f t="shared" ref="J42:J52" si="2">IF(D42=0, "-", IF((B42-D42)/D42&lt;10, (B42-D42)/D42, "&gt;999%"))</f>
        <v>-0.69696969696969702</v>
      </c>
      <c r="K42" s="39">
        <f t="shared" ref="K42:K52" si="3">IF(H42=0, "-", IF((F42-H42)/H42&lt;10, (F42-H42)/H42, "&gt;999%"))</f>
        <v>-0.56420233463035019</v>
      </c>
    </row>
    <row r="43" spans="1:11" x14ac:dyDescent="0.25">
      <c r="A43" s="34" t="s">
        <v>561</v>
      </c>
      <c r="B43" s="35">
        <v>36</v>
      </c>
      <c r="C43" s="146">
        <f>IF(B54=0, "-", B43/B54)</f>
        <v>4.7306176084099871E-2</v>
      </c>
      <c r="D43" s="35">
        <v>18</v>
      </c>
      <c r="E43" s="39">
        <f>IF(D54=0, "-", D43/D54)</f>
        <v>1.6483516483516484E-2</v>
      </c>
      <c r="F43" s="136">
        <v>77</v>
      </c>
      <c r="G43" s="146">
        <f>IF(F54=0, "-", F43/F54)</f>
        <v>3.877139979859013E-2</v>
      </c>
      <c r="H43" s="35">
        <v>53</v>
      </c>
      <c r="I43" s="39">
        <f>IF(H54=0, "-", H43/H54)</f>
        <v>1.9463826661770108E-2</v>
      </c>
      <c r="J43" s="38">
        <f t="shared" si="2"/>
        <v>1</v>
      </c>
      <c r="K43" s="39">
        <f t="shared" si="3"/>
        <v>0.45283018867924529</v>
      </c>
    </row>
    <row r="44" spans="1:11" x14ac:dyDescent="0.25">
      <c r="A44" s="34" t="s">
        <v>562</v>
      </c>
      <c r="B44" s="35">
        <v>49</v>
      </c>
      <c r="C44" s="146">
        <f>IF(B54=0, "-", B44/B54)</f>
        <v>6.4388961892247049E-2</v>
      </c>
      <c r="D44" s="35">
        <v>37</v>
      </c>
      <c r="E44" s="39">
        <f>IF(D54=0, "-", D44/D54)</f>
        <v>3.388278388278388E-2</v>
      </c>
      <c r="F44" s="136">
        <v>109</v>
      </c>
      <c r="G44" s="146">
        <f>IF(F54=0, "-", F44/F54)</f>
        <v>5.4884189325276937E-2</v>
      </c>
      <c r="H44" s="35">
        <v>96</v>
      </c>
      <c r="I44" s="39">
        <f>IF(H54=0, "-", H44/H54)</f>
        <v>3.5255233198677932E-2</v>
      </c>
      <c r="J44" s="38">
        <f t="shared" si="2"/>
        <v>0.32432432432432434</v>
      </c>
      <c r="K44" s="39">
        <f t="shared" si="3"/>
        <v>0.13541666666666666</v>
      </c>
    </row>
    <row r="45" spans="1:11" x14ac:dyDescent="0.25">
      <c r="A45" s="34" t="s">
        <v>563</v>
      </c>
      <c r="B45" s="35">
        <v>0</v>
      </c>
      <c r="C45" s="146">
        <f>IF(B54=0, "-", B45/B54)</f>
        <v>0</v>
      </c>
      <c r="D45" s="35">
        <v>1</v>
      </c>
      <c r="E45" s="39">
        <f>IF(D54=0, "-", D45/D54)</f>
        <v>9.1575091575091575E-4</v>
      </c>
      <c r="F45" s="136">
        <v>0</v>
      </c>
      <c r="G45" s="146">
        <f>IF(F54=0, "-", F45/F54)</f>
        <v>0</v>
      </c>
      <c r="H45" s="35">
        <v>1</v>
      </c>
      <c r="I45" s="39">
        <f>IF(H54=0, "-", H45/H54)</f>
        <v>3.6724201248622841E-4</v>
      </c>
      <c r="J45" s="38">
        <f t="shared" si="2"/>
        <v>-1</v>
      </c>
      <c r="K45" s="39">
        <f t="shared" si="3"/>
        <v>-1</v>
      </c>
    </row>
    <row r="46" spans="1:11" x14ac:dyDescent="0.25">
      <c r="A46" s="34" t="s">
        <v>564</v>
      </c>
      <c r="B46" s="35">
        <v>153</v>
      </c>
      <c r="C46" s="146">
        <f>IF(B54=0, "-", B46/B54)</f>
        <v>0.20105124835742444</v>
      </c>
      <c r="D46" s="35">
        <v>176</v>
      </c>
      <c r="E46" s="39">
        <f>IF(D54=0, "-", D46/D54)</f>
        <v>0.16117216117216118</v>
      </c>
      <c r="F46" s="136">
        <v>331</v>
      </c>
      <c r="G46" s="146">
        <f>IF(F54=0, "-", F46/F54)</f>
        <v>0.16666666666666666</v>
      </c>
      <c r="H46" s="35">
        <v>372</v>
      </c>
      <c r="I46" s="39">
        <f>IF(H54=0, "-", H46/H54)</f>
        <v>0.13661402864487698</v>
      </c>
      <c r="J46" s="38">
        <f t="shared" si="2"/>
        <v>-0.13068181818181818</v>
      </c>
      <c r="K46" s="39">
        <f t="shared" si="3"/>
        <v>-0.11021505376344086</v>
      </c>
    </row>
    <row r="47" spans="1:11" x14ac:dyDescent="0.25">
      <c r="A47" s="34" t="s">
        <v>565</v>
      </c>
      <c r="B47" s="35">
        <v>77</v>
      </c>
      <c r="C47" s="146">
        <f>IF(B54=0, "-", B47/B54)</f>
        <v>0.1011826544021025</v>
      </c>
      <c r="D47" s="35">
        <v>140</v>
      </c>
      <c r="E47" s="39">
        <f>IF(D54=0, "-", D47/D54)</f>
        <v>0.12820512820512819</v>
      </c>
      <c r="F47" s="136">
        <v>228</v>
      </c>
      <c r="G47" s="146">
        <f>IF(F54=0, "-", F47/F54)</f>
        <v>0.11480362537764351</v>
      </c>
      <c r="H47" s="35">
        <v>388</v>
      </c>
      <c r="I47" s="39">
        <f>IF(H54=0, "-", H47/H54)</f>
        <v>0.14248990084465663</v>
      </c>
      <c r="J47" s="38">
        <f t="shared" si="2"/>
        <v>-0.45</v>
      </c>
      <c r="K47" s="39">
        <f t="shared" si="3"/>
        <v>-0.41237113402061853</v>
      </c>
    </row>
    <row r="48" spans="1:11" x14ac:dyDescent="0.25">
      <c r="A48" s="34" t="s">
        <v>566</v>
      </c>
      <c r="B48" s="35">
        <v>4</v>
      </c>
      <c r="C48" s="146">
        <f>IF(B54=0, "-", B48/B54)</f>
        <v>5.2562417871222077E-3</v>
      </c>
      <c r="D48" s="35">
        <v>1</v>
      </c>
      <c r="E48" s="39">
        <f>IF(D54=0, "-", D48/D54)</f>
        <v>9.1575091575091575E-4</v>
      </c>
      <c r="F48" s="136">
        <v>11</v>
      </c>
      <c r="G48" s="146">
        <f>IF(F54=0, "-", F48/F54)</f>
        <v>5.5387713997985906E-3</v>
      </c>
      <c r="H48" s="35">
        <v>1</v>
      </c>
      <c r="I48" s="39">
        <f>IF(H54=0, "-", H48/H54)</f>
        <v>3.6724201248622841E-4</v>
      </c>
      <c r="J48" s="38">
        <f t="shared" si="2"/>
        <v>3</v>
      </c>
      <c r="K48" s="39" t="str">
        <f t="shared" si="3"/>
        <v>&gt;999%</v>
      </c>
    </row>
    <row r="49" spans="1:11" x14ac:dyDescent="0.25">
      <c r="A49" s="34" t="s">
        <v>567</v>
      </c>
      <c r="B49" s="35">
        <v>64</v>
      </c>
      <c r="C49" s="146">
        <f>IF(B54=0, "-", B49/B54)</f>
        <v>8.4099868593955324E-2</v>
      </c>
      <c r="D49" s="35">
        <v>131</v>
      </c>
      <c r="E49" s="39">
        <f>IF(D54=0, "-", D49/D54)</f>
        <v>0.11996336996336997</v>
      </c>
      <c r="F49" s="136">
        <v>186</v>
      </c>
      <c r="G49" s="146">
        <f>IF(F54=0, "-", F49/F54)</f>
        <v>9.3655589123867067E-2</v>
      </c>
      <c r="H49" s="35">
        <v>204</v>
      </c>
      <c r="I49" s="39">
        <f>IF(H54=0, "-", H49/H54)</f>
        <v>7.4917370547190595E-2</v>
      </c>
      <c r="J49" s="38">
        <f t="shared" si="2"/>
        <v>-0.51145038167938928</v>
      </c>
      <c r="K49" s="39">
        <f t="shared" si="3"/>
        <v>-8.8235294117647065E-2</v>
      </c>
    </row>
    <row r="50" spans="1:11" x14ac:dyDescent="0.25">
      <c r="A50" s="34" t="s">
        <v>568</v>
      </c>
      <c r="B50" s="35">
        <v>49</v>
      </c>
      <c r="C50" s="146">
        <f>IF(B54=0, "-", B50/B54)</f>
        <v>6.4388961892247049E-2</v>
      </c>
      <c r="D50" s="35">
        <v>92</v>
      </c>
      <c r="E50" s="39">
        <f>IF(D54=0, "-", D50/D54)</f>
        <v>8.4249084249084255E-2</v>
      </c>
      <c r="F50" s="136">
        <v>161</v>
      </c>
      <c r="G50" s="146">
        <f>IF(F54=0, "-", F50/F54)</f>
        <v>8.1067472306143001E-2</v>
      </c>
      <c r="H50" s="35">
        <v>245</v>
      </c>
      <c r="I50" s="39">
        <f>IF(H54=0, "-", H50/H54)</f>
        <v>8.9974293059125965E-2</v>
      </c>
      <c r="J50" s="38">
        <f t="shared" si="2"/>
        <v>-0.46739130434782611</v>
      </c>
      <c r="K50" s="39">
        <f t="shared" si="3"/>
        <v>-0.34285714285714286</v>
      </c>
    </row>
    <row r="51" spans="1:11" x14ac:dyDescent="0.25">
      <c r="A51" s="34" t="s">
        <v>569</v>
      </c>
      <c r="B51" s="35">
        <v>299</v>
      </c>
      <c r="C51" s="146">
        <f>IF(B54=0, "-", B51/B54)</f>
        <v>0.39290407358738499</v>
      </c>
      <c r="D51" s="35">
        <v>394</v>
      </c>
      <c r="E51" s="39">
        <f>IF(D54=0, "-", D51/D54)</f>
        <v>0.3608058608058608</v>
      </c>
      <c r="F51" s="136">
        <v>771</v>
      </c>
      <c r="G51" s="146">
        <f>IF(F54=0, "-", F51/F54)</f>
        <v>0.38821752265861026</v>
      </c>
      <c r="H51" s="35">
        <v>1100</v>
      </c>
      <c r="I51" s="39">
        <f>IF(H54=0, "-", H51/H54)</f>
        <v>0.40396621373485125</v>
      </c>
      <c r="J51" s="38">
        <f t="shared" si="2"/>
        <v>-0.24111675126903553</v>
      </c>
      <c r="K51" s="39">
        <f t="shared" si="3"/>
        <v>-0.29909090909090907</v>
      </c>
    </row>
    <row r="52" spans="1:11" x14ac:dyDescent="0.25">
      <c r="A52" s="34" t="s">
        <v>570</v>
      </c>
      <c r="B52" s="35">
        <v>0</v>
      </c>
      <c r="C52" s="146">
        <f>IF(B54=0, "-", B52/B54)</f>
        <v>0</v>
      </c>
      <c r="D52" s="35">
        <v>3</v>
      </c>
      <c r="E52" s="39">
        <f>IF(D54=0, "-", D52/D54)</f>
        <v>2.7472527472527475E-3</v>
      </c>
      <c r="F52" s="136">
        <v>0</v>
      </c>
      <c r="G52" s="146">
        <f>IF(F54=0, "-", F52/F54)</f>
        <v>0</v>
      </c>
      <c r="H52" s="35">
        <v>6</v>
      </c>
      <c r="I52" s="39">
        <f>IF(H54=0, "-", H52/H54)</f>
        <v>2.2034520749173708E-3</v>
      </c>
      <c r="J52" s="38">
        <f t="shared" si="2"/>
        <v>-1</v>
      </c>
      <c r="K52" s="39">
        <f t="shared" si="3"/>
        <v>-1</v>
      </c>
    </row>
    <row r="53" spans="1:11" x14ac:dyDescent="0.25">
      <c r="A53" s="137"/>
      <c r="B53" s="40"/>
      <c r="D53" s="40"/>
      <c r="E53" s="44"/>
      <c r="F53" s="138"/>
      <c r="H53" s="40"/>
      <c r="I53" s="44"/>
      <c r="J53" s="43"/>
      <c r="K53" s="44"/>
    </row>
    <row r="54" spans="1:11" s="52" customFormat="1" ht="13" x14ac:dyDescent="0.3">
      <c r="A54" s="139" t="s">
        <v>571</v>
      </c>
      <c r="B54" s="46">
        <f>SUM(B42:B53)</f>
        <v>761</v>
      </c>
      <c r="C54" s="140">
        <f>B54/26621</f>
        <v>2.8586454302993877E-2</v>
      </c>
      <c r="D54" s="46">
        <f>SUM(D42:D53)</f>
        <v>1092</v>
      </c>
      <c r="E54" s="141">
        <f>D54/31847</f>
        <v>3.4288944013564859E-2</v>
      </c>
      <c r="F54" s="128">
        <f>SUM(F42:F53)</f>
        <v>1986</v>
      </c>
      <c r="G54" s="142">
        <f>F54/74663</f>
        <v>2.6599520512168007E-2</v>
      </c>
      <c r="H54" s="46">
        <f>SUM(H42:H53)</f>
        <v>2723</v>
      </c>
      <c r="I54" s="141">
        <f>H54/86297</f>
        <v>3.1553819947390989E-2</v>
      </c>
      <c r="J54" s="49">
        <f>IF(D54=0, "-", IF((B54-D54)/D54&lt;10, (B54-D54)/D54, "&gt;999%"))</f>
        <v>-0.30311355311355309</v>
      </c>
      <c r="K54" s="50">
        <f>IF(H54=0, "-", IF((F54-H54)/H54&lt;10, (F54-H54)/H54, "&gt;999%"))</f>
        <v>-0.27065736320235034</v>
      </c>
    </row>
    <row r="55" spans="1:11" x14ac:dyDescent="0.25">
      <c r="B55" s="138"/>
      <c r="D55" s="138"/>
      <c r="F55" s="138"/>
      <c r="H55" s="138"/>
    </row>
    <row r="56" spans="1:11" ht="13" x14ac:dyDescent="0.3">
      <c r="A56" s="131" t="s">
        <v>45</v>
      </c>
      <c r="B56" s="132" t="s">
        <v>169</v>
      </c>
      <c r="C56" s="133" t="s">
        <v>170</v>
      </c>
      <c r="D56" s="132" t="s">
        <v>169</v>
      </c>
      <c r="E56" s="134" t="s">
        <v>170</v>
      </c>
      <c r="F56" s="133" t="s">
        <v>169</v>
      </c>
      <c r="G56" s="133" t="s">
        <v>170</v>
      </c>
      <c r="H56" s="132" t="s">
        <v>169</v>
      </c>
      <c r="I56" s="134" t="s">
        <v>170</v>
      </c>
      <c r="J56" s="132"/>
      <c r="K56" s="134"/>
    </row>
    <row r="57" spans="1:11" x14ac:dyDescent="0.25">
      <c r="A57" s="34" t="s">
        <v>572</v>
      </c>
      <c r="B57" s="35">
        <v>844</v>
      </c>
      <c r="C57" s="146">
        <f>IF(B75=0, "-", B57/B75)</f>
        <v>0.20555284948855335</v>
      </c>
      <c r="D57" s="35">
        <v>954</v>
      </c>
      <c r="E57" s="39">
        <f>IF(D75=0, "-", D57/D75)</f>
        <v>0.21275646743978591</v>
      </c>
      <c r="F57" s="136">
        <v>2450</v>
      </c>
      <c r="G57" s="146">
        <f>IF(F75=0, "-", F57/F75)</f>
        <v>0.23255813953488372</v>
      </c>
      <c r="H57" s="35">
        <v>2576</v>
      </c>
      <c r="I57" s="39">
        <f>IF(H75=0, "-", H57/H75)</f>
        <v>0.20806073822792989</v>
      </c>
      <c r="J57" s="38">
        <f t="shared" ref="J57:J73" si="4">IF(D57=0, "-", IF((B57-D57)/D57&lt;10, (B57-D57)/D57, "&gt;999%"))</f>
        <v>-0.11530398322851153</v>
      </c>
      <c r="K57" s="39">
        <f t="shared" ref="K57:K73" si="5">IF(H57=0, "-", IF((F57-H57)/H57&lt;10, (F57-H57)/H57, "&gt;999%"))</f>
        <v>-4.8913043478260872E-2</v>
      </c>
    </row>
    <row r="58" spans="1:11" x14ac:dyDescent="0.25">
      <c r="A58" s="34" t="s">
        <v>573</v>
      </c>
      <c r="B58" s="35">
        <v>19</v>
      </c>
      <c r="C58" s="146">
        <f>IF(B75=0, "-", B58/B75)</f>
        <v>4.6273745737944469E-3</v>
      </c>
      <c r="D58" s="35">
        <v>11</v>
      </c>
      <c r="E58" s="39">
        <f>IF(D75=0, "-", D58/D75)</f>
        <v>2.4531668153434435E-3</v>
      </c>
      <c r="F58" s="136">
        <v>49</v>
      </c>
      <c r="G58" s="146">
        <f>IF(F75=0, "-", F58/F75)</f>
        <v>4.6511627906976744E-3</v>
      </c>
      <c r="H58" s="35">
        <v>37</v>
      </c>
      <c r="I58" s="39">
        <f>IF(H75=0, "-", H58/H75)</f>
        <v>2.988450044422906E-3</v>
      </c>
      <c r="J58" s="38">
        <f t="shared" si="4"/>
        <v>0.72727272727272729</v>
      </c>
      <c r="K58" s="39">
        <f t="shared" si="5"/>
        <v>0.32432432432432434</v>
      </c>
    </row>
    <row r="59" spans="1:11" x14ac:dyDescent="0.25">
      <c r="A59" s="34" t="s">
        <v>574</v>
      </c>
      <c r="B59" s="35">
        <v>595</v>
      </c>
      <c r="C59" s="146">
        <f>IF(B75=0, "-", B59/B75)</f>
        <v>0.14490988796882612</v>
      </c>
      <c r="D59" s="35">
        <v>386</v>
      </c>
      <c r="E59" s="39">
        <f>IF(D75=0, "-", D59/D75)</f>
        <v>8.6083853702051738E-2</v>
      </c>
      <c r="F59" s="136">
        <v>970</v>
      </c>
      <c r="G59" s="146">
        <f>IF(F75=0, "-", F59/F75)</f>
        <v>9.2074038917892745E-2</v>
      </c>
      <c r="H59" s="35">
        <v>1069</v>
      </c>
      <c r="I59" s="39">
        <f>IF(H75=0, "-", H59/H75)</f>
        <v>8.6341975607786128E-2</v>
      </c>
      <c r="J59" s="38">
        <f t="shared" si="4"/>
        <v>0.54145077720207258</v>
      </c>
      <c r="K59" s="39">
        <f t="shared" si="5"/>
        <v>-9.2609915809167442E-2</v>
      </c>
    </row>
    <row r="60" spans="1:11" x14ac:dyDescent="0.25">
      <c r="A60" s="34" t="s">
        <v>575</v>
      </c>
      <c r="B60" s="35">
        <v>320</v>
      </c>
      <c r="C60" s="146">
        <f>IF(B75=0, "-", B60/B75)</f>
        <v>7.793472966390648E-2</v>
      </c>
      <c r="D60" s="35">
        <v>314</v>
      </c>
      <c r="E60" s="39">
        <f>IF(D75=0, "-", D60/D75)</f>
        <v>7.0026761819803746E-2</v>
      </c>
      <c r="F60" s="136">
        <v>663</v>
      </c>
      <c r="G60" s="146">
        <f>IF(F75=0, "-", F60/F75)</f>
        <v>6.2933080208827721E-2</v>
      </c>
      <c r="H60" s="35">
        <v>754</v>
      </c>
      <c r="I60" s="39">
        <f>IF(H75=0, "-", H60/H75)</f>
        <v>6.0899765770131654E-2</v>
      </c>
      <c r="J60" s="38">
        <f t="shared" si="4"/>
        <v>1.9108280254777069E-2</v>
      </c>
      <c r="K60" s="39">
        <f t="shared" si="5"/>
        <v>-0.1206896551724138</v>
      </c>
    </row>
    <row r="61" spans="1:11" x14ac:dyDescent="0.25">
      <c r="A61" s="34" t="s">
        <v>576</v>
      </c>
      <c r="B61" s="35">
        <v>117</v>
      </c>
      <c r="C61" s="146">
        <f>IF(B75=0, "-", B61/B75)</f>
        <v>2.8494885533365807E-2</v>
      </c>
      <c r="D61" s="35">
        <v>108</v>
      </c>
      <c r="E61" s="39">
        <f>IF(D75=0, "-", D61/D75)</f>
        <v>2.4085637823371989E-2</v>
      </c>
      <c r="F61" s="136">
        <v>290</v>
      </c>
      <c r="G61" s="146">
        <f>IF(F75=0, "-", F61/F75)</f>
        <v>2.7527289985761746E-2</v>
      </c>
      <c r="H61" s="35">
        <v>263</v>
      </c>
      <c r="I61" s="39">
        <f>IF(H75=0, "-", H61/H75)</f>
        <v>2.1242225991438494E-2</v>
      </c>
      <c r="J61" s="38">
        <f t="shared" si="4"/>
        <v>8.3333333333333329E-2</v>
      </c>
      <c r="K61" s="39">
        <f t="shared" si="5"/>
        <v>0.10266159695817491</v>
      </c>
    </row>
    <row r="62" spans="1:11" x14ac:dyDescent="0.25">
      <c r="A62" s="34" t="s">
        <v>577</v>
      </c>
      <c r="B62" s="35">
        <v>180</v>
      </c>
      <c r="C62" s="146">
        <f>IF(B75=0, "-", B62/B75)</f>
        <v>4.3838285435947394E-2</v>
      </c>
      <c r="D62" s="35">
        <v>242</v>
      </c>
      <c r="E62" s="39">
        <f>IF(D75=0, "-", D62/D75)</f>
        <v>5.3969669937555753E-2</v>
      </c>
      <c r="F62" s="136">
        <v>465</v>
      </c>
      <c r="G62" s="146">
        <f>IF(F75=0, "-", F62/F75)</f>
        <v>4.4138585666824867E-2</v>
      </c>
      <c r="H62" s="35">
        <v>667</v>
      </c>
      <c r="I62" s="39">
        <f>IF(H75=0, "-", H62/H75)</f>
        <v>5.3872869719731847E-2</v>
      </c>
      <c r="J62" s="38">
        <f t="shared" si="4"/>
        <v>-0.256198347107438</v>
      </c>
      <c r="K62" s="39">
        <f t="shared" si="5"/>
        <v>-0.30284857571214391</v>
      </c>
    </row>
    <row r="63" spans="1:11" x14ac:dyDescent="0.25">
      <c r="A63" s="34" t="s">
        <v>578</v>
      </c>
      <c r="B63" s="35">
        <v>0</v>
      </c>
      <c r="C63" s="146">
        <f>IF(B75=0, "-", B63/B75)</f>
        <v>0</v>
      </c>
      <c r="D63" s="35">
        <v>2</v>
      </c>
      <c r="E63" s="39">
        <f>IF(D75=0, "-", D63/D75)</f>
        <v>4.4603033006244426E-4</v>
      </c>
      <c r="F63" s="136">
        <v>1</v>
      </c>
      <c r="G63" s="146">
        <f>IF(F75=0, "-", F63/F75)</f>
        <v>9.4921689606074984E-5</v>
      </c>
      <c r="H63" s="35">
        <v>2</v>
      </c>
      <c r="I63" s="39">
        <f>IF(H75=0, "-", H63/H75)</f>
        <v>1.61537840239076E-4</v>
      </c>
      <c r="J63" s="38">
        <f t="shared" si="4"/>
        <v>-1</v>
      </c>
      <c r="K63" s="39">
        <f t="shared" si="5"/>
        <v>-0.5</v>
      </c>
    </row>
    <row r="64" spans="1:11" x14ac:dyDescent="0.25">
      <c r="A64" s="34" t="s">
        <v>579</v>
      </c>
      <c r="B64" s="35">
        <v>57</v>
      </c>
      <c r="C64" s="146">
        <f>IF(B75=0, "-", B64/B75)</f>
        <v>1.3882123721383342E-2</v>
      </c>
      <c r="D64" s="35">
        <v>60</v>
      </c>
      <c r="E64" s="39">
        <f>IF(D75=0, "-", D64/D75)</f>
        <v>1.3380909901873328E-2</v>
      </c>
      <c r="F64" s="136">
        <v>124</v>
      </c>
      <c r="G64" s="146">
        <f>IF(F75=0, "-", F64/F75)</f>
        <v>1.1770289511153298E-2</v>
      </c>
      <c r="H64" s="35">
        <v>148</v>
      </c>
      <c r="I64" s="39">
        <f>IF(H75=0, "-", H64/H75)</f>
        <v>1.1953800177691624E-2</v>
      </c>
      <c r="J64" s="38">
        <f t="shared" si="4"/>
        <v>-0.05</v>
      </c>
      <c r="K64" s="39">
        <f t="shared" si="5"/>
        <v>-0.16216216216216217</v>
      </c>
    </row>
    <row r="65" spans="1:11" x14ac:dyDescent="0.25">
      <c r="A65" s="34" t="s">
        <v>580</v>
      </c>
      <c r="B65" s="35">
        <v>486</v>
      </c>
      <c r="C65" s="146">
        <f>IF(B75=0, "-", B65/B75)</f>
        <v>0.11836337067705796</v>
      </c>
      <c r="D65" s="35">
        <v>646</v>
      </c>
      <c r="E65" s="39">
        <f>IF(D75=0, "-", D65/D75)</f>
        <v>0.1440677966101695</v>
      </c>
      <c r="F65" s="136">
        <v>1454</v>
      </c>
      <c r="G65" s="146">
        <f>IF(F75=0, "-", F65/F75)</f>
        <v>0.13801613668723303</v>
      </c>
      <c r="H65" s="35">
        <v>1946</v>
      </c>
      <c r="I65" s="39">
        <f>IF(H75=0, "-", H65/H75)</f>
        <v>0.15717631855262096</v>
      </c>
      <c r="J65" s="38">
        <f t="shared" si="4"/>
        <v>-0.24767801857585139</v>
      </c>
      <c r="K65" s="39">
        <f t="shared" si="5"/>
        <v>-0.25282631038026721</v>
      </c>
    </row>
    <row r="66" spans="1:11" x14ac:dyDescent="0.25">
      <c r="A66" s="34" t="s">
        <v>581</v>
      </c>
      <c r="B66" s="35">
        <v>215</v>
      </c>
      <c r="C66" s="146">
        <f>IF(B75=0, "-", B66/B75)</f>
        <v>5.2362396492937162E-2</v>
      </c>
      <c r="D66" s="35">
        <v>304</v>
      </c>
      <c r="E66" s="39">
        <f>IF(D75=0, "-", D66/D75)</f>
        <v>6.7796610169491525E-2</v>
      </c>
      <c r="F66" s="136">
        <v>601</v>
      </c>
      <c r="G66" s="146">
        <f>IF(F75=0, "-", F66/F75)</f>
        <v>5.704793545325107E-2</v>
      </c>
      <c r="H66" s="35">
        <v>767</v>
      </c>
      <c r="I66" s="39">
        <f>IF(H75=0, "-", H66/H75)</f>
        <v>6.1949761731685649E-2</v>
      </c>
      <c r="J66" s="38">
        <f t="shared" si="4"/>
        <v>-0.29276315789473684</v>
      </c>
      <c r="K66" s="39">
        <f t="shared" si="5"/>
        <v>-0.21642764015645372</v>
      </c>
    </row>
    <row r="67" spans="1:11" x14ac:dyDescent="0.25">
      <c r="A67" s="34" t="s">
        <v>582</v>
      </c>
      <c r="B67" s="35">
        <v>42</v>
      </c>
      <c r="C67" s="146">
        <f>IF(B75=0, "-", B67/B75)</f>
        <v>1.0228933268387726E-2</v>
      </c>
      <c r="D67" s="35">
        <v>25</v>
      </c>
      <c r="E67" s="39">
        <f>IF(D75=0, "-", D67/D75)</f>
        <v>5.5753791257805527E-3</v>
      </c>
      <c r="F67" s="136">
        <v>90</v>
      </c>
      <c r="G67" s="146">
        <f>IF(F75=0, "-", F67/F75)</f>
        <v>8.5429520645467494E-3</v>
      </c>
      <c r="H67" s="35">
        <v>63</v>
      </c>
      <c r="I67" s="39">
        <f>IF(H75=0, "-", H67/H75)</f>
        <v>5.0884419675308939E-3</v>
      </c>
      <c r="J67" s="38">
        <f t="shared" si="4"/>
        <v>0.68</v>
      </c>
      <c r="K67" s="39">
        <f t="shared" si="5"/>
        <v>0.42857142857142855</v>
      </c>
    </row>
    <row r="68" spans="1:11" x14ac:dyDescent="0.25">
      <c r="A68" s="34" t="s">
        <v>583</v>
      </c>
      <c r="B68" s="35">
        <v>45</v>
      </c>
      <c r="C68" s="146">
        <f>IF(B75=0, "-", B68/B75)</f>
        <v>1.0959571358986848E-2</v>
      </c>
      <c r="D68" s="35">
        <v>29</v>
      </c>
      <c r="E68" s="39">
        <f>IF(D75=0, "-", D68/D75)</f>
        <v>6.4674397859054416E-3</v>
      </c>
      <c r="F68" s="136">
        <v>105</v>
      </c>
      <c r="G68" s="146">
        <f>IF(F75=0, "-", F68/F75)</f>
        <v>9.9667774086378731E-3</v>
      </c>
      <c r="H68" s="35">
        <v>64</v>
      </c>
      <c r="I68" s="39">
        <f>IF(H75=0, "-", H68/H75)</f>
        <v>5.1692108876504319E-3</v>
      </c>
      <c r="J68" s="38">
        <f t="shared" si="4"/>
        <v>0.55172413793103448</v>
      </c>
      <c r="K68" s="39">
        <f t="shared" si="5"/>
        <v>0.640625</v>
      </c>
    </row>
    <row r="69" spans="1:11" x14ac:dyDescent="0.25">
      <c r="A69" s="34" t="s">
        <v>584</v>
      </c>
      <c r="B69" s="35">
        <v>1</v>
      </c>
      <c r="C69" s="146">
        <f>IF(B75=0, "-", B69/B75)</f>
        <v>2.4354603019970775E-4</v>
      </c>
      <c r="D69" s="35">
        <v>9</v>
      </c>
      <c r="E69" s="39">
        <f>IF(D75=0, "-", D69/D75)</f>
        <v>2.0071364852809991E-3</v>
      </c>
      <c r="F69" s="136">
        <v>7</v>
      </c>
      <c r="G69" s="146">
        <f>IF(F75=0, "-", F69/F75)</f>
        <v>6.6445182724252495E-4</v>
      </c>
      <c r="H69" s="35">
        <v>32</v>
      </c>
      <c r="I69" s="39">
        <f>IF(H75=0, "-", H69/H75)</f>
        <v>2.584605443825216E-3</v>
      </c>
      <c r="J69" s="38">
        <f t="shared" si="4"/>
        <v>-0.88888888888888884</v>
      </c>
      <c r="K69" s="39">
        <f t="shared" si="5"/>
        <v>-0.78125</v>
      </c>
    </row>
    <row r="70" spans="1:11" x14ac:dyDescent="0.25">
      <c r="A70" s="34" t="s">
        <v>585</v>
      </c>
      <c r="B70" s="35">
        <v>21</v>
      </c>
      <c r="C70" s="146">
        <f>IF(B75=0, "-", B70/B75)</f>
        <v>5.114466634193863E-3</v>
      </c>
      <c r="D70" s="35">
        <v>0</v>
      </c>
      <c r="E70" s="39">
        <f>IF(D75=0, "-", D70/D75)</f>
        <v>0</v>
      </c>
      <c r="F70" s="136">
        <v>52</v>
      </c>
      <c r="G70" s="146">
        <f>IF(F75=0, "-", F70/F75)</f>
        <v>4.9359278595158991E-3</v>
      </c>
      <c r="H70" s="35">
        <v>0</v>
      </c>
      <c r="I70" s="39">
        <f>IF(H75=0, "-", H70/H75)</f>
        <v>0</v>
      </c>
      <c r="J70" s="38" t="str">
        <f t="shared" si="4"/>
        <v>-</v>
      </c>
      <c r="K70" s="39" t="str">
        <f t="shared" si="5"/>
        <v>-</v>
      </c>
    </row>
    <row r="71" spans="1:11" x14ac:dyDescent="0.25">
      <c r="A71" s="34" t="s">
        <v>586</v>
      </c>
      <c r="B71" s="35">
        <v>744</v>
      </c>
      <c r="C71" s="146">
        <f>IF(B75=0, "-", B71/B75)</f>
        <v>0.18119824646858257</v>
      </c>
      <c r="D71" s="35">
        <v>910</v>
      </c>
      <c r="E71" s="39">
        <f>IF(D75=0, "-", D71/D75)</f>
        <v>0.20294380017841213</v>
      </c>
      <c r="F71" s="136">
        <v>2119</v>
      </c>
      <c r="G71" s="146">
        <f>IF(F75=0, "-", F71/F75)</f>
        <v>0.2011390602752729</v>
      </c>
      <c r="H71" s="35">
        <v>2798</v>
      </c>
      <c r="I71" s="39">
        <f>IF(H75=0, "-", H71/H75)</f>
        <v>0.22599143849446732</v>
      </c>
      <c r="J71" s="38">
        <f t="shared" si="4"/>
        <v>-0.18241758241758241</v>
      </c>
      <c r="K71" s="39">
        <f t="shared" si="5"/>
        <v>-0.24267333809864189</v>
      </c>
    </row>
    <row r="72" spans="1:11" x14ac:dyDescent="0.25">
      <c r="A72" s="34" t="s">
        <v>587</v>
      </c>
      <c r="B72" s="35">
        <v>217</v>
      </c>
      <c r="C72" s="146">
        <f>IF(B75=0, "-", B72/B75)</f>
        <v>5.2849488553336578E-2</v>
      </c>
      <c r="D72" s="35">
        <v>184</v>
      </c>
      <c r="E72" s="39">
        <f>IF(D75=0, "-", D72/D75)</f>
        <v>4.1034790365744873E-2</v>
      </c>
      <c r="F72" s="136">
        <v>490</v>
      </c>
      <c r="G72" s="146">
        <f>IF(F75=0, "-", F72/F75)</f>
        <v>4.6511627906976744E-2</v>
      </c>
      <c r="H72" s="35">
        <v>474</v>
      </c>
      <c r="I72" s="39">
        <f>IF(H75=0, "-", H72/H75)</f>
        <v>3.8284468136661011E-2</v>
      </c>
      <c r="J72" s="38">
        <f t="shared" si="4"/>
        <v>0.17934782608695651</v>
      </c>
      <c r="K72" s="39">
        <f t="shared" si="5"/>
        <v>3.3755274261603373E-2</v>
      </c>
    </row>
    <row r="73" spans="1:11" x14ac:dyDescent="0.25">
      <c r="A73" s="34" t="s">
        <v>588</v>
      </c>
      <c r="B73" s="35">
        <v>203</v>
      </c>
      <c r="C73" s="146">
        <f>IF(B75=0, "-", B73/B75)</f>
        <v>4.9439844130540672E-2</v>
      </c>
      <c r="D73" s="35">
        <v>300</v>
      </c>
      <c r="E73" s="39">
        <f>IF(D75=0, "-", D73/D75)</f>
        <v>6.690454950936664E-2</v>
      </c>
      <c r="F73" s="136">
        <v>605</v>
      </c>
      <c r="G73" s="146">
        <f>IF(F75=0, "-", F73/F75)</f>
        <v>5.7427622211675369E-2</v>
      </c>
      <c r="H73" s="35">
        <v>721</v>
      </c>
      <c r="I73" s="39">
        <f>IF(H75=0, "-", H73/H75)</f>
        <v>5.82343914061869E-2</v>
      </c>
      <c r="J73" s="38">
        <f t="shared" si="4"/>
        <v>-0.32333333333333331</v>
      </c>
      <c r="K73" s="39">
        <f t="shared" si="5"/>
        <v>-0.16088765603328711</v>
      </c>
    </row>
    <row r="74" spans="1:11" x14ac:dyDescent="0.25">
      <c r="A74" s="137"/>
      <c r="B74" s="40"/>
      <c r="D74" s="40"/>
      <c r="E74" s="44"/>
      <c r="F74" s="138"/>
      <c r="H74" s="40"/>
      <c r="I74" s="44"/>
      <c r="J74" s="43"/>
      <c r="K74" s="44"/>
    </row>
    <row r="75" spans="1:11" s="52" customFormat="1" ht="13" x14ac:dyDescent="0.3">
      <c r="A75" s="139" t="s">
        <v>589</v>
      </c>
      <c r="B75" s="46">
        <f>SUM(B57:B74)</f>
        <v>4106</v>
      </c>
      <c r="C75" s="140">
        <f>B75/26621</f>
        <v>0.15423913451786184</v>
      </c>
      <c r="D75" s="46">
        <f>SUM(D57:D74)</f>
        <v>4484</v>
      </c>
      <c r="E75" s="141">
        <f>D75/31847</f>
        <v>0.14079819135240368</v>
      </c>
      <c r="F75" s="128">
        <f>SUM(F57:F74)</f>
        <v>10535</v>
      </c>
      <c r="G75" s="142">
        <f>F75/74663</f>
        <v>0.14110067905120341</v>
      </c>
      <c r="H75" s="46">
        <f>SUM(H57:H74)</f>
        <v>12381</v>
      </c>
      <c r="I75" s="141">
        <f>H75/86297</f>
        <v>0.14346964552649571</v>
      </c>
      <c r="J75" s="49">
        <f>IF(D75=0, "-", IF((B75-D75)/D75&lt;10, (B75-D75)/D75, "&gt;999%"))</f>
        <v>-8.4299732381801967E-2</v>
      </c>
      <c r="K75" s="50">
        <f>IF(H75=0, "-", IF((F75-H75)/H75&lt;10, (F75-H75)/H75, "&gt;999%"))</f>
        <v>-0.14909942654066716</v>
      </c>
    </row>
    <row r="76" spans="1:11" x14ac:dyDescent="0.25">
      <c r="B76" s="138"/>
      <c r="D76" s="138"/>
      <c r="F76" s="138"/>
      <c r="H76" s="138"/>
    </row>
    <row r="77" spans="1:11" ht="13" x14ac:dyDescent="0.3">
      <c r="A77" s="26" t="s">
        <v>590</v>
      </c>
      <c r="B77" s="46">
        <v>5536</v>
      </c>
      <c r="C77" s="140">
        <f>B77/26621</f>
        <v>0.20795612486382931</v>
      </c>
      <c r="D77" s="46">
        <v>6322</v>
      </c>
      <c r="E77" s="141">
        <f>D77/31847</f>
        <v>0.19851163374886174</v>
      </c>
      <c r="F77" s="128">
        <v>14308</v>
      </c>
      <c r="G77" s="142">
        <f>F77/74663</f>
        <v>0.19163441061837858</v>
      </c>
      <c r="H77" s="46">
        <v>17072</v>
      </c>
      <c r="I77" s="141">
        <f>H77/86297</f>
        <v>0.19782842972525116</v>
      </c>
      <c r="J77" s="49">
        <f>IF(D77=0, "-", IF((B77-D77)/D77&lt;10, (B77-D77)/D77, "&gt;999%"))</f>
        <v>-0.1243277443846884</v>
      </c>
      <c r="K77" s="50">
        <f>IF(H77=0, "-", IF((F77-H77)/H77&lt;10, (F77-H77)/H77, "&gt;999%"))</f>
        <v>-0.1619025304592315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79D6-5882-4467-AC84-57BF2814C009}">
  <sheetPr>
    <pageSetUpPr fitToPage="1"/>
  </sheetPr>
  <dimension ref="A1:K27"/>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591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167</v>
      </c>
      <c r="G4" s="25"/>
      <c r="H4" s="25"/>
      <c r="I4" s="23"/>
      <c r="J4" s="22" t="s">
        <v>168</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169</v>
      </c>
      <c r="C6" s="133" t="s">
        <v>170</v>
      </c>
      <c r="D6" s="132" t="s">
        <v>169</v>
      </c>
      <c r="E6" s="134" t="s">
        <v>170</v>
      </c>
      <c r="F6" s="144" t="s">
        <v>169</v>
      </c>
      <c r="G6" s="133" t="s">
        <v>170</v>
      </c>
      <c r="H6" s="145" t="s">
        <v>169</v>
      </c>
      <c r="I6" s="134" t="s">
        <v>170</v>
      </c>
      <c r="J6" s="132"/>
      <c r="K6" s="134"/>
    </row>
    <row r="7" spans="1:11" x14ac:dyDescent="0.25">
      <c r="A7" s="34" t="s">
        <v>56</v>
      </c>
      <c r="B7" s="35">
        <v>0</v>
      </c>
      <c r="C7" s="146">
        <f>IF(B27=0, "-", B7/B27)</f>
        <v>0</v>
      </c>
      <c r="D7" s="35">
        <v>12</v>
      </c>
      <c r="E7" s="39">
        <f>IF(D27=0, "-", D7/D27)</f>
        <v>1.8981335020563112E-3</v>
      </c>
      <c r="F7" s="136">
        <v>0</v>
      </c>
      <c r="G7" s="146">
        <f>IF(F27=0, "-", F7/F27)</f>
        <v>0</v>
      </c>
      <c r="H7" s="35">
        <v>25</v>
      </c>
      <c r="I7" s="39">
        <f>IF(H27=0, "-", H7/H27)</f>
        <v>1.464386129334583E-3</v>
      </c>
      <c r="J7" s="38">
        <f t="shared" ref="J7:J25" si="0">IF(D7=0, "-", IF((B7-D7)/D7&lt;10, (B7-D7)/D7, "&gt;999%"))</f>
        <v>-1</v>
      </c>
      <c r="K7" s="39">
        <f t="shared" ref="K7:K25" si="1">IF(H7=0, "-", IF((F7-H7)/H7&lt;10, (F7-H7)/H7, "&gt;999%"))</f>
        <v>-1</v>
      </c>
    </row>
    <row r="8" spans="1:11" x14ac:dyDescent="0.25">
      <c r="A8" s="34" t="s">
        <v>59</v>
      </c>
      <c r="B8" s="35">
        <v>0</v>
      </c>
      <c r="C8" s="146">
        <f>IF(B27=0, "-", B8/B27)</f>
        <v>0</v>
      </c>
      <c r="D8" s="35">
        <v>2</v>
      </c>
      <c r="E8" s="39">
        <f>IF(D27=0, "-", D8/D27)</f>
        <v>3.1635558367605187E-4</v>
      </c>
      <c r="F8" s="136">
        <v>3</v>
      </c>
      <c r="G8" s="146">
        <f>IF(F27=0, "-", F8/F27)</f>
        <v>2.0967291025999441E-4</v>
      </c>
      <c r="H8" s="35">
        <v>2</v>
      </c>
      <c r="I8" s="39">
        <f>IF(H27=0, "-", H8/H27)</f>
        <v>1.1715089034676664E-4</v>
      </c>
      <c r="J8" s="38">
        <f t="shared" si="0"/>
        <v>-1</v>
      </c>
      <c r="K8" s="39">
        <f t="shared" si="1"/>
        <v>0.5</v>
      </c>
    </row>
    <row r="9" spans="1:11" x14ac:dyDescent="0.25">
      <c r="A9" s="34" t="s">
        <v>60</v>
      </c>
      <c r="B9" s="35">
        <v>913</v>
      </c>
      <c r="C9" s="146">
        <f>IF(B27=0, "-", B9/B27)</f>
        <v>0.16492052023121387</v>
      </c>
      <c r="D9" s="35">
        <v>1122</v>
      </c>
      <c r="E9" s="39">
        <f>IF(D27=0, "-", D9/D27)</f>
        <v>0.1774754824422651</v>
      </c>
      <c r="F9" s="136">
        <v>2691</v>
      </c>
      <c r="G9" s="146">
        <f>IF(F27=0, "-", F9/F27)</f>
        <v>0.18807660050321498</v>
      </c>
      <c r="H9" s="35">
        <v>2963</v>
      </c>
      <c r="I9" s="39">
        <f>IF(H27=0, "-", H9/H27)</f>
        <v>0.17355904404873476</v>
      </c>
      <c r="J9" s="38">
        <f t="shared" si="0"/>
        <v>-0.18627450980392157</v>
      </c>
      <c r="K9" s="39">
        <f t="shared" si="1"/>
        <v>-9.1798852514343568E-2</v>
      </c>
    </row>
    <row r="10" spans="1:11" x14ac:dyDescent="0.25">
      <c r="A10" s="34" t="s">
        <v>62</v>
      </c>
      <c r="B10" s="35">
        <v>55</v>
      </c>
      <c r="C10" s="146">
        <f>IF(B27=0, "-", B10/B27)</f>
        <v>9.9349710982658962E-3</v>
      </c>
      <c r="D10" s="35">
        <v>29</v>
      </c>
      <c r="E10" s="39">
        <f>IF(D27=0, "-", D10/D27)</f>
        <v>4.5871559633027525E-3</v>
      </c>
      <c r="F10" s="136">
        <v>126</v>
      </c>
      <c r="G10" s="146">
        <f>IF(F27=0, "-", F10/F27)</f>
        <v>8.8062622309197647E-3</v>
      </c>
      <c r="H10" s="35">
        <v>90</v>
      </c>
      <c r="I10" s="39">
        <f>IF(H27=0, "-", H10/H27)</f>
        <v>5.2717900656044986E-3</v>
      </c>
      <c r="J10" s="38">
        <f t="shared" si="0"/>
        <v>0.89655172413793105</v>
      </c>
      <c r="K10" s="39">
        <f t="shared" si="1"/>
        <v>0.4</v>
      </c>
    </row>
    <row r="11" spans="1:11" x14ac:dyDescent="0.25">
      <c r="A11" s="34" t="s">
        <v>64</v>
      </c>
      <c r="B11" s="35">
        <v>644</v>
      </c>
      <c r="C11" s="146">
        <f>IF(B27=0, "-", B11/B27)</f>
        <v>0.11632947976878613</v>
      </c>
      <c r="D11" s="35">
        <v>424</v>
      </c>
      <c r="E11" s="39">
        <f>IF(D27=0, "-", D11/D27)</f>
        <v>6.7067383739323E-2</v>
      </c>
      <c r="F11" s="136">
        <v>1079</v>
      </c>
      <c r="G11" s="146">
        <f>IF(F27=0, "-", F11/F27)</f>
        <v>7.541235672351132E-2</v>
      </c>
      <c r="H11" s="35">
        <v>1166</v>
      </c>
      <c r="I11" s="39">
        <f>IF(H27=0, "-", H11/H27)</f>
        <v>6.8298969072164942E-2</v>
      </c>
      <c r="J11" s="38">
        <f t="shared" si="0"/>
        <v>0.51886792452830188</v>
      </c>
      <c r="K11" s="39">
        <f t="shared" si="1"/>
        <v>-7.4614065180102912E-2</v>
      </c>
    </row>
    <row r="12" spans="1:11" x14ac:dyDescent="0.25">
      <c r="A12" s="34" t="s">
        <v>66</v>
      </c>
      <c r="B12" s="35">
        <v>131</v>
      </c>
      <c r="C12" s="146">
        <f>IF(B27=0, "-", B12/B27)</f>
        <v>2.3663294797687862E-2</v>
      </c>
      <c r="D12" s="35">
        <v>125</v>
      </c>
      <c r="E12" s="39">
        <f>IF(D27=0, "-", D12/D27)</f>
        <v>1.9772223979753242E-2</v>
      </c>
      <c r="F12" s="136">
        <v>283</v>
      </c>
      <c r="G12" s="146">
        <f>IF(F27=0, "-", F12/F27)</f>
        <v>1.9779144534526141E-2</v>
      </c>
      <c r="H12" s="35">
        <v>393</v>
      </c>
      <c r="I12" s="39">
        <f>IF(H27=0, "-", H12/H27)</f>
        <v>2.3020149953139644E-2</v>
      </c>
      <c r="J12" s="38">
        <f t="shared" si="0"/>
        <v>4.8000000000000001E-2</v>
      </c>
      <c r="K12" s="39">
        <f t="shared" si="1"/>
        <v>-0.27989821882951654</v>
      </c>
    </row>
    <row r="13" spans="1:11" x14ac:dyDescent="0.25">
      <c r="A13" s="34" t="s">
        <v>68</v>
      </c>
      <c r="B13" s="35">
        <v>473</v>
      </c>
      <c r="C13" s="146">
        <f>IF(B27=0, "-", B13/B27)</f>
        <v>8.5440751445086699E-2</v>
      </c>
      <c r="D13" s="35">
        <v>490</v>
      </c>
      <c r="E13" s="39">
        <f>IF(D27=0, "-", D13/D27)</f>
        <v>7.7507118000632716E-2</v>
      </c>
      <c r="F13" s="136">
        <v>994</v>
      </c>
      <c r="G13" s="146">
        <f>IF(F27=0, "-", F13/F27)</f>
        <v>6.947162426614481E-2</v>
      </c>
      <c r="H13" s="35">
        <v>1126</v>
      </c>
      <c r="I13" s="39">
        <f>IF(H27=0, "-", H13/H27)</f>
        <v>6.5955951265229615E-2</v>
      </c>
      <c r="J13" s="38">
        <f t="shared" si="0"/>
        <v>-3.4693877551020408E-2</v>
      </c>
      <c r="K13" s="39">
        <f t="shared" si="1"/>
        <v>-0.11722912966252221</v>
      </c>
    </row>
    <row r="14" spans="1:11" x14ac:dyDescent="0.25">
      <c r="A14" s="34" t="s">
        <v>75</v>
      </c>
      <c r="B14" s="35">
        <v>176</v>
      </c>
      <c r="C14" s="146">
        <f>IF(B27=0, "-", B14/B27)</f>
        <v>3.1791907514450865E-2</v>
      </c>
      <c r="D14" s="35">
        <v>173</v>
      </c>
      <c r="E14" s="39">
        <f>IF(D27=0, "-", D14/D27)</f>
        <v>2.7364757987978487E-2</v>
      </c>
      <c r="F14" s="136">
        <v>457</v>
      </c>
      <c r="G14" s="146">
        <f>IF(F27=0, "-", F14/F27)</f>
        <v>3.1940173329605817E-2</v>
      </c>
      <c r="H14" s="35">
        <v>441</v>
      </c>
      <c r="I14" s="39">
        <f>IF(H27=0, "-", H14/H27)</f>
        <v>2.5831771321462044E-2</v>
      </c>
      <c r="J14" s="38">
        <f t="shared" si="0"/>
        <v>1.7341040462427744E-2</v>
      </c>
      <c r="K14" s="39">
        <f t="shared" si="1"/>
        <v>3.6281179138321996E-2</v>
      </c>
    </row>
    <row r="15" spans="1:11" x14ac:dyDescent="0.25">
      <c r="A15" s="34" t="s">
        <v>79</v>
      </c>
      <c r="B15" s="35">
        <v>257</v>
      </c>
      <c r="C15" s="146">
        <f>IF(B27=0, "-", B15/B27)</f>
        <v>4.6423410404624277E-2</v>
      </c>
      <c r="D15" s="35">
        <v>382</v>
      </c>
      <c r="E15" s="39">
        <f>IF(D27=0, "-", D15/D27)</f>
        <v>6.042391648212591E-2</v>
      </c>
      <c r="F15" s="136">
        <v>693</v>
      </c>
      <c r="G15" s="146">
        <f>IF(F27=0, "-", F15/F27)</f>
        <v>4.8434442270058706E-2</v>
      </c>
      <c r="H15" s="35">
        <v>1055</v>
      </c>
      <c r="I15" s="39">
        <f>IF(H27=0, "-", H15/H27)</f>
        <v>6.1797094657919403E-2</v>
      </c>
      <c r="J15" s="38">
        <f t="shared" si="0"/>
        <v>-0.32722513089005234</v>
      </c>
      <c r="K15" s="39">
        <f t="shared" si="1"/>
        <v>-0.34312796208530805</v>
      </c>
    </row>
    <row r="16" spans="1:11" x14ac:dyDescent="0.25">
      <c r="A16" s="34" t="s">
        <v>81</v>
      </c>
      <c r="B16" s="35">
        <v>0</v>
      </c>
      <c r="C16" s="146">
        <f>IF(B27=0, "-", B16/B27)</f>
        <v>0</v>
      </c>
      <c r="D16" s="35">
        <v>2</v>
      </c>
      <c r="E16" s="39">
        <f>IF(D27=0, "-", D16/D27)</f>
        <v>3.1635558367605187E-4</v>
      </c>
      <c r="F16" s="136">
        <v>1</v>
      </c>
      <c r="G16" s="146">
        <f>IF(F27=0, "-", F16/F27)</f>
        <v>6.9890970086664803E-5</v>
      </c>
      <c r="H16" s="35">
        <v>2</v>
      </c>
      <c r="I16" s="39">
        <f>IF(H27=0, "-", H16/H27)</f>
        <v>1.1715089034676664E-4</v>
      </c>
      <c r="J16" s="38">
        <f t="shared" si="0"/>
        <v>-1</v>
      </c>
      <c r="K16" s="39">
        <f t="shared" si="1"/>
        <v>-0.5</v>
      </c>
    </row>
    <row r="17" spans="1:11" x14ac:dyDescent="0.25">
      <c r="A17" s="34" t="s">
        <v>82</v>
      </c>
      <c r="B17" s="35">
        <v>104</v>
      </c>
      <c r="C17" s="146">
        <f>IF(B27=0, "-", B17/B27)</f>
        <v>1.8786127167630059E-2</v>
      </c>
      <c r="D17" s="35">
        <v>88</v>
      </c>
      <c r="E17" s="39">
        <f>IF(D27=0, "-", D17/D27)</f>
        <v>1.3919645681746282E-2</v>
      </c>
      <c r="F17" s="136">
        <v>217</v>
      </c>
      <c r="G17" s="146">
        <f>IF(F27=0, "-", F17/F27)</f>
        <v>1.5166340508806261E-2</v>
      </c>
      <c r="H17" s="35">
        <v>207</v>
      </c>
      <c r="I17" s="39">
        <f>IF(H27=0, "-", H17/H27)</f>
        <v>1.2125117150890347E-2</v>
      </c>
      <c r="J17" s="38">
        <f t="shared" si="0"/>
        <v>0.18181818181818182</v>
      </c>
      <c r="K17" s="39">
        <f t="shared" si="1"/>
        <v>4.8309178743961352E-2</v>
      </c>
    </row>
    <row r="18" spans="1:11" x14ac:dyDescent="0.25">
      <c r="A18" s="34" t="s">
        <v>85</v>
      </c>
      <c r="B18" s="35">
        <v>550</v>
      </c>
      <c r="C18" s="146">
        <f>IF(B27=0, "-", B18/B27)</f>
        <v>9.9349710982658962E-2</v>
      </c>
      <c r="D18" s="35">
        <v>777</v>
      </c>
      <c r="E18" s="39">
        <f>IF(D27=0, "-", D18/D27)</f>
        <v>0.12290414425814615</v>
      </c>
      <c r="F18" s="136">
        <v>1640</v>
      </c>
      <c r="G18" s="146">
        <f>IF(F27=0, "-", F18/F27)</f>
        <v>0.11462119094213027</v>
      </c>
      <c r="H18" s="35">
        <v>2150</v>
      </c>
      <c r="I18" s="39">
        <f>IF(H27=0, "-", H18/H27)</f>
        <v>0.12593720712277412</v>
      </c>
      <c r="J18" s="38">
        <f t="shared" si="0"/>
        <v>-0.29214929214929214</v>
      </c>
      <c r="K18" s="39">
        <f t="shared" si="1"/>
        <v>-0.23720930232558141</v>
      </c>
    </row>
    <row r="19" spans="1:11" x14ac:dyDescent="0.25">
      <c r="A19" s="34" t="s">
        <v>87</v>
      </c>
      <c r="B19" s="35">
        <v>264</v>
      </c>
      <c r="C19" s="146">
        <f>IF(B27=0, "-", B19/B27)</f>
        <v>4.7687861271676298E-2</v>
      </c>
      <c r="D19" s="35">
        <v>396</v>
      </c>
      <c r="E19" s="39">
        <f>IF(D27=0, "-", D19/D27)</f>
        <v>6.2638405567858269E-2</v>
      </c>
      <c r="F19" s="136">
        <v>762</v>
      </c>
      <c r="G19" s="146">
        <f>IF(F27=0, "-", F19/F27)</f>
        <v>5.3256919206038582E-2</v>
      </c>
      <c r="H19" s="35">
        <v>1012</v>
      </c>
      <c r="I19" s="39">
        <f>IF(H27=0, "-", H19/H27)</f>
        <v>5.9278350515463915E-2</v>
      </c>
      <c r="J19" s="38">
        <f t="shared" si="0"/>
        <v>-0.33333333333333331</v>
      </c>
      <c r="K19" s="39">
        <f t="shared" si="1"/>
        <v>-0.24703557312252963</v>
      </c>
    </row>
    <row r="20" spans="1:11" x14ac:dyDescent="0.25">
      <c r="A20" s="34" t="s">
        <v>88</v>
      </c>
      <c r="B20" s="35">
        <v>11</v>
      </c>
      <c r="C20" s="146">
        <f>IF(B27=0, "-", B20/B27)</f>
        <v>1.9869942196531791E-3</v>
      </c>
      <c r="D20" s="35">
        <v>8</v>
      </c>
      <c r="E20" s="39">
        <f>IF(D27=0, "-", D20/D27)</f>
        <v>1.2654223347042075E-3</v>
      </c>
      <c r="F20" s="136">
        <v>20</v>
      </c>
      <c r="G20" s="146">
        <f>IF(F27=0, "-", F20/F27)</f>
        <v>1.3978194017332962E-3</v>
      </c>
      <c r="H20" s="35">
        <v>8</v>
      </c>
      <c r="I20" s="39">
        <f>IF(H27=0, "-", H20/H27)</f>
        <v>4.6860356138706655E-4</v>
      </c>
      <c r="J20" s="38">
        <f t="shared" si="0"/>
        <v>0.375</v>
      </c>
      <c r="K20" s="39">
        <f t="shared" si="1"/>
        <v>1.5</v>
      </c>
    </row>
    <row r="21" spans="1:11" x14ac:dyDescent="0.25">
      <c r="A21" s="34" t="s">
        <v>90</v>
      </c>
      <c r="B21" s="35">
        <v>88</v>
      </c>
      <c r="C21" s="146">
        <f>IF(B27=0, "-", B21/B27)</f>
        <v>1.5895953757225433E-2</v>
      </c>
      <c r="D21" s="35">
        <v>63</v>
      </c>
      <c r="E21" s="39">
        <f>IF(D27=0, "-", D21/D27)</f>
        <v>9.9652008857956335E-3</v>
      </c>
      <c r="F21" s="136">
        <v>202</v>
      </c>
      <c r="G21" s="146">
        <f>IF(F27=0, "-", F21/F27)</f>
        <v>1.4117975957506291E-2</v>
      </c>
      <c r="H21" s="35">
        <v>159</v>
      </c>
      <c r="I21" s="39">
        <f>IF(H27=0, "-", H21/H27)</f>
        <v>9.3134957825679477E-3</v>
      </c>
      <c r="J21" s="38">
        <f t="shared" si="0"/>
        <v>0.3968253968253968</v>
      </c>
      <c r="K21" s="39">
        <f t="shared" si="1"/>
        <v>0.27044025157232704</v>
      </c>
    </row>
    <row r="22" spans="1:11" x14ac:dyDescent="0.25">
      <c r="A22" s="34" t="s">
        <v>91</v>
      </c>
      <c r="B22" s="35">
        <v>40</v>
      </c>
      <c r="C22" s="146">
        <f>IF(B27=0, "-", B22/B27)</f>
        <v>7.2254335260115606E-3</v>
      </c>
      <c r="D22" s="35">
        <v>69</v>
      </c>
      <c r="E22" s="39">
        <f>IF(D27=0, "-", D22/D27)</f>
        <v>1.091426763682379E-2</v>
      </c>
      <c r="F22" s="136">
        <v>123</v>
      </c>
      <c r="G22" s="146">
        <f>IF(F27=0, "-", F22/F27)</f>
        <v>8.5965893206597713E-3</v>
      </c>
      <c r="H22" s="35">
        <v>183</v>
      </c>
      <c r="I22" s="39">
        <f>IF(H27=0, "-", H22/H27)</f>
        <v>1.0719306466729146E-2</v>
      </c>
      <c r="J22" s="38">
        <f t="shared" si="0"/>
        <v>-0.42028985507246375</v>
      </c>
      <c r="K22" s="39">
        <f t="shared" si="1"/>
        <v>-0.32786885245901637</v>
      </c>
    </row>
    <row r="23" spans="1:11" x14ac:dyDescent="0.25">
      <c r="A23" s="34" t="s">
        <v>94</v>
      </c>
      <c r="B23" s="35">
        <v>21</v>
      </c>
      <c r="C23" s="146">
        <f>IF(B27=0, "-", B23/B27)</f>
        <v>3.7933526011560692E-3</v>
      </c>
      <c r="D23" s="35">
        <v>0</v>
      </c>
      <c r="E23" s="39">
        <f>IF(D27=0, "-", D23/D27)</f>
        <v>0</v>
      </c>
      <c r="F23" s="136">
        <v>52</v>
      </c>
      <c r="G23" s="146">
        <f>IF(F27=0, "-", F23/F27)</f>
        <v>3.6343304445065699E-3</v>
      </c>
      <c r="H23" s="35">
        <v>0</v>
      </c>
      <c r="I23" s="39">
        <f>IF(H27=0, "-", H23/H27)</f>
        <v>0</v>
      </c>
      <c r="J23" s="38" t="str">
        <f t="shared" si="0"/>
        <v>-</v>
      </c>
      <c r="K23" s="39" t="str">
        <f t="shared" si="1"/>
        <v>-</v>
      </c>
    </row>
    <row r="24" spans="1:11" x14ac:dyDescent="0.25">
      <c r="A24" s="34" t="s">
        <v>97</v>
      </c>
      <c r="B24" s="35">
        <v>1531</v>
      </c>
      <c r="C24" s="146">
        <f>IF(B27=0, "-", B24/B27)</f>
        <v>0.27655346820809251</v>
      </c>
      <c r="D24" s="35">
        <v>1733</v>
      </c>
      <c r="E24" s="39">
        <f>IF(D27=0, "-", D24/D27)</f>
        <v>0.27412211325529895</v>
      </c>
      <c r="F24" s="136">
        <v>4100</v>
      </c>
      <c r="G24" s="146">
        <f>IF(F27=0, "-", F24/F27)</f>
        <v>0.2865529773553257</v>
      </c>
      <c r="H24" s="35">
        <v>5074</v>
      </c>
      <c r="I24" s="39">
        <f>IF(H27=0, "-", H24/H27)</f>
        <v>0.29721180880974696</v>
      </c>
      <c r="J24" s="38">
        <f t="shared" si="0"/>
        <v>-0.11656087709174841</v>
      </c>
      <c r="K24" s="39">
        <f t="shared" si="1"/>
        <v>-0.19195900670082774</v>
      </c>
    </row>
    <row r="25" spans="1:11" x14ac:dyDescent="0.25">
      <c r="A25" s="34" t="s">
        <v>98</v>
      </c>
      <c r="B25" s="35">
        <v>278</v>
      </c>
      <c r="C25" s="146">
        <f>IF(B27=0, "-", B25/B27)</f>
        <v>5.0216763005780346E-2</v>
      </c>
      <c r="D25" s="35">
        <v>427</v>
      </c>
      <c r="E25" s="39">
        <f>IF(D27=0, "-", D25/D27)</f>
        <v>6.7541917114837077E-2</v>
      </c>
      <c r="F25" s="136">
        <v>865</v>
      </c>
      <c r="G25" s="146">
        <f>IF(F27=0, "-", F25/F27)</f>
        <v>6.0455689124965052E-2</v>
      </c>
      <c r="H25" s="35">
        <v>1016</v>
      </c>
      <c r="I25" s="39">
        <f>IF(H27=0, "-", H25/H27)</f>
        <v>5.9512652296157452E-2</v>
      </c>
      <c r="J25" s="38">
        <f t="shared" si="0"/>
        <v>-0.34894613583138173</v>
      </c>
      <c r="K25" s="39">
        <f t="shared" si="1"/>
        <v>-0.1486220472440945</v>
      </c>
    </row>
    <row r="26" spans="1:11" x14ac:dyDescent="0.25">
      <c r="A26" s="137"/>
      <c r="B26" s="40"/>
      <c r="D26" s="40"/>
      <c r="E26" s="44"/>
      <c r="F26" s="138"/>
      <c r="H26" s="40"/>
      <c r="I26" s="44"/>
      <c r="J26" s="43"/>
      <c r="K26" s="44"/>
    </row>
    <row r="27" spans="1:11" s="52" customFormat="1" ht="13" x14ac:dyDescent="0.3">
      <c r="A27" s="139" t="s">
        <v>590</v>
      </c>
      <c r="B27" s="46">
        <f>SUM(B7:B26)</f>
        <v>5536</v>
      </c>
      <c r="C27" s="140">
        <v>1</v>
      </c>
      <c r="D27" s="46">
        <f>SUM(D7:D26)</f>
        <v>6322</v>
      </c>
      <c r="E27" s="141">
        <v>1</v>
      </c>
      <c r="F27" s="128">
        <f>SUM(F7:F26)</f>
        <v>14308</v>
      </c>
      <c r="G27" s="142">
        <v>1</v>
      </c>
      <c r="H27" s="46">
        <f>SUM(H7:H26)</f>
        <v>17072</v>
      </c>
      <c r="I27" s="141">
        <v>1</v>
      </c>
      <c r="J27" s="49">
        <f>IF(D27=0, "-", (B27-D27)/D27)</f>
        <v>-0.1243277443846884</v>
      </c>
      <c r="K27" s="50">
        <f>IF(H27=0, "-", (F27-H27)/H27)</f>
        <v>-0.1619025304592315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51AAA-AD0C-430C-B6BB-40F65B60445D}">
  <sheetPr>
    <pageSetUpPr fitToPage="1"/>
  </sheetPr>
  <dimension ref="A1:K55"/>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167</v>
      </c>
      <c r="G4" s="25"/>
      <c r="H4" s="25"/>
      <c r="I4" s="23"/>
      <c r="J4" s="22" t="s">
        <v>168</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592</v>
      </c>
      <c r="B6" s="132" t="s">
        <v>169</v>
      </c>
      <c r="C6" s="133" t="s">
        <v>170</v>
      </c>
      <c r="D6" s="132" t="s">
        <v>169</v>
      </c>
      <c r="E6" s="134" t="s">
        <v>170</v>
      </c>
      <c r="F6" s="133" t="s">
        <v>169</v>
      </c>
      <c r="G6" s="133" t="s">
        <v>170</v>
      </c>
      <c r="H6" s="132" t="s">
        <v>169</v>
      </c>
      <c r="I6" s="134" t="s">
        <v>170</v>
      </c>
      <c r="J6" s="132"/>
      <c r="K6" s="134"/>
    </row>
    <row r="7" spans="1:11" x14ac:dyDescent="0.25">
      <c r="A7" s="34" t="s">
        <v>593</v>
      </c>
      <c r="B7" s="35">
        <v>31</v>
      </c>
      <c r="C7" s="146">
        <f>IF(B20=0, "-", B7/B20)</f>
        <v>8.1794195250659632E-2</v>
      </c>
      <c r="D7" s="35">
        <v>17</v>
      </c>
      <c r="E7" s="39">
        <f>IF(D20=0, "-", D7/D20)</f>
        <v>3.406813627254509E-2</v>
      </c>
      <c r="F7" s="136">
        <v>54</v>
      </c>
      <c r="G7" s="146">
        <f>IF(F20=0, "-", F7/F20)</f>
        <v>5.5498458376156218E-2</v>
      </c>
      <c r="H7" s="35">
        <v>47</v>
      </c>
      <c r="I7" s="39">
        <f>IF(H20=0, "-", H7/H20)</f>
        <v>3.8304808475957623E-2</v>
      </c>
      <c r="J7" s="38">
        <f t="shared" ref="J7:J18" si="0">IF(D7=0, "-", IF((B7-D7)/D7&lt;10, (B7-D7)/D7, "&gt;999%"))</f>
        <v>0.82352941176470584</v>
      </c>
      <c r="K7" s="39">
        <f t="shared" ref="K7:K18" si="1">IF(H7=0, "-", IF((F7-H7)/H7&lt;10, (F7-H7)/H7, "&gt;999%"))</f>
        <v>0.14893617021276595</v>
      </c>
    </row>
    <row r="8" spans="1:11" x14ac:dyDescent="0.25">
      <c r="A8" s="34" t="s">
        <v>594</v>
      </c>
      <c r="B8" s="35">
        <v>33</v>
      </c>
      <c r="C8" s="146">
        <f>IF(B20=0, "-", B8/B20)</f>
        <v>8.7071240105540904E-2</v>
      </c>
      <c r="D8" s="35">
        <v>31</v>
      </c>
      <c r="E8" s="39">
        <f>IF(D20=0, "-", D8/D20)</f>
        <v>6.2124248496993988E-2</v>
      </c>
      <c r="F8" s="136">
        <v>81</v>
      </c>
      <c r="G8" s="146">
        <f>IF(F20=0, "-", F8/F20)</f>
        <v>8.3247687564234327E-2</v>
      </c>
      <c r="H8" s="35">
        <v>65</v>
      </c>
      <c r="I8" s="39">
        <f>IF(H20=0, "-", H8/H20)</f>
        <v>5.297473512632437E-2</v>
      </c>
      <c r="J8" s="38">
        <f t="shared" si="0"/>
        <v>6.4516129032258063E-2</v>
      </c>
      <c r="K8" s="39">
        <f t="shared" si="1"/>
        <v>0.24615384615384617</v>
      </c>
    </row>
    <row r="9" spans="1:11" x14ac:dyDescent="0.25">
      <c r="A9" s="34" t="s">
        <v>595</v>
      </c>
      <c r="B9" s="35">
        <v>25</v>
      </c>
      <c r="C9" s="146">
        <f>IF(B20=0, "-", B9/B20)</f>
        <v>6.5963060686015831E-2</v>
      </c>
      <c r="D9" s="35">
        <v>75</v>
      </c>
      <c r="E9" s="39">
        <f>IF(D20=0, "-", D9/D20)</f>
        <v>0.15030060120240482</v>
      </c>
      <c r="F9" s="136">
        <v>96</v>
      </c>
      <c r="G9" s="146">
        <f>IF(F20=0, "-", F9/F20)</f>
        <v>9.8663926002055494E-2</v>
      </c>
      <c r="H9" s="35">
        <v>157</v>
      </c>
      <c r="I9" s="39">
        <f>IF(H20=0, "-", H9/H20)</f>
        <v>0.12795436022819887</v>
      </c>
      <c r="J9" s="38">
        <f t="shared" si="0"/>
        <v>-0.66666666666666663</v>
      </c>
      <c r="K9" s="39">
        <f t="shared" si="1"/>
        <v>-0.38853503184713378</v>
      </c>
    </row>
    <row r="10" spans="1:11" x14ac:dyDescent="0.25">
      <c r="A10" s="34" t="s">
        <v>596</v>
      </c>
      <c r="B10" s="35">
        <v>76</v>
      </c>
      <c r="C10" s="146">
        <f>IF(B20=0, "-", B10/B20)</f>
        <v>0.20052770448548812</v>
      </c>
      <c r="D10" s="35">
        <v>103</v>
      </c>
      <c r="E10" s="39">
        <f>IF(D20=0, "-", D10/D20)</f>
        <v>0.20641282565130262</v>
      </c>
      <c r="F10" s="136">
        <v>180</v>
      </c>
      <c r="G10" s="146">
        <f>IF(F20=0, "-", F10/F20)</f>
        <v>0.18499486125385406</v>
      </c>
      <c r="H10" s="35">
        <v>273</v>
      </c>
      <c r="I10" s="39">
        <f>IF(H20=0, "-", H10/H20)</f>
        <v>0.22249388753056235</v>
      </c>
      <c r="J10" s="38">
        <f t="shared" si="0"/>
        <v>-0.26213592233009708</v>
      </c>
      <c r="K10" s="39">
        <f t="shared" si="1"/>
        <v>-0.34065934065934067</v>
      </c>
    </row>
    <row r="11" spans="1:11" x14ac:dyDescent="0.25">
      <c r="A11" s="34" t="s">
        <v>597</v>
      </c>
      <c r="B11" s="35">
        <v>4</v>
      </c>
      <c r="C11" s="146">
        <f>IF(B20=0, "-", B11/B20)</f>
        <v>1.0554089709762533E-2</v>
      </c>
      <c r="D11" s="35">
        <v>6</v>
      </c>
      <c r="E11" s="39">
        <f>IF(D20=0, "-", D11/D20)</f>
        <v>1.2024048096192385E-2</v>
      </c>
      <c r="F11" s="136">
        <v>8</v>
      </c>
      <c r="G11" s="146">
        <f>IF(F20=0, "-", F11/F20)</f>
        <v>8.2219938335046251E-3</v>
      </c>
      <c r="H11" s="35">
        <v>13</v>
      </c>
      <c r="I11" s="39">
        <f>IF(H20=0, "-", H11/H20)</f>
        <v>1.0594947025264874E-2</v>
      </c>
      <c r="J11" s="38">
        <f t="shared" si="0"/>
        <v>-0.33333333333333331</v>
      </c>
      <c r="K11" s="39">
        <f t="shared" si="1"/>
        <v>-0.38461538461538464</v>
      </c>
    </row>
    <row r="12" spans="1:11" x14ac:dyDescent="0.25">
      <c r="A12" s="34" t="s">
        <v>598</v>
      </c>
      <c r="B12" s="35">
        <v>1</v>
      </c>
      <c r="C12" s="146">
        <f>IF(B20=0, "-", B12/B20)</f>
        <v>2.6385224274406332E-3</v>
      </c>
      <c r="D12" s="35">
        <v>0</v>
      </c>
      <c r="E12" s="39">
        <f>IF(D20=0, "-", D12/D20)</f>
        <v>0</v>
      </c>
      <c r="F12" s="136">
        <v>3</v>
      </c>
      <c r="G12" s="146">
        <f>IF(F20=0, "-", F12/F20)</f>
        <v>3.0832476875642342E-3</v>
      </c>
      <c r="H12" s="35">
        <v>1</v>
      </c>
      <c r="I12" s="39">
        <f>IF(H20=0, "-", H12/H20)</f>
        <v>8.1499592502037486E-4</v>
      </c>
      <c r="J12" s="38" t="str">
        <f t="shared" si="0"/>
        <v>-</v>
      </c>
      <c r="K12" s="39">
        <f t="shared" si="1"/>
        <v>2</v>
      </c>
    </row>
    <row r="13" spans="1:11" x14ac:dyDescent="0.25">
      <c r="A13" s="34" t="s">
        <v>599</v>
      </c>
      <c r="B13" s="35">
        <v>102</v>
      </c>
      <c r="C13" s="146">
        <f>IF(B20=0, "-", B13/B20)</f>
        <v>0.26912928759894461</v>
      </c>
      <c r="D13" s="35">
        <v>130</v>
      </c>
      <c r="E13" s="39">
        <f>IF(D20=0, "-", D13/D20)</f>
        <v>0.26052104208416832</v>
      </c>
      <c r="F13" s="136">
        <v>258</v>
      </c>
      <c r="G13" s="146">
        <f>IF(F20=0, "-", F13/F20)</f>
        <v>0.26515930113052416</v>
      </c>
      <c r="H13" s="35">
        <v>301</v>
      </c>
      <c r="I13" s="39">
        <f>IF(H20=0, "-", H13/H20)</f>
        <v>0.24531377343113284</v>
      </c>
      <c r="J13" s="38">
        <f t="shared" si="0"/>
        <v>-0.2153846153846154</v>
      </c>
      <c r="K13" s="39">
        <f t="shared" si="1"/>
        <v>-0.14285714285714285</v>
      </c>
    </row>
    <row r="14" spans="1:11" x14ac:dyDescent="0.25">
      <c r="A14" s="34" t="s">
        <v>600</v>
      </c>
      <c r="B14" s="35">
        <v>13</v>
      </c>
      <c r="C14" s="146">
        <f>IF(B20=0, "-", B14/B20)</f>
        <v>3.430079155672823E-2</v>
      </c>
      <c r="D14" s="35">
        <v>13</v>
      </c>
      <c r="E14" s="39">
        <f>IF(D20=0, "-", D14/D20)</f>
        <v>2.6052104208416832E-2</v>
      </c>
      <c r="F14" s="136">
        <v>63</v>
      </c>
      <c r="G14" s="146">
        <f>IF(F20=0, "-", F14/F20)</f>
        <v>6.4748201438848921E-2</v>
      </c>
      <c r="H14" s="35">
        <v>48</v>
      </c>
      <c r="I14" s="39">
        <f>IF(H20=0, "-", H14/H20)</f>
        <v>3.9119804400977995E-2</v>
      </c>
      <c r="J14" s="38">
        <f t="shared" si="0"/>
        <v>0</v>
      </c>
      <c r="K14" s="39">
        <f t="shared" si="1"/>
        <v>0.3125</v>
      </c>
    </row>
    <row r="15" spans="1:11" x14ac:dyDescent="0.25">
      <c r="A15" s="34" t="s">
        <v>601</v>
      </c>
      <c r="B15" s="35">
        <v>7</v>
      </c>
      <c r="C15" s="146">
        <f>IF(B20=0, "-", B15/B20)</f>
        <v>1.8469656992084433E-2</v>
      </c>
      <c r="D15" s="35">
        <v>6</v>
      </c>
      <c r="E15" s="39">
        <f>IF(D20=0, "-", D15/D20)</f>
        <v>1.2024048096192385E-2</v>
      </c>
      <c r="F15" s="136">
        <v>17</v>
      </c>
      <c r="G15" s="146">
        <f>IF(F20=0, "-", F15/F20)</f>
        <v>1.7471736896197326E-2</v>
      </c>
      <c r="H15" s="35">
        <v>14</v>
      </c>
      <c r="I15" s="39">
        <f>IF(H20=0, "-", H15/H20)</f>
        <v>1.1409942950285249E-2</v>
      </c>
      <c r="J15" s="38">
        <f t="shared" si="0"/>
        <v>0.16666666666666666</v>
      </c>
      <c r="K15" s="39">
        <f t="shared" si="1"/>
        <v>0.21428571428571427</v>
      </c>
    </row>
    <row r="16" spans="1:11" x14ac:dyDescent="0.25">
      <c r="A16" s="34" t="s">
        <v>602</v>
      </c>
      <c r="B16" s="35">
        <v>51</v>
      </c>
      <c r="C16" s="146">
        <f>IF(B20=0, "-", B16/B20)</f>
        <v>0.13456464379947231</v>
      </c>
      <c r="D16" s="35">
        <v>69</v>
      </c>
      <c r="E16" s="39">
        <f>IF(D20=0, "-", D16/D20)</f>
        <v>0.13827655310621242</v>
      </c>
      <c r="F16" s="136">
        <v>117</v>
      </c>
      <c r="G16" s="146">
        <f>IF(F20=0, "-", F16/F20)</f>
        <v>0.12024665981500514</v>
      </c>
      <c r="H16" s="35">
        <v>165</v>
      </c>
      <c r="I16" s="39">
        <f>IF(H20=0, "-", H16/H20)</f>
        <v>0.13447432762836187</v>
      </c>
      <c r="J16" s="38">
        <f t="shared" si="0"/>
        <v>-0.2608695652173913</v>
      </c>
      <c r="K16" s="39">
        <f t="shared" si="1"/>
        <v>-0.29090909090909089</v>
      </c>
    </row>
    <row r="17" spans="1:11" x14ac:dyDescent="0.25">
      <c r="A17" s="34" t="s">
        <v>603</v>
      </c>
      <c r="B17" s="35">
        <v>12</v>
      </c>
      <c r="C17" s="146">
        <f>IF(B20=0, "-", B17/B20)</f>
        <v>3.1662269129287601E-2</v>
      </c>
      <c r="D17" s="35">
        <v>29</v>
      </c>
      <c r="E17" s="39">
        <f>IF(D20=0, "-", D17/D20)</f>
        <v>5.8116232464929862E-2</v>
      </c>
      <c r="F17" s="136">
        <v>38</v>
      </c>
      <c r="G17" s="146">
        <f>IF(F20=0, "-", F17/F20)</f>
        <v>3.9054470709146971E-2</v>
      </c>
      <c r="H17" s="35">
        <v>87</v>
      </c>
      <c r="I17" s="39">
        <f>IF(H20=0, "-", H17/H20)</f>
        <v>7.090464547677261E-2</v>
      </c>
      <c r="J17" s="38">
        <f t="shared" si="0"/>
        <v>-0.58620689655172409</v>
      </c>
      <c r="K17" s="39">
        <f t="shared" si="1"/>
        <v>-0.56321839080459768</v>
      </c>
    </row>
    <row r="18" spans="1:11" x14ac:dyDescent="0.25">
      <c r="A18" s="34" t="s">
        <v>604</v>
      </c>
      <c r="B18" s="35">
        <v>24</v>
      </c>
      <c r="C18" s="146">
        <f>IF(B20=0, "-", B18/B20)</f>
        <v>6.3324538258575203E-2</v>
      </c>
      <c r="D18" s="35">
        <v>20</v>
      </c>
      <c r="E18" s="39">
        <f>IF(D20=0, "-", D18/D20)</f>
        <v>4.0080160320641281E-2</v>
      </c>
      <c r="F18" s="136">
        <v>58</v>
      </c>
      <c r="G18" s="146">
        <f>IF(F20=0, "-", F18/F20)</f>
        <v>5.9609455292908529E-2</v>
      </c>
      <c r="H18" s="35">
        <v>56</v>
      </c>
      <c r="I18" s="39">
        <f>IF(H20=0, "-", H18/H20)</f>
        <v>4.5639771801140996E-2</v>
      </c>
      <c r="J18" s="38">
        <f t="shared" si="0"/>
        <v>0.2</v>
      </c>
      <c r="K18" s="39">
        <f t="shared" si="1"/>
        <v>3.5714285714285712E-2</v>
      </c>
    </row>
    <row r="19" spans="1:11" x14ac:dyDescent="0.25">
      <c r="A19" s="137"/>
      <c r="B19" s="40"/>
      <c r="D19" s="40"/>
      <c r="E19" s="44"/>
      <c r="F19" s="138"/>
      <c r="H19" s="40"/>
      <c r="I19" s="44"/>
      <c r="J19" s="43"/>
      <c r="K19" s="44"/>
    </row>
    <row r="20" spans="1:11" s="52" customFormat="1" ht="13" x14ac:dyDescent="0.3">
      <c r="A20" s="139" t="s">
        <v>605</v>
      </c>
      <c r="B20" s="46">
        <f>SUM(B7:B19)</f>
        <v>379</v>
      </c>
      <c r="C20" s="140">
        <f>B20/26621</f>
        <v>1.4236880658127043E-2</v>
      </c>
      <c r="D20" s="46">
        <f>SUM(D7:D19)</f>
        <v>499</v>
      </c>
      <c r="E20" s="141">
        <f>D20/31847</f>
        <v>1.5668665808396397E-2</v>
      </c>
      <c r="F20" s="128">
        <f>SUM(F7:F19)</f>
        <v>973</v>
      </c>
      <c r="G20" s="142">
        <f>F20/74663</f>
        <v>1.3031889958881909E-2</v>
      </c>
      <c r="H20" s="46">
        <f>SUM(H7:H19)</f>
        <v>1227</v>
      </c>
      <c r="I20" s="141">
        <f>H20/86297</f>
        <v>1.4218338992085472E-2</v>
      </c>
      <c r="J20" s="49">
        <f>IF(D20=0, "-", IF((B20-D20)/D20&lt;10, (B20-D20)/D20, "&gt;999%"))</f>
        <v>-0.24048096192384769</v>
      </c>
      <c r="K20" s="50">
        <f>IF(H20=0, "-", IF((F20-H20)/H20&lt;10, (F20-H20)/H20, "&gt;999%"))</f>
        <v>-0.20700896495517523</v>
      </c>
    </row>
    <row r="21" spans="1:11" x14ac:dyDescent="0.25">
      <c r="B21" s="138"/>
      <c r="D21" s="138"/>
      <c r="F21" s="138"/>
      <c r="H21" s="138"/>
    </row>
    <row r="22" spans="1:11" ht="13" x14ac:dyDescent="0.3">
      <c r="A22" s="131" t="s">
        <v>606</v>
      </c>
      <c r="B22" s="132" t="s">
        <v>169</v>
      </c>
      <c r="C22" s="133" t="s">
        <v>170</v>
      </c>
      <c r="D22" s="132" t="s">
        <v>169</v>
      </c>
      <c r="E22" s="134" t="s">
        <v>170</v>
      </c>
      <c r="F22" s="133" t="s">
        <v>169</v>
      </c>
      <c r="G22" s="133" t="s">
        <v>170</v>
      </c>
      <c r="H22" s="132" t="s">
        <v>169</v>
      </c>
      <c r="I22" s="134" t="s">
        <v>170</v>
      </c>
      <c r="J22" s="132"/>
      <c r="K22" s="134"/>
    </row>
    <row r="23" spans="1:11" x14ac:dyDescent="0.25">
      <c r="A23" s="34" t="s">
        <v>607</v>
      </c>
      <c r="B23" s="35">
        <v>0</v>
      </c>
      <c r="C23" s="146">
        <f>IF(B33=0, "-", B23/B33)</f>
        <v>0</v>
      </c>
      <c r="D23" s="35">
        <v>0</v>
      </c>
      <c r="E23" s="39">
        <f>IF(D33=0, "-", D23/D33)</f>
        <v>0</v>
      </c>
      <c r="F23" s="136">
        <v>0</v>
      </c>
      <c r="G23" s="146">
        <f>IF(F33=0, "-", F23/F33)</f>
        <v>0</v>
      </c>
      <c r="H23" s="35">
        <v>2</v>
      </c>
      <c r="I23" s="39">
        <f>IF(H33=0, "-", H23/H33)</f>
        <v>3.8684719535783366E-3</v>
      </c>
      <c r="J23" s="38" t="str">
        <f t="shared" ref="J23:J31" si="2">IF(D23=0, "-", IF((B23-D23)/D23&lt;10, (B23-D23)/D23, "&gt;999%"))</f>
        <v>-</v>
      </c>
      <c r="K23" s="39">
        <f t="shared" ref="K23:K31" si="3">IF(H23=0, "-", IF((F23-H23)/H23&lt;10, (F23-H23)/H23, "&gt;999%"))</f>
        <v>-1</v>
      </c>
    </row>
    <row r="24" spans="1:11" x14ac:dyDescent="0.25">
      <c r="A24" s="34" t="s">
        <v>608</v>
      </c>
      <c r="B24" s="35">
        <v>31</v>
      </c>
      <c r="C24" s="146">
        <f>IF(B33=0, "-", B24/B33)</f>
        <v>0.19745222929936307</v>
      </c>
      <c r="D24" s="35">
        <v>40</v>
      </c>
      <c r="E24" s="39">
        <f>IF(D33=0, "-", D24/D33)</f>
        <v>0.2247191011235955</v>
      </c>
      <c r="F24" s="136">
        <v>82</v>
      </c>
      <c r="G24" s="146">
        <f>IF(F33=0, "-", F24/F33)</f>
        <v>0.19158878504672897</v>
      </c>
      <c r="H24" s="35">
        <v>97</v>
      </c>
      <c r="I24" s="39">
        <f>IF(H33=0, "-", H24/H33)</f>
        <v>0.18762088974854932</v>
      </c>
      <c r="J24" s="38">
        <f t="shared" si="2"/>
        <v>-0.22500000000000001</v>
      </c>
      <c r="K24" s="39">
        <f t="shared" si="3"/>
        <v>-0.15463917525773196</v>
      </c>
    </row>
    <row r="25" spans="1:11" x14ac:dyDescent="0.25">
      <c r="A25" s="34" t="s">
        <v>609</v>
      </c>
      <c r="B25" s="35">
        <v>54</v>
      </c>
      <c r="C25" s="146">
        <f>IF(B33=0, "-", B25/B33)</f>
        <v>0.34394904458598724</v>
      </c>
      <c r="D25" s="35">
        <v>53</v>
      </c>
      <c r="E25" s="39">
        <f>IF(D33=0, "-", D25/D33)</f>
        <v>0.29775280898876405</v>
      </c>
      <c r="F25" s="136">
        <v>141</v>
      </c>
      <c r="G25" s="146">
        <f>IF(F33=0, "-", F25/F33)</f>
        <v>0.32943925233644861</v>
      </c>
      <c r="H25" s="35">
        <v>170</v>
      </c>
      <c r="I25" s="39">
        <f>IF(H33=0, "-", H25/H33)</f>
        <v>0.32882011605415862</v>
      </c>
      <c r="J25" s="38">
        <f t="shared" si="2"/>
        <v>1.8867924528301886E-2</v>
      </c>
      <c r="K25" s="39">
        <f t="shared" si="3"/>
        <v>-0.17058823529411765</v>
      </c>
    </row>
    <row r="26" spans="1:11" x14ac:dyDescent="0.25">
      <c r="A26" s="34" t="s">
        <v>610</v>
      </c>
      <c r="B26" s="35">
        <v>66</v>
      </c>
      <c r="C26" s="146">
        <f>IF(B33=0, "-", B26/B33)</f>
        <v>0.42038216560509556</v>
      </c>
      <c r="D26" s="35">
        <v>70</v>
      </c>
      <c r="E26" s="39">
        <f>IF(D33=0, "-", D26/D33)</f>
        <v>0.39325842696629215</v>
      </c>
      <c r="F26" s="136">
        <v>177</v>
      </c>
      <c r="G26" s="146">
        <f>IF(F33=0, "-", F26/F33)</f>
        <v>0.4135514018691589</v>
      </c>
      <c r="H26" s="35">
        <v>206</v>
      </c>
      <c r="I26" s="39">
        <f>IF(H33=0, "-", H26/H33)</f>
        <v>0.39845261121856868</v>
      </c>
      <c r="J26" s="38">
        <f t="shared" si="2"/>
        <v>-5.7142857142857141E-2</v>
      </c>
      <c r="K26" s="39">
        <f t="shared" si="3"/>
        <v>-0.14077669902912621</v>
      </c>
    </row>
    <row r="27" spans="1:11" x14ac:dyDescent="0.25">
      <c r="A27" s="34" t="s">
        <v>611</v>
      </c>
      <c r="B27" s="35">
        <v>1</v>
      </c>
      <c r="C27" s="146">
        <f>IF(B33=0, "-", B27/B33)</f>
        <v>6.369426751592357E-3</v>
      </c>
      <c r="D27" s="35">
        <v>4</v>
      </c>
      <c r="E27" s="39">
        <f>IF(D33=0, "-", D27/D33)</f>
        <v>2.247191011235955E-2</v>
      </c>
      <c r="F27" s="136">
        <v>8</v>
      </c>
      <c r="G27" s="146">
        <f>IF(F33=0, "-", F27/F33)</f>
        <v>1.8691588785046728E-2</v>
      </c>
      <c r="H27" s="35">
        <v>11</v>
      </c>
      <c r="I27" s="39">
        <f>IF(H33=0, "-", H27/H33)</f>
        <v>2.1276595744680851E-2</v>
      </c>
      <c r="J27" s="38">
        <f t="shared" si="2"/>
        <v>-0.75</v>
      </c>
      <c r="K27" s="39">
        <f t="shared" si="3"/>
        <v>-0.27272727272727271</v>
      </c>
    </row>
    <row r="28" spans="1:11" x14ac:dyDescent="0.25">
      <c r="A28" s="34" t="s">
        <v>612</v>
      </c>
      <c r="B28" s="35">
        <v>0</v>
      </c>
      <c r="C28" s="146">
        <f>IF(B33=0, "-", B28/B33)</f>
        <v>0</v>
      </c>
      <c r="D28" s="35">
        <v>1</v>
      </c>
      <c r="E28" s="39">
        <f>IF(D33=0, "-", D28/D33)</f>
        <v>5.6179775280898875E-3</v>
      </c>
      <c r="F28" s="136">
        <v>1</v>
      </c>
      <c r="G28" s="146">
        <f>IF(F33=0, "-", F28/F33)</f>
        <v>2.3364485981308409E-3</v>
      </c>
      <c r="H28" s="35">
        <v>8</v>
      </c>
      <c r="I28" s="39">
        <f>IF(H33=0, "-", H28/H33)</f>
        <v>1.5473887814313346E-2</v>
      </c>
      <c r="J28" s="38">
        <f t="shared" si="2"/>
        <v>-1</v>
      </c>
      <c r="K28" s="39">
        <f t="shared" si="3"/>
        <v>-0.875</v>
      </c>
    </row>
    <row r="29" spans="1:11" x14ac:dyDescent="0.25">
      <c r="A29" s="34" t="s">
        <v>613</v>
      </c>
      <c r="B29" s="35">
        <v>3</v>
      </c>
      <c r="C29" s="146">
        <f>IF(B33=0, "-", B29/B33)</f>
        <v>1.9108280254777069E-2</v>
      </c>
      <c r="D29" s="35">
        <v>0</v>
      </c>
      <c r="E29" s="39">
        <f>IF(D33=0, "-", D29/D33)</f>
        <v>0</v>
      </c>
      <c r="F29" s="136">
        <v>3</v>
      </c>
      <c r="G29" s="146">
        <f>IF(F33=0, "-", F29/F33)</f>
        <v>7.0093457943925233E-3</v>
      </c>
      <c r="H29" s="35">
        <v>1</v>
      </c>
      <c r="I29" s="39">
        <f>IF(H33=0, "-", H29/H33)</f>
        <v>1.9342359767891683E-3</v>
      </c>
      <c r="J29" s="38" t="str">
        <f t="shared" si="2"/>
        <v>-</v>
      </c>
      <c r="K29" s="39">
        <f t="shared" si="3"/>
        <v>2</v>
      </c>
    </row>
    <row r="30" spans="1:11" x14ac:dyDescent="0.25">
      <c r="A30" s="34" t="s">
        <v>614</v>
      </c>
      <c r="B30" s="35">
        <v>0</v>
      </c>
      <c r="C30" s="146">
        <f>IF(B33=0, "-", B30/B33)</f>
        <v>0</v>
      </c>
      <c r="D30" s="35">
        <v>10</v>
      </c>
      <c r="E30" s="39">
        <f>IF(D33=0, "-", D30/D33)</f>
        <v>5.6179775280898875E-2</v>
      </c>
      <c r="F30" s="136">
        <v>2</v>
      </c>
      <c r="G30" s="146">
        <f>IF(F33=0, "-", F30/F33)</f>
        <v>4.6728971962616819E-3</v>
      </c>
      <c r="H30" s="35">
        <v>22</v>
      </c>
      <c r="I30" s="39">
        <f>IF(H33=0, "-", H30/H33)</f>
        <v>4.2553191489361701E-2</v>
      </c>
      <c r="J30" s="38">
        <f t="shared" si="2"/>
        <v>-1</v>
      </c>
      <c r="K30" s="39">
        <f t="shared" si="3"/>
        <v>-0.90909090909090906</v>
      </c>
    </row>
    <row r="31" spans="1:11" x14ac:dyDescent="0.25">
      <c r="A31" s="34" t="s">
        <v>615</v>
      </c>
      <c r="B31" s="35">
        <v>2</v>
      </c>
      <c r="C31" s="146">
        <f>IF(B33=0, "-", B31/B33)</f>
        <v>1.2738853503184714E-2</v>
      </c>
      <c r="D31" s="35">
        <v>0</v>
      </c>
      <c r="E31" s="39">
        <f>IF(D33=0, "-", D31/D33)</f>
        <v>0</v>
      </c>
      <c r="F31" s="136">
        <v>14</v>
      </c>
      <c r="G31" s="146">
        <f>IF(F33=0, "-", F31/F33)</f>
        <v>3.2710280373831772E-2</v>
      </c>
      <c r="H31" s="35">
        <v>0</v>
      </c>
      <c r="I31" s="39">
        <f>IF(H33=0, "-", H31/H33)</f>
        <v>0</v>
      </c>
      <c r="J31" s="38" t="str">
        <f t="shared" si="2"/>
        <v>-</v>
      </c>
      <c r="K31" s="39" t="str">
        <f t="shared" si="3"/>
        <v>-</v>
      </c>
    </row>
    <row r="32" spans="1:11" x14ac:dyDescent="0.25">
      <c r="A32" s="137"/>
      <c r="B32" s="40"/>
      <c r="D32" s="40"/>
      <c r="E32" s="44"/>
      <c r="F32" s="138"/>
      <c r="H32" s="40"/>
      <c r="I32" s="44"/>
      <c r="J32" s="43"/>
      <c r="K32" s="44"/>
    </row>
    <row r="33" spans="1:11" s="52" customFormat="1" ht="13" x14ac:dyDescent="0.3">
      <c r="A33" s="139" t="s">
        <v>616</v>
      </c>
      <c r="B33" s="46">
        <f>SUM(B23:B32)</f>
        <v>157</v>
      </c>
      <c r="C33" s="140">
        <f>B33/26621</f>
        <v>5.8975996393824427E-3</v>
      </c>
      <c r="D33" s="46">
        <f>SUM(D23:D32)</f>
        <v>178</v>
      </c>
      <c r="E33" s="141">
        <f>D33/31847</f>
        <v>5.5892234747385939E-3</v>
      </c>
      <c r="F33" s="128">
        <f>SUM(F23:F32)</f>
        <v>428</v>
      </c>
      <c r="G33" s="142">
        <f>F33/74663</f>
        <v>5.7324243601248274E-3</v>
      </c>
      <c r="H33" s="46">
        <f>SUM(H23:H32)</f>
        <v>517</v>
      </c>
      <c r="I33" s="141">
        <f>H33/86297</f>
        <v>5.9909382713188176E-3</v>
      </c>
      <c r="J33" s="49">
        <f>IF(D33=0, "-", IF((B33-D33)/D33&lt;10, (B33-D33)/D33, "&gt;999%"))</f>
        <v>-0.11797752808988764</v>
      </c>
      <c r="K33" s="50">
        <f>IF(H33=0, "-", IF((F33-H33)/H33&lt;10, (F33-H33)/H33, "&gt;999%"))</f>
        <v>-0.17214700193423599</v>
      </c>
    </row>
    <row r="34" spans="1:11" x14ac:dyDescent="0.25">
      <c r="B34" s="138"/>
      <c r="D34" s="138"/>
      <c r="F34" s="138"/>
      <c r="H34" s="138"/>
    </row>
    <row r="35" spans="1:11" ht="13" x14ac:dyDescent="0.3">
      <c r="A35" s="131" t="s">
        <v>617</v>
      </c>
      <c r="B35" s="132" t="s">
        <v>169</v>
      </c>
      <c r="C35" s="133" t="s">
        <v>170</v>
      </c>
      <c r="D35" s="132" t="s">
        <v>169</v>
      </c>
      <c r="E35" s="134" t="s">
        <v>170</v>
      </c>
      <c r="F35" s="133" t="s">
        <v>169</v>
      </c>
      <c r="G35" s="133" t="s">
        <v>170</v>
      </c>
      <c r="H35" s="132" t="s">
        <v>169</v>
      </c>
      <c r="I35" s="134" t="s">
        <v>170</v>
      </c>
      <c r="J35" s="132"/>
      <c r="K35" s="134"/>
    </row>
    <row r="36" spans="1:11" x14ac:dyDescent="0.25">
      <c r="A36" s="34" t="s">
        <v>618</v>
      </c>
      <c r="B36" s="35">
        <v>16</v>
      </c>
      <c r="C36" s="146">
        <f>IF(B53=0, "-", B36/B53)</f>
        <v>8.247422680412371E-2</v>
      </c>
      <c r="D36" s="35">
        <v>10</v>
      </c>
      <c r="E36" s="39">
        <f>IF(D53=0, "-", D36/D53)</f>
        <v>3.3333333333333333E-2</v>
      </c>
      <c r="F36" s="136">
        <v>25</v>
      </c>
      <c r="G36" s="146">
        <f>IF(F53=0, "-", F36/F53)</f>
        <v>4.9115913555992138E-2</v>
      </c>
      <c r="H36" s="35">
        <v>18</v>
      </c>
      <c r="I36" s="39">
        <f>IF(H53=0, "-", H36/H53)</f>
        <v>2.4489795918367346E-2</v>
      </c>
      <c r="J36" s="38">
        <f t="shared" ref="J36:J51" si="4">IF(D36=0, "-", IF((B36-D36)/D36&lt;10, (B36-D36)/D36, "&gt;999%"))</f>
        <v>0.6</v>
      </c>
      <c r="K36" s="39">
        <f t="shared" ref="K36:K51" si="5">IF(H36=0, "-", IF((F36-H36)/H36&lt;10, (F36-H36)/H36, "&gt;999%"))</f>
        <v>0.3888888888888889</v>
      </c>
    </row>
    <row r="37" spans="1:11" x14ac:dyDescent="0.25">
      <c r="A37" s="34" t="s">
        <v>619</v>
      </c>
      <c r="B37" s="35">
        <v>0</v>
      </c>
      <c r="C37" s="146">
        <f>IF(B53=0, "-", B37/B53)</f>
        <v>0</v>
      </c>
      <c r="D37" s="35">
        <v>0</v>
      </c>
      <c r="E37" s="39">
        <f>IF(D53=0, "-", D37/D53)</f>
        <v>0</v>
      </c>
      <c r="F37" s="136">
        <v>1</v>
      </c>
      <c r="G37" s="146">
        <f>IF(F53=0, "-", F37/F53)</f>
        <v>1.9646365422396855E-3</v>
      </c>
      <c r="H37" s="35">
        <v>1</v>
      </c>
      <c r="I37" s="39">
        <f>IF(H53=0, "-", H37/H53)</f>
        <v>1.3605442176870747E-3</v>
      </c>
      <c r="J37" s="38" t="str">
        <f t="shared" si="4"/>
        <v>-</v>
      </c>
      <c r="K37" s="39">
        <f t="shared" si="5"/>
        <v>0</v>
      </c>
    </row>
    <row r="38" spans="1:11" x14ac:dyDescent="0.25">
      <c r="A38" s="34" t="s">
        <v>620</v>
      </c>
      <c r="B38" s="35">
        <v>6</v>
      </c>
      <c r="C38" s="146">
        <f>IF(B53=0, "-", B38/B53)</f>
        <v>3.0927835051546393E-2</v>
      </c>
      <c r="D38" s="35">
        <v>9</v>
      </c>
      <c r="E38" s="39">
        <f>IF(D53=0, "-", D38/D53)</f>
        <v>0.03</v>
      </c>
      <c r="F38" s="136">
        <v>16</v>
      </c>
      <c r="G38" s="146">
        <f>IF(F53=0, "-", F38/F53)</f>
        <v>3.1434184675834968E-2</v>
      </c>
      <c r="H38" s="35">
        <v>24</v>
      </c>
      <c r="I38" s="39">
        <f>IF(H53=0, "-", H38/H53)</f>
        <v>3.2653061224489799E-2</v>
      </c>
      <c r="J38" s="38">
        <f t="shared" si="4"/>
        <v>-0.33333333333333331</v>
      </c>
      <c r="K38" s="39">
        <f t="shared" si="5"/>
        <v>-0.33333333333333331</v>
      </c>
    </row>
    <row r="39" spans="1:11" x14ac:dyDescent="0.25">
      <c r="A39" s="34" t="s">
        <v>621</v>
      </c>
      <c r="B39" s="35">
        <v>7</v>
      </c>
      <c r="C39" s="146">
        <f>IF(B53=0, "-", B39/B53)</f>
        <v>3.608247422680412E-2</v>
      </c>
      <c r="D39" s="35">
        <v>13</v>
      </c>
      <c r="E39" s="39">
        <f>IF(D53=0, "-", D39/D53)</f>
        <v>4.3333333333333335E-2</v>
      </c>
      <c r="F39" s="136">
        <v>37</v>
      </c>
      <c r="G39" s="146">
        <f>IF(F53=0, "-", F39/F53)</f>
        <v>7.269155206286837E-2</v>
      </c>
      <c r="H39" s="35">
        <v>29</v>
      </c>
      <c r="I39" s="39">
        <f>IF(H53=0, "-", H39/H53)</f>
        <v>3.9455782312925167E-2</v>
      </c>
      <c r="J39" s="38">
        <f t="shared" si="4"/>
        <v>-0.46153846153846156</v>
      </c>
      <c r="K39" s="39">
        <f t="shared" si="5"/>
        <v>0.27586206896551724</v>
      </c>
    </row>
    <row r="40" spans="1:11" x14ac:dyDescent="0.25">
      <c r="A40" s="34" t="s">
        <v>622</v>
      </c>
      <c r="B40" s="35">
        <v>13</v>
      </c>
      <c r="C40" s="146">
        <f>IF(B53=0, "-", B40/B53)</f>
        <v>6.7010309278350513E-2</v>
      </c>
      <c r="D40" s="35">
        <v>12</v>
      </c>
      <c r="E40" s="39">
        <f>IF(D53=0, "-", D40/D53)</f>
        <v>0.04</v>
      </c>
      <c r="F40" s="136">
        <v>27</v>
      </c>
      <c r="G40" s="146">
        <f>IF(F53=0, "-", F40/F53)</f>
        <v>5.304518664047151E-2</v>
      </c>
      <c r="H40" s="35">
        <v>33</v>
      </c>
      <c r="I40" s="39">
        <f>IF(H53=0, "-", H40/H53)</f>
        <v>4.4897959183673466E-2</v>
      </c>
      <c r="J40" s="38">
        <f t="shared" si="4"/>
        <v>8.3333333333333329E-2</v>
      </c>
      <c r="K40" s="39">
        <f t="shared" si="5"/>
        <v>-0.18181818181818182</v>
      </c>
    </row>
    <row r="41" spans="1:11" x14ac:dyDescent="0.25">
      <c r="A41" s="34" t="s">
        <v>106</v>
      </c>
      <c r="B41" s="35">
        <v>0</v>
      </c>
      <c r="C41" s="146">
        <f>IF(B53=0, "-", B41/B53)</f>
        <v>0</v>
      </c>
      <c r="D41" s="35">
        <v>0</v>
      </c>
      <c r="E41" s="39">
        <f>IF(D53=0, "-", D41/D53)</f>
        <v>0</v>
      </c>
      <c r="F41" s="136">
        <v>1</v>
      </c>
      <c r="G41" s="146">
        <f>IF(F53=0, "-", F41/F53)</f>
        <v>1.9646365422396855E-3</v>
      </c>
      <c r="H41" s="35">
        <v>3</v>
      </c>
      <c r="I41" s="39">
        <f>IF(H53=0, "-", H41/H53)</f>
        <v>4.0816326530612249E-3</v>
      </c>
      <c r="J41" s="38" t="str">
        <f t="shared" si="4"/>
        <v>-</v>
      </c>
      <c r="K41" s="39">
        <f t="shared" si="5"/>
        <v>-0.66666666666666663</v>
      </c>
    </row>
    <row r="42" spans="1:11" x14ac:dyDescent="0.25">
      <c r="A42" s="34" t="s">
        <v>623</v>
      </c>
      <c r="B42" s="35">
        <v>15</v>
      </c>
      <c r="C42" s="146">
        <f>IF(B53=0, "-", B42/B53)</f>
        <v>7.7319587628865982E-2</v>
      </c>
      <c r="D42" s="35">
        <v>30</v>
      </c>
      <c r="E42" s="39">
        <f>IF(D53=0, "-", D42/D53)</f>
        <v>0.1</v>
      </c>
      <c r="F42" s="136">
        <v>52</v>
      </c>
      <c r="G42" s="146">
        <f>IF(F53=0, "-", F42/F53)</f>
        <v>0.10216110019646366</v>
      </c>
      <c r="H42" s="35">
        <v>104</v>
      </c>
      <c r="I42" s="39">
        <f>IF(H53=0, "-", H42/H53)</f>
        <v>0.1414965986394558</v>
      </c>
      <c r="J42" s="38">
        <f t="shared" si="4"/>
        <v>-0.5</v>
      </c>
      <c r="K42" s="39">
        <f t="shared" si="5"/>
        <v>-0.5</v>
      </c>
    </row>
    <row r="43" spans="1:11" x14ac:dyDescent="0.25">
      <c r="A43" s="34" t="s">
        <v>624</v>
      </c>
      <c r="B43" s="35">
        <v>12</v>
      </c>
      <c r="C43" s="146">
        <f>IF(B53=0, "-", B43/B53)</f>
        <v>6.1855670103092786E-2</v>
      </c>
      <c r="D43" s="35">
        <v>12</v>
      </c>
      <c r="E43" s="39">
        <f>IF(D53=0, "-", D43/D53)</f>
        <v>0.04</v>
      </c>
      <c r="F43" s="136">
        <v>32</v>
      </c>
      <c r="G43" s="146">
        <f>IF(F53=0, "-", F43/F53)</f>
        <v>6.2868369351669937E-2</v>
      </c>
      <c r="H43" s="35">
        <v>24</v>
      </c>
      <c r="I43" s="39">
        <f>IF(H53=0, "-", H43/H53)</f>
        <v>3.2653061224489799E-2</v>
      </c>
      <c r="J43" s="38">
        <f t="shared" si="4"/>
        <v>0</v>
      </c>
      <c r="K43" s="39">
        <f t="shared" si="5"/>
        <v>0.33333333333333331</v>
      </c>
    </row>
    <row r="44" spans="1:11" x14ac:dyDescent="0.25">
      <c r="A44" s="34" t="s">
        <v>108</v>
      </c>
      <c r="B44" s="35">
        <v>33</v>
      </c>
      <c r="C44" s="146">
        <f>IF(B53=0, "-", B44/B53)</f>
        <v>0.17010309278350516</v>
      </c>
      <c r="D44" s="35">
        <v>76</v>
      </c>
      <c r="E44" s="39">
        <f>IF(D53=0, "-", D44/D53)</f>
        <v>0.25333333333333335</v>
      </c>
      <c r="F44" s="136">
        <v>97</v>
      </c>
      <c r="G44" s="146">
        <f>IF(F53=0, "-", F44/F53)</f>
        <v>0.19056974459724951</v>
      </c>
      <c r="H44" s="35">
        <v>189</v>
      </c>
      <c r="I44" s="39">
        <f>IF(H53=0, "-", H44/H53)</f>
        <v>0.25714285714285712</v>
      </c>
      <c r="J44" s="38">
        <f t="shared" si="4"/>
        <v>-0.56578947368421051</v>
      </c>
      <c r="K44" s="39">
        <f t="shared" si="5"/>
        <v>-0.48677248677248675</v>
      </c>
    </row>
    <row r="45" spans="1:11" x14ac:dyDescent="0.25">
      <c r="A45" s="34" t="s">
        <v>625</v>
      </c>
      <c r="B45" s="35">
        <v>16</v>
      </c>
      <c r="C45" s="146">
        <f>IF(B53=0, "-", B45/B53)</f>
        <v>8.247422680412371E-2</v>
      </c>
      <c r="D45" s="35">
        <v>17</v>
      </c>
      <c r="E45" s="39">
        <f>IF(D53=0, "-", D45/D53)</f>
        <v>5.6666666666666664E-2</v>
      </c>
      <c r="F45" s="136">
        <v>36</v>
      </c>
      <c r="G45" s="146">
        <f>IF(F53=0, "-", F45/F53)</f>
        <v>7.072691552062868E-2</v>
      </c>
      <c r="H45" s="35">
        <v>52</v>
      </c>
      <c r="I45" s="39">
        <f>IF(H53=0, "-", H45/H53)</f>
        <v>7.0748299319727898E-2</v>
      </c>
      <c r="J45" s="38">
        <f t="shared" si="4"/>
        <v>-5.8823529411764705E-2</v>
      </c>
      <c r="K45" s="39">
        <f t="shared" si="5"/>
        <v>-0.30769230769230771</v>
      </c>
    </row>
    <row r="46" spans="1:11" x14ac:dyDescent="0.25">
      <c r="A46" s="34" t="s">
        <v>626</v>
      </c>
      <c r="B46" s="35">
        <v>0</v>
      </c>
      <c r="C46" s="146">
        <f>IF(B53=0, "-", B46/B53)</f>
        <v>0</v>
      </c>
      <c r="D46" s="35">
        <v>7</v>
      </c>
      <c r="E46" s="39">
        <f>IF(D53=0, "-", D46/D53)</f>
        <v>2.3333333333333334E-2</v>
      </c>
      <c r="F46" s="136">
        <v>2</v>
      </c>
      <c r="G46" s="146">
        <f>IF(F53=0, "-", F46/F53)</f>
        <v>3.929273084479371E-3</v>
      </c>
      <c r="H46" s="35">
        <v>12</v>
      </c>
      <c r="I46" s="39">
        <f>IF(H53=0, "-", H46/H53)</f>
        <v>1.6326530612244899E-2</v>
      </c>
      <c r="J46" s="38">
        <f t="shared" si="4"/>
        <v>-1</v>
      </c>
      <c r="K46" s="39">
        <f t="shared" si="5"/>
        <v>-0.83333333333333337</v>
      </c>
    </row>
    <row r="47" spans="1:11" x14ac:dyDescent="0.25">
      <c r="A47" s="34" t="s">
        <v>627</v>
      </c>
      <c r="B47" s="35">
        <v>14</v>
      </c>
      <c r="C47" s="146">
        <f>IF(B53=0, "-", B47/B53)</f>
        <v>7.2164948453608241E-2</v>
      </c>
      <c r="D47" s="35">
        <v>20</v>
      </c>
      <c r="E47" s="39">
        <f>IF(D53=0, "-", D47/D53)</f>
        <v>6.6666666666666666E-2</v>
      </c>
      <c r="F47" s="136">
        <v>29</v>
      </c>
      <c r="G47" s="146">
        <f>IF(F53=0, "-", F47/F53)</f>
        <v>5.6974459724950882E-2</v>
      </c>
      <c r="H47" s="35">
        <v>43</v>
      </c>
      <c r="I47" s="39">
        <f>IF(H53=0, "-", H47/H53)</f>
        <v>5.8503401360544216E-2</v>
      </c>
      <c r="J47" s="38">
        <f t="shared" si="4"/>
        <v>-0.3</v>
      </c>
      <c r="K47" s="39">
        <f t="shared" si="5"/>
        <v>-0.32558139534883723</v>
      </c>
    </row>
    <row r="48" spans="1:11" x14ac:dyDescent="0.25">
      <c r="A48" s="34" t="s">
        <v>628</v>
      </c>
      <c r="B48" s="35">
        <v>13</v>
      </c>
      <c r="C48" s="146">
        <f>IF(B53=0, "-", B48/B53)</f>
        <v>6.7010309278350513E-2</v>
      </c>
      <c r="D48" s="35">
        <v>34</v>
      </c>
      <c r="E48" s="39">
        <f>IF(D53=0, "-", D48/D53)</f>
        <v>0.11333333333333333</v>
      </c>
      <c r="F48" s="136">
        <v>51</v>
      </c>
      <c r="G48" s="146">
        <f>IF(F53=0, "-", F48/F53)</f>
        <v>0.10019646365422397</v>
      </c>
      <c r="H48" s="35">
        <v>65</v>
      </c>
      <c r="I48" s="39">
        <f>IF(H53=0, "-", H48/H53)</f>
        <v>8.8435374149659865E-2</v>
      </c>
      <c r="J48" s="38">
        <f t="shared" si="4"/>
        <v>-0.61764705882352944</v>
      </c>
      <c r="K48" s="39">
        <f t="shared" si="5"/>
        <v>-0.2153846153846154</v>
      </c>
    </row>
    <row r="49" spans="1:11" x14ac:dyDescent="0.25">
      <c r="A49" s="34" t="s">
        <v>629</v>
      </c>
      <c r="B49" s="35">
        <v>6</v>
      </c>
      <c r="C49" s="146">
        <f>IF(B53=0, "-", B49/B53)</f>
        <v>3.0927835051546393E-2</v>
      </c>
      <c r="D49" s="35">
        <v>7</v>
      </c>
      <c r="E49" s="39">
        <f>IF(D53=0, "-", D49/D53)</f>
        <v>2.3333333333333334E-2</v>
      </c>
      <c r="F49" s="136">
        <v>16</v>
      </c>
      <c r="G49" s="146">
        <f>IF(F53=0, "-", F49/F53)</f>
        <v>3.1434184675834968E-2</v>
      </c>
      <c r="H49" s="35">
        <v>14</v>
      </c>
      <c r="I49" s="39">
        <f>IF(H53=0, "-", H49/H53)</f>
        <v>1.9047619047619049E-2</v>
      </c>
      <c r="J49" s="38">
        <f t="shared" si="4"/>
        <v>-0.14285714285714285</v>
      </c>
      <c r="K49" s="39">
        <f t="shared" si="5"/>
        <v>0.14285714285714285</v>
      </c>
    </row>
    <row r="50" spans="1:11" x14ac:dyDescent="0.25">
      <c r="A50" s="34" t="s">
        <v>630</v>
      </c>
      <c r="B50" s="35">
        <v>38</v>
      </c>
      <c r="C50" s="146">
        <f>IF(B53=0, "-", B50/B53)</f>
        <v>0.19587628865979381</v>
      </c>
      <c r="D50" s="35">
        <v>49</v>
      </c>
      <c r="E50" s="39">
        <f>IF(D53=0, "-", D50/D53)</f>
        <v>0.16333333333333333</v>
      </c>
      <c r="F50" s="136">
        <v>79</v>
      </c>
      <c r="G50" s="146">
        <f>IF(F53=0, "-", F50/F53)</f>
        <v>0.15520628683693516</v>
      </c>
      <c r="H50" s="35">
        <v>109</v>
      </c>
      <c r="I50" s="39">
        <f>IF(H53=0, "-", H50/H53)</f>
        <v>0.14829931972789115</v>
      </c>
      <c r="J50" s="38">
        <f t="shared" si="4"/>
        <v>-0.22448979591836735</v>
      </c>
      <c r="K50" s="39">
        <f t="shared" si="5"/>
        <v>-0.27522935779816515</v>
      </c>
    </row>
    <row r="51" spans="1:11" x14ac:dyDescent="0.25">
      <c r="A51" s="34" t="s">
        <v>631</v>
      </c>
      <c r="B51" s="35">
        <v>5</v>
      </c>
      <c r="C51" s="146">
        <f>IF(B53=0, "-", B51/B53)</f>
        <v>2.5773195876288658E-2</v>
      </c>
      <c r="D51" s="35">
        <v>4</v>
      </c>
      <c r="E51" s="39">
        <f>IF(D53=0, "-", D51/D53)</f>
        <v>1.3333333333333334E-2</v>
      </c>
      <c r="F51" s="136">
        <v>8</v>
      </c>
      <c r="G51" s="146">
        <f>IF(F53=0, "-", F51/F53)</f>
        <v>1.5717092337917484E-2</v>
      </c>
      <c r="H51" s="35">
        <v>15</v>
      </c>
      <c r="I51" s="39">
        <f>IF(H53=0, "-", H51/H53)</f>
        <v>2.0408163265306121E-2</v>
      </c>
      <c r="J51" s="38">
        <f t="shared" si="4"/>
        <v>0.25</v>
      </c>
      <c r="K51" s="39">
        <f t="shared" si="5"/>
        <v>-0.46666666666666667</v>
      </c>
    </row>
    <row r="52" spans="1:11" x14ac:dyDescent="0.25">
      <c r="A52" s="137"/>
      <c r="B52" s="40"/>
      <c r="D52" s="40"/>
      <c r="E52" s="44"/>
      <c r="F52" s="138"/>
      <c r="H52" s="40"/>
      <c r="I52" s="44"/>
      <c r="J52" s="43"/>
      <c r="K52" s="44"/>
    </row>
    <row r="53" spans="1:11" s="52" customFormat="1" ht="13" x14ac:dyDescent="0.3">
      <c r="A53" s="139" t="s">
        <v>632</v>
      </c>
      <c r="B53" s="46">
        <f>SUM(B36:B52)</f>
        <v>194</v>
      </c>
      <c r="C53" s="140">
        <f>B53/26621</f>
        <v>7.2874798091732088E-3</v>
      </c>
      <c r="D53" s="46">
        <f>SUM(D36:D52)</f>
        <v>300</v>
      </c>
      <c r="E53" s="141">
        <f>D53/31847</f>
        <v>9.4200395641661702E-3</v>
      </c>
      <c r="F53" s="128">
        <f>SUM(F36:F52)</f>
        <v>509</v>
      </c>
      <c r="G53" s="142">
        <f>F53/74663</f>
        <v>6.8172990637933115E-3</v>
      </c>
      <c r="H53" s="46">
        <f>SUM(H36:H52)</f>
        <v>735</v>
      </c>
      <c r="I53" s="141">
        <f>H53/86297</f>
        <v>8.5170979292443546E-3</v>
      </c>
      <c r="J53" s="49">
        <f>IF(D53=0, "-", IF((B53-D53)/D53&lt;10, (B53-D53)/D53, "&gt;999%"))</f>
        <v>-0.35333333333333333</v>
      </c>
      <c r="K53" s="50">
        <f>IF(H53=0, "-", IF((F53-H53)/H53&lt;10, (F53-H53)/H53, "&gt;999%"))</f>
        <v>-0.3074829931972789</v>
      </c>
    </row>
    <row r="54" spans="1:11" x14ac:dyDescent="0.25">
      <c r="B54" s="138"/>
      <c r="D54" s="138"/>
      <c r="F54" s="138"/>
      <c r="H54" s="138"/>
    </row>
    <row r="55" spans="1:11" ht="13" x14ac:dyDescent="0.3">
      <c r="A55" s="26" t="s">
        <v>633</v>
      </c>
      <c r="B55" s="46">
        <v>730</v>
      </c>
      <c r="C55" s="140">
        <f>B55/26621</f>
        <v>2.7421960106682693E-2</v>
      </c>
      <c r="D55" s="46">
        <v>977</v>
      </c>
      <c r="E55" s="141">
        <f>D55/31847</f>
        <v>3.067792884730116E-2</v>
      </c>
      <c r="F55" s="128">
        <v>1910</v>
      </c>
      <c r="G55" s="142">
        <f>F55/74663</f>
        <v>2.5581613382800048E-2</v>
      </c>
      <c r="H55" s="46">
        <v>2479</v>
      </c>
      <c r="I55" s="141">
        <f>H55/86297</f>
        <v>2.8726375192648642E-2</v>
      </c>
      <c r="J55" s="49">
        <f>IF(D55=0, "-", IF((B55-D55)/D55&lt;10, (B55-D55)/D55, "&gt;999%"))</f>
        <v>-0.25281473899692936</v>
      </c>
      <c r="K55" s="50">
        <f>IF(H55=0, "-", IF((F55-H55)/H55&lt;10, (F55-H55)/H55, "&gt;999%"))</f>
        <v>-0.22952803549818476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2552-08FA-4E94-A5E7-377CDC93DF6C}">
  <sheetPr>
    <pageSetUpPr fitToPage="1"/>
  </sheetPr>
  <dimension ref="A1:K30"/>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634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167</v>
      </c>
      <c r="G4" s="25"/>
      <c r="H4" s="25"/>
      <c r="I4" s="23"/>
      <c r="J4" s="22" t="s">
        <v>168</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169</v>
      </c>
      <c r="C6" s="133" t="s">
        <v>170</v>
      </c>
      <c r="D6" s="132" t="s">
        <v>169</v>
      </c>
      <c r="E6" s="134" t="s">
        <v>170</v>
      </c>
      <c r="F6" s="144" t="s">
        <v>169</v>
      </c>
      <c r="G6" s="133" t="s">
        <v>170</v>
      </c>
      <c r="H6" s="145" t="s">
        <v>169</v>
      </c>
      <c r="I6" s="134" t="s">
        <v>170</v>
      </c>
      <c r="J6" s="132"/>
      <c r="K6" s="134"/>
    </row>
    <row r="7" spans="1:11" x14ac:dyDescent="0.25">
      <c r="A7" s="34" t="s">
        <v>100</v>
      </c>
      <c r="B7" s="35">
        <v>16</v>
      </c>
      <c r="C7" s="146">
        <f>IF(B30=0, "-", B7/B30)</f>
        <v>2.1917808219178082E-2</v>
      </c>
      <c r="D7" s="35">
        <v>10</v>
      </c>
      <c r="E7" s="39">
        <f>IF(D30=0, "-", D7/D30)</f>
        <v>1.0235414534288639E-2</v>
      </c>
      <c r="F7" s="136">
        <v>25</v>
      </c>
      <c r="G7" s="146">
        <f>IF(F30=0, "-", F7/F30)</f>
        <v>1.3089005235602094E-2</v>
      </c>
      <c r="H7" s="35">
        <v>20</v>
      </c>
      <c r="I7" s="39">
        <f>IF(H30=0, "-", H7/H30)</f>
        <v>8.0677692617991126E-3</v>
      </c>
      <c r="J7" s="38">
        <f t="shared" ref="J7:J28" si="0">IF(D7=0, "-", IF((B7-D7)/D7&lt;10, (B7-D7)/D7, "&gt;999%"))</f>
        <v>0.6</v>
      </c>
      <c r="K7" s="39">
        <f t="shared" ref="K7:K28" si="1">IF(H7=0, "-", IF((F7-H7)/H7&lt;10, (F7-H7)/H7, "&gt;999%"))</f>
        <v>0.25</v>
      </c>
    </row>
    <row r="8" spans="1:11" x14ac:dyDescent="0.25">
      <c r="A8" s="34" t="s">
        <v>101</v>
      </c>
      <c r="B8" s="35">
        <v>0</v>
      </c>
      <c r="C8" s="146">
        <f>IF(B30=0, "-", B8/B30)</f>
        <v>0</v>
      </c>
      <c r="D8" s="35">
        <v>0</v>
      </c>
      <c r="E8" s="39">
        <f>IF(D30=0, "-", D8/D30)</f>
        <v>0</v>
      </c>
      <c r="F8" s="136">
        <v>1</v>
      </c>
      <c r="G8" s="146">
        <f>IF(F30=0, "-", F8/F30)</f>
        <v>5.2356020942408382E-4</v>
      </c>
      <c r="H8" s="35">
        <v>1</v>
      </c>
      <c r="I8" s="39">
        <f>IF(H30=0, "-", H8/H30)</f>
        <v>4.0338846308995562E-4</v>
      </c>
      <c r="J8" s="38" t="str">
        <f t="shared" si="0"/>
        <v>-</v>
      </c>
      <c r="K8" s="39">
        <f t="shared" si="1"/>
        <v>0</v>
      </c>
    </row>
    <row r="9" spans="1:11" x14ac:dyDescent="0.25">
      <c r="A9" s="34" t="s">
        <v>59</v>
      </c>
      <c r="B9" s="35">
        <v>31</v>
      </c>
      <c r="C9" s="146">
        <f>IF(B30=0, "-", B9/B30)</f>
        <v>4.2465753424657533E-2</v>
      </c>
      <c r="D9" s="35">
        <v>17</v>
      </c>
      <c r="E9" s="39">
        <f>IF(D30=0, "-", D9/D30)</f>
        <v>1.7400204708290685E-2</v>
      </c>
      <c r="F9" s="136">
        <v>54</v>
      </c>
      <c r="G9" s="146">
        <f>IF(F30=0, "-", F9/F30)</f>
        <v>2.8272251308900525E-2</v>
      </c>
      <c r="H9" s="35">
        <v>47</v>
      </c>
      <c r="I9" s="39">
        <f>IF(H30=0, "-", H9/H30)</f>
        <v>1.8959257765227916E-2</v>
      </c>
      <c r="J9" s="38">
        <f t="shared" si="0"/>
        <v>0.82352941176470584</v>
      </c>
      <c r="K9" s="39">
        <f t="shared" si="1"/>
        <v>0.14893617021276595</v>
      </c>
    </row>
    <row r="10" spans="1:11" x14ac:dyDescent="0.25">
      <c r="A10" s="34" t="s">
        <v>60</v>
      </c>
      <c r="B10" s="35">
        <v>33</v>
      </c>
      <c r="C10" s="146">
        <f>IF(B30=0, "-", B10/B30)</f>
        <v>4.5205479452054796E-2</v>
      </c>
      <c r="D10" s="35">
        <v>31</v>
      </c>
      <c r="E10" s="39">
        <f>IF(D30=0, "-", D10/D30)</f>
        <v>3.1729785056294778E-2</v>
      </c>
      <c r="F10" s="136">
        <v>81</v>
      </c>
      <c r="G10" s="146">
        <f>IF(F30=0, "-", F10/F30)</f>
        <v>4.2408376963350786E-2</v>
      </c>
      <c r="H10" s="35">
        <v>65</v>
      </c>
      <c r="I10" s="39">
        <f>IF(H30=0, "-", H10/H30)</f>
        <v>2.6220250100847116E-2</v>
      </c>
      <c r="J10" s="38">
        <f t="shared" si="0"/>
        <v>6.4516129032258063E-2</v>
      </c>
      <c r="K10" s="39">
        <f t="shared" si="1"/>
        <v>0.24615384615384617</v>
      </c>
    </row>
    <row r="11" spans="1:11" x14ac:dyDescent="0.25">
      <c r="A11" s="34" t="s">
        <v>102</v>
      </c>
      <c r="B11" s="35">
        <v>6</v>
      </c>
      <c r="C11" s="146">
        <f>IF(B30=0, "-", B11/B30)</f>
        <v>8.21917808219178E-3</v>
      </c>
      <c r="D11" s="35">
        <v>9</v>
      </c>
      <c r="E11" s="39">
        <f>IF(D30=0, "-", D11/D30)</f>
        <v>9.2118730808597744E-3</v>
      </c>
      <c r="F11" s="136">
        <v>16</v>
      </c>
      <c r="G11" s="146">
        <f>IF(F30=0, "-", F11/F30)</f>
        <v>8.3769633507853412E-3</v>
      </c>
      <c r="H11" s="35">
        <v>24</v>
      </c>
      <c r="I11" s="39">
        <f>IF(H30=0, "-", H11/H30)</f>
        <v>9.6813231141589344E-3</v>
      </c>
      <c r="J11" s="38">
        <f t="shared" si="0"/>
        <v>-0.33333333333333331</v>
      </c>
      <c r="K11" s="39">
        <f t="shared" si="1"/>
        <v>-0.33333333333333331</v>
      </c>
    </row>
    <row r="12" spans="1:11" x14ac:dyDescent="0.25">
      <c r="A12" s="34" t="s">
        <v>103</v>
      </c>
      <c r="B12" s="35">
        <v>63</v>
      </c>
      <c r="C12" s="146">
        <f>IF(B30=0, "-", B12/B30)</f>
        <v>8.6301369863013705E-2</v>
      </c>
      <c r="D12" s="35">
        <v>128</v>
      </c>
      <c r="E12" s="39">
        <f>IF(D30=0, "-", D12/D30)</f>
        <v>0.13101330603889458</v>
      </c>
      <c r="F12" s="136">
        <v>215</v>
      </c>
      <c r="G12" s="146">
        <f>IF(F30=0, "-", F12/F30)</f>
        <v>0.112565445026178</v>
      </c>
      <c r="H12" s="35">
        <v>283</v>
      </c>
      <c r="I12" s="39">
        <f>IF(H30=0, "-", H12/H30)</f>
        <v>0.11415893505445744</v>
      </c>
      <c r="J12" s="38">
        <f t="shared" si="0"/>
        <v>-0.5078125</v>
      </c>
      <c r="K12" s="39">
        <f t="shared" si="1"/>
        <v>-0.24028268551236748</v>
      </c>
    </row>
    <row r="13" spans="1:11" x14ac:dyDescent="0.25">
      <c r="A13" s="34" t="s">
        <v>104</v>
      </c>
      <c r="B13" s="35">
        <v>143</v>
      </c>
      <c r="C13" s="146">
        <f>IF(B30=0, "-", B13/B30)</f>
        <v>0.19589041095890411</v>
      </c>
      <c r="D13" s="35">
        <v>168</v>
      </c>
      <c r="E13" s="39">
        <f>IF(D30=0, "-", D13/D30)</f>
        <v>0.17195496417604914</v>
      </c>
      <c r="F13" s="136">
        <v>348</v>
      </c>
      <c r="G13" s="146">
        <f>IF(F30=0, "-", F13/F30)</f>
        <v>0.18219895287958116</v>
      </c>
      <c r="H13" s="35">
        <v>476</v>
      </c>
      <c r="I13" s="39">
        <f>IF(H30=0, "-", H13/H30)</f>
        <v>0.19201290843081889</v>
      </c>
      <c r="J13" s="38">
        <f t="shared" si="0"/>
        <v>-0.14880952380952381</v>
      </c>
      <c r="K13" s="39">
        <f t="shared" si="1"/>
        <v>-0.26890756302521007</v>
      </c>
    </row>
    <row r="14" spans="1:11" x14ac:dyDescent="0.25">
      <c r="A14" s="34" t="s">
        <v>105</v>
      </c>
      <c r="B14" s="35">
        <v>5</v>
      </c>
      <c r="C14" s="146">
        <f>IF(B30=0, "-", B14/B30)</f>
        <v>6.8493150684931503E-3</v>
      </c>
      <c r="D14" s="35">
        <v>6</v>
      </c>
      <c r="E14" s="39">
        <f>IF(D30=0, "-", D14/D30)</f>
        <v>6.1412487205731829E-3</v>
      </c>
      <c r="F14" s="136">
        <v>11</v>
      </c>
      <c r="G14" s="146">
        <f>IF(F30=0, "-", F14/F30)</f>
        <v>5.7591623036649213E-3</v>
      </c>
      <c r="H14" s="35">
        <v>14</v>
      </c>
      <c r="I14" s="39">
        <f>IF(H30=0, "-", H14/H30)</f>
        <v>5.647438483259379E-3</v>
      </c>
      <c r="J14" s="38">
        <f t="shared" si="0"/>
        <v>-0.16666666666666666</v>
      </c>
      <c r="K14" s="39">
        <f t="shared" si="1"/>
        <v>-0.21428571428571427</v>
      </c>
    </row>
    <row r="15" spans="1:11" x14ac:dyDescent="0.25">
      <c r="A15" s="34" t="s">
        <v>106</v>
      </c>
      <c r="B15" s="35">
        <v>0</v>
      </c>
      <c r="C15" s="146">
        <f>IF(B30=0, "-", B15/B30)</f>
        <v>0</v>
      </c>
      <c r="D15" s="35">
        <v>0</v>
      </c>
      <c r="E15" s="39">
        <f>IF(D30=0, "-", D15/D30)</f>
        <v>0</v>
      </c>
      <c r="F15" s="136">
        <v>1</v>
      </c>
      <c r="G15" s="146">
        <f>IF(F30=0, "-", F15/F30)</f>
        <v>5.2356020942408382E-4</v>
      </c>
      <c r="H15" s="35">
        <v>3</v>
      </c>
      <c r="I15" s="39">
        <f>IF(H30=0, "-", H15/H30)</f>
        <v>1.2101653892698668E-3</v>
      </c>
      <c r="J15" s="38" t="str">
        <f t="shared" si="0"/>
        <v>-</v>
      </c>
      <c r="K15" s="39">
        <f t="shared" si="1"/>
        <v>-0.66666666666666663</v>
      </c>
    </row>
    <row r="16" spans="1:11" x14ac:dyDescent="0.25">
      <c r="A16" s="34" t="s">
        <v>107</v>
      </c>
      <c r="B16" s="35">
        <v>183</v>
      </c>
      <c r="C16" s="146">
        <f>IF(B30=0, "-", B16/B30)</f>
        <v>0.25068493150684934</v>
      </c>
      <c r="D16" s="35">
        <v>230</v>
      </c>
      <c r="E16" s="39">
        <f>IF(D30=0, "-", D16/D30)</f>
        <v>0.23541453428863868</v>
      </c>
      <c r="F16" s="136">
        <v>487</v>
      </c>
      <c r="G16" s="146">
        <f>IF(F30=0, "-", F16/F30)</f>
        <v>0.25497382198952878</v>
      </c>
      <c r="H16" s="35">
        <v>611</v>
      </c>
      <c r="I16" s="39">
        <f>IF(H30=0, "-", H16/H30)</f>
        <v>0.24647035094796288</v>
      </c>
      <c r="J16" s="38">
        <f t="shared" si="0"/>
        <v>-0.20434782608695654</v>
      </c>
      <c r="K16" s="39">
        <f t="shared" si="1"/>
        <v>-0.20294599018003273</v>
      </c>
    </row>
    <row r="17" spans="1:11" x14ac:dyDescent="0.25">
      <c r="A17" s="34" t="s">
        <v>69</v>
      </c>
      <c r="B17" s="35">
        <v>33</v>
      </c>
      <c r="C17" s="146">
        <f>IF(B30=0, "-", B17/B30)</f>
        <v>4.5205479452054796E-2</v>
      </c>
      <c r="D17" s="35">
        <v>35</v>
      </c>
      <c r="E17" s="39">
        <f>IF(D30=0, "-", D17/D30)</f>
        <v>3.5823950870010238E-2</v>
      </c>
      <c r="F17" s="136">
        <v>120</v>
      </c>
      <c r="G17" s="146">
        <f>IF(F30=0, "-", F17/F30)</f>
        <v>6.2827225130890049E-2</v>
      </c>
      <c r="H17" s="35">
        <v>97</v>
      </c>
      <c r="I17" s="39">
        <f>IF(H30=0, "-", H17/H30)</f>
        <v>3.9128680919725697E-2</v>
      </c>
      <c r="J17" s="38">
        <f t="shared" si="0"/>
        <v>-5.7142857142857141E-2</v>
      </c>
      <c r="K17" s="39">
        <f t="shared" si="1"/>
        <v>0.23711340206185566</v>
      </c>
    </row>
    <row r="18" spans="1:11" x14ac:dyDescent="0.25">
      <c r="A18" s="34" t="s">
        <v>108</v>
      </c>
      <c r="B18" s="35">
        <v>33</v>
      </c>
      <c r="C18" s="146">
        <f>IF(B30=0, "-", B18/B30)</f>
        <v>4.5205479452054796E-2</v>
      </c>
      <c r="D18" s="35">
        <v>76</v>
      </c>
      <c r="E18" s="39">
        <f>IF(D30=0, "-", D18/D30)</f>
        <v>7.7789150460593648E-2</v>
      </c>
      <c r="F18" s="136">
        <v>97</v>
      </c>
      <c r="G18" s="146">
        <f>IF(F30=0, "-", F18/F30)</f>
        <v>5.0785340314136125E-2</v>
      </c>
      <c r="H18" s="35">
        <v>189</v>
      </c>
      <c r="I18" s="39">
        <f>IF(H30=0, "-", H18/H30)</f>
        <v>7.624041952400161E-2</v>
      </c>
      <c r="J18" s="38">
        <f t="shared" si="0"/>
        <v>-0.56578947368421051</v>
      </c>
      <c r="K18" s="39">
        <f t="shared" si="1"/>
        <v>-0.48677248677248675</v>
      </c>
    </row>
    <row r="19" spans="1:11" x14ac:dyDescent="0.25">
      <c r="A19" s="34" t="s">
        <v>109</v>
      </c>
      <c r="B19" s="35">
        <v>16</v>
      </c>
      <c r="C19" s="146">
        <f>IF(B30=0, "-", B19/B30)</f>
        <v>2.1917808219178082E-2</v>
      </c>
      <c r="D19" s="35">
        <v>17</v>
      </c>
      <c r="E19" s="39">
        <f>IF(D30=0, "-", D19/D30)</f>
        <v>1.7400204708290685E-2</v>
      </c>
      <c r="F19" s="136">
        <v>36</v>
      </c>
      <c r="G19" s="146">
        <f>IF(F30=0, "-", F19/F30)</f>
        <v>1.8848167539267015E-2</v>
      </c>
      <c r="H19" s="35">
        <v>52</v>
      </c>
      <c r="I19" s="39">
        <f>IF(H30=0, "-", H19/H30)</f>
        <v>2.0976200080677694E-2</v>
      </c>
      <c r="J19" s="38">
        <f t="shared" si="0"/>
        <v>-5.8823529411764705E-2</v>
      </c>
      <c r="K19" s="39">
        <f t="shared" si="1"/>
        <v>-0.30769230769230771</v>
      </c>
    </row>
    <row r="20" spans="1:11" x14ac:dyDescent="0.25">
      <c r="A20" s="34" t="s">
        <v>110</v>
      </c>
      <c r="B20" s="35">
        <v>0</v>
      </c>
      <c r="C20" s="146">
        <f>IF(B30=0, "-", B20/B30)</f>
        <v>0</v>
      </c>
      <c r="D20" s="35">
        <v>8</v>
      </c>
      <c r="E20" s="39">
        <f>IF(D30=0, "-", D20/D30)</f>
        <v>8.1883316274309111E-3</v>
      </c>
      <c r="F20" s="136">
        <v>3</v>
      </c>
      <c r="G20" s="146">
        <f>IF(F30=0, "-", F20/F30)</f>
        <v>1.5706806282722514E-3</v>
      </c>
      <c r="H20" s="35">
        <v>20</v>
      </c>
      <c r="I20" s="39">
        <f>IF(H30=0, "-", H20/H30)</f>
        <v>8.0677692617991126E-3</v>
      </c>
      <c r="J20" s="38">
        <f t="shared" si="0"/>
        <v>-1</v>
      </c>
      <c r="K20" s="39">
        <f t="shared" si="1"/>
        <v>-0.85</v>
      </c>
    </row>
    <row r="21" spans="1:11" x14ac:dyDescent="0.25">
      <c r="A21" s="34" t="s">
        <v>111</v>
      </c>
      <c r="B21" s="35">
        <v>17</v>
      </c>
      <c r="C21" s="146">
        <f>IF(B30=0, "-", B21/B30)</f>
        <v>2.3287671232876714E-2</v>
      </c>
      <c r="D21" s="35">
        <v>20</v>
      </c>
      <c r="E21" s="39">
        <f>IF(D30=0, "-", D21/D30)</f>
        <v>2.0470829068577279E-2</v>
      </c>
      <c r="F21" s="136">
        <v>32</v>
      </c>
      <c r="G21" s="146">
        <f>IF(F30=0, "-", F21/F30)</f>
        <v>1.6753926701570682E-2</v>
      </c>
      <c r="H21" s="35">
        <v>44</v>
      </c>
      <c r="I21" s="39">
        <f>IF(H30=0, "-", H21/H30)</f>
        <v>1.7749092375958047E-2</v>
      </c>
      <c r="J21" s="38">
        <f t="shared" si="0"/>
        <v>-0.15</v>
      </c>
      <c r="K21" s="39">
        <f t="shared" si="1"/>
        <v>-0.27272727272727271</v>
      </c>
    </row>
    <row r="22" spans="1:11" x14ac:dyDescent="0.25">
      <c r="A22" s="34" t="s">
        <v>82</v>
      </c>
      <c r="B22" s="35">
        <v>51</v>
      </c>
      <c r="C22" s="146">
        <f>IF(B30=0, "-", B22/B30)</f>
        <v>6.9863013698630141E-2</v>
      </c>
      <c r="D22" s="35">
        <v>69</v>
      </c>
      <c r="E22" s="39">
        <f>IF(D30=0, "-", D22/D30)</f>
        <v>7.0624360286591609E-2</v>
      </c>
      <c r="F22" s="136">
        <v>117</v>
      </c>
      <c r="G22" s="146">
        <f>IF(F30=0, "-", F22/F30)</f>
        <v>6.1256544502617798E-2</v>
      </c>
      <c r="H22" s="35">
        <v>165</v>
      </c>
      <c r="I22" s="39">
        <f>IF(H30=0, "-", H22/H30)</f>
        <v>6.6559096409842672E-2</v>
      </c>
      <c r="J22" s="38">
        <f t="shared" si="0"/>
        <v>-0.2608695652173913</v>
      </c>
      <c r="K22" s="39">
        <f t="shared" si="1"/>
        <v>-0.29090909090909089</v>
      </c>
    </row>
    <row r="23" spans="1:11" x14ac:dyDescent="0.25">
      <c r="A23" s="34" t="s">
        <v>91</v>
      </c>
      <c r="B23" s="35">
        <v>12</v>
      </c>
      <c r="C23" s="146">
        <f>IF(B30=0, "-", B23/B30)</f>
        <v>1.643835616438356E-2</v>
      </c>
      <c r="D23" s="35">
        <v>29</v>
      </c>
      <c r="E23" s="39">
        <f>IF(D30=0, "-", D23/D30)</f>
        <v>2.9682702149437051E-2</v>
      </c>
      <c r="F23" s="136">
        <v>38</v>
      </c>
      <c r="G23" s="146">
        <f>IF(F30=0, "-", F23/F30)</f>
        <v>1.9895287958115182E-2</v>
      </c>
      <c r="H23" s="35">
        <v>87</v>
      </c>
      <c r="I23" s="39">
        <f>IF(H30=0, "-", H23/H30)</f>
        <v>3.5094796288826141E-2</v>
      </c>
      <c r="J23" s="38">
        <f t="shared" si="0"/>
        <v>-0.58620689655172409</v>
      </c>
      <c r="K23" s="39">
        <f t="shared" si="1"/>
        <v>-0.56321839080459768</v>
      </c>
    </row>
    <row r="24" spans="1:11" x14ac:dyDescent="0.25">
      <c r="A24" s="34" t="s">
        <v>112</v>
      </c>
      <c r="B24" s="35">
        <v>13</v>
      </c>
      <c r="C24" s="146">
        <f>IF(B30=0, "-", B24/B30)</f>
        <v>1.7808219178082191E-2</v>
      </c>
      <c r="D24" s="35">
        <v>34</v>
      </c>
      <c r="E24" s="39">
        <f>IF(D30=0, "-", D24/D30)</f>
        <v>3.4800409416581371E-2</v>
      </c>
      <c r="F24" s="136">
        <v>51</v>
      </c>
      <c r="G24" s="146">
        <f>IF(F30=0, "-", F24/F30)</f>
        <v>2.6701570680628273E-2</v>
      </c>
      <c r="H24" s="35">
        <v>65</v>
      </c>
      <c r="I24" s="39">
        <f>IF(H30=0, "-", H24/H30)</f>
        <v>2.6220250100847116E-2</v>
      </c>
      <c r="J24" s="38">
        <f t="shared" si="0"/>
        <v>-0.61764705882352944</v>
      </c>
      <c r="K24" s="39">
        <f t="shared" si="1"/>
        <v>-0.2153846153846154</v>
      </c>
    </row>
    <row r="25" spans="1:11" x14ac:dyDescent="0.25">
      <c r="A25" s="34" t="s">
        <v>113</v>
      </c>
      <c r="B25" s="35">
        <v>6</v>
      </c>
      <c r="C25" s="146">
        <f>IF(B30=0, "-", B25/B30)</f>
        <v>8.21917808219178E-3</v>
      </c>
      <c r="D25" s="35">
        <v>17</v>
      </c>
      <c r="E25" s="39">
        <f>IF(D30=0, "-", D25/D30)</f>
        <v>1.7400204708290685E-2</v>
      </c>
      <c r="F25" s="136">
        <v>18</v>
      </c>
      <c r="G25" s="146">
        <f>IF(F30=0, "-", F25/F30)</f>
        <v>9.4240837696335077E-3</v>
      </c>
      <c r="H25" s="35">
        <v>36</v>
      </c>
      <c r="I25" s="39">
        <f>IF(H30=0, "-", H25/H30)</f>
        <v>1.4521984671238403E-2</v>
      </c>
      <c r="J25" s="38">
        <f t="shared" si="0"/>
        <v>-0.6470588235294118</v>
      </c>
      <c r="K25" s="39">
        <f t="shared" si="1"/>
        <v>-0.5</v>
      </c>
    </row>
    <row r="26" spans="1:11" x14ac:dyDescent="0.25">
      <c r="A26" s="34" t="s">
        <v>98</v>
      </c>
      <c r="B26" s="35">
        <v>24</v>
      </c>
      <c r="C26" s="146">
        <f>IF(B30=0, "-", B26/B30)</f>
        <v>3.287671232876712E-2</v>
      </c>
      <c r="D26" s="35">
        <v>20</v>
      </c>
      <c r="E26" s="39">
        <f>IF(D30=0, "-", D26/D30)</f>
        <v>2.0470829068577279E-2</v>
      </c>
      <c r="F26" s="136">
        <v>58</v>
      </c>
      <c r="G26" s="146">
        <f>IF(F30=0, "-", F26/F30)</f>
        <v>3.0366492146596858E-2</v>
      </c>
      <c r="H26" s="35">
        <v>56</v>
      </c>
      <c r="I26" s="39">
        <f>IF(H30=0, "-", H26/H30)</f>
        <v>2.2589753933037516E-2</v>
      </c>
      <c r="J26" s="38">
        <f t="shared" si="0"/>
        <v>0.2</v>
      </c>
      <c r="K26" s="39">
        <f t="shared" si="1"/>
        <v>3.5714285714285712E-2</v>
      </c>
    </row>
    <row r="27" spans="1:11" x14ac:dyDescent="0.25">
      <c r="A27" s="34" t="s">
        <v>114</v>
      </c>
      <c r="B27" s="35">
        <v>40</v>
      </c>
      <c r="C27" s="146">
        <f>IF(B30=0, "-", B27/B30)</f>
        <v>5.4794520547945202E-2</v>
      </c>
      <c r="D27" s="35">
        <v>49</v>
      </c>
      <c r="E27" s="39">
        <f>IF(D30=0, "-", D27/D30)</f>
        <v>5.015353121801433E-2</v>
      </c>
      <c r="F27" s="136">
        <v>93</v>
      </c>
      <c r="G27" s="146">
        <f>IF(F30=0, "-", F27/F30)</f>
        <v>4.8691099476439792E-2</v>
      </c>
      <c r="H27" s="35">
        <v>109</v>
      </c>
      <c r="I27" s="39">
        <f>IF(H30=0, "-", H27/H30)</f>
        <v>4.3969342476805166E-2</v>
      </c>
      <c r="J27" s="38">
        <f t="shared" si="0"/>
        <v>-0.18367346938775511</v>
      </c>
      <c r="K27" s="39">
        <f t="shared" si="1"/>
        <v>-0.14678899082568808</v>
      </c>
    </row>
    <row r="28" spans="1:11" x14ac:dyDescent="0.25">
      <c r="A28" s="34" t="s">
        <v>115</v>
      </c>
      <c r="B28" s="35">
        <v>5</v>
      </c>
      <c r="C28" s="146">
        <f>IF(B30=0, "-", B28/B30)</f>
        <v>6.8493150684931503E-3</v>
      </c>
      <c r="D28" s="35">
        <v>4</v>
      </c>
      <c r="E28" s="39">
        <f>IF(D30=0, "-", D28/D30)</f>
        <v>4.0941658137154556E-3</v>
      </c>
      <c r="F28" s="136">
        <v>8</v>
      </c>
      <c r="G28" s="146">
        <f>IF(F30=0, "-", F28/F30)</f>
        <v>4.1884816753926706E-3</v>
      </c>
      <c r="H28" s="35">
        <v>15</v>
      </c>
      <c r="I28" s="39">
        <f>IF(H30=0, "-", H28/H30)</f>
        <v>6.0508269463493344E-3</v>
      </c>
      <c r="J28" s="38">
        <f t="shared" si="0"/>
        <v>0.25</v>
      </c>
      <c r="K28" s="39">
        <f t="shared" si="1"/>
        <v>-0.46666666666666667</v>
      </c>
    </row>
    <row r="29" spans="1:11" x14ac:dyDescent="0.25">
      <c r="A29" s="137"/>
      <c r="B29" s="40"/>
      <c r="D29" s="40"/>
      <c r="E29" s="44"/>
      <c r="F29" s="138"/>
      <c r="H29" s="40"/>
      <c r="I29" s="44"/>
      <c r="J29" s="43"/>
      <c r="K29" s="44"/>
    </row>
    <row r="30" spans="1:11" s="52" customFormat="1" ht="13" x14ac:dyDescent="0.3">
      <c r="A30" s="139" t="s">
        <v>633</v>
      </c>
      <c r="B30" s="46">
        <f>SUM(B7:B29)</f>
        <v>730</v>
      </c>
      <c r="C30" s="140">
        <v>1</v>
      </c>
      <c r="D30" s="46">
        <f>SUM(D7:D29)</f>
        <v>977</v>
      </c>
      <c r="E30" s="141">
        <v>1</v>
      </c>
      <c r="F30" s="128">
        <f>SUM(F7:F29)</f>
        <v>1910</v>
      </c>
      <c r="G30" s="142">
        <v>1</v>
      </c>
      <c r="H30" s="46">
        <f>SUM(H7:H29)</f>
        <v>2479</v>
      </c>
      <c r="I30" s="141">
        <v>1</v>
      </c>
      <c r="J30" s="49">
        <f>IF(D30=0, "-", (B30-D30)/D30)</f>
        <v>-0.25281473899692936</v>
      </c>
      <c r="K30" s="50">
        <f>IF(H30=0, "-", (F30-H30)/H30)</f>
        <v>-0.22952803549818476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3C20-B912-445A-8832-D3DDBA9D7140}">
  <sheetPr>
    <pageSetUpPr fitToPage="1"/>
  </sheetPr>
  <dimension ref="A1:J591"/>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635</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24" t="s">
        <v>335</v>
      </c>
      <c r="B8" s="35">
        <v>0</v>
      </c>
      <c r="C8" s="36">
        <v>3</v>
      </c>
      <c r="D8" s="35">
        <v>0</v>
      </c>
      <c r="E8" s="36">
        <v>3</v>
      </c>
      <c r="F8" s="37"/>
      <c r="G8" s="35">
        <f>B8-C8</f>
        <v>-3</v>
      </c>
      <c r="H8" s="36">
        <f>D8-E8</f>
        <v>-3</v>
      </c>
      <c r="I8" s="38">
        <f>IF(C8=0, "-", IF(G8/C8&lt;10, G8/C8, "&gt;999%"))</f>
        <v>-1</v>
      </c>
      <c r="J8" s="39">
        <f>IF(E8=0, "-", IF(H8/E8&lt;10, H8/E8, "&gt;999%"))</f>
        <v>-1</v>
      </c>
    </row>
    <row r="9" spans="1:10" x14ac:dyDescent="0.25">
      <c r="A9" s="124" t="s">
        <v>251</v>
      </c>
      <c r="B9" s="35">
        <v>5</v>
      </c>
      <c r="C9" s="36">
        <v>4</v>
      </c>
      <c r="D9" s="35">
        <v>11</v>
      </c>
      <c r="E9" s="36">
        <v>14</v>
      </c>
      <c r="F9" s="37"/>
      <c r="G9" s="35">
        <f>B9-C9</f>
        <v>1</v>
      </c>
      <c r="H9" s="36">
        <f>D9-E9</f>
        <v>-3</v>
      </c>
      <c r="I9" s="38">
        <f>IF(C9=0, "-", IF(G9/C9&lt;10, G9/C9, "&gt;999%"))</f>
        <v>0.25</v>
      </c>
      <c r="J9" s="39">
        <f>IF(E9=0, "-", IF(H9/E9&lt;10, H9/E9, "&gt;999%"))</f>
        <v>-0.21428571428571427</v>
      </c>
    </row>
    <row r="10" spans="1:10" x14ac:dyDescent="0.25">
      <c r="A10" s="124" t="s">
        <v>200</v>
      </c>
      <c r="B10" s="35">
        <v>2</v>
      </c>
      <c r="C10" s="36">
        <v>4</v>
      </c>
      <c r="D10" s="35">
        <v>6</v>
      </c>
      <c r="E10" s="36">
        <v>16</v>
      </c>
      <c r="F10" s="37"/>
      <c r="G10" s="35">
        <f>B10-C10</f>
        <v>-2</v>
      </c>
      <c r="H10" s="36">
        <f>D10-E10</f>
        <v>-10</v>
      </c>
      <c r="I10" s="38">
        <f>IF(C10=0, "-", IF(G10/C10&lt;10, G10/C10, "&gt;999%"))</f>
        <v>-0.5</v>
      </c>
      <c r="J10" s="39">
        <f>IF(E10=0, "-", IF(H10/E10&lt;10, H10/E10, "&gt;999%"))</f>
        <v>-0.625</v>
      </c>
    </row>
    <row r="11" spans="1:10" x14ac:dyDescent="0.25">
      <c r="A11" s="124" t="s">
        <v>454</v>
      </c>
      <c r="B11" s="35">
        <v>8</v>
      </c>
      <c r="C11" s="36">
        <v>2</v>
      </c>
      <c r="D11" s="35">
        <v>21</v>
      </c>
      <c r="E11" s="36">
        <v>15</v>
      </c>
      <c r="F11" s="37"/>
      <c r="G11" s="35">
        <f>B11-C11</f>
        <v>6</v>
      </c>
      <c r="H11" s="36">
        <f>D11-E11</f>
        <v>6</v>
      </c>
      <c r="I11" s="38">
        <f>IF(C11=0, "-", IF(G11/C11&lt;10, G11/C11, "&gt;999%"))</f>
        <v>3</v>
      </c>
      <c r="J11" s="39">
        <f>IF(E11=0, "-", IF(H11/E11&lt;10, H11/E11, "&gt;999%"))</f>
        <v>0.4</v>
      </c>
    </row>
    <row r="12" spans="1:10" s="52" customFormat="1" ht="13" x14ac:dyDescent="0.3">
      <c r="A12" s="147" t="s">
        <v>636</v>
      </c>
      <c r="B12" s="46">
        <v>15</v>
      </c>
      <c r="C12" s="47">
        <v>13</v>
      </c>
      <c r="D12" s="46">
        <v>38</v>
      </c>
      <c r="E12" s="47">
        <v>48</v>
      </c>
      <c r="F12" s="48"/>
      <c r="G12" s="46">
        <f>B12-C12</f>
        <v>2</v>
      </c>
      <c r="H12" s="47">
        <f>D12-E12</f>
        <v>-10</v>
      </c>
      <c r="I12" s="49">
        <f>IF(C12=0, "-", IF(G12/C12&lt;10, G12/C12, "&gt;999%"))</f>
        <v>0.15384615384615385</v>
      </c>
      <c r="J12" s="50">
        <f>IF(E12=0, "-", IF(H12/E12&lt;10, H12/E12, "&gt;999%"))</f>
        <v>-0.20833333333333334</v>
      </c>
    </row>
    <row r="13" spans="1:10" x14ac:dyDescent="0.25">
      <c r="A13" s="148"/>
      <c r="B13" s="80"/>
      <c r="C13" s="81"/>
      <c r="D13" s="80"/>
      <c r="E13" s="81"/>
      <c r="F13" s="82"/>
      <c r="G13" s="80"/>
      <c r="H13" s="81"/>
      <c r="I13" s="94"/>
      <c r="J13" s="95"/>
    </row>
    <row r="14" spans="1:10" ht="13" x14ac:dyDescent="0.3">
      <c r="A14" s="118" t="s">
        <v>50</v>
      </c>
      <c r="B14" s="35"/>
      <c r="C14" s="36"/>
      <c r="D14" s="35"/>
      <c r="E14" s="36"/>
      <c r="F14" s="37"/>
      <c r="G14" s="35"/>
      <c r="H14" s="36"/>
      <c r="I14" s="38"/>
      <c r="J14" s="39"/>
    </row>
    <row r="15" spans="1:10" x14ac:dyDescent="0.25">
      <c r="A15" s="124" t="s">
        <v>336</v>
      </c>
      <c r="B15" s="35">
        <v>0</v>
      </c>
      <c r="C15" s="36">
        <v>0</v>
      </c>
      <c r="D15" s="35">
        <v>1</v>
      </c>
      <c r="E15" s="36">
        <v>1</v>
      </c>
      <c r="F15" s="37"/>
      <c r="G15" s="35">
        <f>B15-C15</f>
        <v>0</v>
      </c>
      <c r="H15" s="36">
        <f>D15-E15</f>
        <v>0</v>
      </c>
      <c r="I15" s="38" t="str">
        <f>IF(C15=0, "-", IF(G15/C15&lt;10, G15/C15, "&gt;999%"))</f>
        <v>-</v>
      </c>
      <c r="J15" s="39">
        <f>IF(E15=0, "-", IF(H15/E15&lt;10, H15/E15, "&gt;999%"))</f>
        <v>0</v>
      </c>
    </row>
    <row r="16" spans="1:10" s="52" customFormat="1" ht="13" x14ac:dyDescent="0.3">
      <c r="A16" s="147" t="s">
        <v>637</v>
      </c>
      <c r="B16" s="46">
        <v>0</v>
      </c>
      <c r="C16" s="47">
        <v>0</v>
      </c>
      <c r="D16" s="46">
        <v>1</v>
      </c>
      <c r="E16" s="47">
        <v>1</v>
      </c>
      <c r="F16" s="48"/>
      <c r="G16" s="46">
        <f>B16-C16</f>
        <v>0</v>
      </c>
      <c r="H16" s="47">
        <f>D16-E16</f>
        <v>0</v>
      </c>
      <c r="I16" s="49" t="str">
        <f>IF(C16=0, "-", IF(G16/C16&lt;10, G16/C16, "&gt;999%"))</f>
        <v>-</v>
      </c>
      <c r="J16" s="50">
        <f>IF(E16=0, "-", IF(H16/E16&lt;10, H16/E16, "&gt;999%"))</f>
        <v>0</v>
      </c>
    </row>
    <row r="17" spans="1:10" x14ac:dyDescent="0.25">
      <c r="A17" s="148"/>
      <c r="B17" s="80"/>
      <c r="C17" s="81"/>
      <c r="D17" s="80"/>
      <c r="E17" s="81"/>
      <c r="F17" s="82"/>
      <c r="G17" s="80"/>
      <c r="H17" s="81"/>
      <c r="I17" s="94"/>
      <c r="J17" s="95"/>
    </row>
    <row r="18" spans="1:10" ht="13" x14ac:dyDescent="0.3">
      <c r="A18" s="118" t="s">
        <v>51</v>
      </c>
      <c r="B18" s="35"/>
      <c r="C18" s="36"/>
      <c r="D18" s="35"/>
      <c r="E18" s="36"/>
      <c r="F18" s="37"/>
      <c r="G18" s="35"/>
      <c r="H18" s="36"/>
      <c r="I18" s="38"/>
      <c r="J18" s="39"/>
    </row>
    <row r="19" spans="1:10" x14ac:dyDescent="0.25">
      <c r="A19" s="124" t="s">
        <v>357</v>
      </c>
      <c r="B19" s="35">
        <v>6</v>
      </c>
      <c r="C19" s="36">
        <v>7</v>
      </c>
      <c r="D19" s="35">
        <v>14</v>
      </c>
      <c r="E19" s="36">
        <v>13</v>
      </c>
      <c r="F19" s="37"/>
      <c r="G19" s="35">
        <f>B19-C19</f>
        <v>-1</v>
      </c>
      <c r="H19" s="36">
        <f>D19-E19</f>
        <v>1</v>
      </c>
      <c r="I19" s="38">
        <f>IF(C19=0, "-", IF(G19/C19&lt;10, G19/C19, "&gt;999%"))</f>
        <v>-0.14285714285714285</v>
      </c>
      <c r="J19" s="39">
        <f>IF(E19=0, "-", IF(H19/E19&lt;10, H19/E19, "&gt;999%"))</f>
        <v>7.6923076923076927E-2</v>
      </c>
    </row>
    <row r="20" spans="1:10" s="52" customFormat="1" ht="13" x14ac:dyDescent="0.3">
      <c r="A20" s="147" t="s">
        <v>638</v>
      </c>
      <c r="B20" s="46">
        <v>6</v>
      </c>
      <c r="C20" s="47">
        <v>7</v>
      </c>
      <c r="D20" s="46">
        <v>14</v>
      </c>
      <c r="E20" s="47">
        <v>13</v>
      </c>
      <c r="F20" s="48"/>
      <c r="G20" s="46">
        <f>B20-C20</f>
        <v>-1</v>
      </c>
      <c r="H20" s="47">
        <f>D20-E20</f>
        <v>1</v>
      </c>
      <c r="I20" s="49">
        <f>IF(C20=0, "-", IF(G20/C20&lt;10, G20/C20, "&gt;999%"))</f>
        <v>-0.14285714285714285</v>
      </c>
      <c r="J20" s="50">
        <f>IF(E20=0, "-", IF(H20/E20&lt;10, H20/E20, "&gt;999%"))</f>
        <v>7.6923076923076927E-2</v>
      </c>
    </row>
    <row r="21" spans="1:10" x14ac:dyDescent="0.25">
      <c r="A21" s="148"/>
      <c r="B21" s="80"/>
      <c r="C21" s="81"/>
      <c r="D21" s="80"/>
      <c r="E21" s="81"/>
      <c r="F21" s="82"/>
      <c r="G21" s="80"/>
      <c r="H21" s="81"/>
      <c r="I21" s="94"/>
      <c r="J21" s="95"/>
    </row>
    <row r="22" spans="1:10" ht="13" x14ac:dyDescent="0.3">
      <c r="A22" s="118" t="s">
        <v>52</v>
      </c>
      <c r="B22" s="35"/>
      <c r="C22" s="36"/>
      <c r="D22" s="35"/>
      <c r="E22" s="36"/>
      <c r="F22" s="37"/>
      <c r="G22" s="35"/>
      <c r="H22" s="36"/>
      <c r="I22" s="38"/>
      <c r="J22" s="39"/>
    </row>
    <row r="23" spans="1:10" x14ac:dyDescent="0.25">
      <c r="A23" s="124" t="s">
        <v>192</v>
      </c>
      <c r="B23" s="35">
        <v>15</v>
      </c>
      <c r="C23" s="36">
        <v>7</v>
      </c>
      <c r="D23" s="35">
        <v>67</v>
      </c>
      <c r="E23" s="36">
        <v>51</v>
      </c>
      <c r="F23" s="37"/>
      <c r="G23" s="35">
        <f t="shared" ref="G23:G39" si="0">B23-C23</f>
        <v>8</v>
      </c>
      <c r="H23" s="36">
        <f t="shared" ref="H23:H39" si="1">D23-E23</f>
        <v>16</v>
      </c>
      <c r="I23" s="38">
        <f t="shared" ref="I23:I39" si="2">IF(C23=0, "-", IF(G23/C23&lt;10, G23/C23, "&gt;999%"))</f>
        <v>1.1428571428571428</v>
      </c>
      <c r="J23" s="39">
        <f t="shared" ref="J23:J39" si="3">IF(E23=0, "-", IF(H23/E23&lt;10, H23/E23, "&gt;999%"))</f>
        <v>0.31372549019607843</v>
      </c>
    </row>
    <row r="24" spans="1:10" x14ac:dyDescent="0.25">
      <c r="A24" s="124" t="s">
        <v>224</v>
      </c>
      <c r="B24" s="35">
        <v>76</v>
      </c>
      <c r="C24" s="36">
        <v>137</v>
      </c>
      <c r="D24" s="35">
        <v>211</v>
      </c>
      <c r="E24" s="36">
        <v>414</v>
      </c>
      <c r="F24" s="37"/>
      <c r="G24" s="35">
        <f t="shared" si="0"/>
        <v>-61</v>
      </c>
      <c r="H24" s="36">
        <f t="shared" si="1"/>
        <v>-203</v>
      </c>
      <c r="I24" s="38">
        <f t="shared" si="2"/>
        <v>-0.44525547445255476</v>
      </c>
      <c r="J24" s="39">
        <f t="shared" si="3"/>
        <v>-0.49033816425120774</v>
      </c>
    </row>
    <row r="25" spans="1:10" x14ac:dyDescent="0.25">
      <c r="A25" s="124" t="s">
        <v>324</v>
      </c>
      <c r="B25" s="35">
        <v>12</v>
      </c>
      <c r="C25" s="36">
        <v>14</v>
      </c>
      <c r="D25" s="35">
        <v>15</v>
      </c>
      <c r="E25" s="36">
        <v>30</v>
      </c>
      <c r="F25" s="37"/>
      <c r="G25" s="35">
        <f t="shared" si="0"/>
        <v>-2</v>
      </c>
      <c r="H25" s="36">
        <f t="shared" si="1"/>
        <v>-15</v>
      </c>
      <c r="I25" s="38">
        <f t="shared" si="2"/>
        <v>-0.14285714285714285</v>
      </c>
      <c r="J25" s="39">
        <f t="shared" si="3"/>
        <v>-0.5</v>
      </c>
    </row>
    <row r="26" spans="1:10" x14ac:dyDescent="0.25">
      <c r="A26" s="124" t="s">
        <v>252</v>
      </c>
      <c r="B26" s="35">
        <v>29</v>
      </c>
      <c r="C26" s="36">
        <v>87</v>
      </c>
      <c r="D26" s="35">
        <v>79</v>
      </c>
      <c r="E26" s="36">
        <v>173</v>
      </c>
      <c r="F26" s="37"/>
      <c r="G26" s="35">
        <f t="shared" si="0"/>
        <v>-58</v>
      </c>
      <c r="H26" s="36">
        <f t="shared" si="1"/>
        <v>-94</v>
      </c>
      <c r="I26" s="38">
        <f t="shared" si="2"/>
        <v>-0.66666666666666663</v>
      </c>
      <c r="J26" s="39">
        <f t="shared" si="3"/>
        <v>-0.54335260115606931</v>
      </c>
    </row>
    <row r="27" spans="1:10" x14ac:dyDescent="0.25">
      <c r="A27" s="124" t="s">
        <v>337</v>
      </c>
      <c r="B27" s="35">
        <v>3</v>
      </c>
      <c r="C27" s="36">
        <v>19</v>
      </c>
      <c r="D27" s="35">
        <v>20</v>
      </c>
      <c r="E27" s="36">
        <v>46</v>
      </c>
      <c r="F27" s="37"/>
      <c r="G27" s="35">
        <f t="shared" si="0"/>
        <v>-16</v>
      </c>
      <c r="H27" s="36">
        <f t="shared" si="1"/>
        <v>-26</v>
      </c>
      <c r="I27" s="38">
        <f t="shared" si="2"/>
        <v>-0.84210526315789469</v>
      </c>
      <c r="J27" s="39">
        <f t="shared" si="3"/>
        <v>-0.56521739130434778</v>
      </c>
    </row>
    <row r="28" spans="1:10" x14ac:dyDescent="0.25">
      <c r="A28" s="124" t="s">
        <v>253</v>
      </c>
      <c r="B28" s="35">
        <v>22</v>
      </c>
      <c r="C28" s="36">
        <v>46</v>
      </c>
      <c r="D28" s="35">
        <v>98</v>
      </c>
      <c r="E28" s="36">
        <v>109</v>
      </c>
      <c r="F28" s="37"/>
      <c r="G28" s="35">
        <f t="shared" si="0"/>
        <v>-24</v>
      </c>
      <c r="H28" s="36">
        <f t="shared" si="1"/>
        <v>-11</v>
      </c>
      <c r="I28" s="38">
        <f t="shared" si="2"/>
        <v>-0.52173913043478259</v>
      </c>
      <c r="J28" s="39">
        <f t="shared" si="3"/>
        <v>-0.10091743119266056</v>
      </c>
    </row>
    <row r="29" spans="1:10" x14ac:dyDescent="0.25">
      <c r="A29" s="124" t="s">
        <v>275</v>
      </c>
      <c r="B29" s="35">
        <v>16</v>
      </c>
      <c r="C29" s="36">
        <v>1</v>
      </c>
      <c r="D29" s="35">
        <v>18</v>
      </c>
      <c r="E29" s="36">
        <v>5</v>
      </c>
      <c r="F29" s="37"/>
      <c r="G29" s="35">
        <f t="shared" si="0"/>
        <v>15</v>
      </c>
      <c r="H29" s="36">
        <f t="shared" si="1"/>
        <v>13</v>
      </c>
      <c r="I29" s="38" t="str">
        <f t="shared" si="2"/>
        <v>&gt;999%</v>
      </c>
      <c r="J29" s="39">
        <f t="shared" si="3"/>
        <v>2.6</v>
      </c>
    </row>
    <row r="30" spans="1:10" x14ac:dyDescent="0.25">
      <c r="A30" s="124" t="s">
        <v>276</v>
      </c>
      <c r="B30" s="35">
        <v>5</v>
      </c>
      <c r="C30" s="36">
        <v>2</v>
      </c>
      <c r="D30" s="35">
        <v>9</v>
      </c>
      <c r="E30" s="36">
        <v>11</v>
      </c>
      <c r="F30" s="37"/>
      <c r="G30" s="35">
        <f t="shared" si="0"/>
        <v>3</v>
      </c>
      <c r="H30" s="36">
        <f t="shared" si="1"/>
        <v>-2</v>
      </c>
      <c r="I30" s="38">
        <f t="shared" si="2"/>
        <v>1.5</v>
      </c>
      <c r="J30" s="39">
        <f t="shared" si="3"/>
        <v>-0.18181818181818182</v>
      </c>
    </row>
    <row r="31" spans="1:10" x14ac:dyDescent="0.25">
      <c r="A31" s="124" t="s">
        <v>290</v>
      </c>
      <c r="B31" s="35">
        <v>0</v>
      </c>
      <c r="C31" s="36">
        <v>6</v>
      </c>
      <c r="D31" s="35">
        <v>3</v>
      </c>
      <c r="E31" s="36">
        <v>7</v>
      </c>
      <c r="F31" s="37"/>
      <c r="G31" s="35">
        <f t="shared" si="0"/>
        <v>-6</v>
      </c>
      <c r="H31" s="36">
        <f t="shared" si="1"/>
        <v>-4</v>
      </c>
      <c r="I31" s="38">
        <f t="shared" si="2"/>
        <v>-1</v>
      </c>
      <c r="J31" s="39">
        <f t="shared" si="3"/>
        <v>-0.5714285714285714</v>
      </c>
    </row>
    <row r="32" spans="1:10" x14ac:dyDescent="0.25">
      <c r="A32" s="124" t="s">
        <v>416</v>
      </c>
      <c r="B32" s="35">
        <v>37</v>
      </c>
      <c r="C32" s="36">
        <v>97</v>
      </c>
      <c r="D32" s="35">
        <v>157</v>
      </c>
      <c r="E32" s="36">
        <v>270</v>
      </c>
      <c r="F32" s="37"/>
      <c r="G32" s="35">
        <f t="shared" si="0"/>
        <v>-60</v>
      </c>
      <c r="H32" s="36">
        <f t="shared" si="1"/>
        <v>-113</v>
      </c>
      <c r="I32" s="38">
        <f t="shared" si="2"/>
        <v>-0.61855670103092786</v>
      </c>
      <c r="J32" s="39">
        <f t="shared" si="3"/>
        <v>-0.41851851851851851</v>
      </c>
    </row>
    <row r="33" spans="1:10" x14ac:dyDescent="0.25">
      <c r="A33" s="124" t="s">
        <v>417</v>
      </c>
      <c r="B33" s="35">
        <v>111</v>
      </c>
      <c r="C33" s="36">
        <v>10</v>
      </c>
      <c r="D33" s="35">
        <v>345</v>
      </c>
      <c r="E33" s="36">
        <v>75</v>
      </c>
      <c r="F33" s="37"/>
      <c r="G33" s="35">
        <f t="shared" si="0"/>
        <v>101</v>
      </c>
      <c r="H33" s="36">
        <f t="shared" si="1"/>
        <v>270</v>
      </c>
      <c r="I33" s="38" t="str">
        <f t="shared" si="2"/>
        <v>&gt;999%</v>
      </c>
      <c r="J33" s="39">
        <f t="shared" si="3"/>
        <v>3.6</v>
      </c>
    </row>
    <row r="34" spans="1:10" x14ac:dyDescent="0.25">
      <c r="A34" s="124" t="s">
        <v>455</v>
      </c>
      <c r="B34" s="35">
        <v>78</v>
      </c>
      <c r="C34" s="36">
        <v>166</v>
      </c>
      <c r="D34" s="35">
        <v>311</v>
      </c>
      <c r="E34" s="36">
        <v>435</v>
      </c>
      <c r="F34" s="37"/>
      <c r="G34" s="35">
        <f t="shared" si="0"/>
        <v>-88</v>
      </c>
      <c r="H34" s="36">
        <f t="shared" si="1"/>
        <v>-124</v>
      </c>
      <c r="I34" s="38">
        <f t="shared" si="2"/>
        <v>-0.53012048192771088</v>
      </c>
      <c r="J34" s="39">
        <f t="shared" si="3"/>
        <v>-0.28505747126436781</v>
      </c>
    </row>
    <row r="35" spans="1:10" x14ac:dyDescent="0.25">
      <c r="A35" s="124" t="s">
        <v>496</v>
      </c>
      <c r="B35" s="35">
        <v>62</v>
      </c>
      <c r="C35" s="36">
        <v>16</v>
      </c>
      <c r="D35" s="35">
        <v>258</v>
      </c>
      <c r="E35" s="36">
        <v>34</v>
      </c>
      <c r="F35" s="37"/>
      <c r="G35" s="35">
        <f t="shared" si="0"/>
        <v>46</v>
      </c>
      <c r="H35" s="36">
        <f t="shared" si="1"/>
        <v>224</v>
      </c>
      <c r="I35" s="38">
        <f t="shared" si="2"/>
        <v>2.875</v>
      </c>
      <c r="J35" s="39">
        <f t="shared" si="3"/>
        <v>6.5882352941176467</v>
      </c>
    </row>
    <row r="36" spans="1:10" x14ac:dyDescent="0.25">
      <c r="A36" s="124" t="s">
        <v>519</v>
      </c>
      <c r="B36" s="35">
        <v>11</v>
      </c>
      <c r="C36" s="36">
        <v>20</v>
      </c>
      <c r="D36" s="35">
        <v>26</v>
      </c>
      <c r="E36" s="36">
        <v>35</v>
      </c>
      <c r="F36" s="37"/>
      <c r="G36" s="35">
        <f t="shared" si="0"/>
        <v>-9</v>
      </c>
      <c r="H36" s="36">
        <f t="shared" si="1"/>
        <v>-9</v>
      </c>
      <c r="I36" s="38">
        <f t="shared" si="2"/>
        <v>-0.45</v>
      </c>
      <c r="J36" s="39">
        <f t="shared" si="3"/>
        <v>-0.25714285714285712</v>
      </c>
    </row>
    <row r="37" spans="1:10" x14ac:dyDescent="0.25">
      <c r="A37" s="124" t="s">
        <v>358</v>
      </c>
      <c r="B37" s="35">
        <v>0</v>
      </c>
      <c r="C37" s="36">
        <v>0</v>
      </c>
      <c r="D37" s="35">
        <v>0</v>
      </c>
      <c r="E37" s="36">
        <v>3</v>
      </c>
      <c r="F37" s="37"/>
      <c r="G37" s="35">
        <f t="shared" si="0"/>
        <v>0</v>
      </c>
      <c r="H37" s="36">
        <f t="shared" si="1"/>
        <v>-3</v>
      </c>
      <c r="I37" s="38" t="str">
        <f t="shared" si="2"/>
        <v>-</v>
      </c>
      <c r="J37" s="39">
        <f t="shared" si="3"/>
        <v>-1</v>
      </c>
    </row>
    <row r="38" spans="1:10" x14ac:dyDescent="0.25">
      <c r="A38" s="124" t="s">
        <v>338</v>
      </c>
      <c r="B38" s="35">
        <v>2</v>
      </c>
      <c r="C38" s="36">
        <v>2</v>
      </c>
      <c r="D38" s="35">
        <v>6</v>
      </c>
      <c r="E38" s="36">
        <v>4</v>
      </c>
      <c r="F38" s="37"/>
      <c r="G38" s="35">
        <f t="shared" si="0"/>
        <v>0</v>
      </c>
      <c r="H38" s="36">
        <f t="shared" si="1"/>
        <v>2</v>
      </c>
      <c r="I38" s="38">
        <f t="shared" si="2"/>
        <v>0</v>
      </c>
      <c r="J38" s="39">
        <f t="shared" si="3"/>
        <v>0.5</v>
      </c>
    </row>
    <row r="39" spans="1:10" s="52" customFormat="1" ht="13" x14ac:dyDescent="0.3">
      <c r="A39" s="147" t="s">
        <v>639</v>
      </c>
      <c r="B39" s="46">
        <v>479</v>
      </c>
      <c r="C39" s="47">
        <v>630</v>
      </c>
      <c r="D39" s="46">
        <v>1623</v>
      </c>
      <c r="E39" s="47">
        <v>1702</v>
      </c>
      <c r="F39" s="48"/>
      <c r="G39" s="46">
        <f t="shared" si="0"/>
        <v>-151</v>
      </c>
      <c r="H39" s="47">
        <f t="shared" si="1"/>
        <v>-79</v>
      </c>
      <c r="I39" s="49">
        <f t="shared" si="2"/>
        <v>-0.23968253968253969</v>
      </c>
      <c r="J39" s="50">
        <f t="shared" si="3"/>
        <v>-4.6415981198589897E-2</v>
      </c>
    </row>
    <row r="40" spans="1:10" x14ac:dyDescent="0.25">
      <c r="A40" s="148"/>
      <c r="B40" s="80"/>
      <c r="C40" s="81"/>
      <c r="D40" s="80"/>
      <c r="E40" s="81"/>
      <c r="F40" s="82"/>
      <c r="G40" s="80"/>
      <c r="H40" s="81"/>
      <c r="I40" s="94"/>
      <c r="J40" s="95"/>
    </row>
    <row r="41" spans="1:10" ht="13" x14ac:dyDescent="0.3">
      <c r="A41" s="118" t="s">
        <v>53</v>
      </c>
      <c r="B41" s="35"/>
      <c r="C41" s="36"/>
      <c r="D41" s="35"/>
      <c r="E41" s="36"/>
      <c r="F41" s="37"/>
      <c r="G41" s="35"/>
      <c r="H41" s="36"/>
      <c r="I41" s="38"/>
      <c r="J41" s="39"/>
    </row>
    <row r="42" spans="1:10" x14ac:dyDescent="0.25">
      <c r="A42" s="124" t="s">
        <v>520</v>
      </c>
      <c r="B42" s="35">
        <v>1</v>
      </c>
      <c r="C42" s="36">
        <v>3</v>
      </c>
      <c r="D42" s="35">
        <v>7</v>
      </c>
      <c r="E42" s="36">
        <v>6</v>
      </c>
      <c r="F42" s="37"/>
      <c r="G42" s="35">
        <f>B42-C42</f>
        <v>-2</v>
      </c>
      <c r="H42" s="36">
        <f>D42-E42</f>
        <v>1</v>
      </c>
      <c r="I42" s="38">
        <f>IF(C42=0, "-", IF(G42/C42&lt;10, G42/C42, "&gt;999%"))</f>
        <v>-0.66666666666666663</v>
      </c>
      <c r="J42" s="39">
        <f>IF(E42=0, "-", IF(H42/E42&lt;10, H42/E42, "&gt;999%"))</f>
        <v>0.16666666666666666</v>
      </c>
    </row>
    <row r="43" spans="1:10" x14ac:dyDescent="0.25">
      <c r="A43" s="124" t="s">
        <v>359</v>
      </c>
      <c r="B43" s="35">
        <v>4</v>
      </c>
      <c r="C43" s="36">
        <v>3</v>
      </c>
      <c r="D43" s="35">
        <v>6</v>
      </c>
      <c r="E43" s="36">
        <v>12</v>
      </c>
      <c r="F43" s="37"/>
      <c r="G43" s="35">
        <f>B43-C43</f>
        <v>1</v>
      </c>
      <c r="H43" s="36">
        <f>D43-E43</f>
        <v>-6</v>
      </c>
      <c r="I43" s="38">
        <f>IF(C43=0, "-", IF(G43/C43&lt;10, G43/C43, "&gt;999%"))</f>
        <v>0.33333333333333331</v>
      </c>
      <c r="J43" s="39">
        <f>IF(E43=0, "-", IF(H43/E43&lt;10, H43/E43, "&gt;999%"))</f>
        <v>-0.5</v>
      </c>
    </row>
    <row r="44" spans="1:10" s="52" customFormat="1" ht="13" x14ac:dyDescent="0.3">
      <c r="A44" s="147" t="s">
        <v>640</v>
      </c>
      <c r="B44" s="46">
        <v>5</v>
      </c>
      <c r="C44" s="47">
        <v>6</v>
      </c>
      <c r="D44" s="46">
        <v>13</v>
      </c>
      <c r="E44" s="47">
        <v>18</v>
      </c>
      <c r="F44" s="48"/>
      <c r="G44" s="46">
        <f>B44-C44</f>
        <v>-1</v>
      </c>
      <c r="H44" s="47">
        <f>D44-E44</f>
        <v>-5</v>
      </c>
      <c r="I44" s="49">
        <f>IF(C44=0, "-", IF(G44/C44&lt;10, G44/C44, "&gt;999%"))</f>
        <v>-0.16666666666666666</v>
      </c>
      <c r="J44" s="50">
        <f>IF(E44=0, "-", IF(H44/E44&lt;10, H44/E44, "&gt;999%"))</f>
        <v>-0.27777777777777779</v>
      </c>
    </row>
    <row r="45" spans="1:10" x14ac:dyDescent="0.25">
      <c r="A45" s="148"/>
      <c r="B45" s="80"/>
      <c r="C45" s="81"/>
      <c r="D45" s="80"/>
      <c r="E45" s="81"/>
      <c r="F45" s="82"/>
      <c r="G45" s="80"/>
      <c r="H45" s="81"/>
      <c r="I45" s="94"/>
      <c r="J45" s="95"/>
    </row>
    <row r="46" spans="1:10" ht="13" x14ac:dyDescent="0.3">
      <c r="A46" s="118" t="s">
        <v>54</v>
      </c>
      <c r="B46" s="35"/>
      <c r="C46" s="36"/>
      <c r="D46" s="35"/>
      <c r="E46" s="36"/>
      <c r="F46" s="37"/>
      <c r="G46" s="35"/>
      <c r="H46" s="36"/>
      <c r="I46" s="38"/>
      <c r="J46" s="39"/>
    </row>
    <row r="47" spans="1:10" x14ac:dyDescent="0.25">
      <c r="A47" s="124" t="s">
        <v>225</v>
      </c>
      <c r="B47" s="35">
        <v>61</v>
      </c>
      <c r="C47" s="36">
        <v>50</v>
      </c>
      <c r="D47" s="35">
        <v>247</v>
      </c>
      <c r="E47" s="36">
        <v>188</v>
      </c>
      <c r="F47" s="37"/>
      <c r="G47" s="35">
        <f t="shared" ref="G47:G71" si="4">B47-C47</f>
        <v>11</v>
      </c>
      <c r="H47" s="36">
        <f t="shared" ref="H47:H71" si="5">D47-E47</f>
        <v>59</v>
      </c>
      <c r="I47" s="38">
        <f t="shared" ref="I47:I71" si="6">IF(C47=0, "-", IF(G47/C47&lt;10, G47/C47, "&gt;999%"))</f>
        <v>0.22</v>
      </c>
      <c r="J47" s="39">
        <f t="shared" ref="J47:J71" si="7">IF(E47=0, "-", IF(H47/E47&lt;10, H47/E47, "&gt;999%"))</f>
        <v>0.31382978723404253</v>
      </c>
    </row>
    <row r="48" spans="1:10" x14ac:dyDescent="0.25">
      <c r="A48" s="124" t="s">
        <v>226</v>
      </c>
      <c r="B48" s="35">
        <v>1</v>
      </c>
      <c r="C48" s="36">
        <v>0</v>
      </c>
      <c r="D48" s="35">
        <v>6</v>
      </c>
      <c r="E48" s="36">
        <v>0</v>
      </c>
      <c r="F48" s="37"/>
      <c r="G48" s="35">
        <f t="shared" si="4"/>
        <v>1</v>
      </c>
      <c r="H48" s="36">
        <f t="shared" si="5"/>
        <v>6</v>
      </c>
      <c r="I48" s="38" t="str">
        <f t="shared" si="6"/>
        <v>-</v>
      </c>
      <c r="J48" s="39" t="str">
        <f t="shared" si="7"/>
        <v>-</v>
      </c>
    </row>
    <row r="49" spans="1:10" x14ac:dyDescent="0.25">
      <c r="A49" s="124" t="s">
        <v>325</v>
      </c>
      <c r="B49" s="35">
        <v>11</v>
      </c>
      <c r="C49" s="36">
        <v>17</v>
      </c>
      <c r="D49" s="35">
        <v>89</v>
      </c>
      <c r="E49" s="36">
        <v>83</v>
      </c>
      <c r="F49" s="37"/>
      <c r="G49" s="35">
        <f t="shared" si="4"/>
        <v>-6</v>
      </c>
      <c r="H49" s="36">
        <f t="shared" si="5"/>
        <v>6</v>
      </c>
      <c r="I49" s="38">
        <f t="shared" si="6"/>
        <v>-0.35294117647058826</v>
      </c>
      <c r="J49" s="39">
        <f t="shared" si="7"/>
        <v>7.2289156626506021E-2</v>
      </c>
    </row>
    <row r="50" spans="1:10" x14ac:dyDescent="0.25">
      <c r="A50" s="124" t="s">
        <v>227</v>
      </c>
      <c r="B50" s="35">
        <v>48</v>
      </c>
      <c r="C50" s="36">
        <v>0</v>
      </c>
      <c r="D50" s="35">
        <v>69</v>
      </c>
      <c r="E50" s="36">
        <v>0</v>
      </c>
      <c r="F50" s="37"/>
      <c r="G50" s="35">
        <f t="shared" si="4"/>
        <v>48</v>
      </c>
      <c r="H50" s="36">
        <f t="shared" si="5"/>
        <v>69</v>
      </c>
      <c r="I50" s="38" t="str">
        <f t="shared" si="6"/>
        <v>-</v>
      </c>
      <c r="J50" s="39" t="str">
        <f t="shared" si="7"/>
        <v>-</v>
      </c>
    </row>
    <row r="51" spans="1:10" x14ac:dyDescent="0.25">
      <c r="A51" s="124" t="s">
        <v>254</v>
      </c>
      <c r="B51" s="35">
        <v>77</v>
      </c>
      <c r="C51" s="36">
        <v>97</v>
      </c>
      <c r="D51" s="35">
        <v>244</v>
      </c>
      <c r="E51" s="36">
        <v>170</v>
      </c>
      <c r="F51" s="37"/>
      <c r="G51" s="35">
        <f t="shared" si="4"/>
        <v>-20</v>
      </c>
      <c r="H51" s="36">
        <f t="shared" si="5"/>
        <v>74</v>
      </c>
      <c r="I51" s="38">
        <f t="shared" si="6"/>
        <v>-0.20618556701030927</v>
      </c>
      <c r="J51" s="39">
        <f t="shared" si="7"/>
        <v>0.43529411764705883</v>
      </c>
    </row>
    <row r="52" spans="1:10" x14ac:dyDescent="0.25">
      <c r="A52" s="124" t="s">
        <v>255</v>
      </c>
      <c r="B52" s="35">
        <v>0</v>
      </c>
      <c r="C52" s="36">
        <v>2</v>
      </c>
      <c r="D52" s="35">
        <v>0</v>
      </c>
      <c r="E52" s="36">
        <v>3</v>
      </c>
      <c r="F52" s="37"/>
      <c r="G52" s="35">
        <f t="shared" si="4"/>
        <v>-2</v>
      </c>
      <c r="H52" s="36">
        <f t="shared" si="5"/>
        <v>-3</v>
      </c>
      <c r="I52" s="38">
        <f t="shared" si="6"/>
        <v>-1</v>
      </c>
      <c r="J52" s="39">
        <f t="shared" si="7"/>
        <v>-1</v>
      </c>
    </row>
    <row r="53" spans="1:10" x14ac:dyDescent="0.25">
      <c r="A53" s="124" t="s">
        <v>339</v>
      </c>
      <c r="B53" s="35">
        <v>5</v>
      </c>
      <c r="C53" s="36">
        <v>21</v>
      </c>
      <c r="D53" s="35">
        <v>23</v>
      </c>
      <c r="E53" s="36">
        <v>50</v>
      </c>
      <c r="F53" s="37"/>
      <c r="G53" s="35">
        <f t="shared" si="4"/>
        <v>-16</v>
      </c>
      <c r="H53" s="36">
        <f t="shared" si="5"/>
        <v>-27</v>
      </c>
      <c r="I53" s="38">
        <f t="shared" si="6"/>
        <v>-0.76190476190476186</v>
      </c>
      <c r="J53" s="39">
        <f t="shared" si="7"/>
        <v>-0.54</v>
      </c>
    </row>
    <row r="54" spans="1:10" x14ac:dyDescent="0.25">
      <c r="A54" s="124" t="s">
        <v>256</v>
      </c>
      <c r="B54" s="35">
        <v>2</v>
      </c>
      <c r="C54" s="36">
        <v>9</v>
      </c>
      <c r="D54" s="35">
        <v>7</v>
      </c>
      <c r="E54" s="36">
        <v>44</v>
      </c>
      <c r="F54" s="37"/>
      <c r="G54" s="35">
        <f t="shared" si="4"/>
        <v>-7</v>
      </c>
      <c r="H54" s="36">
        <f t="shared" si="5"/>
        <v>-37</v>
      </c>
      <c r="I54" s="38">
        <f t="shared" si="6"/>
        <v>-0.77777777777777779</v>
      </c>
      <c r="J54" s="39">
        <f t="shared" si="7"/>
        <v>-0.84090909090909094</v>
      </c>
    </row>
    <row r="55" spans="1:10" x14ac:dyDescent="0.25">
      <c r="A55" s="124" t="s">
        <v>277</v>
      </c>
      <c r="B55" s="35">
        <v>7</v>
      </c>
      <c r="C55" s="36">
        <v>24</v>
      </c>
      <c r="D55" s="35">
        <v>19</v>
      </c>
      <c r="E55" s="36">
        <v>73</v>
      </c>
      <c r="F55" s="37"/>
      <c r="G55" s="35">
        <f t="shared" si="4"/>
        <v>-17</v>
      </c>
      <c r="H55" s="36">
        <f t="shared" si="5"/>
        <v>-54</v>
      </c>
      <c r="I55" s="38">
        <f t="shared" si="6"/>
        <v>-0.70833333333333337</v>
      </c>
      <c r="J55" s="39">
        <f t="shared" si="7"/>
        <v>-0.73972602739726023</v>
      </c>
    </row>
    <row r="56" spans="1:10" x14ac:dyDescent="0.25">
      <c r="A56" s="124" t="s">
        <v>360</v>
      </c>
      <c r="B56" s="35">
        <v>0</v>
      </c>
      <c r="C56" s="36">
        <v>1</v>
      </c>
      <c r="D56" s="35">
        <v>0</v>
      </c>
      <c r="E56" s="36">
        <v>1</v>
      </c>
      <c r="F56" s="37"/>
      <c r="G56" s="35">
        <f t="shared" si="4"/>
        <v>-1</v>
      </c>
      <c r="H56" s="36">
        <f t="shared" si="5"/>
        <v>-1</v>
      </c>
      <c r="I56" s="38">
        <f t="shared" si="6"/>
        <v>-1</v>
      </c>
      <c r="J56" s="39">
        <f t="shared" si="7"/>
        <v>-1</v>
      </c>
    </row>
    <row r="57" spans="1:10" x14ac:dyDescent="0.25">
      <c r="A57" s="124" t="s">
        <v>291</v>
      </c>
      <c r="B57" s="35">
        <v>0</v>
      </c>
      <c r="C57" s="36">
        <v>1</v>
      </c>
      <c r="D57" s="35">
        <v>2</v>
      </c>
      <c r="E57" s="36">
        <v>3</v>
      </c>
      <c r="F57" s="37"/>
      <c r="G57" s="35">
        <f t="shared" si="4"/>
        <v>-1</v>
      </c>
      <c r="H57" s="36">
        <f t="shared" si="5"/>
        <v>-1</v>
      </c>
      <c r="I57" s="38">
        <f t="shared" si="6"/>
        <v>-1</v>
      </c>
      <c r="J57" s="39">
        <f t="shared" si="7"/>
        <v>-0.33333333333333331</v>
      </c>
    </row>
    <row r="58" spans="1:10" x14ac:dyDescent="0.25">
      <c r="A58" s="124" t="s">
        <v>292</v>
      </c>
      <c r="B58" s="35">
        <v>1</v>
      </c>
      <c r="C58" s="36">
        <v>5</v>
      </c>
      <c r="D58" s="35">
        <v>8</v>
      </c>
      <c r="E58" s="36">
        <v>10</v>
      </c>
      <c r="F58" s="37"/>
      <c r="G58" s="35">
        <f t="shared" si="4"/>
        <v>-4</v>
      </c>
      <c r="H58" s="36">
        <f t="shared" si="5"/>
        <v>-2</v>
      </c>
      <c r="I58" s="38">
        <f t="shared" si="6"/>
        <v>-0.8</v>
      </c>
      <c r="J58" s="39">
        <f t="shared" si="7"/>
        <v>-0.2</v>
      </c>
    </row>
    <row r="59" spans="1:10" x14ac:dyDescent="0.25">
      <c r="A59" s="124" t="s">
        <v>361</v>
      </c>
      <c r="B59" s="35">
        <v>5</v>
      </c>
      <c r="C59" s="36">
        <v>4</v>
      </c>
      <c r="D59" s="35">
        <v>12</v>
      </c>
      <c r="E59" s="36">
        <v>4</v>
      </c>
      <c r="F59" s="37"/>
      <c r="G59" s="35">
        <f t="shared" si="4"/>
        <v>1</v>
      </c>
      <c r="H59" s="36">
        <f t="shared" si="5"/>
        <v>8</v>
      </c>
      <c r="I59" s="38">
        <f t="shared" si="6"/>
        <v>0.25</v>
      </c>
      <c r="J59" s="39">
        <f t="shared" si="7"/>
        <v>2</v>
      </c>
    </row>
    <row r="60" spans="1:10" x14ac:dyDescent="0.25">
      <c r="A60" s="124" t="s">
        <v>293</v>
      </c>
      <c r="B60" s="35">
        <v>1</v>
      </c>
      <c r="C60" s="36">
        <v>0</v>
      </c>
      <c r="D60" s="35">
        <v>9</v>
      </c>
      <c r="E60" s="36">
        <v>0</v>
      </c>
      <c r="F60" s="37"/>
      <c r="G60" s="35">
        <f t="shared" si="4"/>
        <v>1</v>
      </c>
      <c r="H60" s="36">
        <f t="shared" si="5"/>
        <v>9</v>
      </c>
      <c r="I60" s="38" t="str">
        <f t="shared" si="6"/>
        <v>-</v>
      </c>
      <c r="J60" s="39" t="str">
        <f t="shared" si="7"/>
        <v>-</v>
      </c>
    </row>
    <row r="61" spans="1:10" x14ac:dyDescent="0.25">
      <c r="A61" s="124" t="s">
        <v>228</v>
      </c>
      <c r="B61" s="35">
        <v>2</v>
      </c>
      <c r="C61" s="36">
        <v>3</v>
      </c>
      <c r="D61" s="35">
        <v>9</v>
      </c>
      <c r="E61" s="36">
        <v>4</v>
      </c>
      <c r="F61" s="37"/>
      <c r="G61" s="35">
        <f t="shared" si="4"/>
        <v>-1</v>
      </c>
      <c r="H61" s="36">
        <f t="shared" si="5"/>
        <v>5</v>
      </c>
      <c r="I61" s="38">
        <f t="shared" si="6"/>
        <v>-0.33333333333333331</v>
      </c>
      <c r="J61" s="39">
        <f t="shared" si="7"/>
        <v>1.25</v>
      </c>
    </row>
    <row r="62" spans="1:10" x14ac:dyDescent="0.25">
      <c r="A62" s="124" t="s">
        <v>362</v>
      </c>
      <c r="B62" s="35">
        <v>0</v>
      </c>
      <c r="C62" s="36">
        <v>0</v>
      </c>
      <c r="D62" s="35">
        <v>3</v>
      </c>
      <c r="E62" s="36">
        <v>2</v>
      </c>
      <c r="F62" s="37"/>
      <c r="G62" s="35">
        <f t="shared" si="4"/>
        <v>0</v>
      </c>
      <c r="H62" s="36">
        <f t="shared" si="5"/>
        <v>1</v>
      </c>
      <c r="I62" s="38" t="str">
        <f t="shared" si="6"/>
        <v>-</v>
      </c>
      <c r="J62" s="39">
        <f t="shared" si="7"/>
        <v>0.5</v>
      </c>
    </row>
    <row r="63" spans="1:10" x14ac:dyDescent="0.25">
      <c r="A63" s="124" t="s">
        <v>418</v>
      </c>
      <c r="B63" s="35">
        <v>49</v>
      </c>
      <c r="C63" s="36">
        <v>73</v>
      </c>
      <c r="D63" s="35">
        <v>233</v>
      </c>
      <c r="E63" s="36">
        <v>197</v>
      </c>
      <c r="F63" s="37"/>
      <c r="G63" s="35">
        <f t="shared" si="4"/>
        <v>-24</v>
      </c>
      <c r="H63" s="36">
        <f t="shared" si="5"/>
        <v>36</v>
      </c>
      <c r="I63" s="38">
        <f t="shared" si="6"/>
        <v>-0.32876712328767121</v>
      </c>
      <c r="J63" s="39">
        <f t="shared" si="7"/>
        <v>0.18274111675126903</v>
      </c>
    </row>
    <row r="64" spans="1:10" x14ac:dyDescent="0.25">
      <c r="A64" s="124" t="s">
        <v>419</v>
      </c>
      <c r="B64" s="35">
        <v>19</v>
      </c>
      <c r="C64" s="36">
        <v>34</v>
      </c>
      <c r="D64" s="35">
        <v>55</v>
      </c>
      <c r="E64" s="36">
        <v>97</v>
      </c>
      <c r="F64" s="37"/>
      <c r="G64" s="35">
        <f t="shared" si="4"/>
        <v>-15</v>
      </c>
      <c r="H64" s="36">
        <f t="shared" si="5"/>
        <v>-42</v>
      </c>
      <c r="I64" s="38">
        <f t="shared" si="6"/>
        <v>-0.44117647058823528</v>
      </c>
      <c r="J64" s="39">
        <f t="shared" si="7"/>
        <v>-0.4329896907216495</v>
      </c>
    </row>
    <row r="65" spans="1:10" x14ac:dyDescent="0.25">
      <c r="A65" s="124" t="s">
        <v>456</v>
      </c>
      <c r="B65" s="35">
        <v>108</v>
      </c>
      <c r="C65" s="36">
        <v>119</v>
      </c>
      <c r="D65" s="35">
        <v>342</v>
      </c>
      <c r="E65" s="36">
        <v>298</v>
      </c>
      <c r="F65" s="37"/>
      <c r="G65" s="35">
        <f t="shared" si="4"/>
        <v>-11</v>
      </c>
      <c r="H65" s="36">
        <f t="shared" si="5"/>
        <v>44</v>
      </c>
      <c r="I65" s="38">
        <f t="shared" si="6"/>
        <v>-9.2436974789915971E-2</v>
      </c>
      <c r="J65" s="39">
        <f t="shared" si="7"/>
        <v>0.1476510067114094</v>
      </c>
    </row>
    <row r="66" spans="1:10" x14ac:dyDescent="0.25">
      <c r="A66" s="124" t="s">
        <v>457</v>
      </c>
      <c r="B66" s="35">
        <v>25</v>
      </c>
      <c r="C66" s="36">
        <v>45</v>
      </c>
      <c r="D66" s="35">
        <v>120</v>
      </c>
      <c r="E66" s="36">
        <v>117</v>
      </c>
      <c r="F66" s="37"/>
      <c r="G66" s="35">
        <f t="shared" si="4"/>
        <v>-20</v>
      </c>
      <c r="H66" s="36">
        <f t="shared" si="5"/>
        <v>3</v>
      </c>
      <c r="I66" s="38">
        <f t="shared" si="6"/>
        <v>-0.44444444444444442</v>
      </c>
      <c r="J66" s="39">
        <f t="shared" si="7"/>
        <v>2.564102564102564E-2</v>
      </c>
    </row>
    <row r="67" spans="1:10" x14ac:dyDescent="0.25">
      <c r="A67" s="124" t="s">
        <v>497</v>
      </c>
      <c r="B67" s="35">
        <v>68</v>
      </c>
      <c r="C67" s="36">
        <v>132</v>
      </c>
      <c r="D67" s="35">
        <v>189</v>
      </c>
      <c r="E67" s="36">
        <v>241</v>
      </c>
      <c r="F67" s="37"/>
      <c r="G67" s="35">
        <f t="shared" si="4"/>
        <v>-64</v>
      </c>
      <c r="H67" s="36">
        <f t="shared" si="5"/>
        <v>-52</v>
      </c>
      <c r="I67" s="38">
        <f t="shared" si="6"/>
        <v>-0.48484848484848486</v>
      </c>
      <c r="J67" s="39">
        <f t="shared" si="7"/>
        <v>-0.21576763485477179</v>
      </c>
    </row>
    <row r="68" spans="1:10" x14ac:dyDescent="0.25">
      <c r="A68" s="124" t="s">
        <v>498</v>
      </c>
      <c r="B68" s="35">
        <v>13</v>
      </c>
      <c r="C68" s="36">
        <v>12</v>
      </c>
      <c r="D68" s="35">
        <v>47</v>
      </c>
      <c r="E68" s="36">
        <v>23</v>
      </c>
      <c r="F68" s="37"/>
      <c r="G68" s="35">
        <f t="shared" si="4"/>
        <v>1</v>
      </c>
      <c r="H68" s="36">
        <f t="shared" si="5"/>
        <v>24</v>
      </c>
      <c r="I68" s="38">
        <f t="shared" si="6"/>
        <v>8.3333333333333329E-2</v>
      </c>
      <c r="J68" s="39">
        <f t="shared" si="7"/>
        <v>1.0434782608695652</v>
      </c>
    </row>
    <row r="69" spans="1:10" x14ac:dyDescent="0.25">
      <c r="A69" s="124" t="s">
        <v>521</v>
      </c>
      <c r="B69" s="35">
        <v>36</v>
      </c>
      <c r="C69" s="36">
        <v>0</v>
      </c>
      <c r="D69" s="35">
        <v>75</v>
      </c>
      <c r="E69" s="36">
        <v>0</v>
      </c>
      <c r="F69" s="37"/>
      <c r="G69" s="35">
        <f t="shared" si="4"/>
        <v>36</v>
      </c>
      <c r="H69" s="36">
        <f t="shared" si="5"/>
        <v>75</v>
      </c>
      <c r="I69" s="38" t="str">
        <f t="shared" si="6"/>
        <v>-</v>
      </c>
      <c r="J69" s="39" t="str">
        <f t="shared" si="7"/>
        <v>-</v>
      </c>
    </row>
    <row r="70" spans="1:10" x14ac:dyDescent="0.25">
      <c r="A70" s="124" t="s">
        <v>340</v>
      </c>
      <c r="B70" s="35">
        <v>4</v>
      </c>
      <c r="C70" s="36">
        <v>6</v>
      </c>
      <c r="D70" s="35">
        <v>21</v>
      </c>
      <c r="E70" s="36">
        <v>6</v>
      </c>
      <c r="F70" s="37"/>
      <c r="G70" s="35">
        <f t="shared" si="4"/>
        <v>-2</v>
      </c>
      <c r="H70" s="36">
        <f t="shared" si="5"/>
        <v>15</v>
      </c>
      <c r="I70" s="38">
        <f t="shared" si="6"/>
        <v>-0.33333333333333331</v>
      </c>
      <c r="J70" s="39">
        <f t="shared" si="7"/>
        <v>2.5</v>
      </c>
    </row>
    <row r="71" spans="1:10" s="52" customFormat="1" ht="13" x14ac:dyDescent="0.3">
      <c r="A71" s="147" t="s">
        <v>641</v>
      </c>
      <c r="B71" s="46">
        <v>543</v>
      </c>
      <c r="C71" s="47">
        <v>655</v>
      </c>
      <c r="D71" s="46">
        <v>1829</v>
      </c>
      <c r="E71" s="47">
        <v>1614</v>
      </c>
      <c r="F71" s="48"/>
      <c r="G71" s="46">
        <f t="shared" si="4"/>
        <v>-112</v>
      </c>
      <c r="H71" s="47">
        <f t="shared" si="5"/>
        <v>215</v>
      </c>
      <c r="I71" s="49">
        <f t="shared" si="6"/>
        <v>-0.17099236641221374</v>
      </c>
      <c r="J71" s="50">
        <f t="shared" si="7"/>
        <v>0.13320941759603469</v>
      </c>
    </row>
    <row r="72" spans="1:10" x14ac:dyDescent="0.25">
      <c r="A72" s="148"/>
      <c r="B72" s="80"/>
      <c r="C72" s="81"/>
      <c r="D72" s="80"/>
      <c r="E72" s="81"/>
      <c r="F72" s="82"/>
      <c r="G72" s="80"/>
      <c r="H72" s="81"/>
      <c r="I72" s="94"/>
      <c r="J72" s="95"/>
    </row>
    <row r="73" spans="1:10" ht="13" x14ac:dyDescent="0.3">
      <c r="A73" s="118" t="s">
        <v>55</v>
      </c>
      <c r="B73" s="35"/>
      <c r="C73" s="36"/>
      <c r="D73" s="35"/>
      <c r="E73" s="36"/>
      <c r="F73" s="37"/>
      <c r="G73" s="35"/>
      <c r="H73" s="36"/>
      <c r="I73" s="38"/>
      <c r="J73" s="39"/>
    </row>
    <row r="74" spans="1:10" x14ac:dyDescent="0.25">
      <c r="A74" s="124" t="s">
        <v>287</v>
      </c>
      <c r="B74" s="35">
        <v>11</v>
      </c>
      <c r="C74" s="36">
        <v>14</v>
      </c>
      <c r="D74" s="35">
        <v>35</v>
      </c>
      <c r="E74" s="36">
        <v>35</v>
      </c>
      <c r="F74" s="37"/>
      <c r="G74" s="35">
        <f>B74-C74</f>
        <v>-3</v>
      </c>
      <c r="H74" s="36">
        <f>D74-E74</f>
        <v>0</v>
      </c>
      <c r="I74" s="38">
        <f>IF(C74=0, "-", IF(G74/C74&lt;10, G74/C74, "&gt;999%"))</f>
        <v>-0.21428571428571427</v>
      </c>
      <c r="J74" s="39">
        <f>IF(E74=0, "-", IF(H74/E74&lt;10, H74/E74, "&gt;999%"))</f>
        <v>0</v>
      </c>
    </row>
    <row r="75" spans="1:10" s="52" customFormat="1" ht="13" x14ac:dyDescent="0.3">
      <c r="A75" s="147" t="s">
        <v>642</v>
      </c>
      <c r="B75" s="46">
        <v>11</v>
      </c>
      <c r="C75" s="47">
        <v>14</v>
      </c>
      <c r="D75" s="46">
        <v>35</v>
      </c>
      <c r="E75" s="47">
        <v>35</v>
      </c>
      <c r="F75" s="48"/>
      <c r="G75" s="46">
        <f>B75-C75</f>
        <v>-3</v>
      </c>
      <c r="H75" s="47">
        <f>D75-E75</f>
        <v>0</v>
      </c>
      <c r="I75" s="49">
        <f>IF(C75=0, "-", IF(G75/C75&lt;10, G75/C75, "&gt;999%"))</f>
        <v>-0.21428571428571427</v>
      </c>
      <c r="J75" s="50">
        <f>IF(E75=0, "-", IF(H75/E75&lt;10, H75/E75, "&gt;999%"))</f>
        <v>0</v>
      </c>
    </row>
    <row r="76" spans="1:10" x14ac:dyDescent="0.25">
      <c r="A76" s="148"/>
      <c r="B76" s="80"/>
      <c r="C76" s="81"/>
      <c r="D76" s="80"/>
      <c r="E76" s="81"/>
      <c r="F76" s="82"/>
      <c r="G76" s="80"/>
      <c r="H76" s="81"/>
      <c r="I76" s="94"/>
      <c r="J76" s="95"/>
    </row>
    <row r="77" spans="1:10" ht="13" x14ac:dyDescent="0.3">
      <c r="A77" s="118" t="s">
        <v>56</v>
      </c>
      <c r="B77" s="35"/>
      <c r="C77" s="36"/>
      <c r="D77" s="35"/>
      <c r="E77" s="36"/>
      <c r="F77" s="37"/>
      <c r="G77" s="35"/>
      <c r="H77" s="36"/>
      <c r="I77" s="38"/>
      <c r="J77" s="39"/>
    </row>
    <row r="78" spans="1:10" x14ac:dyDescent="0.25">
      <c r="A78" s="124" t="s">
        <v>544</v>
      </c>
      <c r="B78" s="35">
        <v>0</v>
      </c>
      <c r="C78" s="36">
        <v>12</v>
      </c>
      <c r="D78" s="35">
        <v>0</v>
      </c>
      <c r="E78" s="36">
        <v>25</v>
      </c>
      <c r="F78" s="37"/>
      <c r="G78" s="35">
        <f t="shared" ref="G78:G83" si="8">B78-C78</f>
        <v>-12</v>
      </c>
      <c r="H78" s="36">
        <f t="shared" ref="H78:H83" si="9">D78-E78</f>
        <v>-25</v>
      </c>
      <c r="I78" s="38">
        <f t="shared" ref="I78:I83" si="10">IF(C78=0, "-", IF(G78/C78&lt;10, G78/C78, "&gt;999%"))</f>
        <v>-1</v>
      </c>
      <c r="J78" s="39">
        <f t="shared" ref="J78:J83" si="11">IF(E78=0, "-", IF(H78/E78&lt;10, H78/E78, "&gt;999%"))</f>
        <v>-1</v>
      </c>
    </row>
    <row r="79" spans="1:10" x14ac:dyDescent="0.25">
      <c r="A79" s="124" t="s">
        <v>193</v>
      </c>
      <c r="B79" s="35">
        <v>4</v>
      </c>
      <c r="C79" s="36">
        <v>1</v>
      </c>
      <c r="D79" s="35">
        <v>7</v>
      </c>
      <c r="E79" s="36">
        <v>6</v>
      </c>
      <c r="F79" s="37"/>
      <c r="G79" s="35">
        <f t="shared" si="8"/>
        <v>3</v>
      </c>
      <c r="H79" s="36">
        <f t="shared" si="9"/>
        <v>1</v>
      </c>
      <c r="I79" s="38">
        <f t="shared" si="10"/>
        <v>3</v>
      </c>
      <c r="J79" s="39">
        <f t="shared" si="11"/>
        <v>0.16666666666666666</v>
      </c>
    </row>
    <row r="80" spans="1:10" x14ac:dyDescent="0.25">
      <c r="A80" s="124" t="s">
        <v>380</v>
      </c>
      <c r="B80" s="35">
        <v>4</v>
      </c>
      <c r="C80" s="36">
        <v>6</v>
      </c>
      <c r="D80" s="35">
        <v>18</v>
      </c>
      <c r="E80" s="36">
        <v>8</v>
      </c>
      <c r="F80" s="37"/>
      <c r="G80" s="35">
        <f t="shared" si="8"/>
        <v>-2</v>
      </c>
      <c r="H80" s="36">
        <f t="shared" si="9"/>
        <v>10</v>
      </c>
      <c r="I80" s="38">
        <f t="shared" si="10"/>
        <v>-0.33333333333333331</v>
      </c>
      <c r="J80" s="39">
        <f t="shared" si="11"/>
        <v>1.25</v>
      </c>
    </row>
    <row r="81" spans="1:10" x14ac:dyDescent="0.25">
      <c r="A81" s="124" t="s">
        <v>381</v>
      </c>
      <c r="B81" s="35">
        <v>0</v>
      </c>
      <c r="C81" s="36">
        <v>3</v>
      </c>
      <c r="D81" s="35">
        <v>0</v>
      </c>
      <c r="E81" s="36">
        <v>4</v>
      </c>
      <c r="F81" s="37"/>
      <c r="G81" s="35">
        <f t="shared" si="8"/>
        <v>-3</v>
      </c>
      <c r="H81" s="36">
        <f t="shared" si="9"/>
        <v>-4</v>
      </c>
      <c r="I81" s="38">
        <f t="shared" si="10"/>
        <v>-1</v>
      </c>
      <c r="J81" s="39">
        <f t="shared" si="11"/>
        <v>-1</v>
      </c>
    </row>
    <row r="82" spans="1:10" x14ac:dyDescent="0.25">
      <c r="A82" s="124" t="s">
        <v>429</v>
      </c>
      <c r="B82" s="35">
        <v>8</v>
      </c>
      <c r="C82" s="36">
        <v>0</v>
      </c>
      <c r="D82" s="35">
        <v>11</v>
      </c>
      <c r="E82" s="36">
        <v>0</v>
      </c>
      <c r="F82" s="37"/>
      <c r="G82" s="35">
        <f t="shared" si="8"/>
        <v>8</v>
      </c>
      <c r="H82" s="36">
        <f t="shared" si="9"/>
        <v>11</v>
      </c>
      <c r="I82" s="38" t="str">
        <f t="shared" si="10"/>
        <v>-</v>
      </c>
      <c r="J82" s="39" t="str">
        <f t="shared" si="11"/>
        <v>-</v>
      </c>
    </row>
    <row r="83" spans="1:10" s="52" customFormat="1" ht="13" x14ac:dyDescent="0.3">
      <c r="A83" s="147" t="s">
        <v>643</v>
      </c>
      <c r="B83" s="46">
        <v>16</v>
      </c>
      <c r="C83" s="47">
        <v>22</v>
      </c>
      <c r="D83" s="46">
        <v>36</v>
      </c>
      <c r="E83" s="47">
        <v>43</v>
      </c>
      <c r="F83" s="48"/>
      <c r="G83" s="46">
        <f t="shared" si="8"/>
        <v>-6</v>
      </c>
      <c r="H83" s="47">
        <f t="shared" si="9"/>
        <v>-7</v>
      </c>
      <c r="I83" s="49">
        <f t="shared" si="10"/>
        <v>-0.27272727272727271</v>
      </c>
      <c r="J83" s="50">
        <f t="shared" si="11"/>
        <v>-0.16279069767441862</v>
      </c>
    </row>
    <row r="84" spans="1:10" x14ac:dyDescent="0.25">
      <c r="A84" s="148"/>
      <c r="B84" s="80"/>
      <c r="C84" s="81"/>
      <c r="D84" s="80"/>
      <c r="E84" s="81"/>
      <c r="F84" s="82"/>
      <c r="G84" s="80"/>
      <c r="H84" s="81"/>
      <c r="I84" s="94"/>
      <c r="J84" s="95"/>
    </row>
    <row r="85" spans="1:10" ht="13" x14ac:dyDescent="0.3">
      <c r="A85" s="118" t="s">
        <v>100</v>
      </c>
      <c r="B85" s="35"/>
      <c r="C85" s="36"/>
      <c r="D85" s="35"/>
      <c r="E85" s="36"/>
      <c r="F85" s="37"/>
      <c r="G85" s="35"/>
      <c r="H85" s="36"/>
      <c r="I85" s="38"/>
      <c r="J85" s="39"/>
    </row>
    <row r="86" spans="1:10" x14ac:dyDescent="0.25">
      <c r="A86" s="124" t="s">
        <v>618</v>
      </c>
      <c r="B86" s="35">
        <v>16</v>
      </c>
      <c r="C86" s="36">
        <v>10</v>
      </c>
      <c r="D86" s="35">
        <v>25</v>
      </c>
      <c r="E86" s="36">
        <v>18</v>
      </c>
      <c r="F86" s="37"/>
      <c r="G86" s="35">
        <f>B86-C86</f>
        <v>6</v>
      </c>
      <c r="H86" s="36">
        <f>D86-E86</f>
        <v>7</v>
      </c>
      <c r="I86" s="38">
        <f>IF(C86=0, "-", IF(G86/C86&lt;10, G86/C86, "&gt;999%"))</f>
        <v>0.6</v>
      </c>
      <c r="J86" s="39">
        <f>IF(E86=0, "-", IF(H86/E86&lt;10, H86/E86, "&gt;999%"))</f>
        <v>0.3888888888888889</v>
      </c>
    </row>
    <row r="87" spans="1:10" x14ac:dyDescent="0.25">
      <c r="A87" s="124" t="s">
        <v>607</v>
      </c>
      <c r="B87" s="35">
        <v>0</v>
      </c>
      <c r="C87" s="36">
        <v>0</v>
      </c>
      <c r="D87" s="35">
        <v>0</v>
      </c>
      <c r="E87" s="36">
        <v>2</v>
      </c>
      <c r="F87" s="37"/>
      <c r="G87" s="35">
        <f>B87-C87</f>
        <v>0</v>
      </c>
      <c r="H87" s="36">
        <f>D87-E87</f>
        <v>-2</v>
      </c>
      <c r="I87" s="38" t="str">
        <f>IF(C87=0, "-", IF(G87/C87&lt;10, G87/C87, "&gt;999%"))</f>
        <v>-</v>
      </c>
      <c r="J87" s="39">
        <f>IF(E87=0, "-", IF(H87/E87&lt;10, H87/E87, "&gt;999%"))</f>
        <v>-1</v>
      </c>
    </row>
    <row r="88" spans="1:10" s="52" customFormat="1" ht="13" x14ac:dyDescent="0.3">
      <c r="A88" s="147" t="s">
        <v>644</v>
      </c>
      <c r="B88" s="46">
        <v>16</v>
      </c>
      <c r="C88" s="47">
        <v>10</v>
      </c>
      <c r="D88" s="46">
        <v>25</v>
      </c>
      <c r="E88" s="47">
        <v>20</v>
      </c>
      <c r="F88" s="48"/>
      <c r="G88" s="46">
        <f>B88-C88</f>
        <v>6</v>
      </c>
      <c r="H88" s="47">
        <f>D88-E88</f>
        <v>5</v>
      </c>
      <c r="I88" s="49">
        <f>IF(C88=0, "-", IF(G88/C88&lt;10, G88/C88, "&gt;999%"))</f>
        <v>0.6</v>
      </c>
      <c r="J88" s="50">
        <f>IF(E88=0, "-", IF(H88/E88&lt;10, H88/E88, "&gt;999%"))</f>
        <v>0.25</v>
      </c>
    </row>
    <row r="89" spans="1:10" x14ac:dyDescent="0.25">
      <c r="A89" s="148"/>
      <c r="B89" s="80"/>
      <c r="C89" s="81"/>
      <c r="D89" s="80"/>
      <c r="E89" s="81"/>
      <c r="F89" s="82"/>
      <c r="G89" s="80"/>
      <c r="H89" s="81"/>
      <c r="I89" s="94"/>
      <c r="J89" s="95"/>
    </row>
    <row r="90" spans="1:10" ht="13" x14ac:dyDescent="0.3">
      <c r="A90" s="118" t="s">
        <v>101</v>
      </c>
      <c r="B90" s="35"/>
      <c r="C90" s="36"/>
      <c r="D90" s="35"/>
      <c r="E90" s="36"/>
      <c r="F90" s="37"/>
      <c r="G90" s="35"/>
      <c r="H90" s="36"/>
      <c r="I90" s="38"/>
      <c r="J90" s="39"/>
    </row>
    <row r="91" spans="1:10" x14ac:dyDescent="0.25">
      <c r="A91" s="124" t="s">
        <v>619</v>
      </c>
      <c r="B91" s="35">
        <v>0</v>
      </c>
      <c r="C91" s="36">
        <v>0</v>
      </c>
      <c r="D91" s="35">
        <v>1</v>
      </c>
      <c r="E91" s="36">
        <v>1</v>
      </c>
      <c r="F91" s="37"/>
      <c r="G91" s="35">
        <f>B91-C91</f>
        <v>0</v>
      </c>
      <c r="H91" s="36">
        <f>D91-E91</f>
        <v>0</v>
      </c>
      <c r="I91" s="38" t="str">
        <f>IF(C91=0, "-", IF(G91/C91&lt;10, G91/C91, "&gt;999%"))</f>
        <v>-</v>
      </c>
      <c r="J91" s="39">
        <f>IF(E91=0, "-", IF(H91/E91&lt;10, H91/E91, "&gt;999%"))</f>
        <v>0</v>
      </c>
    </row>
    <row r="92" spans="1:10" s="52" customFormat="1" ht="13" x14ac:dyDescent="0.3">
      <c r="A92" s="147" t="s">
        <v>645</v>
      </c>
      <c r="B92" s="46">
        <v>0</v>
      </c>
      <c r="C92" s="47">
        <v>0</v>
      </c>
      <c r="D92" s="46">
        <v>1</v>
      </c>
      <c r="E92" s="47">
        <v>1</v>
      </c>
      <c r="F92" s="48"/>
      <c r="G92" s="46">
        <f>B92-C92</f>
        <v>0</v>
      </c>
      <c r="H92" s="47">
        <f>D92-E92</f>
        <v>0</v>
      </c>
      <c r="I92" s="49" t="str">
        <f>IF(C92=0, "-", IF(G92/C92&lt;10, G92/C92, "&gt;999%"))</f>
        <v>-</v>
      </c>
      <c r="J92" s="50">
        <f>IF(E92=0, "-", IF(H92/E92&lt;10, H92/E92, "&gt;999%"))</f>
        <v>0</v>
      </c>
    </row>
    <row r="93" spans="1:10" x14ac:dyDescent="0.25">
      <c r="A93" s="148"/>
      <c r="B93" s="80"/>
      <c r="C93" s="81"/>
      <c r="D93" s="80"/>
      <c r="E93" s="81"/>
      <c r="F93" s="82"/>
      <c r="G93" s="80"/>
      <c r="H93" s="81"/>
      <c r="I93" s="94"/>
      <c r="J93" s="95"/>
    </row>
    <row r="94" spans="1:10" ht="13" x14ac:dyDescent="0.3">
      <c r="A94" s="118" t="s">
        <v>57</v>
      </c>
      <c r="B94" s="35"/>
      <c r="C94" s="36"/>
      <c r="D94" s="35"/>
      <c r="E94" s="36"/>
      <c r="F94" s="37"/>
      <c r="G94" s="35"/>
      <c r="H94" s="36"/>
      <c r="I94" s="38"/>
      <c r="J94" s="39"/>
    </row>
    <row r="95" spans="1:10" x14ac:dyDescent="0.25">
      <c r="A95" s="124" t="s">
        <v>363</v>
      </c>
      <c r="B95" s="35">
        <v>4</v>
      </c>
      <c r="C95" s="36">
        <v>6</v>
      </c>
      <c r="D95" s="35">
        <v>22</v>
      </c>
      <c r="E95" s="36">
        <v>22</v>
      </c>
      <c r="F95" s="37"/>
      <c r="G95" s="35">
        <f>B95-C95</f>
        <v>-2</v>
      </c>
      <c r="H95" s="36">
        <f>D95-E95</f>
        <v>0</v>
      </c>
      <c r="I95" s="38">
        <f>IF(C95=0, "-", IF(G95/C95&lt;10, G95/C95, "&gt;999%"))</f>
        <v>-0.33333333333333331</v>
      </c>
      <c r="J95" s="39">
        <f>IF(E95=0, "-", IF(H95/E95&lt;10, H95/E95, "&gt;999%"))</f>
        <v>0</v>
      </c>
    </row>
    <row r="96" spans="1:10" s="52" customFormat="1" ht="13" x14ac:dyDescent="0.3">
      <c r="A96" s="147" t="s">
        <v>646</v>
      </c>
      <c r="B96" s="46">
        <v>4</v>
      </c>
      <c r="C96" s="47">
        <v>6</v>
      </c>
      <c r="D96" s="46">
        <v>22</v>
      </c>
      <c r="E96" s="47">
        <v>22</v>
      </c>
      <c r="F96" s="48"/>
      <c r="G96" s="46">
        <f>B96-C96</f>
        <v>-2</v>
      </c>
      <c r="H96" s="47">
        <f>D96-E96</f>
        <v>0</v>
      </c>
      <c r="I96" s="49">
        <f>IF(C96=0, "-", IF(G96/C96&lt;10, G96/C96, "&gt;999%"))</f>
        <v>-0.33333333333333331</v>
      </c>
      <c r="J96" s="50">
        <f>IF(E96=0, "-", IF(H96/E96&lt;10, H96/E96, "&gt;999%"))</f>
        <v>0</v>
      </c>
    </row>
    <row r="97" spans="1:10" x14ac:dyDescent="0.25">
      <c r="A97" s="148"/>
      <c r="B97" s="80"/>
      <c r="C97" s="81"/>
      <c r="D97" s="80"/>
      <c r="E97" s="81"/>
      <c r="F97" s="82"/>
      <c r="G97" s="80"/>
      <c r="H97" s="81"/>
      <c r="I97" s="94"/>
      <c r="J97" s="95"/>
    </row>
    <row r="98" spans="1:10" ht="13" x14ac:dyDescent="0.3">
      <c r="A98" s="118" t="s">
        <v>58</v>
      </c>
      <c r="B98" s="35"/>
      <c r="C98" s="36"/>
      <c r="D98" s="35"/>
      <c r="E98" s="36"/>
      <c r="F98" s="37"/>
      <c r="G98" s="35"/>
      <c r="H98" s="36"/>
      <c r="I98" s="38"/>
      <c r="J98" s="39"/>
    </row>
    <row r="99" spans="1:10" x14ac:dyDescent="0.25">
      <c r="A99" s="124" t="s">
        <v>323</v>
      </c>
      <c r="B99" s="35">
        <v>4</v>
      </c>
      <c r="C99" s="36">
        <v>2</v>
      </c>
      <c r="D99" s="35">
        <v>12</v>
      </c>
      <c r="E99" s="36">
        <v>5</v>
      </c>
      <c r="F99" s="37"/>
      <c r="G99" s="35">
        <f>B99-C99</f>
        <v>2</v>
      </c>
      <c r="H99" s="36">
        <f>D99-E99</f>
        <v>7</v>
      </c>
      <c r="I99" s="38">
        <f>IF(C99=0, "-", IF(G99/C99&lt;10, G99/C99, "&gt;999%"))</f>
        <v>1</v>
      </c>
      <c r="J99" s="39">
        <f>IF(E99=0, "-", IF(H99/E99&lt;10, H99/E99, "&gt;999%"))</f>
        <v>1.4</v>
      </c>
    </row>
    <row r="100" spans="1:10" x14ac:dyDescent="0.25">
      <c r="A100" s="124" t="s">
        <v>171</v>
      </c>
      <c r="B100" s="35">
        <v>11</v>
      </c>
      <c r="C100" s="36">
        <v>42</v>
      </c>
      <c r="D100" s="35">
        <v>38</v>
      </c>
      <c r="E100" s="36">
        <v>95</v>
      </c>
      <c r="F100" s="37"/>
      <c r="G100" s="35">
        <f>B100-C100</f>
        <v>-31</v>
      </c>
      <c r="H100" s="36">
        <f>D100-E100</f>
        <v>-57</v>
      </c>
      <c r="I100" s="38">
        <f>IF(C100=0, "-", IF(G100/C100&lt;10, G100/C100, "&gt;999%"))</f>
        <v>-0.73809523809523814</v>
      </c>
      <c r="J100" s="39">
        <f>IF(E100=0, "-", IF(H100/E100&lt;10, H100/E100, "&gt;999%"))</f>
        <v>-0.6</v>
      </c>
    </row>
    <row r="101" spans="1:10" x14ac:dyDescent="0.25">
      <c r="A101" s="124" t="s">
        <v>394</v>
      </c>
      <c r="B101" s="35">
        <v>0</v>
      </c>
      <c r="C101" s="36">
        <v>4</v>
      </c>
      <c r="D101" s="35">
        <v>2</v>
      </c>
      <c r="E101" s="36">
        <v>14</v>
      </c>
      <c r="F101" s="37"/>
      <c r="G101" s="35">
        <f>B101-C101</f>
        <v>-4</v>
      </c>
      <c r="H101" s="36">
        <f>D101-E101</f>
        <v>-12</v>
      </c>
      <c r="I101" s="38">
        <f>IF(C101=0, "-", IF(G101/C101&lt;10, G101/C101, "&gt;999%"))</f>
        <v>-1</v>
      </c>
      <c r="J101" s="39">
        <f>IF(E101=0, "-", IF(H101/E101&lt;10, H101/E101, "&gt;999%"))</f>
        <v>-0.8571428571428571</v>
      </c>
    </row>
    <row r="102" spans="1:10" s="52" customFormat="1" ht="13" x14ac:dyDescent="0.3">
      <c r="A102" s="147" t="s">
        <v>647</v>
      </c>
      <c r="B102" s="46">
        <v>15</v>
      </c>
      <c r="C102" s="47">
        <v>48</v>
      </c>
      <c r="D102" s="46">
        <v>52</v>
      </c>
      <c r="E102" s="47">
        <v>114</v>
      </c>
      <c r="F102" s="48"/>
      <c r="G102" s="46">
        <f>B102-C102</f>
        <v>-33</v>
      </c>
      <c r="H102" s="47">
        <f>D102-E102</f>
        <v>-62</v>
      </c>
      <c r="I102" s="49">
        <f>IF(C102=0, "-", IF(G102/C102&lt;10, G102/C102, "&gt;999%"))</f>
        <v>-0.6875</v>
      </c>
      <c r="J102" s="50">
        <f>IF(E102=0, "-", IF(H102/E102&lt;10, H102/E102, "&gt;999%"))</f>
        <v>-0.54385964912280704</v>
      </c>
    </row>
    <row r="103" spans="1:10" x14ac:dyDescent="0.25">
      <c r="A103" s="148"/>
      <c r="B103" s="80"/>
      <c r="C103" s="81"/>
      <c r="D103" s="80"/>
      <c r="E103" s="81"/>
      <c r="F103" s="82"/>
      <c r="G103" s="80"/>
      <c r="H103" s="81"/>
      <c r="I103" s="94"/>
      <c r="J103" s="95"/>
    </row>
    <row r="104" spans="1:10" ht="13" x14ac:dyDescent="0.3">
      <c r="A104" s="118" t="s">
        <v>59</v>
      </c>
      <c r="B104" s="35"/>
      <c r="C104" s="36"/>
      <c r="D104" s="35"/>
      <c r="E104" s="36"/>
      <c r="F104" s="37"/>
      <c r="G104" s="35"/>
      <c r="H104" s="36"/>
      <c r="I104" s="38"/>
      <c r="J104" s="39"/>
    </row>
    <row r="105" spans="1:10" x14ac:dyDescent="0.25">
      <c r="A105" s="124" t="s">
        <v>545</v>
      </c>
      <c r="B105" s="35">
        <v>0</v>
      </c>
      <c r="C105" s="36">
        <v>2</v>
      </c>
      <c r="D105" s="35">
        <v>3</v>
      </c>
      <c r="E105" s="36">
        <v>2</v>
      </c>
      <c r="F105" s="37"/>
      <c r="G105" s="35">
        <f>B105-C105</f>
        <v>-2</v>
      </c>
      <c r="H105" s="36">
        <f>D105-E105</f>
        <v>1</v>
      </c>
      <c r="I105" s="38">
        <f>IF(C105=0, "-", IF(G105/C105&lt;10, G105/C105, "&gt;999%"))</f>
        <v>-1</v>
      </c>
      <c r="J105" s="39">
        <f>IF(E105=0, "-", IF(H105/E105&lt;10, H105/E105, "&gt;999%"))</f>
        <v>0.5</v>
      </c>
    </row>
    <row r="106" spans="1:10" x14ac:dyDescent="0.25">
      <c r="A106" s="124" t="s">
        <v>593</v>
      </c>
      <c r="B106" s="35">
        <v>31</v>
      </c>
      <c r="C106" s="36">
        <v>17</v>
      </c>
      <c r="D106" s="35">
        <v>54</v>
      </c>
      <c r="E106" s="36">
        <v>47</v>
      </c>
      <c r="F106" s="37"/>
      <c r="G106" s="35">
        <f>B106-C106</f>
        <v>14</v>
      </c>
      <c r="H106" s="36">
        <f>D106-E106</f>
        <v>7</v>
      </c>
      <c r="I106" s="38">
        <f>IF(C106=0, "-", IF(G106/C106&lt;10, G106/C106, "&gt;999%"))</f>
        <v>0.82352941176470584</v>
      </c>
      <c r="J106" s="39">
        <f>IF(E106=0, "-", IF(H106/E106&lt;10, H106/E106, "&gt;999%"))</f>
        <v>0.14893617021276595</v>
      </c>
    </row>
    <row r="107" spans="1:10" s="52" customFormat="1" ht="13" x14ac:dyDescent="0.3">
      <c r="A107" s="147" t="s">
        <v>648</v>
      </c>
      <c r="B107" s="46">
        <v>31</v>
      </c>
      <c r="C107" s="47">
        <v>19</v>
      </c>
      <c r="D107" s="46">
        <v>57</v>
      </c>
      <c r="E107" s="47">
        <v>49</v>
      </c>
      <c r="F107" s="48"/>
      <c r="G107" s="46">
        <f>B107-C107</f>
        <v>12</v>
      </c>
      <c r="H107" s="47">
        <f>D107-E107</f>
        <v>8</v>
      </c>
      <c r="I107" s="49">
        <f>IF(C107=0, "-", IF(G107/C107&lt;10, G107/C107, "&gt;999%"))</f>
        <v>0.63157894736842102</v>
      </c>
      <c r="J107" s="50">
        <f>IF(E107=0, "-", IF(H107/E107&lt;10, H107/E107, "&gt;999%"))</f>
        <v>0.16326530612244897</v>
      </c>
    </row>
    <row r="108" spans="1:10" x14ac:dyDescent="0.25">
      <c r="A108" s="148"/>
      <c r="B108" s="80"/>
      <c r="C108" s="81"/>
      <c r="D108" s="80"/>
      <c r="E108" s="81"/>
      <c r="F108" s="82"/>
      <c r="G108" s="80"/>
      <c r="H108" s="81"/>
      <c r="I108" s="94"/>
      <c r="J108" s="95"/>
    </row>
    <row r="109" spans="1:10" ht="13" x14ac:dyDescent="0.3">
      <c r="A109" s="118" t="s">
        <v>60</v>
      </c>
      <c r="B109" s="35"/>
      <c r="C109" s="36"/>
      <c r="D109" s="35"/>
      <c r="E109" s="36"/>
      <c r="F109" s="37"/>
      <c r="G109" s="35"/>
      <c r="H109" s="36"/>
      <c r="I109" s="38"/>
      <c r="J109" s="39"/>
    </row>
    <row r="110" spans="1:10" x14ac:dyDescent="0.25">
      <c r="A110" s="124" t="s">
        <v>382</v>
      </c>
      <c r="B110" s="35">
        <v>3</v>
      </c>
      <c r="C110" s="36">
        <v>7</v>
      </c>
      <c r="D110" s="35">
        <v>8</v>
      </c>
      <c r="E110" s="36">
        <v>25</v>
      </c>
      <c r="F110" s="37"/>
      <c r="G110" s="35">
        <f t="shared" ref="G110:G121" si="12">B110-C110</f>
        <v>-4</v>
      </c>
      <c r="H110" s="36">
        <f t="shared" ref="H110:H121" si="13">D110-E110</f>
        <v>-17</v>
      </c>
      <c r="I110" s="38">
        <f t="shared" ref="I110:I121" si="14">IF(C110=0, "-", IF(G110/C110&lt;10, G110/C110, "&gt;999%"))</f>
        <v>-0.5714285714285714</v>
      </c>
      <c r="J110" s="39">
        <f t="shared" ref="J110:J121" si="15">IF(E110=0, "-", IF(H110/E110&lt;10, H110/E110, "&gt;999%"))</f>
        <v>-0.68</v>
      </c>
    </row>
    <row r="111" spans="1:10" x14ac:dyDescent="0.25">
      <c r="A111" s="124" t="s">
        <v>469</v>
      </c>
      <c r="B111" s="35">
        <v>22</v>
      </c>
      <c r="C111" s="36">
        <v>43</v>
      </c>
      <c r="D111" s="35">
        <v>67</v>
      </c>
      <c r="E111" s="36">
        <v>119</v>
      </c>
      <c r="F111" s="37"/>
      <c r="G111" s="35">
        <f t="shared" si="12"/>
        <v>-21</v>
      </c>
      <c r="H111" s="36">
        <f t="shared" si="13"/>
        <v>-52</v>
      </c>
      <c r="I111" s="38">
        <f t="shared" si="14"/>
        <v>-0.48837209302325579</v>
      </c>
      <c r="J111" s="39">
        <f t="shared" si="15"/>
        <v>-0.43697478991596639</v>
      </c>
    </row>
    <row r="112" spans="1:10" x14ac:dyDescent="0.25">
      <c r="A112" s="124" t="s">
        <v>430</v>
      </c>
      <c r="B112" s="35">
        <v>39</v>
      </c>
      <c r="C112" s="36">
        <v>80</v>
      </c>
      <c r="D112" s="35">
        <v>173</v>
      </c>
      <c r="E112" s="36">
        <v>235</v>
      </c>
      <c r="F112" s="37"/>
      <c r="G112" s="35">
        <f t="shared" si="12"/>
        <v>-41</v>
      </c>
      <c r="H112" s="36">
        <f t="shared" si="13"/>
        <v>-62</v>
      </c>
      <c r="I112" s="38">
        <f t="shared" si="14"/>
        <v>-0.51249999999999996</v>
      </c>
      <c r="J112" s="39">
        <f t="shared" si="15"/>
        <v>-0.26382978723404255</v>
      </c>
    </row>
    <row r="113" spans="1:10" x14ac:dyDescent="0.25">
      <c r="A113" s="124" t="s">
        <v>470</v>
      </c>
      <c r="B113" s="35">
        <v>109</v>
      </c>
      <c r="C113" s="36">
        <v>77</v>
      </c>
      <c r="D113" s="35">
        <v>361</v>
      </c>
      <c r="E113" s="36">
        <v>262</v>
      </c>
      <c r="F113" s="37"/>
      <c r="G113" s="35">
        <f t="shared" si="12"/>
        <v>32</v>
      </c>
      <c r="H113" s="36">
        <f t="shared" si="13"/>
        <v>99</v>
      </c>
      <c r="I113" s="38">
        <f t="shared" si="14"/>
        <v>0.41558441558441561</v>
      </c>
      <c r="J113" s="39">
        <f t="shared" si="15"/>
        <v>0.37786259541984735</v>
      </c>
    </row>
    <row r="114" spans="1:10" x14ac:dyDescent="0.25">
      <c r="A114" s="124" t="s">
        <v>201</v>
      </c>
      <c r="B114" s="35">
        <v>36</v>
      </c>
      <c r="C114" s="36">
        <v>95</v>
      </c>
      <c r="D114" s="35">
        <v>105</v>
      </c>
      <c r="E114" s="36">
        <v>289</v>
      </c>
      <c r="F114" s="37"/>
      <c r="G114" s="35">
        <f t="shared" si="12"/>
        <v>-59</v>
      </c>
      <c r="H114" s="36">
        <f t="shared" si="13"/>
        <v>-184</v>
      </c>
      <c r="I114" s="38">
        <f t="shared" si="14"/>
        <v>-0.62105263157894741</v>
      </c>
      <c r="J114" s="39">
        <f t="shared" si="15"/>
        <v>-0.63667820069204151</v>
      </c>
    </row>
    <row r="115" spans="1:10" x14ac:dyDescent="0.25">
      <c r="A115" s="124" t="s">
        <v>237</v>
      </c>
      <c r="B115" s="35">
        <v>9</v>
      </c>
      <c r="C115" s="36">
        <v>24</v>
      </c>
      <c r="D115" s="35">
        <v>26</v>
      </c>
      <c r="E115" s="36">
        <v>46</v>
      </c>
      <c r="F115" s="37"/>
      <c r="G115" s="35">
        <f t="shared" si="12"/>
        <v>-15</v>
      </c>
      <c r="H115" s="36">
        <f t="shared" si="13"/>
        <v>-20</v>
      </c>
      <c r="I115" s="38">
        <f t="shared" si="14"/>
        <v>-0.625</v>
      </c>
      <c r="J115" s="39">
        <f t="shared" si="15"/>
        <v>-0.43478260869565216</v>
      </c>
    </row>
    <row r="116" spans="1:10" x14ac:dyDescent="0.25">
      <c r="A116" s="124" t="s">
        <v>326</v>
      </c>
      <c r="B116" s="35">
        <v>86</v>
      </c>
      <c r="C116" s="36">
        <v>125</v>
      </c>
      <c r="D116" s="35">
        <v>192</v>
      </c>
      <c r="E116" s="36">
        <v>364</v>
      </c>
      <c r="F116" s="37"/>
      <c r="G116" s="35">
        <f t="shared" si="12"/>
        <v>-39</v>
      </c>
      <c r="H116" s="36">
        <f t="shared" si="13"/>
        <v>-172</v>
      </c>
      <c r="I116" s="38">
        <f t="shared" si="14"/>
        <v>-0.312</v>
      </c>
      <c r="J116" s="39">
        <f t="shared" si="15"/>
        <v>-0.47252747252747251</v>
      </c>
    </row>
    <row r="117" spans="1:10" x14ac:dyDescent="0.25">
      <c r="A117" s="124" t="s">
        <v>560</v>
      </c>
      <c r="B117" s="35">
        <v>30</v>
      </c>
      <c r="C117" s="36">
        <v>99</v>
      </c>
      <c r="D117" s="35">
        <v>112</v>
      </c>
      <c r="E117" s="36">
        <v>257</v>
      </c>
      <c r="F117" s="37"/>
      <c r="G117" s="35">
        <f t="shared" si="12"/>
        <v>-69</v>
      </c>
      <c r="H117" s="36">
        <f t="shared" si="13"/>
        <v>-145</v>
      </c>
      <c r="I117" s="38">
        <f t="shared" si="14"/>
        <v>-0.69696969696969702</v>
      </c>
      <c r="J117" s="39">
        <f t="shared" si="15"/>
        <v>-0.56420233463035019</v>
      </c>
    </row>
    <row r="118" spans="1:10" x14ac:dyDescent="0.25">
      <c r="A118" s="124" t="s">
        <v>572</v>
      </c>
      <c r="B118" s="35">
        <v>844</v>
      </c>
      <c r="C118" s="36">
        <v>954</v>
      </c>
      <c r="D118" s="35">
        <v>2450</v>
      </c>
      <c r="E118" s="36">
        <v>2576</v>
      </c>
      <c r="F118" s="37"/>
      <c r="G118" s="35">
        <f t="shared" si="12"/>
        <v>-110</v>
      </c>
      <c r="H118" s="36">
        <f t="shared" si="13"/>
        <v>-126</v>
      </c>
      <c r="I118" s="38">
        <f t="shared" si="14"/>
        <v>-0.11530398322851153</v>
      </c>
      <c r="J118" s="39">
        <f t="shared" si="15"/>
        <v>-4.8913043478260872E-2</v>
      </c>
    </row>
    <row r="119" spans="1:10" x14ac:dyDescent="0.25">
      <c r="A119" s="124" t="s">
        <v>550</v>
      </c>
      <c r="B119" s="35">
        <v>39</v>
      </c>
      <c r="C119" s="36">
        <v>69</v>
      </c>
      <c r="D119" s="35">
        <v>129</v>
      </c>
      <c r="E119" s="36">
        <v>130</v>
      </c>
      <c r="F119" s="37"/>
      <c r="G119" s="35">
        <f t="shared" si="12"/>
        <v>-30</v>
      </c>
      <c r="H119" s="36">
        <f t="shared" si="13"/>
        <v>-1</v>
      </c>
      <c r="I119" s="38">
        <f t="shared" si="14"/>
        <v>-0.43478260869565216</v>
      </c>
      <c r="J119" s="39">
        <f t="shared" si="15"/>
        <v>-7.6923076923076927E-3</v>
      </c>
    </row>
    <row r="120" spans="1:10" x14ac:dyDescent="0.25">
      <c r="A120" s="124" t="s">
        <v>594</v>
      </c>
      <c r="B120" s="35">
        <v>33</v>
      </c>
      <c r="C120" s="36">
        <v>31</v>
      </c>
      <c r="D120" s="35">
        <v>81</v>
      </c>
      <c r="E120" s="36">
        <v>65</v>
      </c>
      <c r="F120" s="37"/>
      <c r="G120" s="35">
        <f t="shared" si="12"/>
        <v>2</v>
      </c>
      <c r="H120" s="36">
        <f t="shared" si="13"/>
        <v>16</v>
      </c>
      <c r="I120" s="38">
        <f t="shared" si="14"/>
        <v>6.4516129032258063E-2</v>
      </c>
      <c r="J120" s="39">
        <f t="shared" si="15"/>
        <v>0.24615384615384617</v>
      </c>
    </row>
    <row r="121" spans="1:10" s="52" customFormat="1" ht="13" x14ac:dyDescent="0.3">
      <c r="A121" s="147" t="s">
        <v>649</v>
      </c>
      <c r="B121" s="46">
        <v>1250</v>
      </c>
      <c r="C121" s="47">
        <v>1604</v>
      </c>
      <c r="D121" s="46">
        <v>3704</v>
      </c>
      <c r="E121" s="47">
        <v>4368</v>
      </c>
      <c r="F121" s="48"/>
      <c r="G121" s="46">
        <f t="shared" si="12"/>
        <v>-354</v>
      </c>
      <c r="H121" s="47">
        <f t="shared" si="13"/>
        <v>-664</v>
      </c>
      <c r="I121" s="49">
        <f t="shared" si="14"/>
        <v>-0.22069825436408977</v>
      </c>
      <c r="J121" s="50">
        <f t="shared" si="15"/>
        <v>-0.152014652014652</v>
      </c>
    </row>
    <row r="122" spans="1:10" x14ac:dyDescent="0.25">
      <c r="A122" s="148"/>
      <c r="B122" s="80"/>
      <c r="C122" s="81"/>
      <c r="D122" s="80"/>
      <c r="E122" s="81"/>
      <c r="F122" s="82"/>
      <c r="G122" s="80"/>
      <c r="H122" s="81"/>
      <c r="I122" s="94"/>
      <c r="J122" s="95"/>
    </row>
    <row r="123" spans="1:10" ht="13" x14ac:dyDescent="0.3">
      <c r="A123" s="118" t="s">
        <v>102</v>
      </c>
      <c r="B123" s="35"/>
      <c r="C123" s="36"/>
      <c r="D123" s="35"/>
      <c r="E123" s="36"/>
      <c r="F123" s="37"/>
      <c r="G123" s="35"/>
      <c r="H123" s="36"/>
      <c r="I123" s="38"/>
      <c r="J123" s="39"/>
    </row>
    <row r="124" spans="1:10" x14ac:dyDescent="0.25">
      <c r="A124" s="124" t="s">
        <v>620</v>
      </c>
      <c r="B124" s="35">
        <v>6</v>
      </c>
      <c r="C124" s="36">
        <v>9</v>
      </c>
      <c r="D124" s="35">
        <v>16</v>
      </c>
      <c r="E124" s="36">
        <v>24</v>
      </c>
      <c r="F124" s="37"/>
      <c r="G124" s="35">
        <f>B124-C124</f>
        <v>-3</v>
      </c>
      <c r="H124" s="36">
        <f>D124-E124</f>
        <v>-8</v>
      </c>
      <c r="I124" s="38">
        <f>IF(C124=0, "-", IF(G124/C124&lt;10, G124/C124, "&gt;999%"))</f>
        <v>-0.33333333333333331</v>
      </c>
      <c r="J124" s="39">
        <f>IF(E124=0, "-", IF(H124/E124&lt;10, H124/E124, "&gt;999%"))</f>
        <v>-0.33333333333333331</v>
      </c>
    </row>
    <row r="125" spans="1:10" s="52" customFormat="1" ht="13" x14ac:dyDescent="0.3">
      <c r="A125" s="147" t="s">
        <v>650</v>
      </c>
      <c r="B125" s="46">
        <v>6</v>
      </c>
      <c r="C125" s="47">
        <v>9</v>
      </c>
      <c r="D125" s="46">
        <v>16</v>
      </c>
      <c r="E125" s="47">
        <v>24</v>
      </c>
      <c r="F125" s="48"/>
      <c r="G125" s="46">
        <f>B125-C125</f>
        <v>-3</v>
      </c>
      <c r="H125" s="47">
        <f>D125-E125</f>
        <v>-8</v>
      </c>
      <c r="I125" s="49">
        <f>IF(C125=0, "-", IF(G125/C125&lt;10, G125/C125, "&gt;999%"))</f>
        <v>-0.33333333333333331</v>
      </c>
      <c r="J125" s="50">
        <f>IF(E125=0, "-", IF(H125/E125&lt;10, H125/E125, "&gt;999%"))</f>
        <v>-0.33333333333333331</v>
      </c>
    </row>
    <row r="126" spans="1:10" x14ac:dyDescent="0.25">
      <c r="A126" s="148"/>
      <c r="B126" s="80"/>
      <c r="C126" s="81"/>
      <c r="D126" s="80"/>
      <c r="E126" s="81"/>
      <c r="F126" s="82"/>
      <c r="G126" s="80"/>
      <c r="H126" s="81"/>
      <c r="I126" s="94"/>
      <c r="J126" s="95"/>
    </row>
    <row r="127" spans="1:10" ht="13" x14ac:dyDescent="0.3">
      <c r="A127" s="118" t="s">
        <v>103</v>
      </c>
      <c r="B127" s="35"/>
      <c r="C127" s="36"/>
      <c r="D127" s="35"/>
      <c r="E127" s="36"/>
      <c r="F127" s="37"/>
      <c r="G127" s="35"/>
      <c r="H127" s="36"/>
      <c r="I127" s="38"/>
      <c r="J127" s="39"/>
    </row>
    <row r="128" spans="1:10" x14ac:dyDescent="0.25">
      <c r="A128" s="124" t="s">
        <v>595</v>
      </c>
      <c r="B128" s="35">
        <v>25</v>
      </c>
      <c r="C128" s="36">
        <v>75</v>
      </c>
      <c r="D128" s="35">
        <v>96</v>
      </c>
      <c r="E128" s="36">
        <v>157</v>
      </c>
      <c r="F128" s="37"/>
      <c r="G128" s="35">
        <f>B128-C128</f>
        <v>-50</v>
      </c>
      <c r="H128" s="36">
        <f>D128-E128</f>
        <v>-61</v>
      </c>
      <c r="I128" s="38">
        <f>IF(C128=0, "-", IF(G128/C128&lt;10, G128/C128, "&gt;999%"))</f>
        <v>-0.66666666666666663</v>
      </c>
      <c r="J128" s="39">
        <f>IF(E128=0, "-", IF(H128/E128&lt;10, H128/E128, "&gt;999%"))</f>
        <v>-0.38853503184713378</v>
      </c>
    </row>
    <row r="129" spans="1:10" x14ac:dyDescent="0.25">
      <c r="A129" s="124" t="s">
        <v>608</v>
      </c>
      <c r="B129" s="35">
        <v>31</v>
      </c>
      <c r="C129" s="36">
        <v>40</v>
      </c>
      <c r="D129" s="35">
        <v>82</v>
      </c>
      <c r="E129" s="36">
        <v>97</v>
      </c>
      <c r="F129" s="37"/>
      <c r="G129" s="35">
        <f>B129-C129</f>
        <v>-9</v>
      </c>
      <c r="H129" s="36">
        <f>D129-E129</f>
        <v>-15</v>
      </c>
      <c r="I129" s="38">
        <f>IF(C129=0, "-", IF(G129/C129&lt;10, G129/C129, "&gt;999%"))</f>
        <v>-0.22500000000000001</v>
      </c>
      <c r="J129" s="39">
        <f>IF(E129=0, "-", IF(H129/E129&lt;10, H129/E129, "&gt;999%"))</f>
        <v>-0.15463917525773196</v>
      </c>
    </row>
    <row r="130" spans="1:10" x14ac:dyDescent="0.25">
      <c r="A130" s="124" t="s">
        <v>621</v>
      </c>
      <c r="B130" s="35">
        <v>7</v>
      </c>
      <c r="C130" s="36">
        <v>13</v>
      </c>
      <c r="D130" s="35">
        <v>37</v>
      </c>
      <c r="E130" s="36">
        <v>29</v>
      </c>
      <c r="F130" s="37"/>
      <c r="G130" s="35">
        <f>B130-C130</f>
        <v>-6</v>
      </c>
      <c r="H130" s="36">
        <f>D130-E130</f>
        <v>8</v>
      </c>
      <c r="I130" s="38">
        <f>IF(C130=0, "-", IF(G130/C130&lt;10, G130/C130, "&gt;999%"))</f>
        <v>-0.46153846153846156</v>
      </c>
      <c r="J130" s="39">
        <f>IF(E130=0, "-", IF(H130/E130&lt;10, H130/E130, "&gt;999%"))</f>
        <v>0.27586206896551724</v>
      </c>
    </row>
    <row r="131" spans="1:10" s="52" customFormat="1" ht="13" x14ac:dyDescent="0.3">
      <c r="A131" s="147" t="s">
        <v>651</v>
      </c>
      <c r="B131" s="46">
        <v>63</v>
      </c>
      <c r="C131" s="47">
        <v>128</v>
      </c>
      <c r="D131" s="46">
        <v>215</v>
      </c>
      <c r="E131" s="47">
        <v>283</v>
      </c>
      <c r="F131" s="48"/>
      <c r="G131" s="46">
        <f>B131-C131</f>
        <v>-65</v>
      </c>
      <c r="H131" s="47">
        <f>D131-E131</f>
        <v>-68</v>
      </c>
      <c r="I131" s="49">
        <f>IF(C131=0, "-", IF(G131/C131&lt;10, G131/C131, "&gt;999%"))</f>
        <v>-0.5078125</v>
      </c>
      <c r="J131" s="50">
        <f>IF(E131=0, "-", IF(H131/E131&lt;10, H131/E131, "&gt;999%"))</f>
        <v>-0.24028268551236748</v>
      </c>
    </row>
    <row r="132" spans="1:10" x14ac:dyDescent="0.25">
      <c r="A132" s="148"/>
      <c r="B132" s="80"/>
      <c r="C132" s="81"/>
      <c r="D132" s="80"/>
      <c r="E132" s="81"/>
      <c r="F132" s="82"/>
      <c r="G132" s="80"/>
      <c r="H132" s="81"/>
      <c r="I132" s="94"/>
      <c r="J132" s="95"/>
    </row>
    <row r="133" spans="1:10" ht="13" x14ac:dyDescent="0.3">
      <c r="A133" s="118" t="s">
        <v>61</v>
      </c>
      <c r="B133" s="35"/>
      <c r="C133" s="36"/>
      <c r="D133" s="35"/>
      <c r="E133" s="36"/>
      <c r="F133" s="37"/>
      <c r="G133" s="35"/>
      <c r="H133" s="36"/>
      <c r="I133" s="38"/>
      <c r="J133" s="39"/>
    </row>
    <row r="134" spans="1:10" x14ac:dyDescent="0.25">
      <c r="A134" s="124" t="s">
        <v>257</v>
      </c>
      <c r="B134" s="35">
        <v>13</v>
      </c>
      <c r="C134" s="36">
        <v>1</v>
      </c>
      <c r="D134" s="35">
        <v>19</v>
      </c>
      <c r="E134" s="36">
        <v>1</v>
      </c>
      <c r="F134" s="37"/>
      <c r="G134" s="35">
        <f>B134-C134</f>
        <v>12</v>
      </c>
      <c r="H134" s="36">
        <f>D134-E134</f>
        <v>18</v>
      </c>
      <c r="I134" s="38" t="str">
        <f>IF(C134=0, "-", IF(G134/C134&lt;10, G134/C134, "&gt;999%"))</f>
        <v>&gt;999%</v>
      </c>
      <c r="J134" s="39" t="str">
        <f>IF(E134=0, "-", IF(H134/E134&lt;10, H134/E134, "&gt;999%"))</f>
        <v>&gt;999%</v>
      </c>
    </row>
    <row r="135" spans="1:10" x14ac:dyDescent="0.25">
      <c r="A135" s="124" t="s">
        <v>278</v>
      </c>
      <c r="B135" s="35">
        <v>1</v>
      </c>
      <c r="C135" s="36">
        <v>0</v>
      </c>
      <c r="D135" s="35">
        <v>6</v>
      </c>
      <c r="E135" s="36">
        <v>0</v>
      </c>
      <c r="F135" s="37"/>
      <c r="G135" s="35">
        <f>B135-C135</f>
        <v>1</v>
      </c>
      <c r="H135" s="36">
        <f>D135-E135</f>
        <v>6</v>
      </c>
      <c r="I135" s="38" t="str">
        <f>IF(C135=0, "-", IF(G135/C135&lt;10, G135/C135, "&gt;999%"))</f>
        <v>-</v>
      </c>
      <c r="J135" s="39" t="str">
        <f>IF(E135=0, "-", IF(H135/E135&lt;10, H135/E135, "&gt;999%"))</f>
        <v>-</v>
      </c>
    </row>
    <row r="136" spans="1:10" s="52" customFormat="1" ht="13" x14ac:dyDescent="0.3">
      <c r="A136" s="147" t="s">
        <v>652</v>
      </c>
      <c r="B136" s="46">
        <v>14</v>
      </c>
      <c r="C136" s="47">
        <v>1</v>
      </c>
      <c r="D136" s="46">
        <v>25</v>
      </c>
      <c r="E136" s="47">
        <v>1</v>
      </c>
      <c r="F136" s="48"/>
      <c r="G136" s="46">
        <f>B136-C136</f>
        <v>13</v>
      </c>
      <c r="H136" s="47">
        <f>D136-E136</f>
        <v>24</v>
      </c>
      <c r="I136" s="49" t="str">
        <f>IF(C136=0, "-", IF(G136/C136&lt;10, G136/C136, "&gt;999%"))</f>
        <v>&gt;999%</v>
      </c>
      <c r="J136" s="50" t="str">
        <f>IF(E136=0, "-", IF(H136/E136&lt;10, H136/E136, "&gt;999%"))</f>
        <v>&gt;999%</v>
      </c>
    </row>
    <row r="137" spans="1:10" x14ac:dyDescent="0.25">
      <c r="A137" s="148"/>
      <c r="B137" s="80"/>
      <c r="C137" s="81"/>
      <c r="D137" s="80"/>
      <c r="E137" s="81"/>
      <c r="F137" s="82"/>
      <c r="G137" s="80"/>
      <c r="H137" s="81"/>
      <c r="I137" s="94"/>
      <c r="J137" s="95"/>
    </row>
    <row r="138" spans="1:10" ht="13" x14ac:dyDescent="0.3">
      <c r="A138" s="118" t="s">
        <v>62</v>
      </c>
      <c r="B138" s="35"/>
      <c r="C138" s="36"/>
      <c r="D138" s="35"/>
      <c r="E138" s="36"/>
      <c r="F138" s="37"/>
      <c r="G138" s="35"/>
      <c r="H138" s="36"/>
      <c r="I138" s="38"/>
      <c r="J138" s="39"/>
    </row>
    <row r="139" spans="1:10" x14ac:dyDescent="0.25">
      <c r="A139" s="124" t="s">
        <v>561</v>
      </c>
      <c r="B139" s="35">
        <v>36</v>
      </c>
      <c r="C139" s="36">
        <v>18</v>
      </c>
      <c r="D139" s="35">
        <v>77</v>
      </c>
      <c r="E139" s="36">
        <v>53</v>
      </c>
      <c r="F139" s="37"/>
      <c r="G139" s="35">
        <f>B139-C139</f>
        <v>18</v>
      </c>
      <c r="H139" s="36">
        <f>D139-E139</f>
        <v>24</v>
      </c>
      <c r="I139" s="38">
        <f>IF(C139=0, "-", IF(G139/C139&lt;10, G139/C139, "&gt;999%"))</f>
        <v>1</v>
      </c>
      <c r="J139" s="39">
        <f>IF(E139=0, "-", IF(H139/E139&lt;10, H139/E139, "&gt;999%"))</f>
        <v>0.45283018867924529</v>
      </c>
    </row>
    <row r="140" spans="1:10" x14ac:dyDescent="0.25">
      <c r="A140" s="124" t="s">
        <v>573</v>
      </c>
      <c r="B140" s="35">
        <v>19</v>
      </c>
      <c r="C140" s="36">
        <v>11</v>
      </c>
      <c r="D140" s="35">
        <v>49</v>
      </c>
      <c r="E140" s="36">
        <v>37</v>
      </c>
      <c r="F140" s="37"/>
      <c r="G140" s="35">
        <f>B140-C140</f>
        <v>8</v>
      </c>
      <c r="H140" s="36">
        <f>D140-E140</f>
        <v>12</v>
      </c>
      <c r="I140" s="38">
        <f>IF(C140=0, "-", IF(G140/C140&lt;10, G140/C140, "&gt;999%"))</f>
        <v>0.72727272727272729</v>
      </c>
      <c r="J140" s="39">
        <f>IF(E140=0, "-", IF(H140/E140&lt;10, H140/E140, "&gt;999%"))</f>
        <v>0.32432432432432434</v>
      </c>
    </row>
    <row r="141" spans="1:10" s="52" customFormat="1" ht="13" x14ac:dyDescent="0.3">
      <c r="A141" s="147" t="s">
        <v>653</v>
      </c>
      <c r="B141" s="46">
        <v>55</v>
      </c>
      <c r="C141" s="47">
        <v>29</v>
      </c>
      <c r="D141" s="46">
        <v>126</v>
      </c>
      <c r="E141" s="47">
        <v>90</v>
      </c>
      <c r="F141" s="48"/>
      <c r="G141" s="46">
        <f>B141-C141</f>
        <v>26</v>
      </c>
      <c r="H141" s="47">
        <f>D141-E141</f>
        <v>36</v>
      </c>
      <c r="I141" s="49">
        <f>IF(C141=0, "-", IF(G141/C141&lt;10, G141/C141, "&gt;999%"))</f>
        <v>0.89655172413793105</v>
      </c>
      <c r="J141" s="50">
        <f>IF(E141=0, "-", IF(H141/E141&lt;10, H141/E141, "&gt;999%"))</f>
        <v>0.4</v>
      </c>
    </row>
    <row r="142" spans="1:10" x14ac:dyDescent="0.25">
      <c r="A142" s="148"/>
      <c r="B142" s="80"/>
      <c r="C142" s="81"/>
      <c r="D142" s="80"/>
      <c r="E142" s="81"/>
      <c r="F142" s="82"/>
      <c r="G142" s="80"/>
      <c r="H142" s="81"/>
      <c r="I142" s="94"/>
      <c r="J142" s="95"/>
    </row>
    <row r="143" spans="1:10" ht="13" x14ac:dyDescent="0.3">
      <c r="A143" s="118" t="s">
        <v>63</v>
      </c>
      <c r="B143" s="35"/>
      <c r="C143" s="36"/>
      <c r="D143" s="35"/>
      <c r="E143" s="36"/>
      <c r="F143" s="37"/>
      <c r="G143" s="35"/>
      <c r="H143" s="36"/>
      <c r="I143" s="38"/>
      <c r="J143" s="39"/>
    </row>
    <row r="144" spans="1:10" x14ac:dyDescent="0.25">
      <c r="A144" s="124" t="s">
        <v>395</v>
      </c>
      <c r="B144" s="35">
        <v>55</v>
      </c>
      <c r="C144" s="36">
        <v>14</v>
      </c>
      <c r="D144" s="35">
        <v>130</v>
      </c>
      <c r="E144" s="36">
        <v>39</v>
      </c>
      <c r="F144" s="37"/>
      <c r="G144" s="35">
        <f>B144-C144</f>
        <v>41</v>
      </c>
      <c r="H144" s="36">
        <f>D144-E144</f>
        <v>91</v>
      </c>
      <c r="I144" s="38">
        <f>IF(C144=0, "-", IF(G144/C144&lt;10, G144/C144, "&gt;999%"))</f>
        <v>2.9285714285714284</v>
      </c>
      <c r="J144" s="39">
        <f>IF(E144=0, "-", IF(H144/E144&lt;10, H144/E144, "&gt;999%"))</f>
        <v>2.3333333333333335</v>
      </c>
    </row>
    <row r="145" spans="1:10" x14ac:dyDescent="0.25">
      <c r="A145" s="124" t="s">
        <v>431</v>
      </c>
      <c r="B145" s="35">
        <v>22</v>
      </c>
      <c r="C145" s="36">
        <v>7</v>
      </c>
      <c r="D145" s="35">
        <v>49</v>
      </c>
      <c r="E145" s="36">
        <v>23</v>
      </c>
      <c r="F145" s="37"/>
      <c r="G145" s="35">
        <f>B145-C145</f>
        <v>15</v>
      </c>
      <c r="H145" s="36">
        <f>D145-E145</f>
        <v>26</v>
      </c>
      <c r="I145" s="38">
        <f>IF(C145=0, "-", IF(G145/C145&lt;10, G145/C145, "&gt;999%"))</f>
        <v>2.1428571428571428</v>
      </c>
      <c r="J145" s="39">
        <f>IF(E145=0, "-", IF(H145/E145&lt;10, H145/E145, "&gt;999%"))</f>
        <v>1.1304347826086956</v>
      </c>
    </row>
    <row r="146" spans="1:10" x14ac:dyDescent="0.25">
      <c r="A146" s="124" t="s">
        <v>471</v>
      </c>
      <c r="B146" s="35">
        <v>7</v>
      </c>
      <c r="C146" s="36">
        <v>7</v>
      </c>
      <c r="D146" s="35">
        <v>21</v>
      </c>
      <c r="E146" s="36">
        <v>15</v>
      </c>
      <c r="F146" s="37"/>
      <c r="G146" s="35">
        <f>B146-C146</f>
        <v>0</v>
      </c>
      <c r="H146" s="36">
        <f>D146-E146</f>
        <v>6</v>
      </c>
      <c r="I146" s="38">
        <f>IF(C146=0, "-", IF(G146/C146&lt;10, G146/C146, "&gt;999%"))</f>
        <v>0</v>
      </c>
      <c r="J146" s="39">
        <f>IF(E146=0, "-", IF(H146/E146&lt;10, H146/E146, "&gt;999%"))</f>
        <v>0.4</v>
      </c>
    </row>
    <row r="147" spans="1:10" s="52" customFormat="1" ht="13" x14ac:dyDescent="0.3">
      <c r="A147" s="147" t="s">
        <v>654</v>
      </c>
      <c r="B147" s="46">
        <v>84</v>
      </c>
      <c r="C147" s="47">
        <v>28</v>
      </c>
      <c r="D147" s="46">
        <v>200</v>
      </c>
      <c r="E147" s="47">
        <v>77</v>
      </c>
      <c r="F147" s="48"/>
      <c r="G147" s="46">
        <f>B147-C147</f>
        <v>56</v>
      </c>
      <c r="H147" s="47">
        <f>D147-E147</f>
        <v>123</v>
      </c>
      <c r="I147" s="49">
        <f>IF(C147=0, "-", IF(G147/C147&lt;10, G147/C147, "&gt;999%"))</f>
        <v>2</v>
      </c>
      <c r="J147" s="50">
        <f>IF(E147=0, "-", IF(H147/E147&lt;10, H147/E147, "&gt;999%"))</f>
        <v>1.5974025974025974</v>
      </c>
    </row>
    <row r="148" spans="1:10" x14ac:dyDescent="0.25">
      <c r="A148" s="148"/>
      <c r="B148" s="80"/>
      <c r="C148" s="81"/>
      <c r="D148" s="80"/>
      <c r="E148" s="81"/>
      <c r="F148" s="82"/>
      <c r="G148" s="80"/>
      <c r="H148" s="81"/>
      <c r="I148" s="94"/>
      <c r="J148" s="95"/>
    </row>
    <row r="149" spans="1:10" ht="13" x14ac:dyDescent="0.3">
      <c r="A149" s="118" t="s">
        <v>104</v>
      </c>
      <c r="B149" s="35"/>
      <c r="C149" s="36"/>
      <c r="D149" s="35"/>
      <c r="E149" s="36"/>
      <c r="F149" s="37"/>
      <c r="G149" s="35"/>
      <c r="H149" s="36"/>
      <c r="I149" s="38"/>
      <c r="J149" s="39"/>
    </row>
    <row r="150" spans="1:10" x14ac:dyDescent="0.25">
      <c r="A150" s="124" t="s">
        <v>622</v>
      </c>
      <c r="B150" s="35">
        <v>13</v>
      </c>
      <c r="C150" s="36">
        <v>12</v>
      </c>
      <c r="D150" s="35">
        <v>27</v>
      </c>
      <c r="E150" s="36">
        <v>33</v>
      </c>
      <c r="F150" s="37"/>
      <c r="G150" s="35">
        <f>B150-C150</f>
        <v>1</v>
      </c>
      <c r="H150" s="36">
        <f>D150-E150</f>
        <v>-6</v>
      </c>
      <c r="I150" s="38">
        <f>IF(C150=0, "-", IF(G150/C150&lt;10, G150/C150, "&gt;999%"))</f>
        <v>8.3333333333333329E-2</v>
      </c>
      <c r="J150" s="39">
        <f>IF(E150=0, "-", IF(H150/E150&lt;10, H150/E150, "&gt;999%"))</f>
        <v>-0.18181818181818182</v>
      </c>
    </row>
    <row r="151" spans="1:10" x14ac:dyDescent="0.25">
      <c r="A151" s="124" t="s">
        <v>596</v>
      </c>
      <c r="B151" s="35">
        <v>76</v>
      </c>
      <c r="C151" s="36">
        <v>103</v>
      </c>
      <c r="D151" s="35">
        <v>180</v>
      </c>
      <c r="E151" s="36">
        <v>273</v>
      </c>
      <c r="F151" s="37"/>
      <c r="G151" s="35">
        <f>B151-C151</f>
        <v>-27</v>
      </c>
      <c r="H151" s="36">
        <f>D151-E151</f>
        <v>-93</v>
      </c>
      <c r="I151" s="38">
        <f>IF(C151=0, "-", IF(G151/C151&lt;10, G151/C151, "&gt;999%"))</f>
        <v>-0.26213592233009708</v>
      </c>
      <c r="J151" s="39">
        <f>IF(E151=0, "-", IF(H151/E151&lt;10, H151/E151, "&gt;999%"))</f>
        <v>-0.34065934065934067</v>
      </c>
    </row>
    <row r="152" spans="1:10" x14ac:dyDescent="0.25">
      <c r="A152" s="124" t="s">
        <v>609</v>
      </c>
      <c r="B152" s="35">
        <v>54</v>
      </c>
      <c r="C152" s="36">
        <v>53</v>
      </c>
      <c r="D152" s="35">
        <v>141</v>
      </c>
      <c r="E152" s="36">
        <v>170</v>
      </c>
      <c r="F152" s="37"/>
      <c r="G152" s="35">
        <f>B152-C152</f>
        <v>1</v>
      </c>
      <c r="H152" s="36">
        <f>D152-E152</f>
        <v>-29</v>
      </c>
      <c r="I152" s="38">
        <f>IF(C152=0, "-", IF(G152/C152&lt;10, G152/C152, "&gt;999%"))</f>
        <v>1.8867924528301886E-2</v>
      </c>
      <c r="J152" s="39">
        <f>IF(E152=0, "-", IF(H152/E152&lt;10, H152/E152, "&gt;999%"))</f>
        <v>-0.17058823529411765</v>
      </c>
    </row>
    <row r="153" spans="1:10" s="52" customFormat="1" ht="13" x14ac:dyDescent="0.3">
      <c r="A153" s="147" t="s">
        <v>655</v>
      </c>
      <c r="B153" s="46">
        <v>143</v>
      </c>
      <c r="C153" s="47">
        <v>168</v>
      </c>
      <c r="D153" s="46">
        <v>348</v>
      </c>
      <c r="E153" s="47">
        <v>476</v>
      </c>
      <c r="F153" s="48"/>
      <c r="G153" s="46">
        <f>B153-C153</f>
        <v>-25</v>
      </c>
      <c r="H153" s="47">
        <f>D153-E153</f>
        <v>-128</v>
      </c>
      <c r="I153" s="49">
        <f>IF(C153=0, "-", IF(G153/C153&lt;10, G153/C153, "&gt;999%"))</f>
        <v>-0.14880952380952381</v>
      </c>
      <c r="J153" s="50">
        <f>IF(E153=0, "-", IF(H153/E153&lt;10, H153/E153, "&gt;999%"))</f>
        <v>-0.26890756302521007</v>
      </c>
    </row>
    <row r="154" spans="1:10" x14ac:dyDescent="0.25">
      <c r="A154" s="148"/>
      <c r="B154" s="80"/>
      <c r="C154" s="81"/>
      <c r="D154" s="80"/>
      <c r="E154" s="81"/>
      <c r="F154" s="82"/>
      <c r="G154" s="80"/>
      <c r="H154" s="81"/>
      <c r="I154" s="94"/>
      <c r="J154" s="95"/>
    </row>
    <row r="155" spans="1:10" ht="13" x14ac:dyDescent="0.3">
      <c r="A155" s="118" t="s">
        <v>64</v>
      </c>
      <c r="B155" s="35"/>
      <c r="C155" s="36"/>
      <c r="D155" s="35"/>
      <c r="E155" s="36"/>
      <c r="F155" s="37"/>
      <c r="G155" s="35"/>
      <c r="H155" s="36"/>
      <c r="I155" s="38"/>
      <c r="J155" s="39"/>
    </row>
    <row r="156" spans="1:10" x14ac:dyDescent="0.25">
      <c r="A156" s="124" t="s">
        <v>472</v>
      </c>
      <c r="B156" s="35">
        <v>121</v>
      </c>
      <c r="C156" s="36">
        <v>52</v>
      </c>
      <c r="D156" s="35">
        <v>181</v>
      </c>
      <c r="E156" s="36">
        <v>194</v>
      </c>
      <c r="F156" s="37"/>
      <c r="G156" s="35">
        <f t="shared" ref="G156:G167" si="16">B156-C156</f>
        <v>69</v>
      </c>
      <c r="H156" s="36">
        <f t="shared" ref="H156:H167" si="17">D156-E156</f>
        <v>-13</v>
      </c>
      <c r="I156" s="38">
        <f t="shared" ref="I156:I167" si="18">IF(C156=0, "-", IF(G156/C156&lt;10, G156/C156, "&gt;999%"))</f>
        <v>1.3269230769230769</v>
      </c>
      <c r="J156" s="39">
        <f t="shared" ref="J156:J167" si="19">IF(E156=0, "-", IF(H156/E156&lt;10, H156/E156, "&gt;999%"))</f>
        <v>-6.7010309278350513E-2</v>
      </c>
    </row>
    <row r="157" spans="1:10" x14ac:dyDescent="0.25">
      <c r="A157" s="124" t="s">
        <v>202</v>
      </c>
      <c r="B157" s="35">
        <v>143</v>
      </c>
      <c r="C157" s="36">
        <v>75</v>
      </c>
      <c r="D157" s="35">
        <v>181</v>
      </c>
      <c r="E157" s="36">
        <v>503</v>
      </c>
      <c r="F157" s="37"/>
      <c r="G157" s="35">
        <f t="shared" si="16"/>
        <v>68</v>
      </c>
      <c r="H157" s="36">
        <f t="shared" si="17"/>
        <v>-322</v>
      </c>
      <c r="I157" s="38">
        <f t="shared" si="18"/>
        <v>0.90666666666666662</v>
      </c>
      <c r="J157" s="39">
        <f t="shared" si="19"/>
        <v>-0.64015904572564608</v>
      </c>
    </row>
    <row r="158" spans="1:10" x14ac:dyDescent="0.25">
      <c r="A158" s="124" t="s">
        <v>176</v>
      </c>
      <c r="B158" s="35">
        <v>0</v>
      </c>
      <c r="C158" s="36">
        <v>0</v>
      </c>
      <c r="D158" s="35">
        <v>0</v>
      </c>
      <c r="E158" s="36">
        <v>8</v>
      </c>
      <c r="F158" s="37"/>
      <c r="G158" s="35">
        <f t="shared" si="16"/>
        <v>0</v>
      </c>
      <c r="H158" s="36">
        <f t="shared" si="17"/>
        <v>-8</v>
      </c>
      <c r="I158" s="38" t="str">
        <f t="shared" si="18"/>
        <v>-</v>
      </c>
      <c r="J158" s="39">
        <f t="shared" si="19"/>
        <v>-1</v>
      </c>
    </row>
    <row r="159" spans="1:10" x14ac:dyDescent="0.25">
      <c r="A159" s="124" t="s">
        <v>473</v>
      </c>
      <c r="B159" s="35">
        <v>0</v>
      </c>
      <c r="C159" s="36">
        <v>3</v>
      </c>
      <c r="D159" s="35">
        <v>0</v>
      </c>
      <c r="E159" s="36">
        <v>12</v>
      </c>
      <c r="F159" s="37"/>
      <c r="G159" s="35">
        <f t="shared" si="16"/>
        <v>-3</v>
      </c>
      <c r="H159" s="36">
        <f t="shared" si="17"/>
        <v>-12</v>
      </c>
      <c r="I159" s="38">
        <f t="shared" si="18"/>
        <v>-1</v>
      </c>
      <c r="J159" s="39">
        <f t="shared" si="19"/>
        <v>-1</v>
      </c>
    </row>
    <row r="160" spans="1:10" x14ac:dyDescent="0.25">
      <c r="A160" s="124" t="s">
        <v>562</v>
      </c>
      <c r="B160" s="35">
        <v>49</v>
      </c>
      <c r="C160" s="36">
        <v>37</v>
      </c>
      <c r="D160" s="35">
        <v>109</v>
      </c>
      <c r="E160" s="36">
        <v>96</v>
      </c>
      <c r="F160" s="37"/>
      <c r="G160" s="35">
        <f t="shared" si="16"/>
        <v>12</v>
      </c>
      <c r="H160" s="36">
        <f t="shared" si="17"/>
        <v>13</v>
      </c>
      <c r="I160" s="38">
        <f t="shared" si="18"/>
        <v>0.32432432432432434</v>
      </c>
      <c r="J160" s="39">
        <f t="shared" si="19"/>
        <v>0.13541666666666666</v>
      </c>
    </row>
    <row r="161" spans="1:10" x14ac:dyDescent="0.25">
      <c r="A161" s="124" t="s">
        <v>574</v>
      </c>
      <c r="B161" s="35">
        <v>595</v>
      </c>
      <c r="C161" s="36">
        <v>386</v>
      </c>
      <c r="D161" s="35">
        <v>970</v>
      </c>
      <c r="E161" s="36">
        <v>1069</v>
      </c>
      <c r="F161" s="37"/>
      <c r="G161" s="35">
        <f t="shared" si="16"/>
        <v>209</v>
      </c>
      <c r="H161" s="36">
        <f t="shared" si="17"/>
        <v>-99</v>
      </c>
      <c r="I161" s="38">
        <f t="shared" si="18"/>
        <v>0.54145077720207258</v>
      </c>
      <c r="J161" s="39">
        <f t="shared" si="19"/>
        <v>-9.2609915809167442E-2</v>
      </c>
    </row>
    <row r="162" spans="1:10" x14ac:dyDescent="0.25">
      <c r="A162" s="124" t="s">
        <v>270</v>
      </c>
      <c r="B162" s="35">
        <v>13</v>
      </c>
      <c r="C162" s="36">
        <v>107</v>
      </c>
      <c r="D162" s="35">
        <v>95</v>
      </c>
      <c r="E162" s="36">
        <v>442</v>
      </c>
      <c r="F162" s="37"/>
      <c r="G162" s="35">
        <f t="shared" si="16"/>
        <v>-94</v>
      </c>
      <c r="H162" s="36">
        <f t="shared" si="17"/>
        <v>-347</v>
      </c>
      <c r="I162" s="38">
        <f t="shared" si="18"/>
        <v>-0.87850467289719625</v>
      </c>
      <c r="J162" s="39">
        <f t="shared" si="19"/>
        <v>-0.78506787330316741</v>
      </c>
    </row>
    <row r="163" spans="1:10" x14ac:dyDescent="0.25">
      <c r="A163" s="124" t="s">
        <v>432</v>
      </c>
      <c r="B163" s="35">
        <v>125</v>
      </c>
      <c r="C163" s="36">
        <v>39</v>
      </c>
      <c r="D163" s="35">
        <v>203</v>
      </c>
      <c r="E163" s="36">
        <v>167</v>
      </c>
      <c r="F163" s="37"/>
      <c r="G163" s="35">
        <f t="shared" si="16"/>
        <v>86</v>
      </c>
      <c r="H163" s="36">
        <f t="shared" si="17"/>
        <v>36</v>
      </c>
      <c r="I163" s="38">
        <f t="shared" si="18"/>
        <v>2.2051282051282053</v>
      </c>
      <c r="J163" s="39">
        <f t="shared" si="19"/>
        <v>0.21556886227544911</v>
      </c>
    </row>
    <row r="164" spans="1:10" x14ac:dyDescent="0.25">
      <c r="A164" s="124" t="s">
        <v>474</v>
      </c>
      <c r="B164" s="35">
        <v>83</v>
      </c>
      <c r="C164" s="36">
        <v>61</v>
      </c>
      <c r="D164" s="35">
        <v>175</v>
      </c>
      <c r="E164" s="36">
        <v>165</v>
      </c>
      <c r="F164" s="37"/>
      <c r="G164" s="35">
        <f t="shared" si="16"/>
        <v>22</v>
      </c>
      <c r="H164" s="36">
        <f t="shared" si="17"/>
        <v>10</v>
      </c>
      <c r="I164" s="38">
        <f t="shared" si="18"/>
        <v>0.36065573770491804</v>
      </c>
      <c r="J164" s="39">
        <f t="shared" si="19"/>
        <v>6.0606060606060608E-2</v>
      </c>
    </row>
    <row r="165" spans="1:10" x14ac:dyDescent="0.25">
      <c r="A165" s="124" t="s">
        <v>383</v>
      </c>
      <c r="B165" s="35">
        <v>272</v>
      </c>
      <c r="C165" s="36">
        <v>105</v>
      </c>
      <c r="D165" s="35">
        <v>377</v>
      </c>
      <c r="E165" s="36">
        <v>243</v>
      </c>
      <c r="F165" s="37"/>
      <c r="G165" s="35">
        <f t="shared" si="16"/>
        <v>167</v>
      </c>
      <c r="H165" s="36">
        <f t="shared" si="17"/>
        <v>134</v>
      </c>
      <c r="I165" s="38">
        <f t="shared" si="18"/>
        <v>1.5904761904761904</v>
      </c>
      <c r="J165" s="39">
        <f t="shared" si="19"/>
        <v>0.55144032921810704</v>
      </c>
    </row>
    <row r="166" spans="1:10" x14ac:dyDescent="0.25">
      <c r="A166" s="124" t="s">
        <v>563</v>
      </c>
      <c r="B166" s="35">
        <v>0</v>
      </c>
      <c r="C166" s="36">
        <v>1</v>
      </c>
      <c r="D166" s="35">
        <v>0</v>
      </c>
      <c r="E166" s="36">
        <v>1</v>
      </c>
      <c r="F166" s="37"/>
      <c r="G166" s="35">
        <f t="shared" si="16"/>
        <v>-1</v>
      </c>
      <c r="H166" s="36">
        <f t="shared" si="17"/>
        <v>-1</v>
      </c>
      <c r="I166" s="38">
        <f t="shared" si="18"/>
        <v>-1</v>
      </c>
      <c r="J166" s="39">
        <f t="shared" si="19"/>
        <v>-1</v>
      </c>
    </row>
    <row r="167" spans="1:10" s="52" customFormat="1" ht="13" x14ac:dyDescent="0.3">
      <c r="A167" s="147" t="s">
        <v>656</v>
      </c>
      <c r="B167" s="46">
        <v>1401</v>
      </c>
      <c r="C167" s="47">
        <v>866</v>
      </c>
      <c r="D167" s="46">
        <v>2291</v>
      </c>
      <c r="E167" s="47">
        <v>2900</v>
      </c>
      <c r="F167" s="48"/>
      <c r="G167" s="46">
        <f t="shared" si="16"/>
        <v>535</v>
      </c>
      <c r="H167" s="47">
        <f t="shared" si="17"/>
        <v>-609</v>
      </c>
      <c r="I167" s="49">
        <f t="shared" si="18"/>
        <v>0.61778290993071594</v>
      </c>
      <c r="J167" s="50">
        <f t="shared" si="19"/>
        <v>-0.21</v>
      </c>
    </row>
    <row r="168" spans="1:10" x14ac:dyDescent="0.25">
      <c r="A168" s="148"/>
      <c r="B168" s="80"/>
      <c r="C168" s="81"/>
      <c r="D168" s="80"/>
      <c r="E168" s="81"/>
      <c r="F168" s="82"/>
      <c r="G168" s="80"/>
      <c r="H168" s="81"/>
      <c r="I168" s="94"/>
      <c r="J168" s="95"/>
    </row>
    <row r="169" spans="1:10" ht="13" x14ac:dyDescent="0.3">
      <c r="A169" s="118" t="s">
        <v>65</v>
      </c>
      <c r="B169" s="35"/>
      <c r="C169" s="36"/>
      <c r="D169" s="35"/>
      <c r="E169" s="36"/>
      <c r="F169" s="37"/>
      <c r="G169" s="35"/>
      <c r="H169" s="36"/>
      <c r="I169" s="38"/>
      <c r="J169" s="39"/>
    </row>
    <row r="170" spans="1:10" x14ac:dyDescent="0.25">
      <c r="A170" s="124" t="s">
        <v>238</v>
      </c>
      <c r="B170" s="35">
        <v>1</v>
      </c>
      <c r="C170" s="36">
        <v>4</v>
      </c>
      <c r="D170" s="35">
        <v>11</v>
      </c>
      <c r="E170" s="36">
        <v>9</v>
      </c>
      <c r="F170" s="37"/>
      <c r="G170" s="35">
        <f t="shared" ref="G170:G177" si="20">B170-C170</f>
        <v>-3</v>
      </c>
      <c r="H170" s="36">
        <f t="shared" ref="H170:H177" si="21">D170-E170</f>
        <v>2</v>
      </c>
      <c r="I170" s="38">
        <f t="shared" ref="I170:I177" si="22">IF(C170=0, "-", IF(G170/C170&lt;10, G170/C170, "&gt;999%"))</f>
        <v>-0.75</v>
      </c>
      <c r="J170" s="39">
        <f t="shared" ref="J170:J177" si="23">IF(E170=0, "-", IF(H170/E170&lt;10, H170/E170, "&gt;999%"))</f>
        <v>0.22222222222222221</v>
      </c>
    </row>
    <row r="171" spans="1:10" x14ac:dyDescent="0.25">
      <c r="A171" s="124" t="s">
        <v>177</v>
      </c>
      <c r="B171" s="35">
        <v>4</v>
      </c>
      <c r="C171" s="36">
        <v>35</v>
      </c>
      <c r="D171" s="35">
        <v>20</v>
      </c>
      <c r="E171" s="36">
        <v>82</v>
      </c>
      <c r="F171" s="37"/>
      <c r="G171" s="35">
        <f t="shared" si="20"/>
        <v>-31</v>
      </c>
      <c r="H171" s="36">
        <f t="shared" si="21"/>
        <v>-62</v>
      </c>
      <c r="I171" s="38">
        <f t="shared" si="22"/>
        <v>-0.88571428571428568</v>
      </c>
      <c r="J171" s="39">
        <f t="shared" si="23"/>
        <v>-0.75609756097560976</v>
      </c>
    </row>
    <row r="172" spans="1:10" x14ac:dyDescent="0.25">
      <c r="A172" s="124" t="s">
        <v>203</v>
      </c>
      <c r="B172" s="35">
        <v>238</v>
      </c>
      <c r="C172" s="36">
        <v>314</v>
      </c>
      <c r="D172" s="35">
        <v>774</v>
      </c>
      <c r="E172" s="36">
        <v>933</v>
      </c>
      <c r="F172" s="37"/>
      <c r="G172" s="35">
        <f t="shared" si="20"/>
        <v>-76</v>
      </c>
      <c r="H172" s="36">
        <f t="shared" si="21"/>
        <v>-159</v>
      </c>
      <c r="I172" s="38">
        <f t="shared" si="22"/>
        <v>-0.24203821656050956</v>
      </c>
      <c r="J172" s="39">
        <f t="shared" si="23"/>
        <v>-0.17041800643086816</v>
      </c>
    </row>
    <row r="173" spans="1:10" x14ac:dyDescent="0.25">
      <c r="A173" s="124" t="s">
        <v>433</v>
      </c>
      <c r="B173" s="35">
        <v>308</v>
      </c>
      <c r="C173" s="36">
        <v>453</v>
      </c>
      <c r="D173" s="35">
        <v>1028</v>
      </c>
      <c r="E173" s="36">
        <v>1181</v>
      </c>
      <c r="F173" s="37"/>
      <c r="G173" s="35">
        <f t="shared" si="20"/>
        <v>-145</v>
      </c>
      <c r="H173" s="36">
        <f t="shared" si="21"/>
        <v>-153</v>
      </c>
      <c r="I173" s="38">
        <f t="shared" si="22"/>
        <v>-0.32008830022075058</v>
      </c>
      <c r="J173" s="39">
        <f t="shared" si="23"/>
        <v>-0.12955122777307368</v>
      </c>
    </row>
    <row r="174" spans="1:10" x14ac:dyDescent="0.25">
      <c r="A174" s="124" t="s">
        <v>396</v>
      </c>
      <c r="B174" s="35">
        <v>303</v>
      </c>
      <c r="C174" s="36">
        <v>409</v>
      </c>
      <c r="D174" s="35">
        <v>897</v>
      </c>
      <c r="E174" s="36">
        <v>1091</v>
      </c>
      <c r="F174" s="37"/>
      <c r="G174" s="35">
        <f t="shared" si="20"/>
        <v>-106</v>
      </c>
      <c r="H174" s="36">
        <f t="shared" si="21"/>
        <v>-194</v>
      </c>
      <c r="I174" s="38">
        <f t="shared" si="22"/>
        <v>-0.25916870415647919</v>
      </c>
      <c r="J174" s="39">
        <f t="shared" si="23"/>
        <v>-0.1778185151237397</v>
      </c>
    </row>
    <row r="175" spans="1:10" x14ac:dyDescent="0.25">
      <c r="A175" s="124" t="s">
        <v>178</v>
      </c>
      <c r="B175" s="35">
        <v>95</v>
      </c>
      <c r="C175" s="36">
        <v>177</v>
      </c>
      <c r="D175" s="35">
        <v>277</v>
      </c>
      <c r="E175" s="36">
        <v>590</v>
      </c>
      <c r="F175" s="37"/>
      <c r="G175" s="35">
        <f t="shared" si="20"/>
        <v>-82</v>
      </c>
      <c r="H175" s="36">
        <f t="shared" si="21"/>
        <v>-313</v>
      </c>
      <c r="I175" s="38">
        <f t="shared" si="22"/>
        <v>-0.4632768361581921</v>
      </c>
      <c r="J175" s="39">
        <f t="shared" si="23"/>
        <v>-0.53050847457627115</v>
      </c>
    </row>
    <row r="176" spans="1:10" x14ac:dyDescent="0.25">
      <c r="A176" s="124" t="s">
        <v>304</v>
      </c>
      <c r="B176" s="35">
        <v>56</v>
      </c>
      <c r="C176" s="36">
        <v>58</v>
      </c>
      <c r="D176" s="35">
        <v>159</v>
      </c>
      <c r="E176" s="36">
        <v>182</v>
      </c>
      <c r="F176" s="37"/>
      <c r="G176" s="35">
        <f t="shared" si="20"/>
        <v>-2</v>
      </c>
      <c r="H176" s="36">
        <f t="shared" si="21"/>
        <v>-23</v>
      </c>
      <c r="I176" s="38">
        <f t="shared" si="22"/>
        <v>-3.4482758620689655E-2</v>
      </c>
      <c r="J176" s="39">
        <f t="shared" si="23"/>
        <v>-0.12637362637362637</v>
      </c>
    </row>
    <row r="177" spans="1:10" s="52" customFormat="1" ht="13" x14ac:dyDescent="0.3">
      <c r="A177" s="147" t="s">
        <v>657</v>
      </c>
      <c r="B177" s="46">
        <v>1005</v>
      </c>
      <c r="C177" s="47">
        <v>1450</v>
      </c>
      <c r="D177" s="46">
        <v>3166</v>
      </c>
      <c r="E177" s="47">
        <v>4068</v>
      </c>
      <c r="F177" s="48"/>
      <c r="G177" s="46">
        <f t="shared" si="20"/>
        <v>-445</v>
      </c>
      <c r="H177" s="47">
        <f t="shared" si="21"/>
        <v>-902</v>
      </c>
      <c r="I177" s="49">
        <f t="shared" si="22"/>
        <v>-0.30689655172413793</v>
      </c>
      <c r="J177" s="50">
        <f t="shared" si="23"/>
        <v>-0.22173058013765978</v>
      </c>
    </row>
    <row r="178" spans="1:10" x14ac:dyDescent="0.25">
      <c r="A178" s="148"/>
      <c r="B178" s="80"/>
      <c r="C178" s="81"/>
      <c r="D178" s="80"/>
      <c r="E178" s="81"/>
      <c r="F178" s="82"/>
      <c r="G178" s="80"/>
      <c r="H178" s="81"/>
      <c r="I178" s="94"/>
      <c r="J178" s="95"/>
    </row>
    <row r="179" spans="1:10" ht="13" x14ac:dyDescent="0.3">
      <c r="A179" s="118" t="s">
        <v>66</v>
      </c>
      <c r="B179" s="35"/>
      <c r="C179" s="36"/>
      <c r="D179" s="35"/>
      <c r="E179" s="36"/>
      <c r="F179" s="37"/>
      <c r="G179" s="35"/>
      <c r="H179" s="36"/>
      <c r="I179" s="38"/>
      <c r="J179" s="39"/>
    </row>
    <row r="180" spans="1:10" x14ac:dyDescent="0.25">
      <c r="A180" s="124" t="s">
        <v>179</v>
      </c>
      <c r="B180" s="35">
        <v>0</v>
      </c>
      <c r="C180" s="36">
        <v>354</v>
      </c>
      <c r="D180" s="35">
        <v>10</v>
      </c>
      <c r="E180" s="36">
        <v>1039</v>
      </c>
      <c r="F180" s="37"/>
      <c r="G180" s="35">
        <f t="shared" ref="G180:G193" si="24">B180-C180</f>
        <v>-354</v>
      </c>
      <c r="H180" s="36">
        <f t="shared" ref="H180:H193" si="25">D180-E180</f>
        <v>-1029</v>
      </c>
      <c r="I180" s="38">
        <f t="shared" ref="I180:I193" si="26">IF(C180=0, "-", IF(G180/C180&lt;10, G180/C180, "&gt;999%"))</f>
        <v>-1</v>
      </c>
      <c r="J180" s="39">
        <f t="shared" ref="J180:J193" si="27">IF(E180=0, "-", IF(H180/E180&lt;10, H180/E180, "&gt;999%"))</f>
        <v>-0.99037536092396539</v>
      </c>
    </row>
    <row r="181" spans="1:10" x14ac:dyDescent="0.25">
      <c r="A181" s="124" t="s">
        <v>204</v>
      </c>
      <c r="B181" s="35">
        <v>49</v>
      </c>
      <c r="C181" s="36">
        <v>74</v>
      </c>
      <c r="D181" s="35">
        <v>146</v>
      </c>
      <c r="E181" s="36">
        <v>231</v>
      </c>
      <c r="F181" s="37"/>
      <c r="G181" s="35">
        <f t="shared" si="24"/>
        <v>-25</v>
      </c>
      <c r="H181" s="36">
        <f t="shared" si="25"/>
        <v>-85</v>
      </c>
      <c r="I181" s="38">
        <f t="shared" si="26"/>
        <v>-0.33783783783783783</v>
      </c>
      <c r="J181" s="39">
        <f t="shared" si="27"/>
        <v>-0.36796536796536794</v>
      </c>
    </row>
    <row r="182" spans="1:10" x14ac:dyDescent="0.25">
      <c r="A182" s="124" t="s">
        <v>205</v>
      </c>
      <c r="B182" s="35">
        <v>614</v>
      </c>
      <c r="C182" s="36">
        <v>1076</v>
      </c>
      <c r="D182" s="35">
        <v>2125</v>
      </c>
      <c r="E182" s="36">
        <v>2517</v>
      </c>
      <c r="F182" s="37"/>
      <c r="G182" s="35">
        <f t="shared" si="24"/>
        <v>-462</v>
      </c>
      <c r="H182" s="36">
        <f t="shared" si="25"/>
        <v>-392</v>
      </c>
      <c r="I182" s="38">
        <f t="shared" si="26"/>
        <v>-0.42936802973977695</v>
      </c>
      <c r="J182" s="39">
        <f t="shared" si="27"/>
        <v>-0.15574096146205801</v>
      </c>
    </row>
    <row r="183" spans="1:10" x14ac:dyDescent="0.25">
      <c r="A183" s="124" t="s">
        <v>239</v>
      </c>
      <c r="B183" s="35">
        <v>0</v>
      </c>
      <c r="C183" s="36">
        <v>0</v>
      </c>
      <c r="D183" s="35">
        <v>0</v>
      </c>
      <c r="E183" s="36">
        <v>2</v>
      </c>
      <c r="F183" s="37"/>
      <c r="G183" s="35">
        <f t="shared" si="24"/>
        <v>0</v>
      </c>
      <c r="H183" s="36">
        <f t="shared" si="25"/>
        <v>-2</v>
      </c>
      <c r="I183" s="38" t="str">
        <f t="shared" si="26"/>
        <v>-</v>
      </c>
      <c r="J183" s="39">
        <f t="shared" si="27"/>
        <v>-1</v>
      </c>
    </row>
    <row r="184" spans="1:10" x14ac:dyDescent="0.25">
      <c r="A184" s="124" t="s">
        <v>551</v>
      </c>
      <c r="B184" s="35">
        <v>131</v>
      </c>
      <c r="C184" s="36">
        <v>125</v>
      </c>
      <c r="D184" s="35">
        <v>283</v>
      </c>
      <c r="E184" s="36">
        <v>393</v>
      </c>
      <c r="F184" s="37"/>
      <c r="G184" s="35">
        <f t="shared" si="24"/>
        <v>6</v>
      </c>
      <c r="H184" s="36">
        <f t="shared" si="25"/>
        <v>-110</v>
      </c>
      <c r="I184" s="38">
        <f t="shared" si="26"/>
        <v>4.8000000000000001E-2</v>
      </c>
      <c r="J184" s="39">
        <f t="shared" si="27"/>
        <v>-0.27989821882951654</v>
      </c>
    </row>
    <row r="185" spans="1:10" x14ac:dyDescent="0.25">
      <c r="A185" s="124" t="s">
        <v>305</v>
      </c>
      <c r="B185" s="35">
        <v>18</v>
      </c>
      <c r="C185" s="36">
        <v>25</v>
      </c>
      <c r="D185" s="35">
        <v>51</v>
      </c>
      <c r="E185" s="36">
        <v>83</v>
      </c>
      <c r="F185" s="37"/>
      <c r="G185" s="35">
        <f t="shared" si="24"/>
        <v>-7</v>
      </c>
      <c r="H185" s="36">
        <f t="shared" si="25"/>
        <v>-32</v>
      </c>
      <c r="I185" s="38">
        <f t="shared" si="26"/>
        <v>-0.28000000000000003</v>
      </c>
      <c r="J185" s="39">
        <f t="shared" si="27"/>
        <v>-0.38554216867469882</v>
      </c>
    </row>
    <row r="186" spans="1:10" x14ac:dyDescent="0.25">
      <c r="A186" s="124" t="s">
        <v>206</v>
      </c>
      <c r="B186" s="35">
        <v>7</v>
      </c>
      <c r="C186" s="36">
        <v>13</v>
      </c>
      <c r="D186" s="35">
        <v>39</v>
      </c>
      <c r="E186" s="36">
        <v>41</v>
      </c>
      <c r="F186" s="37"/>
      <c r="G186" s="35">
        <f t="shared" si="24"/>
        <v>-6</v>
      </c>
      <c r="H186" s="36">
        <f t="shared" si="25"/>
        <v>-2</v>
      </c>
      <c r="I186" s="38">
        <f t="shared" si="26"/>
        <v>-0.46153846153846156</v>
      </c>
      <c r="J186" s="39">
        <f t="shared" si="27"/>
        <v>-4.878048780487805E-2</v>
      </c>
    </row>
    <row r="187" spans="1:10" x14ac:dyDescent="0.25">
      <c r="A187" s="124" t="s">
        <v>397</v>
      </c>
      <c r="B187" s="35">
        <v>317</v>
      </c>
      <c r="C187" s="36">
        <v>430</v>
      </c>
      <c r="D187" s="35">
        <v>866</v>
      </c>
      <c r="E187" s="36">
        <v>850</v>
      </c>
      <c r="F187" s="37"/>
      <c r="G187" s="35">
        <f t="shared" si="24"/>
        <v>-113</v>
      </c>
      <c r="H187" s="36">
        <f t="shared" si="25"/>
        <v>16</v>
      </c>
      <c r="I187" s="38">
        <f t="shared" si="26"/>
        <v>-0.26279069767441859</v>
      </c>
      <c r="J187" s="39">
        <f t="shared" si="27"/>
        <v>1.8823529411764704E-2</v>
      </c>
    </row>
    <row r="188" spans="1:10" x14ac:dyDescent="0.25">
      <c r="A188" s="124" t="s">
        <v>475</v>
      </c>
      <c r="B188" s="35">
        <v>128</v>
      </c>
      <c r="C188" s="36">
        <v>215</v>
      </c>
      <c r="D188" s="35">
        <v>443</v>
      </c>
      <c r="E188" s="36">
        <v>611</v>
      </c>
      <c r="F188" s="37"/>
      <c r="G188" s="35">
        <f t="shared" si="24"/>
        <v>-87</v>
      </c>
      <c r="H188" s="36">
        <f t="shared" si="25"/>
        <v>-168</v>
      </c>
      <c r="I188" s="38">
        <f t="shared" si="26"/>
        <v>-0.40465116279069768</v>
      </c>
      <c r="J188" s="39">
        <f t="shared" si="27"/>
        <v>-0.27495908346972175</v>
      </c>
    </row>
    <row r="189" spans="1:10" x14ac:dyDescent="0.25">
      <c r="A189" s="124" t="s">
        <v>240</v>
      </c>
      <c r="B189" s="35">
        <v>17</v>
      </c>
      <c r="C189" s="36">
        <v>49</v>
      </c>
      <c r="D189" s="35">
        <v>45</v>
      </c>
      <c r="E189" s="36">
        <v>153</v>
      </c>
      <c r="F189" s="37"/>
      <c r="G189" s="35">
        <f t="shared" si="24"/>
        <v>-32</v>
      </c>
      <c r="H189" s="36">
        <f t="shared" si="25"/>
        <v>-108</v>
      </c>
      <c r="I189" s="38">
        <f t="shared" si="26"/>
        <v>-0.65306122448979587</v>
      </c>
      <c r="J189" s="39">
        <f t="shared" si="27"/>
        <v>-0.70588235294117652</v>
      </c>
    </row>
    <row r="190" spans="1:10" x14ac:dyDescent="0.25">
      <c r="A190" s="124" t="s">
        <v>434</v>
      </c>
      <c r="B190" s="35">
        <v>391</v>
      </c>
      <c r="C190" s="36">
        <v>539</v>
      </c>
      <c r="D190" s="35">
        <v>1241</v>
      </c>
      <c r="E190" s="36">
        <v>1284</v>
      </c>
      <c r="F190" s="37"/>
      <c r="G190" s="35">
        <f t="shared" si="24"/>
        <v>-148</v>
      </c>
      <c r="H190" s="36">
        <f t="shared" si="25"/>
        <v>-43</v>
      </c>
      <c r="I190" s="38">
        <f t="shared" si="26"/>
        <v>-0.27458256029684602</v>
      </c>
      <c r="J190" s="39">
        <f t="shared" si="27"/>
        <v>-3.348909657320872E-2</v>
      </c>
    </row>
    <row r="191" spans="1:10" x14ac:dyDescent="0.25">
      <c r="A191" s="124" t="s">
        <v>327</v>
      </c>
      <c r="B191" s="35">
        <v>7</v>
      </c>
      <c r="C191" s="36">
        <v>0</v>
      </c>
      <c r="D191" s="35">
        <v>45</v>
      </c>
      <c r="E191" s="36">
        <v>0</v>
      </c>
      <c r="F191" s="37"/>
      <c r="G191" s="35">
        <f t="shared" si="24"/>
        <v>7</v>
      </c>
      <c r="H191" s="36">
        <f t="shared" si="25"/>
        <v>45</v>
      </c>
      <c r="I191" s="38" t="str">
        <f t="shared" si="26"/>
        <v>-</v>
      </c>
      <c r="J191" s="39" t="str">
        <f t="shared" si="27"/>
        <v>-</v>
      </c>
    </row>
    <row r="192" spans="1:10" x14ac:dyDescent="0.25">
      <c r="A192" s="124" t="s">
        <v>384</v>
      </c>
      <c r="B192" s="35">
        <v>117</v>
      </c>
      <c r="C192" s="36">
        <v>0</v>
      </c>
      <c r="D192" s="35">
        <v>265</v>
      </c>
      <c r="E192" s="36">
        <v>0</v>
      </c>
      <c r="F192" s="37"/>
      <c r="G192" s="35">
        <f t="shared" si="24"/>
        <v>117</v>
      </c>
      <c r="H192" s="36">
        <f t="shared" si="25"/>
        <v>265</v>
      </c>
      <c r="I192" s="38" t="str">
        <f t="shared" si="26"/>
        <v>-</v>
      </c>
      <c r="J192" s="39" t="str">
        <f t="shared" si="27"/>
        <v>-</v>
      </c>
    </row>
    <row r="193" spans="1:10" s="52" customFormat="1" ht="13" x14ac:dyDescent="0.3">
      <c r="A193" s="147" t="s">
        <v>658</v>
      </c>
      <c r="B193" s="46">
        <v>1796</v>
      </c>
      <c r="C193" s="47">
        <v>2900</v>
      </c>
      <c r="D193" s="46">
        <v>5559</v>
      </c>
      <c r="E193" s="47">
        <v>7204</v>
      </c>
      <c r="F193" s="48"/>
      <c r="G193" s="46">
        <f t="shared" si="24"/>
        <v>-1104</v>
      </c>
      <c r="H193" s="47">
        <f t="shared" si="25"/>
        <v>-1645</v>
      </c>
      <c r="I193" s="49">
        <f t="shared" si="26"/>
        <v>-0.38068965517241377</v>
      </c>
      <c r="J193" s="50">
        <f t="shared" si="27"/>
        <v>-0.22834536368684064</v>
      </c>
    </row>
    <row r="194" spans="1:10" x14ac:dyDescent="0.25">
      <c r="A194" s="148"/>
      <c r="B194" s="80"/>
      <c r="C194" s="81"/>
      <c r="D194" s="80"/>
      <c r="E194" s="81"/>
      <c r="F194" s="82"/>
      <c r="G194" s="80"/>
      <c r="H194" s="81"/>
      <c r="I194" s="94"/>
      <c r="J194" s="95"/>
    </row>
    <row r="195" spans="1:10" ht="13" x14ac:dyDescent="0.3">
      <c r="A195" s="118" t="s">
        <v>105</v>
      </c>
      <c r="B195" s="35"/>
      <c r="C195" s="36"/>
      <c r="D195" s="35"/>
      <c r="E195" s="36"/>
      <c r="F195" s="37"/>
      <c r="G195" s="35"/>
      <c r="H195" s="36"/>
      <c r="I195" s="38"/>
      <c r="J195" s="39"/>
    </row>
    <row r="196" spans="1:10" x14ac:dyDescent="0.25">
      <c r="A196" s="124" t="s">
        <v>597</v>
      </c>
      <c r="B196" s="35">
        <v>4</v>
      </c>
      <c r="C196" s="36">
        <v>6</v>
      </c>
      <c r="D196" s="35">
        <v>8</v>
      </c>
      <c r="E196" s="36">
        <v>13</v>
      </c>
      <c r="F196" s="37"/>
      <c r="G196" s="35">
        <f>B196-C196</f>
        <v>-2</v>
      </c>
      <c r="H196" s="36">
        <f>D196-E196</f>
        <v>-5</v>
      </c>
      <c r="I196" s="38">
        <f>IF(C196=0, "-", IF(G196/C196&lt;10, G196/C196, "&gt;999%"))</f>
        <v>-0.33333333333333331</v>
      </c>
      <c r="J196" s="39">
        <f>IF(E196=0, "-", IF(H196/E196&lt;10, H196/E196, "&gt;999%"))</f>
        <v>-0.38461538461538464</v>
      </c>
    </row>
    <row r="197" spans="1:10" x14ac:dyDescent="0.25">
      <c r="A197" s="124" t="s">
        <v>598</v>
      </c>
      <c r="B197" s="35">
        <v>1</v>
      </c>
      <c r="C197" s="36">
        <v>0</v>
      </c>
      <c r="D197" s="35">
        <v>3</v>
      </c>
      <c r="E197" s="36">
        <v>1</v>
      </c>
      <c r="F197" s="37"/>
      <c r="G197" s="35">
        <f>B197-C197</f>
        <v>1</v>
      </c>
      <c r="H197" s="36">
        <f>D197-E197</f>
        <v>2</v>
      </c>
      <c r="I197" s="38" t="str">
        <f>IF(C197=0, "-", IF(G197/C197&lt;10, G197/C197, "&gt;999%"))</f>
        <v>-</v>
      </c>
      <c r="J197" s="39">
        <f>IF(E197=0, "-", IF(H197/E197&lt;10, H197/E197, "&gt;999%"))</f>
        <v>2</v>
      </c>
    </row>
    <row r="198" spans="1:10" s="52" customFormat="1" ht="13" x14ac:dyDescent="0.3">
      <c r="A198" s="147" t="s">
        <v>659</v>
      </c>
      <c r="B198" s="46">
        <v>5</v>
      </c>
      <c r="C198" s="47">
        <v>6</v>
      </c>
      <c r="D198" s="46">
        <v>11</v>
      </c>
      <c r="E198" s="47">
        <v>14</v>
      </c>
      <c r="F198" s="48"/>
      <c r="G198" s="46">
        <f>B198-C198</f>
        <v>-1</v>
      </c>
      <c r="H198" s="47">
        <f>D198-E198</f>
        <v>-3</v>
      </c>
      <c r="I198" s="49">
        <f>IF(C198=0, "-", IF(G198/C198&lt;10, G198/C198, "&gt;999%"))</f>
        <v>-0.16666666666666666</v>
      </c>
      <c r="J198" s="50">
        <f>IF(E198=0, "-", IF(H198/E198&lt;10, H198/E198, "&gt;999%"))</f>
        <v>-0.21428571428571427</v>
      </c>
    </row>
    <row r="199" spans="1:10" x14ac:dyDescent="0.25">
      <c r="A199" s="148"/>
      <c r="B199" s="80"/>
      <c r="C199" s="81"/>
      <c r="D199" s="80"/>
      <c r="E199" s="81"/>
      <c r="F199" s="82"/>
      <c r="G199" s="80"/>
      <c r="H199" s="81"/>
      <c r="I199" s="94"/>
      <c r="J199" s="95"/>
    </row>
    <row r="200" spans="1:10" ht="13" x14ac:dyDescent="0.3">
      <c r="A200" s="118" t="s">
        <v>67</v>
      </c>
      <c r="B200" s="35"/>
      <c r="C200" s="36"/>
      <c r="D200" s="35"/>
      <c r="E200" s="36"/>
      <c r="F200" s="37"/>
      <c r="G200" s="35"/>
      <c r="H200" s="36"/>
      <c r="I200" s="38"/>
      <c r="J200" s="39"/>
    </row>
    <row r="201" spans="1:10" x14ac:dyDescent="0.25">
      <c r="A201" s="124" t="s">
        <v>420</v>
      </c>
      <c r="B201" s="35">
        <v>2</v>
      </c>
      <c r="C201" s="36">
        <v>2</v>
      </c>
      <c r="D201" s="35">
        <v>9</v>
      </c>
      <c r="E201" s="36">
        <v>4</v>
      </c>
      <c r="F201" s="37"/>
      <c r="G201" s="35">
        <f t="shared" ref="G201:G206" si="28">B201-C201</f>
        <v>0</v>
      </c>
      <c r="H201" s="36">
        <f t="shared" ref="H201:H206" si="29">D201-E201</f>
        <v>5</v>
      </c>
      <c r="I201" s="38">
        <f t="shared" ref="I201:I206" si="30">IF(C201=0, "-", IF(G201/C201&lt;10, G201/C201, "&gt;999%"))</f>
        <v>0</v>
      </c>
      <c r="J201" s="39">
        <f t="shared" ref="J201:J206" si="31">IF(E201=0, "-", IF(H201/E201&lt;10, H201/E201, "&gt;999%"))</f>
        <v>1.25</v>
      </c>
    </row>
    <row r="202" spans="1:10" x14ac:dyDescent="0.25">
      <c r="A202" s="124" t="s">
        <v>258</v>
      </c>
      <c r="B202" s="35">
        <v>8</v>
      </c>
      <c r="C202" s="36">
        <v>11</v>
      </c>
      <c r="D202" s="35">
        <v>14</v>
      </c>
      <c r="E202" s="36">
        <v>11</v>
      </c>
      <c r="F202" s="37"/>
      <c r="G202" s="35">
        <f t="shared" si="28"/>
        <v>-3</v>
      </c>
      <c r="H202" s="36">
        <f t="shared" si="29"/>
        <v>3</v>
      </c>
      <c r="I202" s="38">
        <f t="shared" si="30"/>
        <v>-0.27272727272727271</v>
      </c>
      <c r="J202" s="39">
        <f t="shared" si="31"/>
        <v>0.27272727272727271</v>
      </c>
    </row>
    <row r="203" spans="1:10" x14ac:dyDescent="0.25">
      <c r="A203" s="124" t="s">
        <v>341</v>
      </c>
      <c r="B203" s="35">
        <v>2</v>
      </c>
      <c r="C203" s="36">
        <v>12</v>
      </c>
      <c r="D203" s="35">
        <v>2</v>
      </c>
      <c r="E203" s="36">
        <v>17</v>
      </c>
      <c r="F203" s="37"/>
      <c r="G203" s="35">
        <f t="shared" si="28"/>
        <v>-10</v>
      </c>
      <c r="H203" s="36">
        <f t="shared" si="29"/>
        <v>-15</v>
      </c>
      <c r="I203" s="38">
        <f t="shared" si="30"/>
        <v>-0.83333333333333337</v>
      </c>
      <c r="J203" s="39">
        <f t="shared" si="31"/>
        <v>-0.88235294117647056</v>
      </c>
    </row>
    <row r="204" spans="1:10" x14ac:dyDescent="0.25">
      <c r="A204" s="124" t="s">
        <v>499</v>
      </c>
      <c r="B204" s="35">
        <v>0</v>
      </c>
      <c r="C204" s="36">
        <v>13</v>
      </c>
      <c r="D204" s="35">
        <v>1</v>
      </c>
      <c r="E204" s="36">
        <v>21</v>
      </c>
      <c r="F204" s="37"/>
      <c r="G204" s="35">
        <f t="shared" si="28"/>
        <v>-13</v>
      </c>
      <c r="H204" s="36">
        <f t="shared" si="29"/>
        <v>-20</v>
      </c>
      <c r="I204" s="38">
        <f t="shared" si="30"/>
        <v>-1</v>
      </c>
      <c r="J204" s="39">
        <f t="shared" si="31"/>
        <v>-0.95238095238095233</v>
      </c>
    </row>
    <row r="205" spans="1:10" x14ac:dyDescent="0.25">
      <c r="A205" s="124" t="s">
        <v>522</v>
      </c>
      <c r="B205" s="35">
        <v>0</v>
      </c>
      <c r="C205" s="36">
        <v>15</v>
      </c>
      <c r="D205" s="35">
        <v>0</v>
      </c>
      <c r="E205" s="36">
        <v>17</v>
      </c>
      <c r="F205" s="37"/>
      <c r="G205" s="35">
        <f t="shared" si="28"/>
        <v>-15</v>
      </c>
      <c r="H205" s="36">
        <f t="shared" si="29"/>
        <v>-17</v>
      </c>
      <c r="I205" s="38">
        <f t="shared" si="30"/>
        <v>-1</v>
      </c>
      <c r="J205" s="39">
        <f t="shared" si="31"/>
        <v>-1</v>
      </c>
    </row>
    <row r="206" spans="1:10" s="52" customFormat="1" ht="13" x14ac:dyDescent="0.3">
      <c r="A206" s="147" t="s">
        <v>660</v>
      </c>
      <c r="B206" s="46">
        <v>12</v>
      </c>
      <c r="C206" s="47">
        <v>53</v>
      </c>
      <c r="D206" s="46">
        <v>26</v>
      </c>
      <c r="E206" s="47">
        <v>70</v>
      </c>
      <c r="F206" s="48"/>
      <c r="G206" s="46">
        <f t="shared" si="28"/>
        <v>-41</v>
      </c>
      <c r="H206" s="47">
        <f t="shared" si="29"/>
        <v>-44</v>
      </c>
      <c r="I206" s="49">
        <f t="shared" si="30"/>
        <v>-0.77358490566037741</v>
      </c>
      <c r="J206" s="50">
        <f t="shared" si="31"/>
        <v>-0.62857142857142856</v>
      </c>
    </row>
    <row r="207" spans="1:10" x14ac:dyDescent="0.25">
      <c r="A207" s="148"/>
      <c r="B207" s="80"/>
      <c r="C207" s="81"/>
      <c r="D207" s="80"/>
      <c r="E207" s="81"/>
      <c r="F207" s="82"/>
      <c r="G207" s="80"/>
      <c r="H207" s="81"/>
      <c r="I207" s="94"/>
      <c r="J207" s="95"/>
    </row>
    <row r="208" spans="1:10" ht="13" x14ac:dyDescent="0.3">
      <c r="A208" s="118" t="s">
        <v>106</v>
      </c>
      <c r="B208" s="35"/>
      <c r="C208" s="36"/>
      <c r="D208" s="35"/>
      <c r="E208" s="36"/>
      <c r="F208" s="37"/>
      <c r="G208" s="35"/>
      <c r="H208" s="36"/>
      <c r="I208" s="38"/>
      <c r="J208" s="39"/>
    </row>
    <row r="209" spans="1:10" x14ac:dyDescent="0.25">
      <c r="A209" s="124" t="s">
        <v>106</v>
      </c>
      <c r="B209" s="35">
        <v>0</v>
      </c>
      <c r="C209" s="36">
        <v>0</v>
      </c>
      <c r="D209" s="35">
        <v>1</v>
      </c>
      <c r="E209" s="36">
        <v>3</v>
      </c>
      <c r="F209" s="37"/>
      <c r="G209" s="35">
        <f>B209-C209</f>
        <v>0</v>
      </c>
      <c r="H209" s="36">
        <f>D209-E209</f>
        <v>-2</v>
      </c>
      <c r="I209" s="38" t="str">
        <f>IF(C209=0, "-", IF(G209/C209&lt;10, G209/C209, "&gt;999%"))</f>
        <v>-</v>
      </c>
      <c r="J209" s="39">
        <f>IF(E209=0, "-", IF(H209/E209&lt;10, H209/E209, "&gt;999%"))</f>
        <v>-0.66666666666666663</v>
      </c>
    </row>
    <row r="210" spans="1:10" s="52" customFormat="1" ht="13" x14ac:dyDescent="0.3">
      <c r="A210" s="147" t="s">
        <v>661</v>
      </c>
      <c r="B210" s="46">
        <v>0</v>
      </c>
      <c r="C210" s="47">
        <v>0</v>
      </c>
      <c r="D210" s="46">
        <v>1</v>
      </c>
      <c r="E210" s="47">
        <v>3</v>
      </c>
      <c r="F210" s="48"/>
      <c r="G210" s="46">
        <f>B210-C210</f>
        <v>0</v>
      </c>
      <c r="H210" s="47">
        <f>D210-E210</f>
        <v>-2</v>
      </c>
      <c r="I210" s="49" t="str">
        <f>IF(C210=0, "-", IF(G210/C210&lt;10, G210/C210, "&gt;999%"))</f>
        <v>-</v>
      </c>
      <c r="J210" s="50">
        <f>IF(E210=0, "-", IF(H210/E210&lt;10, H210/E210, "&gt;999%"))</f>
        <v>-0.66666666666666663</v>
      </c>
    </row>
    <row r="211" spans="1:10" x14ac:dyDescent="0.25">
      <c r="A211" s="148"/>
      <c r="B211" s="80"/>
      <c r="C211" s="81"/>
      <c r="D211" s="80"/>
      <c r="E211" s="81"/>
      <c r="F211" s="82"/>
      <c r="G211" s="80"/>
      <c r="H211" s="81"/>
      <c r="I211" s="94"/>
      <c r="J211" s="95"/>
    </row>
    <row r="212" spans="1:10" ht="13" x14ac:dyDescent="0.3">
      <c r="A212" s="118" t="s">
        <v>107</v>
      </c>
      <c r="B212" s="35"/>
      <c r="C212" s="36"/>
      <c r="D212" s="35"/>
      <c r="E212" s="36"/>
      <c r="F212" s="37"/>
      <c r="G212" s="35"/>
      <c r="H212" s="36"/>
      <c r="I212" s="38"/>
      <c r="J212" s="39"/>
    </row>
    <row r="213" spans="1:10" x14ac:dyDescent="0.25">
      <c r="A213" s="124" t="s">
        <v>623</v>
      </c>
      <c r="B213" s="35">
        <v>15</v>
      </c>
      <c r="C213" s="36">
        <v>30</v>
      </c>
      <c r="D213" s="35">
        <v>52</v>
      </c>
      <c r="E213" s="36">
        <v>104</v>
      </c>
      <c r="F213" s="37"/>
      <c r="G213" s="35">
        <f>B213-C213</f>
        <v>-15</v>
      </c>
      <c r="H213" s="36">
        <f>D213-E213</f>
        <v>-52</v>
      </c>
      <c r="I213" s="38">
        <f>IF(C213=0, "-", IF(G213/C213&lt;10, G213/C213, "&gt;999%"))</f>
        <v>-0.5</v>
      </c>
      <c r="J213" s="39">
        <f>IF(E213=0, "-", IF(H213/E213&lt;10, H213/E213, "&gt;999%"))</f>
        <v>-0.5</v>
      </c>
    </row>
    <row r="214" spans="1:10" x14ac:dyDescent="0.25">
      <c r="A214" s="124" t="s">
        <v>599</v>
      </c>
      <c r="B214" s="35">
        <v>102</v>
      </c>
      <c r="C214" s="36">
        <v>130</v>
      </c>
      <c r="D214" s="35">
        <v>258</v>
      </c>
      <c r="E214" s="36">
        <v>301</v>
      </c>
      <c r="F214" s="37"/>
      <c r="G214" s="35">
        <f>B214-C214</f>
        <v>-28</v>
      </c>
      <c r="H214" s="36">
        <f>D214-E214</f>
        <v>-43</v>
      </c>
      <c r="I214" s="38">
        <f>IF(C214=0, "-", IF(G214/C214&lt;10, G214/C214, "&gt;999%"))</f>
        <v>-0.2153846153846154</v>
      </c>
      <c r="J214" s="39">
        <f>IF(E214=0, "-", IF(H214/E214&lt;10, H214/E214, "&gt;999%"))</f>
        <v>-0.14285714285714285</v>
      </c>
    </row>
    <row r="215" spans="1:10" x14ac:dyDescent="0.25">
      <c r="A215" s="124" t="s">
        <v>610</v>
      </c>
      <c r="B215" s="35">
        <v>66</v>
      </c>
      <c r="C215" s="36">
        <v>70</v>
      </c>
      <c r="D215" s="35">
        <v>177</v>
      </c>
      <c r="E215" s="36">
        <v>206</v>
      </c>
      <c r="F215" s="37"/>
      <c r="G215" s="35">
        <f>B215-C215</f>
        <v>-4</v>
      </c>
      <c r="H215" s="36">
        <f>D215-E215</f>
        <v>-29</v>
      </c>
      <c r="I215" s="38">
        <f>IF(C215=0, "-", IF(G215/C215&lt;10, G215/C215, "&gt;999%"))</f>
        <v>-5.7142857142857141E-2</v>
      </c>
      <c r="J215" s="39">
        <f>IF(E215=0, "-", IF(H215/E215&lt;10, H215/E215, "&gt;999%"))</f>
        <v>-0.14077669902912621</v>
      </c>
    </row>
    <row r="216" spans="1:10" s="52" customFormat="1" ht="13" x14ac:dyDescent="0.3">
      <c r="A216" s="147" t="s">
        <v>662</v>
      </c>
      <c r="B216" s="46">
        <v>183</v>
      </c>
      <c r="C216" s="47">
        <v>230</v>
      </c>
      <c r="D216" s="46">
        <v>487</v>
      </c>
      <c r="E216" s="47">
        <v>611</v>
      </c>
      <c r="F216" s="48"/>
      <c r="G216" s="46">
        <f>B216-C216</f>
        <v>-47</v>
      </c>
      <c r="H216" s="47">
        <f>D216-E216</f>
        <v>-124</v>
      </c>
      <c r="I216" s="49">
        <f>IF(C216=0, "-", IF(G216/C216&lt;10, G216/C216, "&gt;999%"))</f>
        <v>-0.20434782608695654</v>
      </c>
      <c r="J216" s="50">
        <f>IF(E216=0, "-", IF(H216/E216&lt;10, H216/E216, "&gt;999%"))</f>
        <v>-0.20294599018003273</v>
      </c>
    </row>
    <row r="217" spans="1:10" x14ac:dyDescent="0.25">
      <c r="A217" s="148"/>
      <c r="B217" s="80"/>
      <c r="C217" s="81"/>
      <c r="D217" s="80"/>
      <c r="E217" s="81"/>
      <c r="F217" s="82"/>
      <c r="G217" s="80"/>
      <c r="H217" s="81"/>
      <c r="I217" s="94"/>
      <c r="J217" s="95"/>
    </row>
    <row r="218" spans="1:10" ht="13" x14ac:dyDescent="0.3">
      <c r="A218" s="118" t="s">
        <v>68</v>
      </c>
      <c r="B218" s="35"/>
      <c r="C218" s="36"/>
      <c r="D218" s="35"/>
      <c r="E218" s="36"/>
      <c r="F218" s="37"/>
      <c r="G218" s="35"/>
      <c r="H218" s="36"/>
      <c r="I218" s="38"/>
      <c r="J218" s="39"/>
    </row>
    <row r="219" spans="1:10" x14ac:dyDescent="0.25">
      <c r="A219" s="124" t="s">
        <v>564</v>
      </c>
      <c r="B219" s="35">
        <v>153</v>
      </c>
      <c r="C219" s="36">
        <v>176</v>
      </c>
      <c r="D219" s="35">
        <v>331</v>
      </c>
      <c r="E219" s="36">
        <v>372</v>
      </c>
      <c r="F219" s="37"/>
      <c r="G219" s="35">
        <f>B219-C219</f>
        <v>-23</v>
      </c>
      <c r="H219" s="36">
        <f>D219-E219</f>
        <v>-41</v>
      </c>
      <c r="I219" s="38">
        <f>IF(C219=0, "-", IF(G219/C219&lt;10, G219/C219, "&gt;999%"))</f>
        <v>-0.13068181818181818</v>
      </c>
      <c r="J219" s="39">
        <f>IF(E219=0, "-", IF(H219/E219&lt;10, H219/E219, "&gt;999%"))</f>
        <v>-0.11021505376344086</v>
      </c>
    </row>
    <row r="220" spans="1:10" x14ac:dyDescent="0.25">
      <c r="A220" s="124" t="s">
        <v>575</v>
      </c>
      <c r="B220" s="35">
        <v>320</v>
      </c>
      <c r="C220" s="36">
        <v>314</v>
      </c>
      <c r="D220" s="35">
        <v>663</v>
      </c>
      <c r="E220" s="36">
        <v>754</v>
      </c>
      <c r="F220" s="37"/>
      <c r="G220" s="35">
        <f>B220-C220</f>
        <v>6</v>
      </c>
      <c r="H220" s="36">
        <f>D220-E220</f>
        <v>-91</v>
      </c>
      <c r="I220" s="38">
        <f>IF(C220=0, "-", IF(G220/C220&lt;10, G220/C220, "&gt;999%"))</f>
        <v>1.9108280254777069E-2</v>
      </c>
      <c r="J220" s="39">
        <f>IF(E220=0, "-", IF(H220/E220&lt;10, H220/E220, "&gt;999%"))</f>
        <v>-0.1206896551724138</v>
      </c>
    </row>
    <row r="221" spans="1:10" x14ac:dyDescent="0.25">
      <c r="A221" s="124" t="s">
        <v>476</v>
      </c>
      <c r="B221" s="35">
        <v>192</v>
      </c>
      <c r="C221" s="36">
        <v>260</v>
      </c>
      <c r="D221" s="35">
        <v>469</v>
      </c>
      <c r="E221" s="36">
        <v>616</v>
      </c>
      <c r="F221" s="37"/>
      <c r="G221" s="35">
        <f>B221-C221</f>
        <v>-68</v>
      </c>
      <c r="H221" s="36">
        <f>D221-E221</f>
        <v>-147</v>
      </c>
      <c r="I221" s="38">
        <f>IF(C221=0, "-", IF(G221/C221&lt;10, G221/C221, "&gt;999%"))</f>
        <v>-0.26153846153846155</v>
      </c>
      <c r="J221" s="39">
        <f>IF(E221=0, "-", IF(H221/E221&lt;10, H221/E221, "&gt;999%"))</f>
        <v>-0.23863636363636365</v>
      </c>
    </row>
    <row r="222" spans="1:10" s="52" customFormat="1" ht="13" x14ac:dyDescent="0.3">
      <c r="A222" s="147" t="s">
        <v>663</v>
      </c>
      <c r="B222" s="46">
        <v>665</v>
      </c>
      <c r="C222" s="47">
        <v>750</v>
      </c>
      <c r="D222" s="46">
        <v>1463</v>
      </c>
      <c r="E222" s="47">
        <v>1742</v>
      </c>
      <c r="F222" s="48"/>
      <c r="G222" s="46">
        <f>B222-C222</f>
        <v>-85</v>
      </c>
      <c r="H222" s="47">
        <f>D222-E222</f>
        <v>-279</v>
      </c>
      <c r="I222" s="49">
        <f>IF(C222=0, "-", IF(G222/C222&lt;10, G222/C222, "&gt;999%"))</f>
        <v>-0.11333333333333333</v>
      </c>
      <c r="J222" s="50">
        <f>IF(E222=0, "-", IF(H222/E222&lt;10, H222/E222, "&gt;999%"))</f>
        <v>-0.16016073478760046</v>
      </c>
    </row>
    <row r="223" spans="1:10" x14ac:dyDescent="0.25">
      <c r="A223" s="148"/>
      <c r="B223" s="80"/>
      <c r="C223" s="81"/>
      <c r="D223" s="80"/>
      <c r="E223" s="81"/>
      <c r="F223" s="82"/>
      <c r="G223" s="80"/>
      <c r="H223" s="81"/>
      <c r="I223" s="94"/>
      <c r="J223" s="95"/>
    </row>
    <row r="224" spans="1:10" ht="13" x14ac:dyDescent="0.3">
      <c r="A224" s="118" t="s">
        <v>69</v>
      </c>
      <c r="B224" s="35"/>
      <c r="C224" s="36"/>
      <c r="D224" s="35"/>
      <c r="E224" s="36"/>
      <c r="F224" s="37"/>
      <c r="G224" s="35"/>
      <c r="H224" s="36"/>
      <c r="I224" s="38"/>
      <c r="J224" s="39"/>
    </row>
    <row r="225" spans="1:10" x14ac:dyDescent="0.25">
      <c r="A225" s="124" t="s">
        <v>624</v>
      </c>
      <c r="B225" s="35">
        <v>12</v>
      </c>
      <c r="C225" s="36">
        <v>12</v>
      </c>
      <c r="D225" s="35">
        <v>32</v>
      </c>
      <c r="E225" s="36">
        <v>24</v>
      </c>
      <c r="F225" s="37"/>
      <c r="G225" s="35">
        <f>B225-C225</f>
        <v>0</v>
      </c>
      <c r="H225" s="36">
        <f>D225-E225</f>
        <v>8</v>
      </c>
      <c r="I225" s="38">
        <f>IF(C225=0, "-", IF(G225/C225&lt;10, G225/C225, "&gt;999%"))</f>
        <v>0</v>
      </c>
      <c r="J225" s="39">
        <f>IF(E225=0, "-", IF(H225/E225&lt;10, H225/E225, "&gt;999%"))</f>
        <v>0.33333333333333331</v>
      </c>
    </row>
    <row r="226" spans="1:10" x14ac:dyDescent="0.25">
      <c r="A226" s="124" t="s">
        <v>611</v>
      </c>
      <c r="B226" s="35">
        <v>1</v>
      </c>
      <c r="C226" s="36">
        <v>4</v>
      </c>
      <c r="D226" s="35">
        <v>8</v>
      </c>
      <c r="E226" s="36">
        <v>11</v>
      </c>
      <c r="F226" s="37"/>
      <c r="G226" s="35">
        <f>B226-C226</f>
        <v>-3</v>
      </c>
      <c r="H226" s="36">
        <f>D226-E226</f>
        <v>-3</v>
      </c>
      <c r="I226" s="38">
        <f>IF(C226=0, "-", IF(G226/C226&lt;10, G226/C226, "&gt;999%"))</f>
        <v>-0.75</v>
      </c>
      <c r="J226" s="39">
        <f>IF(E226=0, "-", IF(H226/E226&lt;10, H226/E226, "&gt;999%"))</f>
        <v>-0.27272727272727271</v>
      </c>
    </row>
    <row r="227" spans="1:10" x14ac:dyDescent="0.25">
      <c r="A227" s="124" t="s">
        <v>600</v>
      </c>
      <c r="B227" s="35">
        <v>13</v>
      </c>
      <c r="C227" s="36">
        <v>13</v>
      </c>
      <c r="D227" s="35">
        <v>63</v>
      </c>
      <c r="E227" s="36">
        <v>48</v>
      </c>
      <c r="F227" s="37"/>
      <c r="G227" s="35">
        <f>B227-C227</f>
        <v>0</v>
      </c>
      <c r="H227" s="36">
        <f>D227-E227</f>
        <v>15</v>
      </c>
      <c r="I227" s="38">
        <f>IF(C227=0, "-", IF(G227/C227&lt;10, G227/C227, "&gt;999%"))</f>
        <v>0</v>
      </c>
      <c r="J227" s="39">
        <f>IF(E227=0, "-", IF(H227/E227&lt;10, H227/E227, "&gt;999%"))</f>
        <v>0.3125</v>
      </c>
    </row>
    <row r="228" spans="1:10" x14ac:dyDescent="0.25">
      <c r="A228" s="124" t="s">
        <v>601</v>
      </c>
      <c r="B228" s="35">
        <v>7</v>
      </c>
      <c r="C228" s="36">
        <v>6</v>
      </c>
      <c r="D228" s="35">
        <v>17</v>
      </c>
      <c r="E228" s="36">
        <v>14</v>
      </c>
      <c r="F228" s="37"/>
      <c r="G228" s="35">
        <f>B228-C228</f>
        <v>1</v>
      </c>
      <c r="H228" s="36">
        <f>D228-E228</f>
        <v>3</v>
      </c>
      <c r="I228" s="38">
        <f>IF(C228=0, "-", IF(G228/C228&lt;10, G228/C228, "&gt;999%"))</f>
        <v>0.16666666666666666</v>
      </c>
      <c r="J228" s="39">
        <f>IF(E228=0, "-", IF(H228/E228&lt;10, H228/E228, "&gt;999%"))</f>
        <v>0.21428571428571427</v>
      </c>
    </row>
    <row r="229" spans="1:10" s="52" customFormat="1" ht="13" x14ac:dyDescent="0.3">
      <c r="A229" s="147" t="s">
        <v>664</v>
      </c>
      <c r="B229" s="46">
        <v>33</v>
      </c>
      <c r="C229" s="47">
        <v>35</v>
      </c>
      <c r="D229" s="46">
        <v>120</v>
      </c>
      <c r="E229" s="47">
        <v>97</v>
      </c>
      <c r="F229" s="48"/>
      <c r="G229" s="46">
        <f>B229-C229</f>
        <v>-2</v>
      </c>
      <c r="H229" s="47">
        <f>D229-E229</f>
        <v>23</v>
      </c>
      <c r="I229" s="49">
        <f>IF(C229=0, "-", IF(G229/C229&lt;10, G229/C229, "&gt;999%"))</f>
        <v>-5.7142857142857141E-2</v>
      </c>
      <c r="J229" s="50">
        <f>IF(E229=0, "-", IF(H229/E229&lt;10, H229/E229, "&gt;999%"))</f>
        <v>0.23711340206185566</v>
      </c>
    </row>
    <row r="230" spans="1:10" x14ac:dyDescent="0.25">
      <c r="A230" s="148"/>
      <c r="B230" s="80"/>
      <c r="C230" s="81"/>
      <c r="D230" s="80"/>
      <c r="E230" s="81"/>
      <c r="F230" s="82"/>
      <c r="G230" s="80"/>
      <c r="H230" s="81"/>
      <c r="I230" s="94"/>
      <c r="J230" s="95"/>
    </row>
    <row r="231" spans="1:10" ht="13" x14ac:dyDescent="0.3">
      <c r="A231" s="118" t="s">
        <v>70</v>
      </c>
      <c r="B231" s="35"/>
      <c r="C231" s="36"/>
      <c r="D231" s="35"/>
      <c r="E231" s="36"/>
      <c r="F231" s="37"/>
      <c r="G231" s="35"/>
      <c r="H231" s="36"/>
      <c r="I231" s="38"/>
      <c r="J231" s="39"/>
    </row>
    <row r="232" spans="1:10" x14ac:dyDescent="0.25">
      <c r="A232" s="124" t="s">
        <v>421</v>
      </c>
      <c r="B232" s="35">
        <v>33</v>
      </c>
      <c r="C232" s="36">
        <v>57</v>
      </c>
      <c r="D232" s="35">
        <v>87</v>
      </c>
      <c r="E232" s="36">
        <v>88</v>
      </c>
      <c r="F232" s="37"/>
      <c r="G232" s="35">
        <f t="shared" ref="G232:G239" si="32">B232-C232</f>
        <v>-24</v>
      </c>
      <c r="H232" s="36">
        <f t="shared" ref="H232:H239" si="33">D232-E232</f>
        <v>-1</v>
      </c>
      <c r="I232" s="38">
        <f t="shared" ref="I232:I239" si="34">IF(C232=0, "-", IF(G232/C232&lt;10, G232/C232, "&gt;999%"))</f>
        <v>-0.42105263157894735</v>
      </c>
      <c r="J232" s="39">
        <f t="shared" ref="J232:J239" si="35">IF(E232=0, "-", IF(H232/E232&lt;10, H232/E232, "&gt;999%"))</f>
        <v>-1.1363636363636364E-2</v>
      </c>
    </row>
    <row r="233" spans="1:10" x14ac:dyDescent="0.25">
      <c r="A233" s="124" t="s">
        <v>500</v>
      </c>
      <c r="B233" s="35">
        <v>10</v>
      </c>
      <c r="C233" s="36">
        <v>22</v>
      </c>
      <c r="D233" s="35">
        <v>49</v>
      </c>
      <c r="E233" s="36">
        <v>93</v>
      </c>
      <c r="F233" s="37"/>
      <c r="G233" s="35">
        <f t="shared" si="32"/>
        <v>-12</v>
      </c>
      <c r="H233" s="36">
        <f t="shared" si="33"/>
        <v>-44</v>
      </c>
      <c r="I233" s="38">
        <f t="shared" si="34"/>
        <v>-0.54545454545454541</v>
      </c>
      <c r="J233" s="39">
        <f t="shared" si="35"/>
        <v>-0.4731182795698925</v>
      </c>
    </row>
    <row r="234" spans="1:10" x14ac:dyDescent="0.25">
      <c r="A234" s="124" t="s">
        <v>342</v>
      </c>
      <c r="B234" s="35">
        <v>0</v>
      </c>
      <c r="C234" s="36">
        <v>19</v>
      </c>
      <c r="D234" s="35">
        <v>2</v>
      </c>
      <c r="E234" s="36">
        <v>43</v>
      </c>
      <c r="F234" s="37"/>
      <c r="G234" s="35">
        <f t="shared" si="32"/>
        <v>-19</v>
      </c>
      <c r="H234" s="36">
        <f t="shared" si="33"/>
        <v>-41</v>
      </c>
      <c r="I234" s="38">
        <f t="shared" si="34"/>
        <v>-1</v>
      </c>
      <c r="J234" s="39">
        <f t="shared" si="35"/>
        <v>-0.95348837209302328</v>
      </c>
    </row>
    <row r="235" spans="1:10" x14ac:dyDescent="0.25">
      <c r="A235" s="124" t="s">
        <v>501</v>
      </c>
      <c r="B235" s="35">
        <v>2</v>
      </c>
      <c r="C235" s="36">
        <v>9</v>
      </c>
      <c r="D235" s="35">
        <v>12</v>
      </c>
      <c r="E235" s="36">
        <v>17</v>
      </c>
      <c r="F235" s="37"/>
      <c r="G235" s="35">
        <f t="shared" si="32"/>
        <v>-7</v>
      </c>
      <c r="H235" s="36">
        <f t="shared" si="33"/>
        <v>-5</v>
      </c>
      <c r="I235" s="38">
        <f t="shared" si="34"/>
        <v>-0.77777777777777779</v>
      </c>
      <c r="J235" s="39">
        <f t="shared" si="35"/>
        <v>-0.29411764705882354</v>
      </c>
    </row>
    <row r="236" spans="1:10" x14ac:dyDescent="0.25">
      <c r="A236" s="124" t="s">
        <v>259</v>
      </c>
      <c r="B236" s="35">
        <v>4</v>
      </c>
      <c r="C236" s="36">
        <v>21</v>
      </c>
      <c r="D236" s="35">
        <v>23</v>
      </c>
      <c r="E236" s="36">
        <v>48</v>
      </c>
      <c r="F236" s="37"/>
      <c r="G236" s="35">
        <f t="shared" si="32"/>
        <v>-17</v>
      </c>
      <c r="H236" s="36">
        <f t="shared" si="33"/>
        <v>-25</v>
      </c>
      <c r="I236" s="38">
        <f t="shared" si="34"/>
        <v>-0.80952380952380953</v>
      </c>
      <c r="J236" s="39">
        <f t="shared" si="35"/>
        <v>-0.52083333333333337</v>
      </c>
    </row>
    <row r="237" spans="1:10" x14ac:dyDescent="0.25">
      <c r="A237" s="124" t="s">
        <v>279</v>
      </c>
      <c r="B237" s="35">
        <v>1</v>
      </c>
      <c r="C237" s="36">
        <v>3</v>
      </c>
      <c r="D237" s="35">
        <v>4</v>
      </c>
      <c r="E237" s="36">
        <v>12</v>
      </c>
      <c r="F237" s="37"/>
      <c r="G237" s="35">
        <f t="shared" si="32"/>
        <v>-2</v>
      </c>
      <c r="H237" s="36">
        <f t="shared" si="33"/>
        <v>-8</v>
      </c>
      <c r="I237" s="38">
        <f t="shared" si="34"/>
        <v>-0.66666666666666663</v>
      </c>
      <c r="J237" s="39">
        <f t="shared" si="35"/>
        <v>-0.66666666666666663</v>
      </c>
    </row>
    <row r="238" spans="1:10" x14ac:dyDescent="0.25">
      <c r="A238" s="124" t="s">
        <v>294</v>
      </c>
      <c r="B238" s="35">
        <v>0</v>
      </c>
      <c r="C238" s="36">
        <v>0</v>
      </c>
      <c r="D238" s="35">
        <v>2</v>
      </c>
      <c r="E238" s="36">
        <v>1</v>
      </c>
      <c r="F238" s="37"/>
      <c r="G238" s="35">
        <f t="shared" si="32"/>
        <v>0</v>
      </c>
      <c r="H238" s="36">
        <f t="shared" si="33"/>
        <v>1</v>
      </c>
      <c r="I238" s="38" t="str">
        <f t="shared" si="34"/>
        <v>-</v>
      </c>
      <c r="J238" s="39">
        <f t="shared" si="35"/>
        <v>1</v>
      </c>
    </row>
    <row r="239" spans="1:10" s="52" customFormat="1" ht="13" x14ac:dyDescent="0.3">
      <c r="A239" s="147" t="s">
        <v>665</v>
      </c>
      <c r="B239" s="46">
        <v>50</v>
      </c>
      <c r="C239" s="47">
        <v>131</v>
      </c>
      <c r="D239" s="46">
        <v>179</v>
      </c>
      <c r="E239" s="47">
        <v>302</v>
      </c>
      <c r="F239" s="48"/>
      <c r="G239" s="46">
        <f t="shared" si="32"/>
        <v>-81</v>
      </c>
      <c r="H239" s="47">
        <f t="shared" si="33"/>
        <v>-123</v>
      </c>
      <c r="I239" s="49">
        <f t="shared" si="34"/>
        <v>-0.61832061068702293</v>
      </c>
      <c r="J239" s="50">
        <f t="shared" si="35"/>
        <v>-0.40728476821192056</v>
      </c>
    </row>
    <row r="240" spans="1:10" x14ac:dyDescent="0.25">
      <c r="A240" s="148"/>
      <c r="B240" s="80"/>
      <c r="C240" s="81"/>
      <c r="D240" s="80"/>
      <c r="E240" s="81"/>
      <c r="F240" s="82"/>
      <c r="G240" s="80"/>
      <c r="H240" s="81"/>
      <c r="I240" s="94"/>
      <c r="J240" s="95"/>
    </row>
    <row r="241" spans="1:10" ht="13" x14ac:dyDescent="0.3">
      <c r="A241" s="118" t="s">
        <v>71</v>
      </c>
      <c r="B241" s="35"/>
      <c r="C241" s="36"/>
      <c r="D241" s="35"/>
      <c r="E241" s="36"/>
      <c r="F241" s="37"/>
      <c r="G241" s="35"/>
      <c r="H241" s="36"/>
      <c r="I241" s="38"/>
      <c r="J241" s="39"/>
    </row>
    <row r="242" spans="1:10" x14ac:dyDescent="0.25">
      <c r="A242" s="124" t="s">
        <v>435</v>
      </c>
      <c r="B242" s="35">
        <v>8</v>
      </c>
      <c r="C242" s="36">
        <v>14</v>
      </c>
      <c r="D242" s="35">
        <v>24</v>
      </c>
      <c r="E242" s="36">
        <v>49</v>
      </c>
      <c r="F242" s="37"/>
      <c r="G242" s="35">
        <f t="shared" ref="G242:G247" si="36">B242-C242</f>
        <v>-6</v>
      </c>
      <c r="H242" s="36">
        <f t="shared" ref="H242:H247" si="37">D242-E242</f>
        <v>-25</v>
      </c>
      <c r="I242" s="38">
        <f t="shared" ref="I242:I247" si="38">IF(C242=0, "-", IF(G242/C242&lt;10, G242/C242, "&gt;999%"))</f>
        <v>-0.42857142857142855</v>
      </c>
      <c r="J242" s="39">
        <f t="shared" ref="J242:J247" si="39">IF(E242=0, "-", IF(H242/E242&lt;10, H242/E242, "&gt;999%"))</f>
        <v>-0.51020408163265307</v>
      </c>
    </row>
    <row r="243" spans="1:10" x14ac:dyDescent="0.25">
      <c r="A243" s="124" t="s">
        <v>398</v>
      </c>
      <c r="B243" s="35">
        <v>8</v>
      </c>
      <c r="C243" s="36">
        <v>29</v>
      </c>
      <c r="D243" s="35">
        <v>46</v>
      </c>
      <c r="E243" s="36">
        <v>66</v>
      </c>
      <c r="F243" s="37"/>
      <c r="G243" s="35">
        <f t="shared" si="36"/>
        <v>-21</v>
      </c>
      <c r="H243" s="36">
        <f t="shared" si="37"/>
        <v>-20</v>
      </c>
      <c r="I243" s="38">
        <f t="shared" si="38"/>
        <v>-0.72413793103448276</v>
      </c>
      <c r="J243" s="39">
        <f t="shared" si="39"/>
        <v>-0.30303030303030304</v>
      </c>
    </row>
    <row r="244" spans="1:10" x14ac:dyDescent="0.25">
      <c r="A244" s="124" t="s">
        <v>477</v>
      </c>
      <c r="B244" s="35">
        <v>37</v>
      </c>
      <c r="C244" s="36">
        <v>87</v>
      </c>
      <c r="D244" s="35">
        <v>168</v>
      </c>
      <c r="E244" s="36">
        <v>214</v>
      </c>
      <c r="F244" s="37"/>
      <c r="G244" s="35">
        <f t="shared" si="36"/>
        <v>-50</v>
      </c>
      <c r="H244" s="36">
        <f t="shared" si="37"/>
        <v>-46</v>
      </c>
      <c r="I244" s="38">
        <f t="shared" si="38"/>
        <v>-0.57471264367816088</v>
      </c>
      <c r="J244" s="39">
        <f t="shared" si="39"/>
        <v>-0.21495327102803738</v>
      </c>
    </row>
    <row r="245" spans="1:10" x14ac:dyDescent="0.25">
      <c r="A245" s="124" t="s">
        <v>399</v>
      </c>
      <c r="B245" s="35">
        <v>0</v>
      </c>
      <c r="C245" s="36">
        <v>2</v>
      </c>
      <c r="D245" s="35">
        <v>0</v>
      </c>
      <c r="E245" s="36">
        <v>6</v>
      </c>
      <c r="F245" s="37"/>
      <c r="G245" s="35">
        <f t="shared" si="36"/>
        <v>-2</v>
      </c>
      <c r="H245" s="36">
        <f t="shared" si="37"/>
        <v>-6</v>
      </c>
      <c r="I245" s="38">
        <f t="shared" si="38"/>
        <v>-1</v>
      </c>
      <c r="J245" s="39">
        <f t="shared" si="39"/>
        <v>-1</v>
      </c>
    </row>
    <row r="246" spans="1:10" x14ac:dyDescent="0.25">
      <c r="A246" s="124" t="s">
        <v>478</v>
      </c>
      <c r="B246" s="35">
        <v>27</v>
      </c>
      <c r="C246" s="36">
        <v>16</v>
      </c>
      <c r="D246" s="35">
        <v>95</v>
      </c>
      <c r="E246" s="36">
        <v>90</v>
      </c>
      <c r="F246" s="37"/>
      <c r="G246" s="35">
        <f t="shared" si="36"/>
        <v>11</v>
      </c>
      <c r="H246" s="36">
        <f t="shared" si="37"/>
        <v>5</v>
      </c>
      <c r="I246" s="38">
        <f t="shared" si="38"/>
        <v>0.6875</v>
      </c>
      <c r="J246" s="39">
        <f t="shared" si="39"/>
        <v>5.5555555555555552E-2</v>
      </c>
    </row>
    <row r="247" spans="1:10" s="52" customFormat="1" ht="13" x14ac:dyDescent="0.3">
      <c r="A247" s="147" t="s">
        <v>666</v>
      </c>
      <c r="B247" s="46">
        <v>80</v>
      </c>
      <c r="C247" s="47">
        <v>148</v>
      </c>
      <c r="D247" s="46">
        <v>333</v>
      </c>
      <c r="E247" s="47">
        <v>425</v>
      </c>
      <c r="F247" s="48"/>
      <c r="G247" s="46">
        <f t="shared" si="36"/>
        <v>-68</v>
      </c>
      <c r="H247" s="47">
        <f t="shared" si="37"/>
        <v>-92</v>
      </c>
      <c r="I247" s="49">
        <f t="shared" si="38"/>
        <v>-0.45945945945945948</v>
      </c>
      <c r="J247" s="50">
        <f t="shared" si="39"/>
        <v>-0.21647058823529411</v>
      </c>
    </row>
    <row r="248" spans="1:10" x14ac:dyDescent="0.25">
      <c r="A248" s="148"/>
      <c r="B248" s="80"/>
      <c r="C248" s="81"/>
      <c r="D248" s="80"/>
      <c r="E248" s="81"/>
      <c r="F248" s="82"/>
      <c r="G248" s="80"/>
      <c r="H248" s="81"/>
      <c r="I248" s="94"/>
      <c r="J248" s="95"/>
    </row>
    <row r="249" spans="1:10" ht="13" x14ac:dyDescent="0.3">
      <c r="A249" s="118" t="s">
        <v>108</v>
      </c>
      <c r="B249" s="35"/>
      <c r="C249" s="36"/>
      <c r="D249" s="35"/>
      <c r="E249" s="36"/>
      <c r="F249" s="37"/>
      <c r="G249" s="35"/>
      <c r="H249" s="36"/>
      <c r="I249" s="38"/>
      <c r="J249" s="39"/>
    </row>
    <row r="250" spans="1:10" x14ac:dyDescent="0.25">
      <c r="A250" s="124" t="s">
        <v>108</v>
      </c>
      <c r="B250" s="35">
        <v>33</v>
      </c>
      <c r="C250" s="36">
        <v>76</v>
      </c>
      <c r="D250" s="35">
        <v>97</v>
      </c>
      <c r="E250" s="36">
        <v>189</v>
      </c>
      <c r="F250" s="37"/>
      <c r="G250" s="35">
        <f>B250-C250</f>
        <v>-43</v>
      </c>
      <c r="H250" s="36">
        <f>D250-E250</f>
        <v>-92</v>
      </c>
      <c r="I250" s="38">
        <f>IF(C250=0, "-", IF(G250/C250&lt;10, G250/C250, "&gt;999%"))</f>
        <v>-0.56578947368421051</v>
      </c>
      <c r="J250" s="39">
        <f>IF(E250=0, "-", IF(H250/E250&lt;10, H250/E250, "&gt;999%"))</f>
        <v>-0.48677248677248675</v>
      </c>
    </row>
    <row r="251" spans="1:10" s="52" customFormat="1" ht="13" x14ac:dyDescent="0.3">
      <c r="A251" s="147" t="s">
        <v>667</v>
      </c>
      <c r="B251" s="46">
        <v>33</v>
      </c>
      <c r="C251" s="47">
        <v>76</v>
      </c>
      <c r="D251" s="46">
        <v>97</v>
      </c>
      <c r="E251" s="47">
        <v>189</v>
      </c>
      <c r="F251" s="48"/>
      <c r="G251" s="46">
        <f>B251-C251</f>
        <v>-43</v>
      </c>
      <c r="H251" s="47">
        <f>D251-E251</f>
        <v>-92</v>
      </c>
      <c r="I251" s="49">
        <f>IF(C251=0, "-", IF(G251/C251&lt;10, G251/C251, "&gt;999%"))</f>
        <v>-0.56578947368421051</v>
      </c>
      <c r="J251" s="50">
        <f>IF(E251=0, "-", IF(H251/E251&lt;10, H251/E251, "&gt;999%"))</f>
        <v>-0.48677248677248675</v>
      </c>
    </row>
    <row r="252" spans="1:10" x14ac:dyDescent="0.25">
      <c r="A252" s="148"/>
      <c r="B252" s="80"/>
      <c r="C252" s="81"/>
      <c r="D252" s="80"/>
      <c r="E252" s="81"/>
      <c r="F252" s="82"/>
      <c r="G252" s="80"/>
      <c r="H252" s="81"/>
      <c r="I252" s="94"/>
      <c r="J252" s="95"/>
    </row>
    <row r="253" spans="1:10" ht="13" x14ac:dyDescent="0.3">
      <c r="A253" s="118" t="s">
        <v>72</v>
      </c>
      <c r="B253" s="35"/>
      <c r="C253" s="36"/>
      <c r="D253" s="35"/>
      <c r="E253" s="36"/>
      <c r="F253" s="37"/>
      <c r="G253" s="35"/>
      <c r="H253" s="36"/>
      <c r="I253" s="38"/>
      <c r="J253" s="39"/>
    </row>
    <row r="254" spans="1:10" x14ac:dyDescent="0.25">
      <c r="A254" s="124" t="s">
        <v>306</v>
      </c>
      <c r="B254" s="35">
        <v>149</v>
      </c>
      <c r="C254" s="36">
        <v>353</v>
      </c>
      <c r="D254" s="35">
        <v>415</v>
      </c>
      <c r="E254" s="36">
        <v>838</v>
      </c>
      <c r="F254" s="37"/>
      <c r="G254" s="35">
        <f t="shared" ref="G254:G265" si="40">B254-C254</f>
        <v>-204</v>
      </c>
      <c r="H254" s="36">
        <f t="shared" ref="H254:H265" si="41">D254-E254</f>
        <v>-423</v>
      </c>
      <c r="I254" s="38">
        <f t="shared" ref="I254:I265" si="42">IF(C254=0, "-", IF(G254/C254&lt;10, G254/C254, "&gt;999%"))</f>
        <v>-0.57790368271954673</v>
      </c>
      <c r="J254" s="39">
        <f t="shared" ref="J254:J265" si="43">IF(E254=0, "-", IF(H254/E254&lt;10, H254/E254, "&gt;999%"))</f>
        <v>-0.50477326968973746</v>
      </c>
    </row>
    <row r="255" spans="1:10" x14ac:dyDescent="0.25">
      <c r="A255" s="124" t="s">
        <v>207</v>
      </c>
      <c r="B255" s="35">
        <v>593</v>
      </c>
      <c r="C255" s="36">
        <v>625</v>
      </c>
      <c r="D255" s="35">
        <v>1957</v>
      </c>
      <c r="E255" s="36">
        <v>1648</v>
      </c>
      <c r="F255" s="37"/>
      <c r="G255" s="35">
        <f t="shared" si="40"/>
        <v>-32</v>
      </c>
      <c r="H255" s="36">
        <f t="shared" si="41"/>
        <v>309</v>
      </c>
      <c r="I255" s="38">
        <f t="shared" si="42"/>
        <v>-5.1200000000000002E-2</v>
      </c>
      <c r="J255" s="39">
        <f t="shared" si="43"/>
        <v>0.1875</v>
      </c>
    </row>
    <row r="256" spans="1:10" x14ac:dyDescent="0.25">
      <c r="A256" s="124" t="s">
        <v>241</v>
      </c>
      <c r="B256" s="35">
        <v>30</v>
      </c>
      <c r="C256" s="36">
        <v>19</v>
      </c>
      <c r="D256" s="35">
        <v>43</v>
      </c>
      <c r="E256" s="36">
        <v>42</v>
      </c>
      <c r="F256" s="37"/>
      <c r="G256" s="35">
        <f t="shared" si="40"/>
        <v>11</v>
      </c>
      <c r="H256" s="36">
        <f t="shared" si="41"/>
        <v>1</v>
      </c>
      <c r="I256" s="38">
        <f t="shared" si="42"/>
        <v>0.57894736842105265</v>
      </c>
      <c r="J256" s="39">
        <f t="shared" si="43"/>
        <v>2.3809523809523808E-2</v>
      </c>
    </row>
    <row r="257" spans="1:10" x14ac:dyDescent="0.25">
      <c r="A257" s="124" t="s">
        <v>172</v>
      </c>
      <c r="B257" s="35">
        <v>103</v>
      </c>
      <c r="C257" s="36">
        <v>208</v>
      </c>
      <c r="D257" s="35">
        <v>353</v>
      </c>
      <c r="E257" s="36">
        <v>518</v>
      </c>
      <c r="F257" s="37"/>
      <c r="G257" s="35">
        <f t="shared" si="40"/>
        <v>-105</v>
      </c>
      <c r="H257" s="36">
        <f t="shared" si="41"/>
        <v>-165</v>
      </c>
      <c r="I257" s="38">
        <f t="shared" si="42"/>
        <v>-0.50480769230769229</v>
      </c>
      <c r="J257" s="39">
        <f t="shared" si="43"/>
        <v>-0.31853281853281851</v>
      </c>
    </row>
    <row r="258" spans="1:10" x14ac:dyDescent="0.25">
      <c r="A258" s="124" t="s">
        <v>180</v>
      </c>
      <c r="B258" s="35">
        <v>169</v>
      </c>
      <c r="C258" s="36">
        <v>182</v>
      </c>
      <c r="D258" s="35">
        <v>529</v>
      </c>
      <c r="E258" s="36">
        <v>546</v>
      </c>
      <c r="F258" s="37"/>
      <c r="G258" s="35">
        <f t="shared" si="40"/>
        <v>-13</v>
      </c>
      <c r="H258" s="36">
        <f t="shared" si="41"/>
        <v>-17</v>
      </c>
      <c r="I258" s="38">
        <f t="shared" si="42"/>
        <v>-7.1428571428571425E-2</v>
      </c>
      <c r="J258" s="39">
        <f t="shared" si="43"/>
        <v>-3.1135531135531136E-2</v>
      </c>
    </row>
    <row r="259" spans="1:10" x14ac:dyDescent="0.25">
      <c r="A259" s="124" t="s">
        <v>307</v>
      </c>
      <c r="B259" s="35">
        <v>0</v>
      </c>
      <c r="C259" s="36">
        <v>2</v>
      </c>
      <c r="D259" s="35">
        <v>0</v>
      </c>
      <c r="E259" s="36">
        <v>2</v>
      </c>
      <c r="F259" s="37"/>
      <c r="G259" s="35">
        <f t="shared" si="40"/>
        <v>-2</v>
      </c>
      <c r="H259" s="36">
        <f t="shared" si="41"/>
        <v>-2</v>
      </c>
      <c r="I259" s="38">
        <f t="shared" si="42"/>
        <v>-1</v>
      </c>
      <c r="J259" s="39">
        <f t="shared" si="43"/>
        <v>-1</v>
      </c>
    </row>
    <row r="260" spans="1:10" x14ac:dyDescent="0.25">
      <c r="A260" s="124" t="s">
        <v>400</v>
      </c>
      <c r="B260" s="35">
        <v>218</v>
      </c>
      <c r="C260" s="36">
        <v>0</v>
      </c>
      <c r="D260" s="35">
        <v>743</v>
      </c>
      <c r="E260" s="36">
        <v>0</v>
      </c>
      <c r="F260" s="37"/>
      <c r="G260" s="35">
        <f t="shared" si="40"/>
        <v>218</v>
      </c>
      <c r="H260" s="36">
        <f t="shared" si="41"/>
        <v>743</v>
      </c>
      <c r="I260" s="38" t="str">
        <f t="shared" si="42"/>
        <v>-</v>
      </c>
      <c r="J260" s="39" t="str">
        <f t="shared" si="43"/>
        <v>-</v>
      </c>
    </row>
    <row r="261" spans="1:10" x14ac:dyDescent="0.25">
      <c r="A261" s="124" t="s">
        <v>479</v>
      </c>
      <c r="B261" s="35">
        <v>132</v>
      </c>
      <c r="C261" s="36">
        <v>127</v>
      </c>
      <c r="D261" s="35">
        <v>335</v>
      </c>
      <c r="E261" s="36">
        <v>391</v>
      </c>
      <c r="F261" s="37"/>
      <c r="G261" s="35">
        <f t="shared" si="40"/>
        <v>5</v>
      </c>
      <c r="H261" s="36">
        <f t="shared" si="41"/>
        <v>-56</v>
      </c>
      <c r="I261" s="38">
        <f t="shared" si="42"/>
        <v>3.937007874015748E-2</v>
      </c>
      <c r="J261" s="39">
        <f t="shared" si="43"/>
        <v>-0.14322250639386189</v>
      </c>
    </row>
    <row r="262" spans="1:10" x14ac:dyDescent="0.25">
      <c r="A262" s="124" t="s">
        <v>208</v>
      </c>
      <c r="B262" s="35">
        <v>0</v>
      </c>
      <c r="C262" s="36">
        <v>1</v>
      </c>
      <c r="D262" s="35">
        <v>0</v>
      </c>
      <c r="E262" s="36">
        <v>8</v>
      </c>
      <c r="F262" s="37"/>
      <c r="G262" s="35">
        <f t="shared" si="40"/>
        <v>-1</v>
      </c>
      <c r="H262" s="36">
        <f t="shared" si="41"/>
        <v>-8</v>
      </c>
      <c r="I262" s="38">
        <f t="shared" si="42"/>
        <v>-1</v>
      </c>
      <c r="J262" s="39">
        <f t="shared" si="43"/>
        <v>-1</v>
      </c>
    </row>
    <row r="263" spans="1:10" x14ac:dyDescent="0.25">
      <c r="A263" s="124" t="s">
        <v>436</v>
      </c>
      <c r="B263" s="35">
        <v>293</v>
      </c>
      <c r="C263" s="36">
        <v>424</v>
      </c>
      <c r="D263" s="35">
        <v>767</v>
      </c>
      <c r="E263" s="36">
        <v>1114</v>
      </c>
      <c r="F263" s="37"/>
      <c r="G263" s="35">
        <f t="shared" si="40"/>
        <v>-131</v>
      </c>
      <c r="H263" s="36">
        <f t="shared" si="41"/>
        <v>-347</v>
      </c>
      <c r="I263" s="38">
        <f t="shared" si="42"/>
        <v>-0.30896226415094341</v>
      </c>
      <c r="J263" s="39">
        <f t="shared" si="43"/>
        <v>-0.31149012567324957</v>
      </c>
    </row>
    <row r="264" spans="1:10" x14ac:dyDescent="0.25">
      <c r="A264" s="124" t="s">
        <v>271</v>
      </c>
      <c r="B264" s="35">
        <v>64</v>
      </c>
      <c r="C264" s="36">
        <v>54</v>
      </c>
      <c r="D264" s="35">
        <v>154</v>
      </c>
      <c r="E264" s="36">
        <v>142</v>
      </c>
      <c r="F264" s="37"/>
      <c r="G264" s="35">
        <f t="shared" si="40"/>
        <v>10</v>
      </c>
      <c r="H264" s="36">
        <f t="shared" si="41"/>
        <v>12</v>
      </c>
      <c r="I264" s="38">
        <f t="shared" si="42"/>
        <v>0.18518518518518517</v>
      </c>
      <c r="J264" s="39">
        <f t="shared" si="43"/>
        <v>8.4507042253521125E-2</v>
      </c>
    </row>
    <row r="265" spans="1:10" s="52" customFormat="1" ht="13" x14ac:dyDescent="0.3">
      <c r="A265" s="147" t="s">
        <v>668</v>
      </c>
      <c r="B265" s="46">
        <v>1751</v>
      </c>
      <c r="C265" s="47">
        <v>1995</v>
      </c>
      <c r="D265" s="46">
        <v>5296</v>
      </c>
      <c r="E265" s="47">
        <v>5249</v>
      </c>
      <c r="F265" s="48"/>
      <c r="G265" s="46">
        <f t="shared" si="40"/>
        <v>-244</v>
      </c>
      <c r="H265" s="47">
        <f t="shared" si="41"/>
        <v>47</v>
      </c>
      <c r="I265" s="49">
        <f t="shared" si="42"/>
        <v>-0.12230576441102757</v>
      </c>
      <c r="J265" s="50">
        <f t="shared" si="43"/>
        <v>8.9540864926652697E-3</v>
      </c>
    </row>
    <row r="266" spans="1:10" x14ac:dyDescent="0.25">
      <c r="A266" s="148"/>
      <c r="B266" s="80"/>
      <c r="C266" s="81"/>
      <c r="D266" s="80"/>
      <c r="E266" s="81"/>
      <c r="F266" s="82"/>
      <c r="G266" s="80"/>
      <c r="H266" s="81"/>
      <c r="I266" s="94"/>
      <c r="J266" s="95"/>
    </row>
    <row r="267" spans="1:10" ht="13" x14ac:dyDescent="0.3">
      <c r="A267" s="118" t="s">
        <v>73</v>
      </c>
      <c r="B267" s="35"/>
      <c r="C267" s="36"/>
      <c r="D267" s="35"/>
      <c r="E267" s="36"/>
      <c r="F267" s="37"/>
      <c r="G267" s="35"/>
      <c r="H267" s="36"/>
      <c r="I267" s="38"/>
      <c r="J267" s="39"/>
    </row>
    <row r="268" spans="1:10" x14ac:dyDescent="0.25">
      <c r="A268" s="124" t="s">
        <v>364</v>
      </c>
      <c r="B268" s="35">
        <v>2</v>
      </c>
      <c r="C268" s="36">
        <v>2</v>
      </c>
      <c r="D268" s="35">
        <v>4</v>
      </c>
      <c r="E268" s="36">
        <v>3</v>
      </c>
      <c r="F268" s="37"/>
      <c r="G268" s="35">
        <f>B268-C268</f>
        <v>0</v>
      </c>
      <c r="H268" s="36">
        <f>D268-E268</f>
        <v>1</v>
      </c>
      <c r="I268" s="38">
        <f>IF(C268=0, "-", IF(G268/C268&lt;10, G268/C268, "&gt;999%"))</f>
        <v>0</v>
      </c>
      <c r="J268" s="39">
        <f>IF(E268=0, "-", IF(H268/E268&lt;10, H268/E268, "&gt;999%"))</f>
        <v>0.33333333333333331</v>
      </c>
    </row>
    <row r="269" spans="1:10" x14ac:dyDescent="0.25">
      <c r="A269" s="124" t="s">
        <v>523</v>
      </c>
      <c r="B269" s="35">
        <v>3</v>
      </c>
      <c r="C269" s="36">
        <v>1</v>
      </c>
      <c r="D269" s="35">
        <v>4</v>
      </c>
      <c r="E269" s="36">
        <v>4</v>
      </c>
      <c r="F269" s="37"/>
      <c r="G269" s="35">
        <f>B269-C269</f>
        <v>2</v>
      </c>
      <c r="H269" s="36">
        <f>D269-E269</f>
        <v>0</v>
      </c>
      <c r="I269" s="38">
        <f>IF(C269=0, "-", IF(G269/C269&lt;10, G269/C269, "&gt;999%"))</f>
        <v>2</v>
      </c>
      <c r="J269" s="39">
        <f>IF(E269=0, "-", IF(H269/E269&lt;10, H269/E269, "&gt;999%"))</f>
        <v>0</v>
      </c>
    </row>
    <row r="270" spans="1:10" s="52" customFormat="1" ht="13" x14ac:dyDescent="0.3">
      <c r="A270" s="147" t="s">
        <v>669</v>
      </c>
      <c r="B270" s="46">
        <v>5</v>
      </c>
      <c r="C270" s="47">
        <v>3</v>
      </c>
      <c r="D270" s="46">
        <v>8</v>
      </c>
      <c r="E270" s="47">
        <v>7</v>
      </c>
      <c r="F270" s="48"/>
      <c r="G270" s="46">
        <f>B270-C270</f>
        <v>2</v>
      </c>
      <c r="H270" s="47">
        <f>D270-E270</f>
        <v>1</v>
      </c>
      <c r="I270" s="49">
        <f>IF(C270=0, "-", IF(G270/C270&lt;10, G270/C270, "&gt;999%"))</f>
        <v>0.66666666666666663</v>
      </c>
      <c r="J270" s="50">
        <f>IF(E270=0, "-", IF(H270/E270&lt;10, H270/E270, "&gt;999%"))</f>
        <v>0.14285714285714285</v>
      </c>
    </row>
    <row r="271" spans="1:10" x14ac:dyDescent="0.25">
      <c r="A271" s="148"/>
      <c r="B271" s="80"/>
      <c r="C271" s="81"/>
      <c r="D271" s="80"/>
      <c r="E271" s="81"/>
      <c r="F271" s="82"/>
      <c r="G271" s="80"/>
      <c r="H271" s="81"/>
      <c r="I271" s="94"/>
      <c r="J271" s="95"/>
    </row>
    <row r="272" spans="1:10" ht="13" x14ac:dyDescent="0.3">
      <c r="A272" s="118" t="s">
        <v>74</v>
      </c>
      <c r="B272" s="35"/>
      <c r="C272" s="36"/>
      <c r="D272" s="35"/>
      <c r="E272" s="36"/>
      <c r="F272" s="37"/>
      <c r="G272" s="35"/>
      <c r="H272" s="36"/>
      <c r="I272" s="38"/>
      <c r="J272" s="39"/>
    </row>
    <row r="273" spans="1:10" x14ac:dyDescent="0.25">
      <c r="A273" s="124" t="s">
        <v>524</v>
      </c>
      <c r="B273" s="35">
        <v>33</v>
      </c>
      <c r="C273" s="36">
        <v>45</v>
      </c>
      <c r="D273" s="35">
        <v>117</v>
      </c>
      <c r="E273" s="36">
        <v>114</v>
      </c>
      <c r="F273" s="37"/>
      <c r="G273" s="35">
        <f t="shared" ref="G273:G279" si="44">B273-C273</f>
        <v>-12</v>
      </c>
      <c r="H273" s="36">
        <f t="shared" ref="H273:H279" si="45">D273-E273</f>
        <v>3</v>
      </c>
      <c r="I273" s="38">
        <f t="shared" ref="I273:I279" si="46">IF(C273=0, "-", IF(G273/C273&lt;10, G273/C273, "&gt;999%"))</f>
        <v>-0.26666666666666666</v>
      </c>
      <c r="J273" s="39">
        <f t="shared" ref="J273:J279" si="47">IF(E273=0, "-", IF(H273/E273&lt;10, H273/E273, "&gt;999%"))</f>
        <v>2.6315789473684209E-2</v>
      </c>
    </row>
    <row r="274" spans="1:10" x14ac:dyDescent="0.25">
      <c r="A274" s="124" t="s">
        <v>458</v>
      </c>
      <c r="B274" s="35">
        <v>53</v>
      </c>
      <c r="C274" s="36">
        <v>235</v>
      </c>
      <c r="D274" s="35">
        <v>158</v>
      </c>
      <c r="E274" s="36">
        <v>289</v>
      </c>
      <c r="F274" s="37"/>
      <c r="G274" s="35">
        <f t="shared" si="44"/>
        <v>-182</v>
      </c>
      <c r="H274" s="36">
        <f t="shared" si="45"/>
        <v>-131</v>
      </c>
      <c r="I274" s="38">
        <f t="shared" si="46"/>
        <v>-0.77446808510638299</v>
      </c>
      <c r="J274" s="39">
        <f t="shared" si="47"/>
        <v>-0.45328719723183392</v>
      </c>
    </row>
    <row r="275" spans="1:10" x14ac:dyDescent="0.25">
      <c r="A275" s="124" t="s">
        <v>525</v>
      </c>
      <c r="B275" s="35">
        <v>9</v>
      </c>
      <c r="C275" s="36">
        <v>25</v>
      </c>
      <c r="D275" s="35">
        <v>23</v>
      </c>
      <c r="E275" s="36">
        <v>56</v>
      </c>
      <c r="F275" s="37"/>
      <c r="G275" s="35">
        <f t="shared" si="44"/>
        <v>-16</v>
      </c>
      <c r="H275" s="36">
        <f t="shared" si="45"/>
        <v>-33</v>
      </c>
      <c r="I275" s="38">
        <f t="shared" si="46"/>
        <v>-0.64</v>
      </c>
      <c r="J275" s="39">
        <f t="shared" si="47"/>
        <v>-0.5892857142857143</v>
      </c>
    </row>
    <row r="276" spans="1:10" x14ac:dyDescent="0.25">
      <c r="A276" s="124" t="s">
        <v>459</v>
      </c>
      <c r="B276" s="35">
        <v>54</v>
      </c>
      <c r="C276" s="36">
        <v>94</v>
      </c>
      <c r="D276" s="35">
        <v>171</v>
      </c>
      <c r="E276" s="36">
        <v>114</v>
      </c>
      <c r="F276" s="37"/>
      <c r="G276" s="35">
        <f t="shared" si="44"/>
        <v>-40</v>
      </c>
      <c r="H276" s="36">
        <f t="shared" si="45"/>
        <v>57</v>
      </c>
      <c r="I276" s="38">
        <f t="shared" si="46"/>
        <v>-0.42553191489361702</v>
      </c>
      <c r="J276" s="39">
        <f t="shared" si="47"/>
        <v>0.5</v>
      </c>
    </row>
    <row r="277" spans="1:10" x14ac:dyDescent="0.25">
      <c r="A277" s="124" t="s">
        <v>502</v>
      </c>
      <c r="B277" s="35">
        <v>87</v>
      </c>
      <c r="C277" s="36">
        <v>144</v>
      </c>
      <c r="D277" s="35">
        <v>265</v>
      </c>
      <c r="E277" s="36">
        <v>304</v>
      </c>
      <c r="F277" s="37"/>
      <c r="G277" s="35">
        <f t="shared" si="44"/>
        <v>-57</v>
      </c>
      <c r="H277" s="36">
        <f t="shared" si="45"/>
        <v>-39</v>
      </c>
      <c r="I277" s="38">
        <f t="shared" si="46"/>
        <v>-0.39583333333333331</v>
      </c>
      <c r="J277" s="39">
        <f t="shared" si="47"/>
        <v>-0.12828947368421054</v>
      </c>
    </row>
    <row r="278" spans="1:10" x14ac:dyDescent="0.25">
      <c r="A278" s="124" t="s">
        <v>503</v>
      </c>
      <c r="B278" s="35">
        <v>17</v>
      </c>
      <c r="C278" s="36">
        <v>48</v>
      </c>
      <c r="D278" s="35">
        <v>55</v>
      </c>
      <c r="E278" s="36">
        <v>149</v>
      </c>
      <c r="F278" s="37"/>
      <c r="G278" s="35">
        <f t="shared" si="44"/>
        <v>-31</v>
      </c>
      <c r="H278" s="36">
        <f t="shared" si="45"/>
        <v>-94</v>
      </c>
      <c r="I278" s="38">
        <f t="shared" si="46"/>
        <v>-0.64583333333333337</v>
      </c>
      <c r="J278" s="39">
        <f t="shared" si="47"/>
        <v>-0.63087248322147649</v>
      </c>
    </row>
    <row r="279" spans="1:10" s="52" customFormat="1" ht="13" x14ac:dyDescent="0.3">
      <c r="A279" s="147" t="s">
        <v>670</v>
      </c>
      <c r="B279" s="46">
        <v>253</v>
      </c>
      <c r="C279" s="47">
        <v>591</v>
      </c>
      <c r="D279" s="46">
        <v>789</v>
      </c>
      <c r="E279" s="47">
        <v>1026</v>
      </c>
      <c r="F279" s="48"/>
      <c r="G279" s="46">
        <f t="shared" si="44"/>
        <v>-338</v>
      </c>
      <c r="H279" s="47">
        <f t="shared" si="45"/>
        <v>-237</v>
      </c>
      <c r="I279" s="49">
        <f t="shared" si="46"/>
        <v>-0.57191201353637899</v>
      </c>
      <c r="J279" s="50">
        <f t="shared" si="47"/>
        <v>-0.23099415204678361</v>
      </c>
    </row>
    <row r="280" spans="1:10" x14ac:dyDescent="0.25">
      <c r="A280" s="148"/>
      <c r="B280" s="80"/>
      <c r="C280" s="81"/>
      <c r="D280" s="80"/>
      <c r="E280" s="81"/>
      <c r="F280" s="82"/>
      <c r="G280" s="80"/>
      <c r="H280" s="81"/>
      <c r="I280" s="94"/>
      <c r="J280" s="95"/>
    </row>
    <row r="281" spans="1:10" ht="13" x14ac:dyDescent="0.3">
      <c r="A281" s="118" t="s">
        <v>75</v>
      </c>
      <c r="B281" s="35"/>
      <c r="C281" s="36"/>
      <c r="D281" s="35"/>
      <c r="E281" s="36"/>
      <c r="F281" s="37"/>
      <c r="G281" s="35"/>
      <c r="H281" s="36"/>
      <c r="I281" s="38"/>
      <c r="J281" s="39"/>
    </row>
    <row r="282" spans="1:10" x14ac:dyDescent="0.25">
      <c r="A282" s="124" t="s">
        <v>480</v>
      </c>
      <c r="B282" s="35">
        <v>16</v>
      </c>
      <c r="C282" s="36">
        <v>4</v>
      </c>
      <c r="D282" s="35">
        <v>44</v>
      </c>
      <c r="E282" s="36">
        <v>33</v>
      </c>
      <c r="F282" s="37"/>
      <c r="G282" s="35">
        <f t="shared" ref="G282:G287" si="48">B282-C282</f>
        <v>12</v>
      </c>
      <c r="H282" s="36">
        <f t="shared" ref="H282:H287" si="49">D282-E282</f>
        <v>11</v>
      </c>
      <c r="I282" s="38">
        <f t="shared" ref="I282:I287" si="50">IF(C282=0, "-", IF(G282/C282&lt;10, G282/C282, "&gt;999%"))</f>
        <v>3</v>
      </c>
      <c r="J282" s="39">
        <f t="shared" ref="J282:J287" si="51">IF(E282=0, "-", IF(H282/E282&lt;10, H282/E282, "&gt;999%"))</f>
        <v>0.33333333333333331</v>
      </c>
    </row>
    <row r="283" spans="1:10" x14ac:dyDescent="0.25">
      <c r="A283" s="124" t="s">
        <v>552</v>
      </c>
      <c r="B283" s="35">
        <v>44</v>
      </c>
      <c r="C283" s="36">
        <v>39</v>
      </c>
      <c r="D283" s="35">
        <v>123</v>
      </c>
      <c r="E283" s="36">
        <v>118</v>
      </c>
      <c r="F283" s="37"/>
      <c r="G283" s="35">
        <f t="shared" si="48"/>
        <v>5</v>
      </c>
      <c r="H283" s="36">
        <f t="shared" si="49"/>
        <v>5</v>
      </c>
      <c r="I283" s="38">
        <f t="shared" si="50"/>
        <v>0.12820512820512819</v>
      </c>
      <c r="J283" s="39">
        <f t="shared" si="51"/>
        <v>4.2372881355932202E-2</v>
      </c>
    </row>
    <row r="284" spans="1:10" x14ac:dyDescent="0.25">
      <c r="A284" s="124" t="s">
        <v>308</v>
      </c>
      <c r="B284" s="35">
        <v>18</v>
      </c>
      <c r="C284" s="36">
        <v>30</v>
      </c>
      <c r="D284" s="35">
        <v>99</v>
      </c>
      <c r="E284" s="36">
        <v>101</v>
      </c>
      <c r="F284" s="37"/>
      <c r="G284" s="35">
        <f t="shared" si="48"/>
        <v>-12</v>
      </c>
      <c r="H284" s="36">
        <f t="shared" si="49"/>
        <v>-2</v>
      </c>
      <c r="I284" s="38">
        <f t="shared" si="50"/>
        <v>-0.4</v>
      </c>
      <c r="J284" s="39">
        <f t="shared" si="51"/>
        <v>-1.9801980198019802E-2</v>
      </c>
    </row>
    <row r="285" spans="1:10" x14ac:dyDescent="0.25">
      <c r="A285" s="124" t="s">
        <v>576</v>
      </c>
      <c r="B285" s="35">
        <v>117</v>
      </c>
      <c r="C285" s="36">
        <v>108</v>
      </c>
      <c r="D285" s="35">
        <v>290</v>
      </c>
      <c r="E285" s="36">
        <v>263</v>
      </c>
      <c r="F285" s="37"/>
      <c r="G285" s="35">
        <f t="shared" si="48"/>
        <v>9</v>
      </c>
      <c r="H285" s="36">
        <f t="shared" si="49"/>
        <v>27</v>
      </c>
      <c r="I285" s="38">
        <f t="shared" si="50"/>
        <v>8.3333333333333329E-2</v>
      </c>
      <c r="J285" s="39">
        <f t="shared" si="51"/>
        <v>0.10266159695817491</v>
      </c>
    </row>
    <row r="286" spans="1:10" x14ac:dyDescent="0.25">
      <c r="A286" s="124" t="s">
        <v>553</v>
      </c>
      <c r="B286" s="35">
        <v>15</v>
      </c>
      <c r="C286" s="36">
        <v>26</v>
      </c>
      <c r="D286" s="35">
        <v>44</v>
      </c>
      <c r="E286" s="36">
        <v>60</v>
      </c>
      <c r="F286" s="37"/>
      <c r="G286" s="35">
        <f t="shared" si="48"/>
        <v>-11</v>
      </c>
      <c r="H286" s="36">
        <f t="shared" si="49"/>
        <v>-16</v>
      </c>
      <c r="I286" s="38">
        <f t="shared" si="50"/>
        <v>-0.42307692307692307</v>
      </c>
      <c r="J286" s="39">
        <f t="shared" si="51"/>
        <v>-0.26666666666666666</v>
      </c>
    </row>
    <row r="287" spans="1:10" s="52" customFormat="1" ht="13" x14ac:dyDescent="0.3">
      <c r="A287" s="147" t="s">
        <v>671</v>
      </c>
      <c r="B287" s="46">
        <v>210</v>
      </c>
      <c r="C287" s="47">
        <v>207</v>
      </c>
      <c r="D287" s="46">
        <v>600</v>
      </c>
      <c r="E287" s="47">
        <v>575</v>
      </c>
      <c r="F287" s="48"/>
      <c r="G287" s="46">
        <f t="shared" si="48"/>
        <v>3</v>
      </c>
      <c r="H287" s="47">
        <f t="shared" si="49"/>
        <v>25</v>
      </c>
      <c r="I287" s="49">
        <f t="shared" si="50"/>
        <v>1.4492753623188406E-2</v>
      </c>
      <c r="J287" s="50">
        <f t="shared" si="51"/>
        <v>4.3478260869565216E-2</v>
      </c>
    </row>
    <row r="288" spans="1:10" x14ac:dyDescent="0.25">
      <c r="A288" s="148"/>
      <c r="B288" s="80"/>
      <c r="C288" s="81"/>
      <c r="D288" s="80"/>
      <c r="E288" s="81"/>
      <c r="F288" s="82"/>
      <c r="G288" s="80"/>
      <c r="H288" s="81"/>
      <c r="I288" s="94"/>
      <c r="J288" s="95"/>
    </row>
    <row r="289" spans="1:10" ht="13" x14ac:dyDescent="0.3">
      <c r="A289" s="118" t="s">
        <v>76</v>
      </c>
      <c r="B289" s="35"/>
      <c r="C289" s="36"/>
      <c r="D289" s="35"/>
      <c r="E289" s="36"/>
      <c r="F289" s="37"/>
      <c r="G289" s="35"/>
      <c r="H289" s="36"/>
      <c r="I289" s="38"/>
      <c r="J289" s="39"/>
    </row>
    <row r="290" spans="1:10" x14ac:dyDescent="0.25">
      <c r="A290" s="124" t="s">
        <v>229</v>
      </c>
      <c r="B290" s="35">
        <v>4</v>
      </c>
      <c r="C290" s="36">
        <v>3</v>
      </c>
      <c r="D290" s="35">
        <v>19</v>
      </c>
      <c r="E290" s="36">
        <v>32</v>
      </c>
      <c r="F290" s="37"/>
      <c r="G290" s="35">
        <f t="shared" ref="G290:G301" si="52">B290-C290</f>
        <v>1</v>
      </c>
      <c r="H290" s="36">
        <f t="shared" ref="H290:H301" si="53">D290-E290</f>
        <v>-13</v>
      </c>
      <c r="I290" s="38">
        <f t="shared" ref="I290:I301" si="54">IF(C290=0, "-", IF(G290/C290&lt;10, G290/C290, "&gt;999%"))</f>
        <v>0.33333333333333331</v>
      </c>
      <c r="J290" s="39">
        <f t="shared" ref="J290:J301" si="55">IF(E290=0, "-", IF(H290/E290&lt;10, H290/E290, "&gt;999%"))</f>
        <v>-0.40625</v>
      </c>
    </row>
    <row r="291" spans="1:10" x14ac:dyDescent="0.25">
      <c r="A291" s="124" t="s">
        <v>260</v>
      </c>
      <c r="B291" s="35">
        <v>15</v>
      </c>
      <c r="C291" s="36">
        <v>18</v>
      </c>
      <c r="D291" s="35">
        <v>53</v>
      </c>
      <c r="E291" s="36">
        <v>47</v>
      </c>
      <c r="F291" s="37"/>
      <c r="G291" s="35">
        <f t="shared" si="52"/>
        <v>-3</v>
      </c>
      <c r="H291" s="36">
        <f t="shared" si="53"/>
        <v>6</v>
      </c>
      <c r="I291" s="38">
        <f t="shared" si="54"/>
        <v>-0.16666666666666666</v>
      </c>
      <c r="J291" s="39">
        <f t="shared" si="55"/>
        <v>0.1276595744680851</v>
      </c>
    </row>
    <row r="292" spans="1:10" x14ac:dyDescent="0.25">
      <c r="A292" s="124" t="s">
        <v>280</v>
      </c>
      <c r="B292" s="35">
        <v>1</v>
      </c>
      <c r="C292" s="36">
        <v>3</v>
      </c>
      <c r="D292" s="35">
        <v>4</v>
      </c>
      <c r="E292" s="36">
        <v>5</v>
      </c>
      <c r="F292" s="37"/>
      <c r="G292" s="35">
        <f t="shared" si="52"/>
        <v>-2</v>
      </c>
      <c r="H292" s="36">
        <f t="shared" si="53"/>
        <v>-1</v>
      </c>
      <c r="I292" s="38">
        <f t="shared" si="54"/>
        <v>-0.66666666666666663</v>
      </c>
      <c r="J292" s="39">
        <f t="shared" si="55"/>
        <v>-0.2</v>
      </c>
    </row>
    <row r="293" spans="1:10" x14ac:dyDescent="0.25">
      <c r="A293" s="124" t="s">
        <v>261</v>
      </c>
      <c r="B293" s="35">
        <v>20</v>
      </c>
      <c r="C293" s="36">
        <v>31</v>
      </c>
      <c r="D293" s="35">
        <v>59</v>
      </c>
      <c r="E293" s="36">
        <v>92</v>
      </c>
      <c r="F293" s="37"/>
      <c r="G293" s="35">
        <f t="shared" si="52"/>
        <v>-11</v>
      </c>
      <c r="H293" s="36">
        <f t="shared" si="53"/>
        <v>-33</v>
      </c>
      <c r="I293" s="38">
        <f t="shared" si="54"/>
        <v>-0.35483870967741937</v>
      </c>
      <c r="J293" s="39">
        <f t="shared" si="55"/>
        <v>-0.35869565217391303</v>
      </c>
    </row>
    <row r="294" spans="1:10" x14ac:dyDescent="0.25">
      <c r="A294" s="124" t="s">
        <v>343</v>
      </c>
      <c r="B294" s="35">
        <v>1</v>
      </c>
      <c r="C294" s="36">
        <v>0</v>
      </c>
      <c r="D294" s="35">
        <v>2</v>
      </c>
      <c r="E294" s="36">
        <v>0</v>
      </c>
      <c r="F294" s="37"/>
      <c r="G294" s="35">
        <f t="shared" si="52"/>
        <v>1</v>
      </c>
      <c r="H294" s="36">
        <f t="shared" si="53"/>
        <v>2</v>
      </c>
      <c r="I294" s="38" t="str">
        <f t="shared" si="54"/>
        <v>-</v>
      </c>
      <c r="J294" s="39" t="str">
        <f t="shared" si="55"/>
        <v>-</v>
      </c>
    </row>
    <row r="295" spans="1:10" x14ac:dyDescent="0.25">
      <c r="A295" s="124" t="s">
        <v>295</v>
      </c>
      <c r="B295" s="35">
        <v>0</v>
      </c>
      <c r="C295" s="36">
        <v>2</v>
      </c>
      <c r="D295" s="35">
        <v>4</v>
      </c>
      <c r="E295" s="36">
        <v>6</v>
      </c>
      <c r="F295" s="37"/>
      <c r="G295" s="35">
        <f t="shared" si="52"/>
        <v>-2</v>
      </c>
      <c r="H295" s="36">
        <f t="shared" si="53"/>
        <v>-2</v>
      </c>
      <c r="I295" s="38">
        <f t="shared" si="54"/>
        <v>-1</v>
      </c>
      <c r="J295" s="39">
        <f t="shared" si="55"/>
        <v>-0.33333333333333331</v>
      </c>
    </row>
    <row r="296" spans="1:10" x14ac:dyDescent="0.25">
      <c r="A296" s="124" t="s">
        <v>526</v>
      </c>
      <c r="B296" s="35">
        <v>11</v>
      </c>
      <c r="C296" s="36">
        <v>20</v>
      </c>
      <c r="D296" s="35">
        <v>34</v>
      </c>
      <c r="E296" s="36">
        <v>33</v>
      </c>
      <c r="F296" s="37"/>
      <c r="G296" s="35">
        <f t="shared" si="52"/>
        <v>-9</v>
      </c>
      <c r="H296" s="36">
        <f t="shared" si="53"/>
        <v>1</v>
      </c>
      <c r="I296" s="38">
        <f t="shared" si="54"/>
        <v>-0.45</v>
      </c>
      <c r="J296" s="39">
        <f t="shared" si="55"/>
        <v>3.0303030303030304E-2</v>
      </c>
    </row>
    <row r="297" spans="1:10" x14ac:dyDescent="0.25">
      <c r="A297" s="124" t="s">
        <v>460</v>
      </c>
      <c r="B297" s="35">
        <v>113</v>
      </c>
      <c r="C297" s="36">
        <v>113</v>
      </c>
      <c r="D297" s="35">
        <v>333</v>
      </c>
      <c r="E297" s="36">
        <v>341</v>
      </c>
      <c r="F297" s="37"/>
      <c r="G297" s="35">
        <f t="shared" si="52"/>
        <v>0</v>
      </c>
      <c r="H297" s="36">
        <f t="shared" si="53"/>
        <v>-8</v>
      </c>
      <c r="I297" s="38">
        <f t="shared" si="54"/>
        <v>0</v>
      </c>
      <c r="J297" s="39">
        <f t="shared" si="55"/>
        <v>-2.3460410557184751E-2</v>
      </c>
    </row>
    <row r="298" spans="1:10" x14ac:dyDescent="0.25">
      <c r="A298" s="124" t="s">
        <v>344</v>
      </c>
      <c r="B298" s="35">
        <v>9</v>
      </c>
      <c r="C298" s="36">
        <v>9</v>
      </c>
      <c r="D298" s="35">
        <v>23</v>
      </c>
      <c r="E298" s="36">
        <v>28</v>
      </c>
      <c r="F298" s="37"/>
      <c r="G298" s="35">
        <f t="shared" si="52"/>
        <v>0</v>
      </c>
      <c r="H298" s="36">
        <f t="shared" si="53"/>
        <v>-5</v>
      </c>
      <c r="I298" s="38">
        <f t="shared" si="54"/>
        <v>0</v>
      </c>
      <c r="J298" s="39">
        <f t="shared" si="55"/>
        <v>-0.17857142857142858</v>
      </c>
    </row>
    <row r="299" spans="1:10" x14ac:dyDescent="0.25">
      <c r="A299" s="124" t="s">
        <v>504</v>
      </c>
      <c r="B299" s="35">
        <v>63</v>
      </c>
      <c r="C299" s="36">
        <v>49</v>
      </c>
      <c r="D299" s="35">
        <v>192</v>
      </c>
      <c r="E299" s="36">
        <v>175</v>
      </c>
      <c r="F299" s="37"/>
      <c r="G299" s="35">
        <f t="shared" si="52"/>
        <v>14</v>
      </c>
      <c r="H299" s="36">
        <f t="shared" si="53"/>
        <v>17</v>
      </c>
      <c r="I299" s="38">
        <f t="shared" si="54"/>
        <v>0.2857142857142857</v>
      </c>
      <c r="J299" s="39">
        <f t="shared" si="55"/>
        <v>9.7142857142857142E-2</v>
      </c>
    </row>
    <row r="300" spans="1:10" x14ac:dyDescent="0.25">
      <c r="A300" s="124" t="s">
        <v>422</v>
      </c>
      <c r="B300" s="35">
        <v>55</v>
      </c>
      <c r="C300" s="36">
        <v>84</v>
      </c>
      <c r="D300" s="35">
        <v>149</v>
      </c>
      <c r="E300" s="36">
        <v>195</v>
      </c>
      <c r="F300" s="37"/>
      <c r="G300" s="35">
        <f t="shared" si="52"/>
        <v>-29</v>
      </c>
      <c r="H300" s="36">
        <f t="shared" si="53"/>
        <v>-46</v>
      </c>
      <c r="I300" s="38">
        <f t="shared" si="54"/>
        <v>-0.34523809523809523</v>
      </c>
      <c r="J300" s="39">
        <f t="shared" si="55"/>
        <v>-0.23589743589743589</v>
      </c>
    </row>
    <row r="301" spans="1:10" s="52" customFormat="1" ht="13" x14ac:dyDescent="0.3">
      <c r="A301" s="147" t="s">
        <v>672</v>
      </c>
      <c r="B301" s="46">
        <v>292</v>
      </c>
      <c r="C301" s="47">
        <v>332</v>
      </c>
      <c r="D301" s="46">
        <v>872</v>
      </c>
      <c r="E301" s="47">
        <v>954</v>
      </c>
      <c r="F301" s="48"/>
      <c r="G301" s="46">
        <f t="shared" si="52"/>
        <v>-40</v>
      </c>
      <c r="H301" s="47">
        <f t="shared" si="53"/>
        <v>-82</v>
      </c>
      <c r="I301" s="49">
        <f t="shared" si="54"/>
        <v>-0.12048192771084337</v>
      </c>
      <c r="J301" s="50">
        <f t="shared" si="55"/>
        <v>-8.5953878406708595E-2</v>
      </c>
    </row>
    <row r="302" spans="1:10" x14ac:dyDescent="0.25">
      <c r="A302" s="148"/>
      <c r="B302" s="80"/>
      <c r="C302" s="81"/>
      <c r="D302" s="80"/>
      <c r="E302" s="81"/>
      <c r="F302" s="82"/>
      <c r="G302" s="80"/>
      <c r="H302" s="81"/>
      <c r="I302" s="94"/>
      <c r="J302" s="95"/>
    </row>
    <row r="303" spans="1:10" ht="13" x14ac:dyDescent="0.3">
      <c r="A303" s="118" t="s">
        <v>77</v>
      </c>
      <c r="B303" s="35"/>
      <c r="C303" s="36"/>
      <c r="D303" s="35"/>
      <c r="E303" s="36"/>
      <c r="F303" s="37"/>
      <c r="G303" s="35"/>
      <c r="H303" s="36"/>
      <c r="I303" s="38"/>
      <c r="J303" s="39"/>
    </row>
    <row r="304" spans="1:10" x14ac:dyDescent="0.25">
      <c r="A304" s="124" t="s">
        <v>345</v>
      </c>
      <c r="B304" s="35">
        <v>1</v>
      </c>
      <c r="C304" s="36">
        <v>0</v>
      </c>
      <c r="D304" s="35">
        <v>2</v>
      </c>
      <c r="E304" s="36">
        <v>1</v>
      </c>
      <c r="F304" s="37"/>
      <c r="G304" s="35">
        <f>B304-C304</f>
        <v>1</v>
      </c>
      <c r="H304" s="36">
        <f>D304-E304</f>
        <v>1</v>
      </c>
      <c r="I304" s="38" t="str">
        <f>IF(C304=0, "-", IF(G304/C304&lt;10, G304/C304, "&gt;999%"))</f>
        <v>-</v>
      </c>
      <c r="J304" s="39">
        <f>IF(E304=0, "-", IF(H304/E304&lt;10, H304/E304, "&gt;999%"))</f>
        <v>1</v>
      </c>
    </row>
    <row r="305" spans="1:10" x14ac:dyDescent="0.25">
      <c r="A305" s="124" t="s">
        <v>346</v>
      </c>
      <c r="B305" s="35">
        <v>0</v>
      </c>
      <c r="C305" s="36">
        <v>0</v>
      </c>
      <c r="D305" s="35">
        <v>0</v>
      </c>
      <c r="E305" s="36">
        <v>2</v>
      </c>
      <c r="F305" s="37"/>
      <c r="G305" s="35">
        <f>B305-C305</f>
        <v>0</v>
      </c>
      <c r="H305" s="36">
        <f>D305-E305</f>
        <v>-2</v>
      </c>
      <c r="I305" s="38" t="str">
        <f>IF(C305=0, "-", IF(G305/C305&lt;10, G305/C305, "&gt;999%"))</f>
        <v>-</v>
      </c>
      <c r="J305" s="39">
        <f>IF(E305=0, "-", IF(H305/E305&lt;10, H305/E305, "&gt;999%"))</f>
        <v>-1</v>
      </c>
    </row>
    <row r="306" spans="1:10" x14ac:dyDescent="0.25">
      <c r="A306" s="124" t="s">
        <v>347</v>
      </c>
      <c r="B306" s="35">
        <v>0</v>
      </c>
      <c r="C306" s="36">
        <v>3</v>
      </c>
      <c r="D306" s="35">
        <v>2</v>
      </c>
      <c r="E306" s="36">
        <v>6</v>
      </c>
      <c r="F306" s="37"/>
      <c r="G306" s="35">
        <f>B306-C306</f>
        <v>-3</v>
      </c>
      <c r="H306" s="36">
        <f>D306-E306</f>
        <v>-4</v>
      </c>
      <c r="I306" s="38">
        <f>IF(C306=0, "-", IF(G306/C306&lt;10, G306/C306, "&gt;999%"))</f>
        <v>-1</v>
      </c>
      <c r="J306" s="39">
        <f>IF(E306=0, "-", IF(H306/E306&lt;10, H306/E306, "&gt;999%"))</f>
        <v>-0.66666666666666663</v>
      </c>
    </row>
    <row r="307" spans="1:10" s="52" customFormat="1" ht="13" x14ac:dyDescent="0.3">
      <c r="A307" s="147" t="s">
        <v>673</v>
      </c>
      <c r="B307" s="46">
        <v>1</v>
      </c>
      <c r="C307" s="47">
        <v>3</v>
      </c>
      <c r="D307" s="46">
        <v>4</v>
      </c>
      <c r="E307" s="47">
        <v>9</v>
      </c>
      <c r="F307" s="48"/>
      <c r="G307" s="46">
        <f>B307-C307</f>
        <v>-2</v>
      </c>
      <c r="H307" s="47">
        <f>D307-E307</f>
        <v>-5</v>
      </c>
      <c r="I307" s="49">
        <f>IF(C307=0, "-", IF(G307/C307&lt;10, G307/C307, "&gt;999%"))</f>
        <v>-0.66666666666666663</v>
      </c>
      <c r="J307" s="50">
        <f>IF(E307=0, "-", IF(H307/E307&lt;10, H307/E307, "&gt;999%"))</f>
        <v>-0.55555555555555558</v>
      </c>
    </row>
    <row r="308" spans="1:10" x14ac:dyDescent="0.25">
      <c r="A308" s="148"/>
      <c r="B308" s="80"/>
      <c r="C308" s="81"/>
      <c r="D308" s="80"/>
      <c r="E308" s="81"/>
      <c r="F308" s="82"/>
      <c r="G308" s="80"/>
      <c r="H308" s="81"/>
      <c r="I308" s="94"/>
      <c r="J308" s="95"/>
    </row>
    <row r="309" spans="1:10" ht="13" x14ac:dyDescent="0.3">
      <c r="A309" s="118" t="s">
        <v>109</v>
      </c>
      <c r="B309" s="35"/>
      <c r="C309" s="36"/>
      <c r="D309" s="35"/>
      <c r="E309" s="36"/>
      <c r="F309" s="37"/>
      <c r="G309" s="35"/>
      <c r="H309" s="36"/>
      <c r="I309" s="38"/>
      <c r="J309" s="39"/>
    </row>
    <row r="310" spans="1:10" x14ac:dyDescent="0.25">
      <c r="A310" s="124" t="s">
        <v>625</v>
      </c>
      <c r="B310" s="35">
        <v>16</v>
      </c>
      <c r="C310" s="36">
        <v>17</v>
      </c>
      <c r="D310" s="35">
        <v>36</v>
      </c>
      <c r="E310" s="36">
        <v>52</v>
      </c>
      <c r="F310" s="37"/>
      <c r="G310" s="35">
        <f>B310-C310</f>
        <v>-1</v>
      </c>
      <c r="H310" s="36">
        <f>D310-E310</f>
        <v>-16</v>
      </c>
      <c r="I310" s="38">
        <f>IF(C310=0, "-", IF(G310/C310&lt;10, G310/C310, "&gt;999%"))</f>
        <v>-5.8823529411764705E-2</v>
      </c>
      <c r="J310" s="39">
        <f>IF(E310=0, "-", IF(H310/E310&lt;10, H310/E310, "&gt;999%"))</f>
        <v>-0.30769230769230771</v>
      </c>
    </row>
    <row r="311" spans="1:10" s="52" customFormat="1" ht="13" x14ac:dyDescent="0.3">
      <c r="A311" s="147" t="s">
        <v>674</v>
      </c>
      <c r="B311" s="46">
        <v>16</v>
      </c>
      <c r="C311" s="47">
        <v>17</v>
      </c>
      <c r="D311" s="46">
        <v>36</v>
      </c>
      <c r="E311" s="47">
        <v>52</v>
      </c>
      <c r="F311" s="48"/>
      <c r="G311" s="46">
        <f>B311-C311</f>
        <v>-1</v>
      </c>
      <c r="H311" s="47">
        <f>D311-E311</f>
        <v>-16</v>
      </c>
      <c r="I311" s="49">
        <f>IF(C311=0, "-", IF(G311/C311&lt;10, G311/C311, "&gt;999%"))</f>
        <v>-5.8823529411764705E-2</v>
      </c>
      <c r="J311" s="50">
        <f>IF(E311=0, "-", IF(H311/E311&lt;10, H311/E311, "&gt;999%"))</f>
        <v>-0.30769230769230771</v>
      </c>
    </row>
    <row r="312" spans="1:10" x14ac:dyDescent="0.25">
      <c r="A312" s="148"/>
      <c r="B312" s="80"/>
      <c r="C312" s="81"/>
      <c r="D312" s="80"/>
      <c r="E312" s="81"/>
      <c r="F312" s="82"/>
      <c r="G312" s="80"/>
      <c r="H312" s="81"/>
      <c r="I312" s="94"/>
      <c r="J312" s="95"/>
    </row>
    <row r="313" spans="1:10" ht="13" x14ac:dyDescent="0.3">
      <c r="A313" s="118" t="s">
        <v>110</v>
      </c>
      <c r="B313" s="35"/>
      <c r="C313" s="36"/>
      <c r="D313" s="35"/>
      <c r="E313" s="36"/>
      <c r="F313" s="37"/>
      <c r="G313" s="35"/>
      <c r="H313" s="36"/>
      <c r="I313" s="38"/>
      <c r="J313" s="39"/>
    </row>
    <row r="314" spans="1:10" x14ac:dyDescent="0.25">
      <c r="A314" s="124" t="s">
        <v>626</v>
      </c>
      <c r="B314" s="35">
        <v>0</v>
      </c>
      <c r="C314" s="36">
        <v>7</v>
      </c>
      <c r="D314" s="35">
        <v>2</v>
      </c>
      <c r="E314" s="36">
        <v>12</v>
      </c>
      <c r="F314" s="37"/>
      <c r="G314" s="35">
        <f>B314-C314</f>
        <v>-7</v>
      </c>
      <c r="H314" s="36">
        <f>D314-E314</f>
        <v>-10</v>
      </c>
      <c r="I314" s="38">
        <f>IF(C314=0, "-", IF(G314/C314&lt;10, G314/C314, "&gt;999%"))</f>
        <v>-1</v>
      </c>
      <c r="J314" s="39">
        <f>IF(E314=0, "-", IF(H314/E314&lt;10, H314/E314, "&gt;999%"))</f>
        <v>-0.83333333333333337</v>
      </c>
    </row>
    <row r="315" spans="1:10" x14ac:dyDescent="0.25">
      <c r="A315" s="124" t="s">
        <v>612</v>
      </c>
      <c r="B315" s="35">
        <v>0</v>
      </c>
      <c r="C315" s="36">
        <v>1</v>
      </c>
      <c r="D315" s="35">
        <v>1</v>
      </c>
      <c r="E315" s="36">
        <v>8</v>
      </c>
      <c r="F315" s="37"/>
      <c r="G315" s="35">
        <f>B315-C315</f>
        <v>-1</v>
      </c>
      <c r="H315" s="36">
        <f>D315-E315</f>
        <v>-7</v>
      </c>
      <c r="I315" s="38">
        <f>IF(C315=0, "-", IF(G315/C315&lt;10, G315/C315, "&gt;999%"))</f>
        <v>-1</v>
      </c>
      <c r="J315" s="39">
        <f>IF(E315=0, "-", IF(H315/E315&lt;10, H315/E315, "&gt;999%"))</f>
        <v>-0.875</v>
      </c>
    </row>
    <row r="316" spans="1:10" s="52" customFormat="1" ht="13" x14ac:dyDescent="0.3">
      <c r="A316" s="147" t="s">
        <v>675</v>
      </c>
      <c r="B316" s="46">
        <v>0</v>
      </c>
      <c r="C316" s="47">
        <v>8</v>
      </c>
      <c r="D316" s="46">
        <v>3</v>
      </c>
      <c r="E316" s="47">
        <v>20</v>
      </c>
      <c r="F316" s="48"/>
      <c r="G316" s="46">
        <f>B316-C316</f>
        <v>-8</v>
      </c>
      <c r="H316" s="47">
        <f>D316-E316</f>
        <v>-17</v>
      </c>
      <c r="I316" s="49">
        <f>IF(C316=0, "-", IF(G316/C316&lt;10, G316/C316, "&gt;999%"))</f>
        <v>-1</v>
      </c>
      <c r="J316" s="50">
        <f>IF(E316=0, "-", IF(H316/E316&lt;10, H316/E316, "&gt;999%"))</f>
        <v>-0.85</v>
      </c>
    </row>
    <row r="317" spans="1:10" x14ac:dyDescent="0.25">
      <c r="A317" s="148"/>
      <c r="B317" s="80"/>
      <c r="C317" s="81"/>
      <c r="D317" s="80"/>
      <c r="E317" s="81"/>
      <c r="F317" s="82"/>
      <c r="G317" s="80"/>
      <c r="H317" s="81"/>
      <c r="I317" s="94"/>
      <c r="J317" s="95"/>
    </row>
    <row r="318" spans="1:10" ht="13" x14ac:dyDescent="0.3">
      <c r="A318" s="118" t="s">
        <v>78</v>
      </c>
      <c r="B318" s="35"/>
      <c r="C318" s="36"/>
      <c r="D318" s="35"/>
      <c r="E318" s="36"/>
      <c r="F318" s="37"/>
      <c r="G318" s="35"/>
      <c r="H318" s="36"/>
      <c r="I318" s="38"/>
      <c r="J318" s="39"/>
    </row>
    <row r="319" spans="1:10" x14ac:dyDescent="0.25">
      <c r="A319" s="124" t="s">
        <v>365</v>
      </c>
      <c r="B319" s="35">
        <v>2</v>
      </c>
      <c r="C319" s="36">
        <v>1</v>
      </c>
      <c r="D319" s="35">
        <v>6</v>
      </c>
      <c r="E319" s="36">
        <v>2</v>
      </c>
      <c r="F319" s="37"/>
      <c r="G319" s="35">
        <f>B319-C319</f>
        <v>1</v>
      </c>
      <c r="H319" s="36">
        <f>D319-E319</f>
        <v>4</v>
      </c>
      <c r="I319" s="38">
        <f>IF(C319=0, "-", IF(G319/C319&lt;10, G319/C319, "&gt;999%"))</f>
        <v>1</v>
      </c>
      <c r="J319" s="39">
        <f>IF(E319=0, "-", IF(H319/E319&lt;10, H319/E319, "&gt;999%"))</f>
        <v>2</v>
      </c>
    </row>
    <row r="320" spans="1:10" x14ac:dyDescent="0.25">
      <c r="A320" s="124" t="s">
        <v>281</v>
      </c>
      <c r="B320" s="35">
        <v>2</v>
      </c>
      <c r="C320" s="36">
        <v>6</v>
      </c>
      <c r="D320" s="35">
        <v>12</v>
      </c>
      <c r="E320" s="36">
        <v>16</v>
      </c>
      <c r="F320" s="37"/>
      <c r="G320" s="35">
        <f>B320-C320</f>
        <v>-4</v>
      </c>
      <c r="H320" s="36">
        <f>D320-E320</f>
        <v>-4</v>
      </c>
      <c r="I320" s="38">
        <f>IF(C320=0, "-", IF(G320/C320&lt;10, G320/C320, "&gt;999%"))</f>
        <v>-0.66666666666666663</v>
      </c>
      <c r="J320" s="39">
        <f>IF(E320=0, "-", IF(H320/E320&lt;10, H320/E320, "&gt;999%"))</f>
        <v>-0.25</v>
      </c>
    </row>
    <row r="321" spans="1:10" x14ac:dyDescent="0.25">
      <c r="A321" s="124" t="s">
        <v>505</v>
      </c>
      <c r="B321" s="35">
        <v>10</v>
      </c>
      <c r="C321" s="36">
        <v>6</v>
      </c>
      <c r="D321" s="35">
        <v>32</v>
      </c>
      <c r="E321" s="36">
        <v>30</v>
      </c>
      <c r="F321" s="37"/>
      <c r="G321" s="35">
        <f>B321-C321</f>
        <v>4</v>
      </c>
      <c r="H321" s="36">
        <f>D321-E321</f>
        <v>2</v>
      </c>
      <c r="I321" s="38">
        <f>IF(C321=0, "-", IF(G321/C321&lt;10, G321/C321, "&gt;999%"))</f>
        <v>0.66666666666666663</v>
      </c>
      <c r="J321" s="39">
        <f>IF(E321=0, "-", IF(H321/E321&lt;10, H321/E321, "&gt;999%"))</f>
        <v>6.6666666666666666E-2</v>
      </c>
    </row>
    <row r="322" spans="1:10" x14ac:dyDescent="0.25">
      <c r="A322" s="124" t="s">
        <v>296</v>
      </c>
      <c r="B322" s="35">
        <v>0</v>
      </c>
      <c r="C322" s="36">
        <v>0</v>
      </c>
      <c r="D322" s="35">
        <v>0</v>
      </c>
      <c r="E322" s="36">
        <v>2</v>
      </c>
      <c r="F322" s="37"/>
      <c r="G322" s="35">
        <f>B322-C322</f>
        <v>0</v>
      </c>
      <c r="H322" s="36">
        <f>D322-E322</f>
        <v>-2</v>
      </c>
      <c r="I322" s="38" t="str">
        <f>IF(C322=0, "-", IF(G322/C322&lt;10, G322/C322, "&gt;999%"))</f>
        <v>-</v>
      </c>
      <c r="J322" s="39">
        <f>IF(E322=0, "-", IF(H322/E322&lt;10, H322/E322, "&gt;999%"))</f>
        <v>-1</v>
      </c>
    </row>
    <row r="323" spans="1:10" s="52" customFormat="1" ht="13" x14ac:dyDescent="0.3">
      <c r="A323" s="147" t="s">
        <v>676</v>
      </c>
      <c r="B323" s="46">
        <v>14</v>
      </c>
      <c r="C323" s="47">
        <v>13</v>
      </c>
      <c r="D323" s="46">
        <v>50</v>
      </c>
      <c r="E323" s="47">
        <v>50</v>
      </c>
      <c r="F323" s="48"/>
      <c r="G323" s="46">
        <f>B323-C323</f>
        <v>1</v>
      </c>
      <c r="H323" s="47">
        <f>D323-E323</f>
        <v>0</v>
      </c>
      <c r="I323" s="49">
        <f>IF(C323=0, "-", IF(G323/C323&lt;10, G323/C323, "&gt;999%"))</f>
        <v>7.6923076923076927E-2</v>
      </c>
      <c r="J323" s="50">
        <f>IF(E323=0, "-", IF(H323/E323&lt;10, H323/E323, "&gt;999%"))</f>
        <v>0</v>
      </c>
    </row>
    <row r="324" spans="1:10" x14ac:dyDescent="0.25">
      <c r="A324" s="148"/>
      <c r="B324" s="80"/>
      <c r="C324" s="81"/>
      <c r="D324" s="80"/>
      <c r="E324" s="81"/>
      <c r="F324" s="82"/>
      <c r="G324" s="80"/>
      <c r="H324" s="81"/>
      <c r="I324" s="94"/>
      <c r="J324" s="95"/>
    </row>
    <row r="325" spans="1:10" ht="13" x14ac:dyDescent="0.3">
      <c r="A325" s="118" t="s">
        <v>79</v>
      </c>
      <c r="B325" s="35"/>
      <c r="C325" s="36"/>
      <c r="D325" s="35"/>
      <c r="E325" s="36"/>
      <c r="F325" s="37"/>
      <c r="G325" s="35"/>
      <c r="H325" s="36"/>
      <c r="I325" s="38"/>
      <c r="J325" s="39"/>
    </row>
    <row r="326" spans="1:10" x14ac:dyDescent="0.25">
      <c r="A326" s="124" t="s">
        <v>565</v>
      </c>
      <c r="B326" s="35">
        <v>77</v>
      </c>
      <c r="C326" s="36">
        <v>140</v>
      </c>
      <c r="D326" s="35">
        <v>228</v>
      </c>
      <c r="E326" s="36">
        <v>388</v>
      </c>
      <c r="F326" s="37"/>
      <c r="G326" s="35">
        <f t="shared" ref="G326:G337" si="56">B326-C326</f>
        <v>-63</v>
      </c>
      <c r="H326" s="36">
        <f t="shared" ref="H326:H337" si="57">D326-E326</f>
        <v>-160</v>
      </c>
      <c r="I326" s="38">
        <f t="shared" ref="I326:I337" si="58">IF(C326=0, "-", IF(G326/C326&lt;10, G326/C326, "&gt;999%"))</f>
        <v>-0.45</v>
      </c>
      <c r="J326" s="39">
        <f t="shared" ref="J326:J337" si="59">IF(E326=0, "-", IF(H326/E326&lt;10, H326/E326, "&gt;999%"))</f>
        <v>-0.41237113402061853</v>
      </c>
    </row>
    <row r="327" spans="1:10" x14ac:dyDescent="0.25">
      <c r="A327" s="124" t="s">
        <v>577</v>
      </c>
      <c r="B327" s="35">
        <v>180</v>
      </c>
      <c r="C327" s="36">
        <v>242</v>
      </c>
      <c r="D327" s="35">
        <v>465</v>
      </c>
      <c r="E327" s="36">
        <v>667</v>
      </c>
      <c r="F327" s="37"/>
      <c r="G327" s="35">
        <f t="shared" si="56"/>
        <v>-62</v>
      </c>
      <c r="H327" s="36">
        <f t="shared" si="57"/>
        <v>-202</v>
      </c>
      <c r="I327" s="38">
        <f t="shared" si="58"/>
        <v>-0.256198347107438</v>
      </c>
      <c r="J327" s="39">
        <f t="shared" si="59"/>
        <v>-0.30284857571214391</v>
      </c>
    </row>
    <row r="328" spans="1:10" x14ac:dyDescent="0.25">
      <c r="A328" s="124" t="s">
        <v>385</v>
      </c>
      <c r="B328" s="35">
        <v>344</v>
      </c>
      <c r="C328" s="36">
        <v>410</v>
      </c>
      <c r="D328" s="35">
        <v>1128</v>
      </c>
      <c r="E328" s="36">
        <v>1186</v>
      </c>
      <c r="F328" s="37"/>
      <c r="G328" s="35">
        <f t="shared" si="56"/>
        <v>-66</v>
      </c>
      <c r="H328" s="36">
        <f t="shared" si="57"/>
        <v>-58</v>
      </c>
      <c r="I328" s="38">
        <f t="shared" si="58"/>
        <v>-0.16097560975609757</v>
      </c>
      <c r="J328" s="39">
        <f t="shared" si="59"/>
        <v>-4.8903878583473864E-2</v>
      </c>
    </row>
    <row r="329" spans="1:10" x14ac:dyDescent="0.25">
      <c r="A329" s="124" t="s">
        <v>401</v>
      </c>
      <c r="B329" s="35">
        <v>264</v>
      </c>
      <c r="C329" s="36">
        <v>0</v>
      </c>
      <c r="D329" s="35">
        <v>533</v>
      </c>
      <c r="E329" s="36">
        <v>0</v>
      </c>
      <c r="F329" s="37"/>
      <c r="G329" s="35">
        <f t="shared" si="56"/>
        <v>264</v>
      </c>
      <c r="H329" s="36">
        <f t="shared" si="57"/>
        <v>533</v>
      </c>
      <c r="I329" s="38" t="str">
        <f t="shared" si="58"/>
        <v>-</v>
      </c>
      <c r="J329" s="39" t="str">
        <f t="shared" si="59"/>
        <v>-</v>
      </c>
    </row>
    <row r="330" spans="1:10" x14ac:dyDescent="0.25">
      <c r="A330" s="124" t="s">
        <v>437</v>
      </c>
      <c r="B330" s="35">
        <v>588</v>
      </c>
      <c r="C330" s="36">
        <v>705</v>
      </c>
      <c r="D330" s="35">
        <v>1637</v>
      </c>
      <c r="E330" s="36">
        <v>2226</v>
      </c>
      <c r="F330" s="37"/>
      <c r="G330" s="35">
        <f t="shared" si="56"/>
        <v>-117</v>
      </c>
      <c r="H330" s="36">
        <f t="shared" si="57"/>
        <v>-589</v>
      </c>
      <c r="I330" s="38">
        <f t="shared" si="58"/>
        <v>-0.16595744680851063</v>
      </c>
      <c r="J330" s="39">
        <f t="shared" si="59"/>
        <v>-0.26460017969451932</v>
      </c>
    </row>
    <row r="331" spans="1:10" x14ac:dyDescent="0.25">
      <c r="A331" s="124" t="s">
        <v>481</v>
      </c>
      <c r="B331" s="35">
        <v>73</v>
      </c>
      <c r="C331" s="36">
        <v>67</v>
      </c>
      <c r="D331" s="35">
        <v>177</v>
      </c>
      <c r="E331" s="36">
        <v>214</v>
      </c>
      <c r="F331" s="37"/>
      <c r="G331" s="35">
        <f t="shared" si="56"/>
        <v>6</v>
      </c>
      <c r="H331" s="36">
        <f t="shared" si="57"/>
        <v>-37</v>
      </c>
      <c r="I331" s="38">
        <f t="shared" si="58"/>
        <v>8.9552238805970144E-2</v>
      </c>
      <c r="J331" s="39">
        <f t="shared" si="59"/>
        <v>-0.17289719626168223</v>
      </c>
    </row>
    <row r="332" spans="1:10" x14ac:dyDescent="0.25">
      <c r="A332" s="124" t="s">
        <v>482</v>
      </c>
      <c r="B332" s="35">
        <v>219</v>
      </c>
      <c r="C332" s="36">
        <v>249</v>
      </c>
      <c r="D332" s="35">
        <v>540</v>
      </c>
      <c r="E332" s="36">
        <v>614</v>
      </c>
      <c r="F332" s="37"/>
      <c r="G332" s="35">
        <f t="shared" si="56"/>
        <v>-30</v>
      </c>
      <c r="H332" s="36">
        <f t="shared" si="57"/>
        <v>-74</v>
      </c>
      <c r="I332" s="38">
        <f t="shared" si="58"/>
        <v>-0.12048192771084337</v>
      </c>
      <c r="J332" s="39">
        <f t="shared" si="59"/>
        <v>-0.12052117263843648</v>
      </c>
    </row>
    <row r="333" spans="1:10" x14ac:dyDescent="0.25">
      <c r="A333" s="124" t="s">
        <v>328</v>
      </c>
      <c r="B333" s="35">
        <v>9</v>
      </c>
      <c r="C333" s="36">
        <v>16</v>
      </c>
      <c r="D333" s="35">
        <v>27</v>
      </c>
      <c r="E333" s="36">
        <v>39</v>
      </c>
      <c r="F333" s="37"/>
      <c r="G333" s="35">
        <f t="shared" si="56"/>
        <v>-7</v>
      </c>
      <c r="H333" s="36">
        <f t="shared" si="57"/>
        <v>-12</v>
      </c>
      <c r="I333" s="38">
        <f t="shared" si="58"/>
        <v>-0.4375</v>
      </c>
      <c r="J333" s="39">
        <f t="shared" si="59"/>
        <v>-0.30769230769230771</v>
      </c>
    </row>
    <row r="334" spans="1:10" x14ac:dyDescent="0.25">
      <c r="A334" s="124" t="s">
        <v>181</v>
      </c>
      <c r="B334" s="35">
        <v>89</v>
      </c>
      <c r="C334" s="36">
        <v>285</v>
      </c>
      <c r="D334" s="35">
        <v>272</v>
      </c>
      <c r="E334" s="36">
        <v>1002</v>
      </c>
      <c r="F334" s="37"/>
      <c r="G334" s="35">
        <f t="shared" si="56"/>
        <v>-196</v>
      </c>
      <c r="H334" s="36">
        <f t="shared" si="57"/>
        <v>-730</v>
      </c>
      <c r="I334" s="38">
        <f t="shared" si="58"/>
        <v>-0.68771929824561406</v>
      </c>
      <c r="J334" s="39">
        <f t="shared" si="59"/>
        <v>-0.72854291417165673</v>
      </c>
    </row>
    <row r="335" spans="1:10" x14ac:dyDescent="0.25">
      <c r="A335" s="124" t="s">
        <v>209</v>
      </c>
      <c r="B335" s="35">
        <v>458</v>
      </c>
      <c r="C335" s="36">
        <v>923</v>
      </c>
      <c r="D335" s="35">
        <v>1276</v>
      </c>
      <c r="E335" s="36">
        <v>2878</v>
      </c>
      <c r="F335" s="37"/>
      <c r="G335" s="35">
        <f t="shared" si="56"/>
        <v>-465</v>
      </c>
      <c r="H335" s="36">
        <f t="shared" si="57"/>
        <v>-1602</v>
      </c>
      <c r="I335" s="38">
        <f t="shared" si="58"/>
        <v>-0.50379198266522207</v>
      </c>
      <c r="J335" s="39">
        <f t="shared" si="59"/>
        <v>-0.55663655316191796</v>
      </c>
    </row>
    <row r="336" spans="1:10" x14ac:dyDescent="0.25">
      <c r="A336" s="124" t="s">
        <v>242</v>
      </c>
      <c r="B336" s="35">
        <v>49</v>
      </c>
      <c r="C336" s="36">
        <v>75</v>
      </c>
      <c r="D336" s="35">
        <v>137</v>
      </c>
      <c r="E336" s="36">
        <v>237</v>
      </c>
      <c r="F336" s="37"/>
      <c r="G336" s="35">
        <f t="shared" si="56"/>
        <v>-26</v>
      </c>
      <c r="H336" s="36">
        <f t="shared" si="57"/>
        <v>-100</v>
      </c>
      <c r="I336" s="38">
        <f t="shared" si="58"/>
        <v>-0.34666666666666668</v>
      </c>
      <c r="J336" s="39">
        <f t="shared" si="59"/>
        <v>-0.4219409282700422</v>
      </c>
    </row>
    <row r="337" spans="1:10" s="52" customFormat="1" ht="13" x14ac:dyDescent="0.3">
      <c r="A337" s="147" t="s">
        <v>677</v>
      </c>
      <c r="B337" s="46">
        <v>2350</v>
      </c>
      <c r="C337" s="47">
        <v>3112</v>
      </c>
      <c r="D337" s="46">
        <v>6420</v>
      </c>
      <c r="E337" s="47">
        <v>9451</v>
      </c>
      <c r="F337" s="48"/>
      <c r="G337" s="46">
        <f t="shared" si="56"/>
        <v>-762</v>
      </c>
      <c r="H337" s="47">
        <f t="shared" si="57"/>
        <v>-3031</v>
      </c>
      <c r="I337" s="49">
        <f t="shared" si="58"/>
        <v>-0.24485861182519281</v>
      </c>
      <c r="J337" s="50">
        <f t="shared" si="59"/>
        <v>-0.3207068035128558</v>
      </c>
    </row>
    <row r="338" spans="1:10" x14ac:dyDescent="0.25">
      <c r="A338" s="148"/>
      <c r="B338" s="80"/>
      <c r="C338" s="81"/>
      <c r="D338" s="80"/>
      <c r="E338" s="81"/>
      <c r="F338" s="82"/>
      <c r="G338" s="80"/>
      <c r="H338" s="81"/>
      <c r="I338" s="94"/>
      <c r="J338" s="95"/>
    </row>
    <row r="339" spans="1:10" ht="13" x14ac:dyDescent="0.3">
      <c r="A339" s="118" t="s">
        <v>80</v>
      </c>
      <c r="B339" s="35"/>
      <c r="C339" s="36"/>
      <c r="D339" s="35"/>
      <c r="E339" s="36"/>
      <c r="F339" s="37"/>
      <c r="G339" s="35"/>
      <c r="H339" s="36"/>
      <c r="I339" s="38"/>
      <c r="J339" s="39"/>
    </row>
    <row r="340" spans="1:10" x14ac:dyDescent="0.25">
      <c r="A340" s="124" t="s">
        <v>366</v>
      </c>
      <c r="B340" s="35">
        <v>8</v>
      </c>
      <c r="C340" s="36">
        <v>4</v>
      </c>
      <c r="D340" s="35">
        <v>11</v>
      </c>
      <c r="E340" s="36">
        <v>10</v>
      </c>
      <c r="F340" s="37"/>
      <c r="G340" s="35">
        <f>B340-C340</f>
        <v>4</v>
      </c>
      <c r="H340" s="36">
        <f>D340-E340</f>
        <v>1</v>
      </c>
      <c r="I340" s="38">
        <f>IF(C340=0, "-", IF(G340/C340&lt;10, G340/C340, "&gt;999%"))</f>
        <v>1</v>
      </c>
      <c r="J340" s="39">
        <f>IF(E340=0, "-", IF(H340/E340&lt;10, H340/E340, "&gt;999%"))</f>
        <v>0.1</v>
      </c>
    </row>
    <row r="341" spans="1:10" s="52" customFormat="1" ht="13" x14ac:dyDescent="0.3">
      <c r="A341" s="147" t="s">
        <v>678</v>
      </c>
      <c r="B341" s="46">
        <v>8</v>
      </c>
      <c r="C341" s="47">
        <v>4</v>
      </c>
      <c r="D341" s="46">
        <v>11</v>
      </c>
      <c r="E341" s="47">
        <v>10</v>
      </c>
      <c r="F341" s="48"/>
      <c r="G341" s="46">
        <f>B341-C341</f>
        <v>4</v>
      </c>
      <c r="H341" s="47">
        <f>D341-E341</f>
        <v>1</v>
      </c>
      <c r="I341" s="49">
        <f>IF(C341=0, "-", IF(G341/C341&lt;10, G341/C341, "&gt;999%"))</f>
        <v>1</v>
      </c>
      <c r="J341" s="50">
        <f>IF(E341=0, "-", IF(H341/E341&lt;10, H341/E341, "&gt;999%"))</f>
        <v>0.1</v>
      </c>
    </row>
    <row r="342" spans="1:10" x14ac:dyDescent="0.25">
      <c r="A342" s="148"/>
      <c r="B342" s="80"/>
      <c r="C342" s="81"/>
      <c r="D342" s="80"/>
      <c r="E342" s="81"/>
      <c r="F342" s="82"/>
      <c r="G342" s="80"/>
      <c r="H342" s="81"/>
      <c r="I342" s="94"/>
      <c r="J342" s="95"/>
    </row>
    <row r="343" spans="1:10" ht="13" x14ac:dyDescent="0.3">
      <c r="A343" s="118" t="s">
        <v>81</v>
      </c>
      <c r="B343" s="35"/>
      <c r="C343" s="36"/>
      <c r="D343" s="35"/>
      <c r="E343" s="36"/>
      <c r="F343" s="37"/>
      <c r="G343" s="35"/>
      <c r="H343" s="36"/>
      <c r="I343" s="38"/>
      <c r="J343" s="39"/>
    </row>
    <row r="344" spans="1:10" x14ac:dyDescent="0.25">
      <c r="A344" s="124" t="s">
        <v>297</v>
      </c>
      <c r="B344" s="35">
        <v>1</v>
      </c>
      <c r="C344" s="36">
        <v>0</v>
      </c>
      <c r="D344" s="35">
        <v>4</v>
      </c>
      <c r="E344" s="36">
        <v>0</v>
      </c>
      <c r="F344" s="37"/>
      <c r="G344" s="35">
        <f t="shared" ref="G344:G368" si="60">B344-C344</f>
        <v>1</v>
      </c>
      <c r="H344" s="36">
        <f t="shared" ref="H344:H368" si="61">D344-E344</f>
        <v>4</v>
      </c>
      <c r="I344" s="38" t="str">
        <f t="shared" ref="I344:I368" si="62">IF(C344=0, "-", IF(G344/C344&lt;10, G344/C344, "&gt;999%"))</f>
        <v>-</v>
      </c>
      <c r="J344" s="39" t="str">
        <f t="shared" ref="J344:J368" si="63">IF(E344=0, "-", IF(H344/E344&lt;10, H344/E344, "&gt;999%"))</f>
        <v>-</v>
      </c>
    </row>
    <row r="345" spans="1:10" x14ac:dyDescent="0.25">
      <c r="A345" s="124" t="s">
        <v>367</v>
      </c>
      <c r="B345" s="35">
        <v>0</v>
      </c>
      <c r="C345" s="36">
        <v>2</v>
      </c>
      <c r="D345" s="35">
        <v>1</v>
      </c>
      <c r="E345" s="36">
        <v>6</v>
      </c>
      <c r="F345" s="37"/>
      <c r="G345" s="35">
        <f t="shared" si="60"/>
        <v>-2</v>
      </c>
      <c r="H345" s="36">
        <f t="shared" si="61"/>
        <v>-5</v>
      </c>
      <c r="I345" s="38">
        <f t="shared" si="62"/>
        <v>-1</v>
      </c>
      <c r="J345" s="39">
        <f t="shared" si="63"/>
        <v>-0.83333333333333337</v>
      </c>
    </row>
    <row r="346" spans="1:10" x14ac:dyDescent="0.25">
      <c r="A346" s="124" t="s">
        <v>230</v>
      </c>
      <c r="B346" s="35">
        <v>352</v>
      </c>
      <c r="C346" s="36">
        <v>151</v>
      </c>
      <c r="D346" s="35">
        <v>718</v>
      </c>
      <c r="E346" s="36">
        <v>442</v>
      </c>
      <c r="F346" s="37"/>
      <c r="G346" s="35">
        <f t="shared" si="60"/>
        <v>201</v>
      </c>
      <c r="H346" s="36">
        <f t="shared" si="61"/>
        <v>276</v>
      </c>
      <c r="I346" s="38">
        <f t="shared" si="62"/>
        <v>1.3311258278145695</v>
      </c>
      <c r="J346" s="39">
        <f t="shared" si="63"/>
        <v>0.6244343891402715</v>
      </c>
    </row>
    <row r="347" spans="1:10" x14ac:dyDescent="0.25">
      <c r="A347" s="124" t="s">
        <v>231</v>
      </c>
      <c r="B347" s="35">
        <v>9</v>
      </c>
      <c r="C347" s="36">
        <v>1</v>
      </c>
      <c r="D347" s="35">
        <v>31</v>
      </c>
      <c r="E347" s="36">
        <v>8</v>
      </c>
      <c r="F347" s="37"/>
      <c r="G347" s="35">
        <f t="shared" si="60"/>
        <v>8</v>
      </c>
      <c r="H347" s="36">
        <f t="shared" si="61"/>
        <v>23</v>
      </c>
      <c r="I347" s="38">
        <f t="shared" si="62"/>
        <v>8</v>
      </c>
      <c r="J347" s="39">
        <f t="shared" si="63"/>
        <v>2.875</v>
      </c>
    </row>
    <row r="348" spans="1:10" x14ac:dyDescent="0.25">
      <c r="A348" s="124" t="s">
        <v>262</v>
      </c>
      <c r="B348" s="35">
        <v>61</v>
      </c>
      <c r="C348" s="36">
        <v>249</v>
      </c>
      <c r="D348" s="35">
        <v>234</v>
      </c>
      <c r="E348" s="36">
        <v>807</v>
      </c>
      <c r="F348" s="37"/>
      <c r="G348" s="35">
        <f t="shared" si="60"/>
        <v>-188</v>
      </c>
      <c r="H348" s="36">
        <f t="shared" si="61"/>
        <v>-573</v>
      </c>
      <c r="I348" s="38">
        <f t="shared" si="62"/>
        <v>-0.75502008032128509</v>
      </c>
      <c r="J348" s="39">
        <f t="shared" si="63"/>
        <v>-0.71003717472118955</v>
      </c>
    </row>
    <row r="349" spans="1:10" x14ac:dyDescent="0.25">
      <c r="A349" s="124" t="s">
        <v>348</v>
      </c>
      <c r="B349" s="35">
        <v>39</v>
      </c>
      <c r="C349" s="36">
        <v>112</v>
      </c>
      <c r="D349" s="35">
        <v>135</v>
      </c>
      <c r="E349" s="36">
        <v>210</v>
      </c>
      <c r="F349" s="37"/>
      <c r="G349" s="35">
        <f t="shared" si="60"/>
        <v>-73</v>
      </c>
      <c r="H349" s="36">
        <f t="shared" si="61"/>
        <v>-75</v>
      </c>
      <c r="I349" s="38">
        <f t="shared" si="62"/>
        <v>-0.6517857142857143</v>
      </c>
      <c r="J349" s="39">
        <f t="shared" si="63"/>
        <v>-0.35714285714285715</v>
      </c>
    </row>
    <row r="350" spans="1:10" x14ac:dyDescent="0.25">
      <c r="A350" s="124" t="s">
        <v>263</v>
      </c>
      <c r="B350" s="35">
        <v>89</v>
      </c>
      <c r="C350" s="36">
        <v>50</v>
      </c>
      <c r="D350" s="35">
        <v>115</v>
      </c>
      <c r="E350" s="36">
        <v>141</v>
      </c>
      <c r="F350" s="37"/>
      <c r="G350" s="35">
        <f t="shared" si="60"/>
        <v>39</v>
      </c>
      <c r="H350" s="36">
        <f t="shared" si="61"/>
        <v>-26</v>
      </c>
      <c r="I350" s="38">
        <f t="shared" si="62"/>
        <v>0.78</v>
      </c>
      <c r="J350" s="39">
        <f t="shared" si="63"/>
        <v>-0.18439716312056736</v>
      </c>
    </row>
    <row r="351" spans="1:10" x14ac:dyDescent="0.25">
      <c r="A351" s="124" t="s">
        <v>282</v>
      </c>
      <c r="B351" s="35">
        <v>7</v>
      </c>
      <c r="C351" s="36">
        <v>11</v>
      </c>
      <c r="D351" s="35">
        <v>11</v>
      </c>
      <c r="E351" s="36">
        <v>27</v>
      </c>
      <c r="F351" s="37"/>
      <c r="G351" s="35">
        <f t="shared" si="60"/>
        <v>-4</v>
      </c>
      <c r="H351" s="36">
        <f t="shared" si="61"/>
        <v>-16</v>
      </c>
      <c r="I351" s="38">
        <f t="shared" si="62"/>
        <v>-0.36363636363636365</v>
      </c>
      <c r="J351" s="39">
        <f t="shared" si="63"/>
        <v>-0.59259259259259256</v>
      </c>
    </row>
    <row r="352" spans="1:10" x14ac:dyDescent="0.25">
      <c r="A352" s="124" t="s">
        <v>283</v>
      </c>
      <c r="B352" s="35">
        <v>22</v>
      </c>
      <c r="C352" s="36">
        <v>40</v>
      </c>
      <c r="D352" s="35">
        <v>53</v>
      </c>
      <c r="E352" s="36">
        <v>97</v>
      </c>
      <c r="F352" s="37"/>
      <c r="G352" s="35">
        <f t="shared" si="60"/>
        <v>-18</v>
      </c>
      <c r="H352" s="36">
        <f t="shared" si="61"/>
        <v>-44</v>
      </c>
      <c r="I352" s="38">
        <f t="shared" si="62"/>
        <v>-0.45</v>
      </c>
      <c r="J352" s="39">
        <f t="shared" si="63"/>
        <v>-0.45360824742268041</v>
      </c>
    </row>
    <row r="353" spans="1:10" x14ac:dyDescent="0.25">
      <c r="A353" s="124" t="s">
        <v>349</v>
      </c>
      <c r="B353" s="35">
        <v>10</v>
      </c>
      <c r="C353" s="36">
        <v>14</v>
      </c>
      <c r="D353" s="35">
        <v>24</v>
      </c>
      <c r="E353" s="36">
        <v>43</v>
      </c>
      <c r="F353" s="37"/>
      <c r="G353" s="35">
        <f t="shared" si="60"/>
        <v>-4</v>
      </c>
      <c r="H353" s="36">
        <f t="shared" si="61"/>
        <v>-19</v>
      </c>
      <c r="I353" s="38">
        <f t="shared" si="62"/>
        <v>-0.2857142857142857</v>
      </c>
      <c r="J353" s="39">
        <f t="shared" si="63"/>
        <v>-0.44186046511627908</v>
      </c>
    </row>
    <row r="354" spans="1:10" x14ac:dyDescent="0.25">
      <c r="A354" s="124" t="s">
        <v>461</v>
      </c>
      <c r="B354" s="35">
        <v>6</v>
      </c>
      <c r="C354" s="36">
        <v>0</v>
      </c>
      <c r="D354" s="35">
        <v>6</v>
      </c>
      <c r="E354" s="36">
        <v>0</v>
      </c>
      <c r="F354" s="37"/>
      <c r="G354" s="35">
        <f t="shared" si="60"/>
        <v>6</v>
      </c>
      <c r="H354" s="36">
        <f t="shared" si="61"/>
        <v>6</v>
      </c>
      <c r="I354" s="38" t="str">
        <f t="shared" si="62"/>
        <v>-</v>
      </c>
      <c r="J354" s="39" t="str">
        <f t="shared" si="63"/>
        <v>-</v>
      </c>
    </row>
    <row r="355" spans="1:10" x14ac:dyDescent="0.25">
      <c r="A355" s="124" t="s">
        <v>527</v>
      </c>
      <c r="B355" s="35">
        <v>4</v>
      </c>
      <c r="C355" s="36">
        <v>9</v>
      </c>
      <c r="D355" s="35">
        <v>8</v>
      </c>
      <c r="E355" s="36">
        <v>29</v>
      </c>
      <c r="F355" s="37"/>
      <c r="G355" s="35">
        <f t="shared" si="60"/>
        <v>-5</v>
      </c>
      <c r="H355" s="36">
        <f t="shared" si="61"/>
        <v>-21</v>
      </c>
      <c r="I355" s="38">
        <f t="shared" si="62"/>
        <v>-0.55555555555555558</v>
      </c>
      <c r="J355" s="39">
        <f t="shared" si="63"/>
        <v>-0.72413793103448276</v>
      </c>
    </row>
    <row r="356" spans="1:10" x14ac:dyDescent="0.25">
      <c r="A356" s="124" t="s">
        <v>423</v>
      </c>
      <c r="B356" s="35">
        <v>105</v>
      </c>
      <c r="C356" s="36">
        <v>76</v>
      </c>
      <c r="D356" s="35">
        <v>219</v>
      </c>
      <c r="E356" s="36">
        <v>167</v>
      </c>
      <c r="F356" s="37"/>
      <c r="G356" s="35">
        <f t="shared" si="60"/>
        <v>29</v>
      </c>
      <c r="H356" s="36">
        <f t="shared" si="61"/>
        <v>52</v>
      </c>
      <c r="I356" s="38">
        <f t="shared" si="62"/>
        <v>0.38157894736842107</v>
      </c>
      <c r="J356" s="39">
        <f t="shared" si="63"/>
        <v>0.31137724550898205</v>
      </c>
    </row>
    <row r="357" spans="1:10" x14ac:dyDescent="0.25">
      <c r="A357" s="124" t="s">
        <v>462</v>
      </c>
      <c r="B357" s="35">
        <v>124</v>
      </c>
      <c r="C357" s="36">
        <v>160</v>
      </c>
      <c r="D357" s="35">
        <v>364</v>
      </c>
      <c r="E357" s="36">
        <v>350</v>
      </c>
      <c r="F357" s="37"/>
      <c r="G357" s="35">
        <f t="shared" si="60"/>
        <v>-36</v>
      </c>
      <c r="H357" s="36">
        <f t="shared" si="61"/>
        <v>14</v>
      </c>
      <c r="I357" s="38">
        <f t="shared" si="62"/>
        <v>-0.22500000000000001</v>
      </c>
      <c r="J357" s="39">
        <f t="shared" si="63"/>
        <v>0.04</v>
      </c>
    </row>
    <row r="358" spans="1:10" x14ac:dyDescent="0.25">
      <c r="A358" s="124" t="s">
        <v>463</v>
      </c>
      <c r="B358" s="35">
        <v>38</v>
      </c>
      <c r="C358" s="36">
        <v>46</v>
      </c>
      <c r="D358" s="35">
        <v>112</v>
      </c>
      <c r="E358" s="36">
        <v>124</v>
      </c>
      <c r="F358" s="37"/>
      <c r="G358" s="35">
        <f t="shared" si="60"/>
        <v>-8</v>
      </c>
      <c r="H358" s="36">
        <f t="shared" si="61"/>
        <v>-12</v>
      </c>
      <c r="I358" s="38">
        <f t="shared" si="62"/>
        <v>-0.17391304347826086</v>
      </c>
      <c r="J358" s="39">
        <f t="shared" si="63"/>
        <v>-9.6774193548387094E-2</v>
      </c>
    </row>
    <row r="359" spans="1:10" x14ac:dyDescent="0.25">
      <c r="A359" s="124" t="s">
        <v>506</v>
      </c>
      <c r="B359" s="35">
        <v>116</v>
      </c>
      <c r="C359" s="36">
        <v>2</v>
      </c>
      <c r="D359" s="35">
        <v>285</v>
      </c>
      <c r="E359" s="36">
        <v>31</v>
      </c>
      <c r="F359" s="37"/>
      <c r="G359" s="35">
        <f t="shared" si="60"/>
        <v>114</v>
      </c>
      <c r="H359" s="36">
        <f t="shared" si="61"/>
        <v>254</v>
      </c>
      <c r="I359" s="38" t="str">
        <f t="shared" si="62"/>
        <v>&gt;999%</v>
      </c>
      <c r="J359" s="39">
        <f t="shared" si="63"/>
        <v>8.193548387096774</v>
      </c>
    </row>
    <row r="360" spans="1:10" x14ac:dyDescent="0.25">
      <c r="A360" s="124" t="s">
        <v>507</v>
      </c>
      <c r="B360" s="35">
        <v>3</v>
      </c>
      <c r="C360" s="36">
        <v>11</v>
      </c>
      <c r="D360" s="35">
        <v>9</v>
      </c>
      <c r="E360" s="36">
        <v>42</v>
      </c>
      <c r="F360" s="37"/>
      <c r="G360" s="35">
        <f t="shared" si="60"/>
        <v>-8</v>
      </c>
      <c r="H360" s="36">
        <f t="shared" si="61"/>
        <v>-33</v>
      </c>
      <c r="I360" s="38">
        <f t="shared" si="62"/>
        <v>-0.72727272727272729</v>
      </c>
      <c r="J360" s="39">
        <f t="shared" si="63"/>
        <v>-0.7857142857142857</v>
      </c>
    </row>
    <row r="361" spans="1:10" x14ac:dyDescent="0.25">
      <c r="A361" s="124" t="s">
        <v>528</v>
      </c>
      <c r="B361" s="35">
        <v>26</v>
      </c>
      <c r="C361" s="36">
        <v>12</v>
      </c>
      <c r="D361" s="35">
        <v>81</v>
      </c>
      <c r="E361" s="36">
        <v>40</v>
      </c>
      <c r="F361" s="37"/>
      <c r="G361" s="35">
        <f t="shared" si="60"/>
        <v>14</v>
      </c>
      <c r="H361" s="36">
        <f t="shared" si="61"/>
        <v>41</v>
      </c>
      <c r="I361" s="38">
        <f t="shared" si="62"/>
        <v>1.1666666666666667</v>
      </c>
      <c r="J361" s="39">
        <f t="shared" si="63"/>
        <v>1.0249999999999999</v>
      </c>
    </row>
    <row r="362" spans="1:10" x14ac:dyDescent="0.25">
      <c r="A362" s="124" t="s">
        <v>529</v>
      </c>
      <c r="B362" s="35">
        <v>0</v>
      </c>
      <c r="C362" s="36">
        <v>7</v>
      </c>
      <c r="D362" s="35">
        <v>0</v>
      </c>
      <c r="E362" s="36">
        <v>10</v>
      </c>
      <c r="F362" s="37"/>
      <c r="G362" s="35">
        <f t="shared" si="60"/>
        <v>-7</v>
      </c>
      <c r="H362" s="36">
        <f t="shared" si="61"/>
        <v>-10</v>
      </c>
      <c r="I362" s="38">
        <f t="shared" si="62"/>
        <v>-1</v>
      </c>
      <c r="J362" s="39">
        <f t="shared" si="63"/>
        <v>-1</v>
      </c>
    </row>
    <row r="363" spans="1:10" x14ac:dyDescent="0.25">
      <c r="A363" s="124" t="s">
        <v>578</v>
      </c>
      <c r="B363" s="35">
        <v>0</v>
      </c>
      <c r="C363" s="36">
        <v>2</v>
      </c>
      <c r="D363" s="35">
        <v>1</v>
      </c>
      <c r="E363" s="36">
        <v>2</v>
      </c>
      <c r="F363" s="37"/>
      <c r="G363" s="35">
        <f t="shared" si="60"/>
        <v>-2</v>
      </c>
      <c r="H363" s="36">
        <f t="shared" si="61"/>
        <v>-1</v>
      </c>
      <c r="I363" s="38">
        <f t="shared" si="62"/>
        <v>-1</v>
      </c>
      <c r="J363" s="39">
        <f t="shared" si="63"/>
        <v>-0.5</v>
      </c>
    </row>
    <row r="364" spans="1:10" x14ac:dyDescent="0.25">
      <c r="A364" s="124" t="s">
        <v>298</v>
      </c>
      <c r="B364" s="35">
        <v>3</v>
      </c>
      <c r="C364" s="36">
        <v>8</v>
      </c>
      <c r="D364" s="35">
        <v>12</v>
      </c>
      <c r="E364" s="36">
        <v>15</v>
      </c>
      <c r="F364" s="37"/>
      <c r="G364" s="35">
        <f t="shared" si="60"/>
        <v>-5</v>
      </c>
      <c r="H364" s="36">
        <f t="shared" si="61"/>
        <v>-3</v>
      </c>
      <c r="I364" s="38">
        <f t="shared" si="62"/>
        <v>-0.625</v>
      </c>
      <c r="J364" s="39">
        <f t="shared" si="63"/>
        <v>-0.2</v>
      </c>
    </row>
    <row r="365" spans="1:10" x14ac:dyDescent="0.25">
      <c r="A365" s="124" t="s">
        <v>368</v>
      </c>
      <c r="B365" s="35">
        <v>1</v>
      </c>
      <c r="C365" s="36">
        <v>4</v>
      </c>
      <c r="D365" s="35">
        <v>1</v>
      </c>
      <c r="E365" s="36">
        <v>7</v>
      </c>
      <c r="F365" s="37"/>
      <c r="G365" s="35">
        <f t="shared" si="60"/>
        <v>-3</v>
      </c>
      <c r="H365" s="36">
        <f t="shared" si="61"/>
        <v>-6</v>
      </c>
      <c r="I365" s="38">
        <f t="shared" si="62"/>
        <v>-0.75</v>
      </c>
      <c r="J365" s="39">
        <f t="shared" si="63"/>
        <v>-0.8571428571428571</v>
      </c>
    </row>
    <row r="366" spans="1:10" x14ac:dyDescent="0.25">
      <c r="A366" s="124" t="s">
        <v>350</v>
      </c>
      <c r="B366" s="35">
        <v>0</v>
      </c>
      <c r="C366" s="36">
        <v>3</v>
      </c>
      <c r="D366" s="35">
        <v>1</v>
      </c>
      <c r="E366" s="36">
        <v>11</v>
      </c>
      <c r="F366" s="37"/>
      <c r="G366" s="35">
        <f t="shared" si="60"/>
        <v>-3</v>
      </c>
      <c r="H366" s="36">
        <f t="shared" si="61"/>
        <v>-10</v>
      </c>
      <c r="I366" s="38">
        <f t="shared" si="62"/>
        <v>-1</v>
      </c>
      <c r="J366" s="39">
        <f t="shared" si="63"/>
        <v>-0.90909090909090906</v>
      </c>
    </row>
    <row r="367" spans="1:10" x14ac:dyDescent="0.25">
      <c r="A367" s="124" t="s">
        <v>369</v>
      </c>
      <c r="B367" s="35">
        <v>0</v>
      </c>
      <c r="C367" s="36">
        <v>2</v>
      </c>
      <c r="D367" s="35">
        <v>0</v>
      </c>
      <c r="E367" s="36">
        <v>5</v>
      </c>
      <c r="F367" s="37"/>
      <c r="G367" s="35">
        <f t="shared" si="60"/>
        <v>-2</v>
      </c>
      <c r="H367" s="36">
        <f t="shared" si="61"/>
        <v>-5</v>
      </c>
      <c r="I367" s="38">
        <f t="shared" si="62"/>
        <v>-1</v>
      </c>
      <c r="J367" s="39">
        <f t="shared" si="63"/>
        <v>-1</v>
      </c>
    </row>
    <row r="368" spans="1:10" s="52" customFormat="1" ht="13" x14ac:dyDescent="0.3">
      <c r="A368" s="147" t="s">
        <v>679</v>
      </c>
      <c r="B368" s="46">
        <v>1016</v>
      </c>
      <c r="C368" s="47">
        <v>972</v>
      </c>
      <c r="D368" s="46">
        <v>2425</v>
      </c>
      <c r="E368" s="47">
        <v>2614</v>
      </c>
      <c r="F368" s="48"/>
      <c r="G368" s="46">
        <f t="shared" si="60"/>
        <v>44</v>
      </c>
      <c r="H368" s="47">
        <f t="shared" si="61"/>
        <v>-189</v>
      </c>
      <c r="I368" s="49">
        <f t="shared" si="62"/>
        <v>4.5267489711934158E-2</v>
      </c>
      <c r="J368" s="50">
        <f t="shared" si="63"/>
        <v>-7.2302983932670234E-2</v>
      </c>
    </row>
    <row r="369" spans="1:10" x14ac:dyDescent="0.25">
      <c r="A369" s="148"/>
      <c r="B369" s="80"/>
      <c r="C369" s="81"/>
      <c r="D369" s="80"/>
      <c r="E369" s="81"/>
      <c r="F369" s="82"/>
      <c r="G369" s="80"/>
      <c r="H369" s="81"/>
      <c r="I369" s="94"/>
      <c r="J369" s="95"/>
    </row>
    <row r="370" spans="1:10" ht="13" x14ac:dyDescent="0.3">
      <c r="A370" s="118" t="s">
        <v>111</v>
      </c>
      <c r="B370" s="35"/>
      <c r="C370" s="36"/>
      <c r="D370" s="35"/>
      <c r="E370" s="36"/>
      <c r="F370" s="37"/>
      <c r="G370" s="35"/>
      <c r="H370" s="36"/>
      <c r="I370" s="38"/>
      <c r="J370" s="39"/>
    </row>
    <row r="371" spans="1:10" x14ac:dyDescent="0.25">
      <c r="A371" s="124" t="s">
        <v>627</v>
      </c>
      <c r="B371" s="35">
        <v>14</v>
      </c>
      <c r="C371" s="36">
        <v>20</v>
      </c>
      <c r="D371" s="35">
        <v>29</v>
      </c>
      <c r="E371" s="36">
        <v>43</v>
      </c>
      <c r="F371" s="37"/>
      <c r="G371" s="35">
        <f>B371-C371</f>
        <v>-6</v>
      </c>
      <c r="H371" s="36">
        <f>D371-E371</f>
        <v>-14</v>
      </c>
      <c r="I371" s="38">
        <f>IF(C371=0, "-", IF(G371/C371&lt;10, G371/C371, "&gt;999%"))</f>
        <v>-0.3</v>
      </c>
      <c r="J371" s="39">
        <f>IF(E371=0, "-", IF(H371/E371&lt;10, H371/E371, "&gt;999%"))</f>
        <v>-0.32558139534883723</v>
      </c>
    </row>
    <row r="372" spans="1:10" x14ac:dyDescent="0.25">
      <c r="A372" s="124" t="s">
        <v>613</v>
      </c>
      <c r="B372" s="35">
        <v>3</v>
      </c>
      <c r="C372" s="36">
        <v>0</v>
      </c>
      <c r="D372" s="35">
        <v>3</v>
      </c>
      <c r="E372" s="36">
        <v>1</v>
      </c>
      <c r="F372" s="37"/>
      <c r="G372" s="35">
        <f>B372-C372</f>
        <v>3</v>
      </c>
      <c r="H372" s="36">
        <f>D372-E372</f>
        <v>2</v>
      </c>
      <c r="I372" s="38" t="str">
        <f>IF(C372=0, "-", IF(G372/C372&lt;10, G372/C372, "&gt;999%"))</f>
        <v>-</v>
      </c>
      <c r="J372" s="39">
        <f>IF(E372=0, "-", IF(H372/E372&lt;10, H372/E372, "&gt;999%"))</f>
        <v>2</v>
      </c>
    </row>
    <row r="373" spans="1:10" s="52" customFormat="1" ht="13" x14ac:dyDescent="0.3">
      <c r="A373" s="147" t="s">
        <v>680</v>
      </c>
      <c r="B373" s="46">
        <v>17</v>
      </c>
      <c r="C373" s="47">
        <v>20</v>
      </c>
      <c r="D373" s="46">
        <v>32</v>
      </c>
      <c r="E373" s="47">
        <v>44</v>
      </c>
      <c r="F373" s="48"/>
      <c r="G373" s="46">
        <f>B373-C373</f>
        <v>-3</v>
      </c>
      <c r="H373" s="47">
        <f>D373-E373</f>
        <v>-12</v>
      </c>
      <c r="I373" s="49">
        <f>IF(C373=0, "-", IF(G373/C373&lt;10, G373/C373, "&gt;999%"))</f>
        <v>-0.15</v>
      </c>
      <c r="J373" s="50">
        <f>IF(E373=0, "-", IF(H373/E373&lt;10, H373/E373, "&gt;999%"))</f>
        <v>-0.27272727272727271</v>
      </c>
    </row>
    <row r="374" spans="1:10" x14ac:dyDescent="0.25">
      <c r="A374" s="148"/>
      <c r="B374" s="80"/>
      <c r="C374" s="81"/>
      <c r="D374" s="80"/>
      <c r="E374" s="81"/>
      <c r="F374" s="82"/>
      <c r="G374" s="80"/>
      <c r="H374" s="81"/>
      <c r="I374" s="94"/>
      <c r="J374" s="95"/>
    </row>
    <row r="375" spans="1:10" ht="13" x14ac:dyDescent="0.3">
      <c r="A375" s="118" t="s">
        <v>82</v>
      </c>
      <c r="B375" s="35"/>
      <c r="C375" s="36"/>
      <c r="D375" s="35"/>
      <c r="E375" s="36"/>
      <c r="F375" s="37"/>
      <c r="G375" s="35"/>
      <c r="H375" s="36"/>
      <c r="I375" s="38"/>
      <c r="J375" s="39"/>
    </row>
    <row r="376" spans="1:10" x14ac:dyDescent="0.25">
      <c r="A376" s="124" t="s">
        <v>316</v>
      </c>
      <c r="B376" s="35">
        <v>0</v>
      </c>
      <c r="C376" s="36">
        <v>2</v>
      </c>
      <c r="D376" s="35">
        <v>0</v>
      </c>
      <c r="E376" s="36">
        <v>6</v>
      </c>
      <c r="F376" s="37"/>
      <c r="G376" s="35">
        <f t="shared" ref="G376:G385" si="64">B376-C376</f>
        <v>-2</v>
      </c>
      <c r="H376" s="36">
        <f t="shared" ref="H376:H385" si="65">D376-E376</f>
        <v>-6</v>
      </c>
      <c r="I376" s="38">
        <f t="shared" ref="I376:I385" si="66">IF(C376=0, "-", IF(G376/C376&lt;10, G376/C376, "&gt;999%"))</f>
        <v>-1</v>
      </c>
      <c r="J376" s="39">
        <f t="shared" ref="J376:J385" si="67">IF(E376=0, "-", IF(H376/E376&lt;10, H376/E376, "&gt;999%"))</f>
        <v>-1</v>
      </c>
    </row>
    <row r="377" spans="1:10" x14ac:dyDescent="0.25">
      <c r="A377" s="124" t="s">
        <v>602</v>
      </c>
      <c r="B377" s="35">
        <v>51</v>
      </c>
      <c r="C377" s="36">
        <v>69</v>
      </c>
      <c r="D377" s="35">
        <v>117</v>
      </c>
      <c r="E377" s="36">
        <v>165</v>
      </c>
      <c r="F377" s="37"/>
      <c r="G377" s="35">
        <f t="shared" si="64"/>
        <v>-18</v>
      </c>
      <c r="H377" s="36">
        <f t="shared" si="65"/>
        <v>-48</v>
      </c>
      <c r="I377" s="38">
        <f t="shared" si="66"/>
        <v>-0.2608695652173913</v>
      </c>
      <c r="J377" s="39">
        <f t="shared" si="67"/>
        <v>-0.29090909090909089</v>
      </c>
    </row>
    <row r="378" spans="1:10" x14ac:dyDescent="0.25">
      <c r="A378" s="124" t="s">
        <v>537</v>
      </c>
      <c r="B378" s="35">
        <v>2</v>
      </c>
      <c r="C378" s="36">
        <v>1</v>
      </c>
      <c r="D378" s="35">
        <v>13</v>
      </c>
      <c r="E378" s="36">
        <v>3</v>
      </c>
      <c r="F378" s="37"/>
      <c r="G378" s="35">
        <f t="shared" si="64"/>
        <v>1</v>
      </c>
      <c r="H378" s="36">
        <f t="shared" si="65"/>
        <v>10</v>
      </c>
      <c r="I378" s="38">
        <f t="shared" si="66"/>
        <v>1</v>
      </c>
      <c r="J378" s="39">
        <f t="shared" si="67"/>
        <v>3.3333333333333335</v>
      </c>
    </row>
    <row r="379" spans="1:10" x14ac:dyDescent="0.25">
      <c r="A379" s="124" t="s">
        <v>317</v>
      </c>
      <c r="B379" s="35">
        <v>5</v>
      </c>
      <c r="C379" s="36">
        <v>11</v>
      </c>
      <c r="D379" s="35">
        <v>14</v>
      </c>
      <c r="E379" s="36">
        <v>22</v>
      </c>
      <c r="F379" s="37"/>
      <c r="G379" s="35">
        <f t="shared" si="64"/>
        <v>-6</v>
      </c>
      <c r="H379" s="36">
        <f t="shared" si="65"/>
        <v>-8</v>
      </c>
      <c r="I379" s="38">
        <f t="shared" si="66"/>
        <v>-0.54545454545454541</v>
      </c>
      <c r="J379" s="39">
        <f t="shared" si="67"/>
        <v>-0.36363636363636365</v>
      </c>
    </row>
    <row r="380" spans="1:10" x14ac:dyDescent="0.25">
      <c r="A380" s="124" t="s">
        <v>318</v>
      </c>
      <c r="B380" s="35">
        <v>8</v>
      </c>
      <c r="C380" s="36">
        <v>18</v>
      </c>
      <c r="D380" s="35">
        <v>49</v>
      </c>
      <c r="E380" s="36">
        <v>44</v>
      </c>
      <c r="F380" s="37"/>
      <c r="G380" s="35">
        <f t="shared" si="64"/>
        <v>-10</v>
      </c>
      <c r="H380" s="36">
        <f t="shared" si="65"/>
        <v>5</v>
      </c>
      <c r="I380" s="38">
        <f t="shared" si="66"/>
        <v>-0.55555555555555558</v>
      </c>
      <c r="J380" s="39">
        <f t="shared" si="67"/>
        <v>0.11363636363636363</v>
      </c>
    </row>
    <row r="381" spans="1:10" x14ac:dyDescent="0.25">
      <c r="A381" s="124" t="s">
        <v>554</v>
      </c>
      <c r="B381" s="35">
        <v>41</v>
      </c>
      <c r="C381" s="36">
        <v>26</v>
      </c>
      <c r="D381" s="35">
        <v>69</v>
      </c>
      <c r="E381" s="36">
        <v>55</v>
      </c>
      <c r="F381" s="37"/>
      <c r="G381" s="35">
        <f t="shared" si="64"/>
        <v>15</v>
      </c>
      <c r="H381" s="36">
        <f t="shared" si="65"/>
        <v>14</v>
      </c>
      <c r="I381" s="38">
        <f t="shared" si="66"/>
        <v>0.57692307692307687</v>
      </c>
      <c r="J381" s="39">
        <f t="shared" si="67"/>
        <v>0.25454545454545452</v>
      </c>
    </row>
    <row r="382" spans="1:10" x14ac:dyDescent="0.25">
      <c r="A382" s="124" t="s">
        <v>309</v>
      </c>
      <c r="B382" s="35">
        <v>1</v>
      </c>
      <c r="C382" s="36">
        <v>0</v>
      </c>
      <c r="D382" s="35">
        <v>1</v>
      </c>
      <c r="E382" s="36">
        <v>0</v>
      </c>
      <c r="F382" s="37"/>
      <c r="G382" s="35">
        <f t="shared" si="64"/>
        <v>1</v>
      </c>
      <c r="H382" s="36">
        <f t="shared" si="65"/>
        <v>1</v>
      </c>
      <c r="I382" s="38" t="str">
        <f t="shared" si="66"/>
        <v>-</v>
      </c>
      <c r="J382" s="39" t="str">
        <f t="shared" si="67"/>
        <v>-</v>
      </c>
    </row>
    <row r="383" spans="1:10" x14ac:dyDescent="0.25">
      <c r="A383" s="124" t="s">
        <v>566</v>
      </c>
      <c r="B383" s="35">
        <v>4</v>
      </c>
      <c r="C383" s="36">
        <v>1</v>
      </c>
      <c r="D383" s="35">
        <v>11</v>
      </c>
      <c r="E383" s="36">
        <v>1</v>
      </c>
      <c r="F383" s="37"/>
      <c r="G383" s="35">
        <f t="shared" si="64"/>
        <v>3</v>
      </c>
      <c r="H383" s="36">
        <f t="shared" si="65"/>
        <v>10</v>
      </c>
      <c r="I383" s="38">
        <f t="shared" si="66"/>
        <v>3</v>
      </c>
      <c r="J383" s="39" t="str">
        <f t="shared" si="67"/>
        <v>&gt;999%</v>
      </c>
    </row>
    <row r="384" spans="1:10" x14ac:dyDescent="0.25">
      <c r="A384" s="124" t="s">
        <v>579</v>
      </c>
      <c r="B384" s="35">
        <v>57</v>
      </c>
      <c r="C384" s="36">
        <v>60</v>
      </c>
      <c r="D384" s="35">
        <v>124</v>
      </c>
      <c r="E384" s="36">
        <v>148</v>
      </c>
      <c r="F384" s="37"/>
      <c r="G384" s="35">
        <f t="shared" si="64"/>
        <v>-3</v>
      </c>
      <c r="H384" s="36">
        <f t="shared" si="65"/>
        <v>-24</v>
      </c>
      <c r="I384" s="38">
        <f t="shared" si="66"/>
        <v>-0.05</v>
      </c>
      <c r="J384" s="39">
        <f t="shared" si="67"/>
        <v>-0.16216216216216217</v>
      </c>
    </row>
    <row r="385" spans="1:10" s="52" customFormat="1" ht="13" x14ac:dyDescent="0.3">
      <c r="A385" s="147" t="s">
        <v>681</v>
      </c>
      <c r="B385" s="46">
        <v>169</v>
      </c>
      <c r="C385" s="47">
        <v>188</v>
      </c>
      <c r="D385" s="46">
        <v>398</v>
      </c>
      <c r="E385" s="47">
        <v>444</v>
      </c>
      <c r="F385" s="48"/>
      <c r="G385" s="46">
        <f t="shared" si="64"/>
        <v>-19</v>
      </c>
      <c r="H385" s="47">
        <f t="shared" si="65"/>
        <v>-46</v>
      </c>
      <c r="I385" s="49">
        <f t="shared" si="66"/>
        <v>-0.10106382978723404</v>
      </c>
      <c r="J385" s="50">
        <f t="shared" si="67"/>
        <v>-0.1036036036036036</v>
      </c>
    </row>
    <row r="386" spans="1:10" x14ac:dyDescent="0.25">
      <c r="A386" s="148"/>
      <c r="B386" s="80"/>
      <c r="C386" s="81"/>
      <c r="D386" s="80"/>
      <c r="E386" s="81"/>
      <c r="F386" s="82"/>
      <c r="G386" s="80"/>
      <c r="H386" s="81"/>
      <c r="I386" s="94"/>
      <c r="J386" s="95"/>
    </row>
    <row r="387" spans="1:10" ht="13" x14ac:dyDescent="0.3">
      <c r="A387" s="118" t="s">
        <v>83</v>
      </c>
      <c r="B387" s="35"/>
      <c r="C387" s="36"/>
      <c r="D387" s="35"/>
      <c r="E387" s="36"/>
      <c r="F387" s="37"/>
      <c r="G387" s="35"/>
      <c r="H387" s="36"/>
      <c r="I387" s="38"/>
      <c r="J387" s="39"/>
    </row>
    <row r="388" spans="1:10" x14ac:dyDescent="0.25">
      <c r="A388" s="124" t="s">
        <v>438</v>
      </c>
      <c r="B388" s="35">
        <v>0</v>
      </c>
      <c r="C388" s="36">
        <v>12</v>
      </c>
      <c r="D388" s="35">
        <v>0</v>
      </c>
      <c r="E388" s="36">
        <v>35</v>
      </c>
      <c r="F388" s="37"/>
      <c r="G388" s="35">
        <f t="shared" ref="G388:G393" si="68">B388-C388</f>
        <v>-12</v>
      </c>
      <c r="H388" s="36">
        <f t="shared" ref="H388:H393" si="69">D388-E388</f>
        <v>-35</v>
      </c>
      <c r="I388" s="38">
        <f t="shared" ref="I388:I393" si="70">IF(C388=0, "-", IF(G388/C388&lt;10, G388/C388, "&gt;999%"))</f>
        <v>-1</v>
      </c>
      <c r="J388" s="39">
        <f t="shared" ref="J388:J393" si="71">IF(E388=0, "-", IF(H388/E388&lt;10, H388/E388, "&gt;999%"))</f>
        <v>-1</v>
      </c>
    </row>
    <row r="389" spans="1:10" x14ac:dyDescent="0.25">
      <c r="A389" s="124" t="s">
        <v>439</v>
      </c>
      <c r="B389" s="35">
        <v>97</v>
      </c>
      <c r="C389" s="36">
        <v>0</v>
      </c>
      <c r="D389" s="35">
        <v>234</v>
      </c>
      <c r="E389" s="36">
        <v>0</v>
      </c>
      <c r="F389" s="37"/>
      <c r="G389" s="35">
        <f t="shared" si="68"/>
        <v>97</v>
      </c>
      <c r="H389" s="36">
        <f t="shared" si="69"/>
        <v>234</v>
      </c>
      <c r="I389" s="38" t="str">
        <f t="shared" si="70"/>
        <v>-</v>
      </c>
      <c r="J389" s="39" t="str">
        <f t="shared" si="71"/>
        <v>-</v>
      </c>
    </row>
    <row r="390" spans="1:10" x14ac:dyDescent="0.25">
      <c r="A390" s="124" t="s">
        <v>182</v>
      </c>
      <c r="B390" s="35">
        <v>234</v>
      </c>
      <c r="C390" s="36">
        <v>88</v>
      </c>
      <c r="D390" s="35">
        <v>579</v>
      </c>
      <c r="E390" s="36">
        <v>220</v>
      </c>
      <c r="F390" s="37"/>
      <c r="G390" s="35">
        <f t="shared" si="68"/>
        <v>146</v>
      </c>
      <c r="H390" s="36">
        <f t="shared" si="69"/>
        <v>359</v>
      </c>
      <c r="I390" s="38">
        <f t="shared" si="70"/>
        <v>1.6590909090909092</v>
      </c>
      <c r="J390" s="39">
        <f t="shared" si="71"/>
        <v>1.6318181818181818</v>
      </c>
    </row>
    <row r="391" spans="1:10" x14ac:dyDescent="0.25">
      <c r="A391" s="124" t="s">
        <v>210</v>
      </c>
      <c r="B391" s="35">
        <v>0</v>
      </c>
      <c r="C391" s="36">
        <v>2</v>
      </c>
      <c r="D391" s="35">
        <v>0</v>
      </c>
      <c r="E391" s="36">
        <v>17</v>
      </c>
      <c r="F391" s="37"/>
      <c r="G391" s="35">
        <f t="shared" si="68"/>
        <v>-2</v>
      </c>
      <c r="H391" s="36">
        <f t="shared" si="69"/>
        <v>-17</v>
      </c>
      <c r="I391" s="38">
        <f t="shared" si="70"/>
        <v>-1</v>
      </c>
      <c r="J391" s="39">
        <f t="shared" si="71"/>
        <v>-1</v>
      </c>
    </row>
    <row r="392" spans="1:10" x14ac:dyDescent="0.25">
      <c r="A392" s="124" t="s">
        <v>402</v>
      </c>
      <c r="B392" s="35">
        <v>158</v>
      </c>
      <c r="C392" s="36">
        <v>71</v>
      </c>
      <c r="D392" s="35">
        <v>384</v>
      </c>
      <c r="E392" s="36">
        <v>196</v>
      </c>
      <c r="F392" s="37"/>
      <c r="G392" s="35">
        <f t="shared" si="68"/>
        <v>87</v>
      </c>
      <c r="H392" s="36">
        <f t="shared" si="69"/>
        <v>188</v>
      </c>
      <c r="I392" s="38">
        <f t="shared" si="70"/>
        <v>1.2253521126760563</v>
      </c>
      <c r="J392" s="39">
        <f t="shared" si="71"/>
        <v>0.95918367346938771</v>
      </c>
    </row>
    <row r="393" spans="1:10" s="52" customFormat="1" ht="13" x14ac:dyDescent="0.3">
      <c r="A393" s="147" t="s">
        <v>682</v>
      </c>
      <c r="B393" s="46">
        <v>489</v>
      </c>
      <c r="C393" s="47">
        <v>173</v>
      </c>
      <c r="D393" s="46">
        <v>1197</v>
      </c>
      <c r="E393" s="47">
        <v>468</v>
      </c>
      <c r="F393" s="48"/>
      <c r="G393" s="46">
        <f t="shared" si="68"/>
        <v>316</v>
      </c>
      <c r="H393" s="47">
        <f t="shared" si="69"/>
        <v>729</v>
      </c>
      <c r="I393" s="49">
        <f t="shared" si="70"/>
        <v>1.8265895953757225</v>
      </c>
      <c r="J393" s="50">
        <f t="shared" si="71"/>
        <v>1.5576923076923077</v>
      </c>
    </row>
    <row r="394" spans="1:10" x14ac:dyDescent="0.25">
      <c r="A394" s="148"/>
      <c r="B394" s="80"/>
      <c r="C394" s="81"/>
      <c r="D394" s="80"/>
      <c r="E394" s="81"/>
      <c r="F394" s="82"/>
      <c r="G394" s="80"/>
      <c r="H394" s="81"/>
      <c r="I394" s="94"/>
      <c r="J394" s="95"/>
    </row>
    <row r="395" spans="1:10" ht="13" x14ac:dyDescent="0.3">
      <c r="A395" s="118" t="s">
        <v>84</v>
      </c>
      <c r="B395" s="35"/>
      <c r="C395" s="36"/>
      <c r="D395" s="35"/>
      <c r="E395" s="36"/>
      <c r="F395" s="37"/>
      <c r="G395" s="35"/>
      <c r="H395" s="36"/>
      <c r="I395" s="38"/>
      <c r="J395" s="39"/>
    </row>
    <row r="396" spans="1:10" x14ac:dyDescent="0.25">
      <c r="A396" s="124" t="s">
        <v>329</v>
      </c>
      <c r="B396" s="35">
        <v>5</v>
      </c>
      <c r="C396" s="36">
        <v>8</v>
      </c>
      <c r="D396" s="35">
        <v>15</v>
      </c>
      <c r="E396" s="36">
        <v>28</v>
      </c>
      <c r="F396" s="37"/>
      <c r="G396" s="35">
        <f>B396-C396</f>
        <v>-3</v>
      </c>
      <c r="H396" s="36">
        <f>D396-E396</f>
        <v>-13</v>
      </c>
      <c r="I396" s="38">
        <f>IF(C396=0, "-", IF(G396/C396&lt;10, G396/C396, "&gt;999%"))</f>
        <v>-0.375</v>
      </c>
      <c r="J396" s="39">
        <f>IF(E396=0, "-", IF(H396/E396&lt;10, H396/E396, "&gt;999%"))</f>
        <v>-0.4642857142857143</v>
      </c>
    </row>
    <row r="397" spans="1:10" x14ac:dyDescent="0.25">
      <c r="A397" s="124" t="s">
        <v>232</v>
      </c>
      <c r="B397" s="35">
        <v>8</v>
      </c>
      <c r="C397" s="36">
        <v>4</v>
      </c>
      <c r="D397" s="35">
        <v>24</v>
      </c>
      <c r="E397" s="36">
        <v>13</v>
      </c>
      <c r="F397" s="37"/>
      <c r="G397" s="35">
        <f>B397-C397</f>
        <v>4</v>
      </c>
      <c r="H397" s="36">
        <f>D397-E397</f>
        <v>11</v>
      </c>
      <c r="I397" s="38">
        <f>IF(C397=0, "-", IF(G397/C397&lt;10, G397/C397, "&gt;999%"))</f>
        <v>1</v>
      </c>
      <c r="J397" s="39">
        <f>IF(E397=0, "-", IF(H397/E397&lt;10, H397/E397, "&gt;999%"))</f>
        <v>0.84615384615384615</v>
      </c>
    </row>
    <row r="398" spans="1:10" x14ac:dyDescent="0.25">
      <c r="A398" s="124" t="s">
        <v>424</v>
      </c>
      <c r="B398" s="35">
        <v>20</v>
      </c>
      <c r="C398" s="36">
        <v>18</v>
      </c>
      <c r="D398" s="35">
        <v>72</v>
      </c>
      <c r="E398" s="36">
        <v>73</v>
      </c>
      <c r="F398" s="37"/>
      <c r="G398" s="35">
        <f>B398-C398</f>
        <v>2</v>
      </c>
      <c r="H398" s="36">
        <f>D398-E398</f>
        <v>-1</v>
      </c>
      <c r="I398" s="38">
        <f>IF(C398=0, "-", IF(G398/C398&lt;10, G398/C398, "&gt;999%"))</f>
        <v>0.1111111111111111</v>
      </c>
      <c r="J398" s="39">
        <f>IF(E398=0, "-", IF(H398/E398&lt;10, H398/E398, "&gt;999%"))</f>
        <v>-1.3698630136986301E-2</v>
      </c>
    </row>
    <row r="399" spans="1:10" x14ac:dyDescent="0.25">
      <c r="A399" s="124" t="s">
        <v>194</v>
      </c>
      <c r="B399" s="35">
        <v>23</v>
      </c>
      <c r="C399" s="36">
        <v>59</v>
      </c>
      <c r="D399" s="35">
        <v>110</v>
      </c>
      <c r="E399" s="36">
        <v>164</v>
      </c>
      <c r="F399" s="37"/>
      <c r="G399" s="35">
        <f>B399-C399</f>
        <v>-36</v>
      </c>
      <c r="H399" s="36">
        <f>D399-E399</f>
        <v>-54</v>
      </c>
      <c r="I399" s="38">
        <f>IF(C399=0, "-", IF(G399/C399&lt;10, G399/C399, "&gt;999%"))</f>
        <v>-0.61016949152542377</v>
      </c>
      <c r="J399" s="39">
        <f>IF(E399=0, "-", IF(H399/E399&lt;10, H399/E399, "&gt;999%"))</f>
        <v>-0.32926829268292684</v>
      </c>
    </row>
    <row r="400" spans="1:10" s="52" customFormat="1" ht="13" x14ac:dyDescent="0.3">
      <c r="A400" s="147" t="s">
        <v>683</v>
      </c>
      <c r="B400" s="46">
        <v>56</v>
      </c>
      <c r="C400" s="47">
        <v>89</v>
      </c>
      <c r="D400" s="46">
        <v>221</v>
      </c>
      <c r="E400" s="47">
        <v>278</v>
      </c>
      <c r="F400" s="48"/>
      <c r="G400" s="46">
        <f>B400-C400</f>
        <v>-33</v>
      </c>
      <c r="H400" s="47">
        <f>D400-E400</f>
        <v>-57</v>
      </c>
      <c r="I400" s="49">
        <f>IF(C400=0, "-", IF(G400/C400&lt;10, G400/C400, "&gt;999%"))</f>
        <v>-0.3707865168539326</v>
      </c>
      <c r="J400" s="50">
        <f>IF(E400=0, "-", IF(H400/E400&lt;10, H400/E400, "&gt;999%"))</f>
        <v>-0.20503597122302158</v>
      </c>
    </row>
    <row r="401" spans="1:10" x14ac:dyDescent="0.25">
      <c r="A401" s="148"/>
      <c r="B401" s="80"/>
      <c r="C401" s="81"/>
      <c r="D401" s="80"/>
      <c r="E401" s="81"/>
      <c r="F401" s="82"/>
      <c r="G401" s="80"/>
      <c r="H401" s="81"/>
      <c r="I401" s="94"/>
      <c r="J401" s="95"/>
    </row>
    <row r="402" spans="1:10" ht="13" x14ac:dyDescent="0.3">
      <c r="A402" s="118" t="s">
        <v>85</v>
      </c>
      <c r="B402" s="35"/>
      <c r="C402" s="36"/>
      <c r="D402" s="35"/>
      <c r="E402" s="36"/>
      <c r="F402" s="37"/>
      <c r="G402" s="35"/>
      <c r="H402" s="36"/>
      <c r="I402" s="38"/>
      <c r="J402" s="39"/>
    </row>
    <row r="403" spans="1:10" x14ac:dyDescent="0.25">
      <c r="A403" s="124" t="s">
        <v>403</v>
      </c>
      <c r="B403" s="35">
        <v>468</v>
      </c>
      <c r="C403" s="36">
        <v>654</v>
      </c>
      <c r="D403" s="35">
        <v>1275</v>
      </c>
      <c r="E403" s="36">
        <v>1906</v>
      </c>
      <c r="F403" s="37"/>
      <c r="G403" s="35">
        <f t="shared" ref="G403:G412" si="72">B403-C403</f>
        <v>-186</v>
      </c>
      <c r="H403" s="36">
        <f t="shared" ref="H403:H412" si="73">D403-E403</f>
        <v>-631</v>
      </c>
      <c r="I403" s="38">
        <f t="shared" ref="I403:I412" si="74">IF(C403=0, "-", IF(G403/C403&lt;10, G403/C403, "&gt;999%"))</f>
        <v>-0.28440366972477066</v>
      </c>
      <c r="J403" s="39">
        <f t="shared" ref="J403:J412" si="75">IF(E403=0, "-", IF(H403/E403&lt;10, H403/E403, "&gt;999%"))</f>
        <v>-0.33105981112277022</v>
      </c>
    </row>
    <row r="404" spans="1:10" x14ac:dyDescent="0.25">
      <c r="A404" s="124" t="s">
        <v>404</v>
      </c>
      <c r="B404" s="35">
        <v>102</v>
      </c>
      <c r="C404" s="36">
        <v>213</v>
      </c>
      <c r="D404" s="35">
        <v>287</v>
      </c>
      <c r="E404" s="36">
        <v>592</v>
      </c>
      <c r="F404" s="37"/>
      <c r="G404" s="35">
        <f t="shared" si="72"/>
        <v>-111</v>
      </c>
      <c r="H404" s="36">
        <f t="shared" si="73"/>
        <v>-305</v>
      </c>
      <c r="I404" s="38">
        <f t="shared" si="74"/>
        <v>-0.52112676056338025</v>
      </c>
      <c r="J404" s="39">
        <f t="shared" si="75"/>
        <v>-0.51520270270270274</v>
      </c>
    </row>
    <row r="405" spans="1:10" x14ac:dyDescent="0.25">
      <c r="A405" s="124" t="s">
        <v>211</v>
      </c>
      <c r="B405" s="35">
        <v>0</v>
      </c>
      <c r="C405" s="36">
        <v>248</v>
      </c>
      <c r="D405" s="35">
        <v>0</v>
      </c>
      <c r="E405" s="36">
        <v>485</v>
      </c>
      <c r="F405" s="37"/>
      <c r="G405" s="35">
        <f t="shared" si="72"/>
        <v>-248</v>
      </c>
      <c r="H405" s="36">
        <f t="shared" si="73"/>
        <v>-485</v>
      </c>
      <c r="I405" s="38">
        <f t="shared" si="74"/>
        <v>-1</v>
      </c>
      <c r="J405" s="39">
        <f t="shared" si="75"/>
        <v>-1</v>
      </c>
    </row>
    <row r="406" spans="1:10" x14ac:dyDescent="0.25">
      <c r="A406" s="124" t="s">
        <v>173</v>
      </c>
      <c r="B406" s="35">
        <v>12</v>
      </c>
      <c r="C406" s="36">
        <v>27</v>
      </c>
      <c r="D406" s="35">
        <v>38</v>
      </c>
      <c r="E406" s="36">
        <v>42</v>
      </c>
      <c r="F406" s="37"/>
      <c r="G406" s="35">
        <f t="shared" si="72"/>
        <v>-15</v>
      </c>
      <c r="H406" s="36">
        <f t="shared" si="73"/>
        <v>-4</v>
      </c>
      <c r="I406" s="38">
        <f t="shared" si="74"/>
        <v>-0.55555555555555558</v>
      </c>
      <c r="J406" s="39">
        <f t="shared" si="75"/>
        <v>-9.5238095238095233E-2</v>
      </c>
    </row>
    <row r="407" spans="1:10" x14ac:dyDescent="0.25">
      <c r="A407" s="124" t="s">
        <v>440</v>
      </c>
      <c r="B407" s="35">
        <v>323</v>
      </c>
      <c r="C407" s="36">
        <v>397</v>
      </c>
      <c r="D407" s="35">
        <v>880</v>
      </c>
      <c r="E407" s="36">
        <v>1111</v>
      </c>
      <c r="F407" s="37"/>
      <c r="G407" s="35">
        <f t="shared" si="72"/>
        <v>-74</v>
      </c>
      <c r="H407" s="36">
        <f t="shared" si="73"/>
        <v>-231</v>
      </c>
      <c r="I407" s="38">
        <f t="shared" si="74"/>
        <v>-0.18639798488664988</v>
      </c>
      <c r="J407" s="39">
        <f t="shared" si="75"/>
        <v>-0.20792079207920791</v>
      </c>
    </row>
    <row r="408" spans="1:10" x14ac:dyDescent="0.25">
      <c r="A408" s="124" t="s">
        <v>483</v>
      </c>
      <c r="B408" s="35">
        <v>38</v>
      </c>
      <c r="C408" s="36">
        <v>64</v>
      </c>
      <c r="D408" s="35">
        <v>101</v>
      </c>
      <c r="E408" s="36">
        <v>157</v>
      </c>
      <c r="F408" s="37"/>
      <c r="G408" s="35">
        <f t="shared" si="72"/>
        <v>-26</v>
      </c>
      <c r="H408" s="36">
        <f t="shared" si="73"/>
        <v>-56</v>
      </c>
      <c r="I408" s="38">
        <f t="shared" si="74"/>
        <v>-0.40625</v>
      </c>
      <c r="J408" s="39">
        <f t="shared" si="75"/>
        <v>-0.35668789808917195</v>
      </c>
    </row>
    <row r="409" spans="1:10" x14ac:dyDescent="0.25">
      <c r="A409" s="124" t="s">
        <v>484</v>
      </c>
      <c r="B409" s="35">
        <v>155</v>
      </c>
      <c r="C409" s="36">
        <v>179</v>
      </c>
      <c r="D409" s="35">
        <v>380</v>
      </c>
      <c r="E409" s="36">
        <v>389</v>
      </c>
      <c r="F409" s="37"/>
      <c r="G409" s="35">
        <f t="shared" si="72"/>
        <v>-24</v>
      </c>
      <c r="H409" s="36">
        <f t="shared" si="73"/>
        <v>-9</v>
      </c>
      <c r="I409" s="38">
        <f t="shared" si="74"/>
        <v>-0.13407821229050279</v>
      </c>
      <c r="J409" s="39">
        <f t="shared" si="75"/>
        <v>-2.313624678663239E-2</v>
      </c>
    </row>
    <row r="410" spans="1:10" x14ac:dyDescent="0.25">
      <c r="A410" s="124" t="s">
        <v>567</v>
      </c>
      <c r="B410" s="35">
        <v>64</v>
      </c>
      <c r="C410" s="36">
        <v>131</v>
      </c>
      <c r="D410" s="35">
        <v>186</v>
      </c>
      <c r="E410" s="36">
        <v>204</v>
      </c>
      <c r="F410" s="37"/>
      <c r="G410" s="35">
        <f t="shared" si="72"/>
        <v>-67</v>
      </c>
      <c r="H410" s="36">
        <f t="shared" si="73"/>
        <v>-18</v>
      </c>
      <c r="I410" s="38">
        <f t="shared" si="74"/>
        <v>-0.51145038167938928</v>
      </c>
      <c r="J410" s="39">
        <f t="shared" si="75"/>
        <v>-8.8235294117647065E-2</v>
      </c>
    </row>
    <row r="411" spans="1:10" x14ac:dyDescent="0.25">
      <c r="A411" s="124" t="s">
        <v>580</v>
      </c>
      <c r="B411" s="35">
        <v>486</v>
      </c>
      <c r="C411" s="36">
        <v>646</v>
      </c>
      <c r="D411" s="35">
        <v>1454</v>
      </c>
      <c r="E411" s="36">
        <v>1946</v>
      </c>
      <c r="F411" s="37"/>
      <c r="G411" s="35">
        <f t="shared" si="72"/>
        <v>-160</v>
      </c>
      <c r="H411" s="36">
        <f t="shared" si="73"/>
        <v>-492</v>
      </c>
      <c r="I411" s="38">
        <f t="shared" si="74"/>
        <v>-0.24767801857585139</v>
      </c>
      <c r="J411" s="39">
        <f t="shared" si="75"/>
        <v>-0.25282631038026721</v>
      </c>
    </row>
    <row r="412" spans="1:10" s="52" customFormat="1" ht="13" x14ac:dyDescent="0.3">
      <c r="A412" s="147" t="s">
        <v>684</v>
      </c>
      <c r="B412" s="46">
        <v>1648</v>
      </c>
      <c r="C412" s="47">
        <v>2559</v>
      </c>
      <c r="D412" s="46">
        <v>4601</v>
      </c>
      <c r="E412" s="47">
        <v>6832</v>
      </c>
      <c r="F412" s="48"/>
      <c r="G412" s="46">
        <f t="shared" si="72"/>
        <v>-911</v>
      </c>
      <c r="H412" s="47">
        <f t="shared" si="73"/>
        <v>-2231</v>
      </c>
      <c r="I412" s="49">
        <f t="shared" si="74"/>
        <v>-0.35599843688940991</v>
      </c>
      <c r="J412" s="50">
        <f t="shared" si="75"/>
        <v>-0.32655152224824358</v>
      </c>
    </row>
    <row r="413" spans="1:10" x14ac:dyDescent="0.25">
      <c r="A413" s="148"/>
      <c r="B413" s="80"/>
      <c r="C413" s="81"/>
      <c r="D413" s="80"/>
      <c r="E413" s="81"/>
      <c r="F413" s="82"/>
      <c r="G413" s="80"/>
      <c r="H413" s="81"/>
      <c r="I413" s="94"/>
      <c r="J413" s="95"/>
    </row>
    <row r="414" spans="1:10" ht="13" x14ac:dyDescent="0.3">
      <c r="A414" s="118" t="s">
        <v>86</v>
      </c>
      <c r="B414" s="35"/>
      <c r="C414" s="36"/>
      <c r="D414" s="35"/>
      <c r="E414" s="36"/>
      <c r="F414" s="37"/>
      <c r="G414" s="35"/>
      <c r="H414" s="36"/>
      <c r="I414" s="38"/>
      <c r="J414" s="39"/>
    </row>
    <row r="415" spans="1:10" x14ac:dyDescent="0.25">
      <c r="A415" s="124" t="s">
        <v>370</v>
      </c>
      <c r="B415" s="35">
        <v>0</v>
      </c>
      <c r="C415" s="36">
        <v>0</v>
      </c>
      <c r="D415" s="35">
        <v>0</v>
      </c>
      <c r="E415" s="36">
        <v>2</v>
      </c>
      <c r="F415" s="37"/>
      <c r="G415" s="35">
        <f>B415-C415</f>
        <v>0</v>
      </c>
      <c r="H415" s="36">
        <f>D415-E415</f>
        <v>-2</v>
      </c>
      <c r="I415" s="38" t="str">
        <f>IF(C415=0, "-", IF(G415/C415&lt;10, G415/C415, "&gt;999%"))</f>
        <v>-</v>
      </c>
      <c r="J415" s="39">
        <f>IF(E415=0, "-", IF(H415/E415&lt;10, H415/E415, "&gt;999%"))</f>
        <v>-1</v>
      </c>
    </row>
    <row r="416" spans="1:10" x14ac:dyDescent="0.25">
      <c r="A416" s="124" t="s">
        <v>351</v>
      </c>
      <c r="B416" s="35">
        <v>0</v>
      </c>
      <c r="C416" s="36">
        <v>0</v>
      </c>
      <c r="D416" s="35">
        <v>2</v>
      </c>
      <c r="E416" s="36">
        <v>0</v>
      </c>
      <c r="F416" s="37"/>
      <c r="G416" s="35">
        <f>B416-C416</f>
        <v>0</v>
      </c>
      <c r="H416" s="36">
        <f>D416-E416</f>
        <v>2</v>
      </c>
      <c r="I416" s="38" t="str">
        <f>IF(C416=0, "-", IF(G416/C416&lt;10, G416/C416, "&gt;999%"))</f>
        <v>-</v>
      </c>
      <c r="J416" s="39" t="str">
        <f>IF(E416=0, "-", IF(H416/E416&lt;10, H416/E416, "&gt;999%"))</f>
        <v>-</v>
      </c>
    </row>
    <row r="417" spans="1:10" s="52" customFormat="1" ht="13" x14ac:dyDescent="0.3">
      <c r="A417" s="147" t="s">
        <v>685</v>
      </c>
      <c r="B417" s="46">
        <v>0</v>
      </c>
      <c r="C417" s="47">
        <v>0</v>
      </c>
      <c r="D417" s="46">
        <v>2</v>
      </c>
      <c r="E417" s="47">
        <v>2</v>
      </c>
      <c r="F417" s="48"/>
      <c r="G417" s="46">
        <f>B417-C417</f>
        <v>0</v>
      </c>
      <c r="H417" s="47">
        <f>D417-E417</f>
        <v>0</v>
      </c>
      <c r="I417" s="49" t="str">
        <f>IF(C417=0, "-", IF(G417/C417&lt;10, G417/C417, "&gt;999%"))</f>
        <v>-</v>
      </c>
      <c r="J417" s="50">
        <f>IF(E417=0, "-", IF(H417/E417&lt;10, H417/E417, "&gt;999%"))</f>
        <v>0</v>
      </c>
    </row>
    <row r="418" spans="1:10" x14ac:dyDescent="0.25">
      <c r="A418" s="148"/>
      <c r="B418" s="80"/>
      <c r="C418" s="81"/>
      <c r="D418" s="80"/>
      <c r="E418" s="81"/>
      <c r="F418" s="82"/>
      <c r="G418" s="80"/>
      <c r="H418" s="81"/>
      <c r="I418" s="94"/>
      <c r="J418" s="95"/>
    </row>
    <row r="419" spans="1:10" ht="13" x14ac:dyDescent="0.3">
      <c r="A419" s="118" t="s">
        <v>87</v>
      </c>
      <c r="B419" s="35"/>
      <c r="C419" s="36"/>
      <c r="D419" s="35"/>
      <c r="E419" s="36"/>
      <c r="F419" s="37"/>
      <c r="G419" s="35"/>
      <c r="H419" s="36"/>
      <c r="I419" s="38"/>
      <c r="J419" s="39"/>
    </row>
    <row r="420" spans="1:10" x14ac:dyDescent="0.25">
      <c r="A420" s="124" t="s">
        <v>330</v>
      </c>
      <c r="B420" s="35">
        <v>3</v>
      </c>
      <c r="C420" s="36">
        <v>3</v>
      </c>
      <c r="D420" s="35">
        <v>5</v>
      </c>
      <c r="E420" s="36">
        <v>12</v>
      </c>
      <c r="F420" s="37"/>
      <c r="G420" s="35">
        <f t="shared" ref="G420:G430" si="76">B420-C420</f>
        <v>0</v>
      </c>
      <c r="H420" s="36">
        <f t="shared" ref="H420:H430" si="77">D420-E420</f>
        <v>-7</v>
      </c>
      <c r="I420" s="38">
        <f t="shared" ref="I420:I430" si="78">IF(C420=0, "-", IF(G420/C420&lt;10, G420/C420, "&gt;999%"))</f>
        <v>0</v>
      </c>
      <c r="J420" s="39">
        <f t="shared" ref="J420:J430" si="79">IF(E420=0, "-", IF(H420/E420&lt;10, H420/E420, "&gt;999%"))</f>
        <v>-0.58333333333333337</v>
      </c>
    </row>
    <row r="421" spans="1:10" x14ac:dyDescent="0.25">
      <c r="A421" s="124" t="s">
        <v>371</v>
      </c>
      <c r="B421" s="35">
        <v>1</v>
      </c>
      <c r="C421" s="36">
        <v>1</v>
      </c>
      <c r="D421" s="35">
        <v>4</v>
      </c>
      <c r="E421" s="36">
        <v>3</v>
      </c>
      <c r="F421" s="37"/>
      <c r="G421" s="35">
        <f t="shared" si="76"/>
        <v>0</v>
      </c>
      <c r="H421" s="36">
        <f t="shared" si="77"/>
        <v>1</v>
      </c>
      <c r="I421" s="38">
        <f t="shared" si="78"/>
        <v>0</v>
      </c>
      <c r="J421" s="39">
        <f t="shared" si="79"/>
        <v>0.33333333333333331</v>
      </c>
    </row>
    <row r="422" spans="1:10" x14ac:dyDescent="0.25">
      <c r="A422" s="124" t="s">
        <v>386</v>
      </c>
      <c r="B422" s="35">
        <v>4</v>
      </c>
      <c r="C422" s="36">
        <v>11</v>
      </c>
      <c r="D422" s="35">
        <v>10</v>
      </c>
      <c r="E422" s="36">
        <v>24</v>
      </c>
      <c r="F422" s="37"/>
      <c r="G422" s="35">
        <f t="shared" si="76"/>
        <v>-7</v>
      </c>
      <c r="H422" s="36">
        <f t="shared" si="77"/>
        <v>-14</v>
      </c>
      <c r="I422" s="38">
        <f t="shared" si="78"/>
        <v>-0.63636363636363635</v>
      </c>
      <c r="J422" s="39">
        <f t="shared" si="79"/>
        <v>-0.58333333333333337</v>
      </c>
    </row>
    <row r="423" spans="1:10" x14ac:dyDescent="0.25">
      <c r="A423" s="124" t="s">
        <v>233</v>
      </c>
      <c r="B423" s="35">
        <v>4</v>
      </c>
      <c r="C423" s="36">
        <v>0</v>
      </c>
      <c r="D423" s="35">
        <v>14</v>
      </c>
      <c r="E423" s="36">
        <v>0</v>
      </c>
      <c r="F423" s="37"/>
      <c r="G423" s="35">
        <f t="shared" si="76"/>
        <v>4</v>
      </c>
      <c r="H423" s="36">
        <f t="shared" si="77"/>
        <v>14</v>
      </c>
      <c r="I423" s="38" t="str">
        <f t="shared" si="78"/>
        <v>-</v>
      </c>
      <c r="J423" s="39" t="str">
        <f t="shared" si="79"/>
        <v>-</v>
      </c>
    </row>
    <row r="424" spans="1:10" x14ac:dyDescent="0.25">
      <c r="A424" s="124" t="s">
        <v>568</v>
      </c>
      <c r="B424" s="35">
        <v>49</v>
      </c>
      <c r="C424" s="36">
        <v>92</v>
      </c>
      <c r="D424" s="35">
        <v>161</v>
      </c>
      <c r="E424" s="36">
        <v>245</v>
      </c>
      <c r="F424" s="37"/>
      <c r="G424" s="35">
        <f t="shared" si="76"/>
        <v>-43</v>
      </c>
      <c r="H424" s="36">
        <f t="shared" si="77"/>
        <v>-84</v>
      </c>
      <c r="I424" s="38">
        <f t="shared" si="78"/>
        <v>-0.46739130434782611</v>
      </c>
      <c r="J424" s="39">
        <f t="shared" si="79"/>
        <v>-0.34285714285714286</v>
      </c>
    </row>
    <row r="425" spans="1:10" x14ac:dyDescent="0.25">
      <c r="A425" s="124" t="s">
        <v>581</v>
      </c>
      <c r="B425" s="35">
        <v>215</v>
      </c>
      <c r="C425" s="36">
        <v>304</v>
      </c>
      <c r="D425" s="35">
        <v>601</v>
      </c>
      <c r="E425" s="36">
        <v>767</v>
      </c>
      <c r="F425" s="37"/>
      <c r="G425" s="35">
        <f t="shared" si="76"/>
        <v>-89</v>
      </c>
      <c r="H425" s="36">
        <f t="shared" si="77"/>
        <v>-166</v>
      </c>
      <c r="I425" s="38">
        <f t="shared" si="78"/>
        <v>-0.29276315789473684</v>
      </c>
      <c r="J425" s="39">
        <f t="shared" si="79"/>
        <v>-0.21642764015645372</v>
      </c>
    </row>
    <row r="426" spans="1:10" x14ac:dyDescent="0.25">
      <c r="A426" s="124" t="s">
        <v>485</v>
      </c>
      <c r="B426" s="35">
        <v>21</v>
      </c>
      <c r="C426" s="36">
        <v>54</v>
      </c>
      <c r="D426" s="35">
        <v>100</v>
      </c>
      <c r="E426" s="36">
        <v>149</v>
      </c>
      <c r="F426" s="37"/>
      <c r="G426" s="35">
        <f t="shared" si="76"/>
        <v>-33</v>
      </c>
      <c r="H426" s="36">
        <f t="shared" si="77"/>
        <v>-49</v>
      </c>
      <c r="I426" s="38">
        <f t="shared" si="78"/>
        <v>-0.61111111111111116</v>
      </c>
      <c r="J426" s="39">
        <f t="shared" si="79"/>
        <v>-0.32885906040268459</v>
      </c>
    </row>
    <row r="427" spans="1:10" x14ac:dyDescent="0.25">
      <c r="A427" s="124" t="s">
        <v>515</v>
      </c>
      <c r="B427" s="35">
        <v>73</v>
      </c>
      <c r="C427" s="36">
        <v>56</v>
      </c>
      <c r="D427" s="35">
        <v>139</v>
      </c>
      <c r="E427" s="36">
        <v>119</v>
      </c>
      <c r="F427" s="37"/>
      <c r="G427" s="35">
        <f t="shared" si="76"/>
        <v>17</v>
      </c>
      <c r="H427" s="36">
        <f t="shared" si="77"/>
        <v>20</v>
      </c>
      <c r="I427" s="38">
        <f t="shared" si="78"/>
        <v>0.30357142857142855</v>
      </c>
      <c r="J427" s="39">
        <f t="shared" si="79"/>
        <v>0.16806722689075632</v>
      </c>
    </row>
    <row r="428" spans="1:10" x14ac:dyDescent="0.25">
      <c r="A428" s="124" t="s">
        <v>405</v>
      </c>
      <c r="B428" s="35">
        <v>173</v>
      </c>
      <c r="C428" s="36">
        <v>473</v>
      </c>
      <c r="D428" s="35">
        <v>666</v>
      </c>
      <c r="E428" s="36">
        <v>1031</v>
      </c>
      <c r="F428" s="37"/>
      <c r="G428" s="35">
        <f t="shared" si="76"/>
        <v>-300</v>
      </c>
      <c r="H428" s="36">
        <f t="shared" si="77"/>
        <v>-365</v>
      </c>
      <c r="I428" s="38">
        <f t="shared" si="78"/>
        <v>-0.63424947145877375</v>
      </c>
      <c r="J428" s="39">
        <f t="shared" si="79"/>
        <v>-0.35402521823472355</v>
      </c>
    </row>
    <row r="429" spans="1:10" x14ac:dyDescent="0.25">
      <c r="A429" s="124" t="s">
        <v>441</v>
      </c>
      <c r="B429" s="35">
        <v>392</v>
      </c>
      <c r="C429" s="36">
        <v>538</v>
      </c>
      <c r="D429" s="35">
        <v>1467</v>
      </c>
      <c r="E429" s="36">
        <v>1270</v>
      </c>
      <c r="F429" s="37"/>
      <c r="G429" s="35">
        <f t="shared" si="76"/>
        <v>-146</v>
      </c>
      <c r="H429" s="36">
        <f t="shared" si="77"/>
        <v>197</v>
      </c>
      <c r="I429" s="38">
        <f t="shared" si="78"/>
        <v>-0.27137546468401486</v>
      </c>
      <c r="J429" s="39">
        <f t="shared" si="79"/>
        <v>0.15511811023622046</v>
      </c>
    </row>
    <row r="430" spans="1:10" s="52" customFormat="1" ht="13" x14ac:dyDescent="0.3">
      <c r="A430" s="147" t="s">
        <v>686</v>
      </c>
      <c r="B430" s="46">
        <v>935</v>
      </c>
      <c r="C430" s="47">
        <v>1532</v>
      </c>
      <c r="D430" s="46">
        <v>3167</v>
      </c>
      <c r="E430" s="47">
        <v>3620</v>
      </c>
      <c r="F430" s="48"/>
      <c r="G430" s="46">
        <f t="shared" si="76"/>
        <v>-597</v>
      </c>
      <c r="H430" s="47">
        <f t="shared" si="77"/>
        <v>-453</v>
      </c>
      <c r="I430" s="49">
        <f t="shared" si="78"/>
        <v>-0.38968668407310703</v>
      </c>
      <c r="J430" s="50">
        <f t="shared" si="79"/>
        <v>-0.12513812154696133</v>
      </c>
    </row>
    <row r="431" spans="1:10" x14ac:dyDescent="0.25">
      <c r="A431" s="148"/>
      <c r="B431" s="80"/>
      <c r="C431" s="81"/>
      <c r="D431" s="80"/>
      <c r="E431" s="81"/>
      <c r="F431" s="82"/>
      <c r="G431" s="80"/>
      <c r="H431" s="81"/>
      <c r="I431" s="94"/>
      <c r="J431" s="95"/>
    </row>
    <row r="432" spans="1:10" ht="13" x14ac:dyDescent="0.3">
      <c r="A432" s="118" t="s">
        <v>88</v>
      </c>
      <c r="B432" s="35"/>
      <c r="C432" s="36"/>
      <c r="D432" s="35"/>
      <c r="E432" s="36"/>
      <c r="F432" s="37"/>
      <c r="G432" s="35"/>
      <c r="H432" s="36"/>
      <c r="I432" s="38"/>
      <c r="J432" s="39"/>
    </row>
    <row r="433" spans="1:10" x14ac:dyDescent="0.25">
      <c r="A433" s="124" t="s">
        <v>406</v>
      </c>
      <c r="B433" s="35">
        <v>14</v>
      </c>
      <c r="C433" s="36">
        <v>2</v>
      </c>
      <c r="D433" s="35">
        <v>50</v>
      </c>
      <c r="E433" s="36">
        <v>9</v>
      </c>
      <c r="F433" s="37"/>
      <c r="G433" s="35">
        <f t="shared" ref="G433:G441" si="80">B433-C433</f>
        <v>12</v>
      </c>
      <c r="H433" s="36">
        <f t="shared" ref="H433:H441" si="81">D433-E433</f>
        <v>41</v>
      </c>
      <c r="I433" s="38">
        <f t="shared" ref="I433:I441" si="82">IF(C433=0, "-", IF(G433/C433&lt;10, G433/C433, "&gt;999%"))</f>
        <v>6</v>
      </c>
      <c r="J433" s="39">
        <f t="shared" ref="J433:J441" si="83">IF(E433=0, "-", IF(H433/E433&lt;10, H433/E433, "&gt;999%"))</f>
        <v>4.5555555555555554</v>
      </c>
    </row>
    <row r="434" spans="1:10" x14ac:dyDescent="0.25">
      <c r="A434" s="124" t="s">
        <v>195</v>
      </c>
      <c r="B434" s="35">
        <v>0</v>
      </c>
      <c r="C434" s="36">
        <v>2</v>
      </c>
      <c r="D434" s="35">
        <v>0</v>
      </c>
      <c r="E434" s="36">
        <v>8</v>
      </c>
      <c r="F434" s="37"/>
      <c r="G434" s="35">
        <f t="shared" si="80"/>
        <v>-2</v>
      </c>
      <c r="H434" s="36">
        <f t="shared" si="81"/>
        <v>-8</v>
      </c>
      <c r="I434" s="38">
        <f t="shared" si="82"/>
        <v>-1</v>
      </c>
      <c r="J434" s="39">
        <f t="shared" si="83"/>
        <v>-1</v>
      </c>
    </row>
    <row r="435" spans="1:10" x14ac:dyDescent="0.25">
      <c r="A435" s="124" t="s">
        <v>442</v>
      </c>
      <c r="B435" s="35">
        <v>21</v>
      </c>
      <c r="C435" s="36">
        <v>16</v>
      </c>
      <c r="D435" s="35">
        <v>65</v>
      </c>
      <c r="E435" s="36">
        <v>61</v>
      </c>
      <c r="F435" s="37"/>
      <c r="G435" s="35">
        <f t="shared" si="80"/>
        <v>5</v>
      </c>
      <c r="H435" s="36">
        <f t="shared" si="81"/>
        <v>4</v>
      </c>
      <c r="I435" s="38">
        <f t="shared" si="82"/>
        <v>0.3125</v>
      </c>
      <c r="J435" s="39">
        <f t="shared" si="83"/>
        <v>6.5573770491803282E-2</v>
      </c>
    </row>
    <row r="436" spans="1:10" x14ac:dyDescent="0.25">
      <c r="A436" s="124" t="s">
        <v>212</v>
      </c>
      <c r="B436" s="35">
        <v>10</v>
      </c>
      <c r="C436" s="36">
        <v>7</v>
      </c>
      <c r="D436" s="35">
        <v>23</v>
      </c>
      <c r="E436" s="36">
        <v>21</v>
      </c>
      <c r="F436" s="37"/>
      <c r="G436" s="35">
        <f t="shared" si="80"/>
        <v>3</v>
      </c>
      <c r="H436" s="36">
        <f t="shared" si="81"/>
        <v>2</v>
      </c>
      <c r="I436" s="38">
        <f t="shared" si="82"/>
        <v>0.42857142857142855</v>
      </c>
      <c r="J436" s="39">
        <f t="shared" si="83"/>
        <v>9.5238095238095233E-2</v>
      </c>
    </row>
    <row r="437" spans="1:10" x14ac:dyDescent="0.25">
      <c r="A437" s="124" t="s">
        <v>443</v>
      </c>
      <c r="B437" s="35">
        <v>11</v>
      </c>
      <c r="C437" s="36">
        <v>12</v>
      </c>
      <c r="D437" s="35">
        <v>34</v>
      </c>
      <c r="E437" s="36">
        <v>32</v>
      </c>
      <c r="F437" s="37"/>
      <c r="G437" s="35">
        <f t="shared" si="80"/>
        <v>-1</v>
      </c>
      <c r="H437" s="36">
        <f t="shared" si="81"/>
        <v>2</v>
      </c>
      <c r="I437" s="38">
        <f t="shared" si="82"/>
        <v>-8.3333333333333329E-2</v>
      </c>
      <c r="J437" s="39">
        <f t="shared" si="83"/>
        <v>6.25E-2</v>
      </c>
    </row>
    <row r="438" spans="1:10" x14ac:dyDescent="0.25">
      <c r="A438" s="124" t="s">
        <v>243</v>
      </c>
      <c r="B438" s="35">
        <v>8</v>
      </c>
      <c r="C438" s="36">
        <v>0</v>
      </c>
      <c r="D438" s="35">
        <v>24</v>
      </c>
      <c r="E438" s="36">
        <v>0</v>
      </c>
      <c r="F438" s="37"/>
      <c r="G438" s="35">
        <f t="shared" si="80"/>
        <v>8</v>
      </c>
      <c r="H438" s="36">
        <f t="shared" si="81"/>
        <v>24</v>
      </c>
      <c r="I438" s="38" t="str">
        <f t="shared" si="82"/>
        <v>-</v>
      </c>
      <c r="J438" s="39" t="str">
        <f t="shared" si="83"/>
        <v>-</v>
      </c>
    </row>
    <row r="439" spans="1:10" x14ac:dyDescent="0.25">
      <c r="A439" s="124" t="s">
        <v>555</v>
      </c>
      <c r="B439" s="35">
        <v>4</v>
      </c>
      <c r="C439" s="36">
        <v>8</v>
      </c>
      <c r="D439" s="35">
        <v>9</v>
      </c>
      <c r="E439" s="36">
        <v>8</v>
      </c>
      <c r="F439" s="37"/>
      <c r="G439" s="35">
        <f t="shared" si="80"/>
        <v>-4</v>
      </c>
      <c r="H439" s="36">
        <f t="shared" si="81"/>
        <v>1</v>
      </c>
      <c r="I439" s="38">
        <f t="shared" si="82"/>
        <v>-0.5</v>
      </c>
      <c r="J439" s="39">
        <f t="shared" si="83"/>
        <v>0.125</v>
      </c>
    </row>
    <row r="440" spans="1:10" x14ac:dyDescent="0.25">
      <c r="A440" s="124" t="s">
        <v>546</v>
      </c>
      <c r="B440" s="35">
        <v>7</v>
      </c>
      <c r="C440" s="36">
        <v>0</v>
      </c>
      <c r="D440" s="35">
        <v>11</v>
      </c>
      <c r="E440" s="36">
        <v>0</v>
      </c>
      <c r="F440" s="37"/>
      <c r="G440" s="35">
        <f t="shared" si="80"/>
        <v>7</v>
      </c>
      <c r="H440" s="36">
        <f t="shared" si="81"/>
        <v>11</v>
      </c>
      <c r="I440" s="38" t="str">
        <f t="shared" si="82"/>
        <v>-</v>
      </c>
      <c r="J440" s="39" t="str">
        <f t="shared" si="83"/>
        <v>-</v>
      </c>
    </row>
    <row r="441" spans="1:10" s="52" customFormat="1" ht="13" x14ac:dyDescent="0.3">
      <c r="A441" s="147" t="s">
        <v>687</v>
      </c>
      <c r="B441" s="46">
        <v>75</v>
      </c>
      <c r="C441" s="47">
        <v>47</v>
      </c>
      <c r="D441" s="46">
        <v>216</v>
      </c>
      <c r="E441" s="47">
        <v>139</v>
      </c>
      <c r="F441" s="48"/>
      <c r="G441" s="46">
        <f t="shared" si="80"/>
        <v>28</v>
      </c>
      <c r="H441" s="47">
        <f t="shared" si="81"/>
        <v>77</v>
      </c>
      <c r="I441" s="49">
        <f t="shared" si="82"/>
        <v>0.5957446808510638</v>
      </c>
      <c r="J441" s="50">
        <f t="shared" si="83"/>
        <v>0.5539568345323741</v>
      </c>
    </row>
    <row r="442" spans="1:10" x14ac:dyDescent="0.25">
      <c r="A442" s="148"/>
      <c r="B442" s="80"/>
      <c r="C442" s="81"/>
      <c r="D442" s="80"/>
      <c r="E442" s="81"/>
      <c r="F442" s="82"/>
      <c r="G442" s="80"/>
      <c r="H442" s="81"/>
      <c r="I442" s="94"/>
      <c r="J442" s="95"/>
    </row>
    <row r="443" spans="1:10" ht="13" x14ac:dyDescent="0.3">
      <c r="A443" s="118" t="s">
        <v>89</v>
      </c>
      <c r="B443" s="35"/>
      <c r="C443" s="36"/>
      <c r="D443" s="35"/>
      <c r="E443" s="36"/>
      <c r="F443" s="37"/>
      <c r="G443" s="35"/>
      <c r="H443" s="36"/>
      <c r="I443" s="38"/>
      <c r="J443" s="39"/>
    </row>
    <row r="444" spans="1:10" x14ac:dyDescent="0.25">
      <c r="A444" s="124" t="s">
        <v>372</v>
      </c>
      <c r="B444" s="35">
        <v>17</v>
      </c>
      <c r="C444" s="36">
        <v>16</v>
      </c>
      <c r="D444" s="35">
        <v>44</v>
      </c>
      <c r="E444" s="36">
        <v>44</v>
      </c>
      <c r="F444" s="37"/>
      <c r="G444" s="35">
        <f t="shared" ref="G444:G450" si="84">B444-C444</f>
        <v>1</v>
      </c>
      <c r="H444" s="36">
        <f t="shared" ref="H444:H450" si="85">D444-E444</f>
        <v>0</v>
      </c>
      <c r="I444" s="38">
        <f t="shared" ref="I444:I450" si="86">IF(C444=0, "-", IF(G444/C444&lt;10, G444/C444, "&gt;999%"))</f>
        <v>6.25E-2</v>
      </c>
      <c r="J444" s="39">
        <f t="shared" ref="J444:J450" si="87">IF(E444=0, "-", IF(H444/E444&lt;10, H444/E444, "&gt;999%"))</f>
        <v>0</v>
      </c>
    </row>
    <row r="445" spans="1:10" x14ac:dyDescent="0.25">
      <c r="A445" s="124" t="s">
        <v>352</v>
      </c>
      <c r="B445" s="35">
        <v>2</v>
      </c>
      <c r="C445" s="36">
        <v>6</v>
      </c>
      <c r="D445" s="35">
        <v>9</v>
      </c>
      <c r="E445" s="36">
        <v>9</v>
      </c>
      <c r="F445" s="37"/>
      <c r="G445" s="35">
        <f t="shared" si="84"/>
        <v>-4</v>
      </c>
      <c r="H445" s="36">
        <f t="shared" si="85"/>
        <v>0</v>
      </c>
      <c r="I445" s="38">
        <f t="shared" si="86"/>
        <v>-0.66666666666666663</v>
      </c>
      <c r="J445" s="39">
        <f t="shared" si="87"/>
        <v>0</v>
      </c>
    </row>
    <row r="446" spans="1:10" x14ac:dyDescent="0.25">
      <c r="A446" s="124" t="s">
        <v>508</v>
      </c>
      <c r="B446" s="35">
        <v>39</v>
      </c>
      <c r="C446" s="36">
        <v>76</v>
      </c>
      <c r="D446" s="35">
        <v>122</v>
      </c>
      <c r="E446" s="36">
        <v>158</v>
      </c>
      <c r="F446" s="37"/>
      <c r="G446" s="35">
        <f t="shared" si="84"/>
        <v>-37</v>
      </c>
      <c r="H446" s="36">
        <f t="shared" si="85"/>
        <v>-36</v>
      </c>
      <c r="I446" s="38">
        <f t="shared" si="86"/>
        <v>-0.48684210526315791</v>
      </c>
      <c r="J446" s="39">
        <f t="shared" si="87"/>
        <v>-0.22784810126582278</v>
      </c>
    </row>
    <row r="447" spans="1:10" x14ac:dyDescent="0.25">
      <c r="A447" s="124" t="s">
        <v>353</v>
      </c>
      <c r="B447" s="35">
        <v>5</v>
      </c>
      <c r="C447" s="36">
        <v>6</v>
      </c>
      <c r="D447" s="35">
        <v>16</v>
      </c>
      <c r="E447" s="36">
        <v>10</v>
      </c>
      <c r="F447" s="37"/>
      <c r="G447" s="35">
        <f t="shared" si="84"/>
        <v>-1</v>
      </c>
      <c r="H447" s="36">
        <f t="shared" si="85"/>
        <v>6</v>
      </c>
      <c r="I447" s="38">
        <f t="shared" si="86"/>
        <v>-0.16666666666666666</v>
      </c>
      <c r="J447" s="39">
        <f t="shared" si="87"/>
        <v>0.6</v>
      </c>
    </row>
    <row r="448" spans="1:10" x14ac:dyDescent="0.25">
      <c r="A448" s="124" t="s">
        <v>464</v>
      </c>
      <c r="B448" s="35">
        <v>79</v>
      </c>
      <c r="C448" s="36">
        <v>86</v>
      </c>
      <c r="D448" s="35">
        <v>182</v>
      </c>
      <c r="E448" s="36">
        <v>150</v>
      </c>
      <c r="F448" s="37"/>
      <c r="G448" s="35">
        <f t="shared" si="84"/>
        <v>-7</v>
      </c>
      <c r="H448" s="36">
        <f t="shared" si="85"/>
        <v>32</v>
      </c>
      <c r="I448" s="38">
        <f t="shared" si="86"/>
        <v>-8.1395348837209308E-2</v>
      </c>
      <c r="J448" s="39">
        <f t="shared" si="87"/>
        <v>0.21333333333333335</v>
      </c>
    </row>
    <row r="449" spans="1:10" x14ac:dyDescent="0.25">
      <c r="A449" s="124" t="s">
        <v>299</v>
      </c>
      <c r="B449" s="35">
        <v>0</v>
      </c>
      <c r="C449" s="36">
        <v>2</v>
      </c>
      <c r="D449" s="35">
        <v>0</v>
      </c>
      <c r="E449" s="36">
        <v>5</v>
      </c>
      <c r="F449" s="37"/>
      <c r="G449" s="35">
        <f t="shared" si="84"/>
        <v>-2</v>
      </c>
      <c r="H449" s="36">
        <f t="shared" si="85"/>
        <v>-5</v>
      </c>
      <c r="I449" s="38">
        <f t="shared" si="86"/>
        <v>-1</v>
      </c>
      <c r="J449" s="39">
        <f t="shared" si="87"/>
        <v>-1</v>
      </c>
    </row>
    <row r="450" spans="1:10" s="52" customFormat="1" ht="13" x14ac:dyDescent="0.3">
      <c r="A450" s="147" t="s">
        <v>688</v>
      </c>
      <c r="B450" s="46">
        <v>142</v>
      </c>
      <c r="C450" s="47">
        <v>192</v>
      </c>
      <c r="D450" s="46">
        <v>373</v>
      </c>
      <c r="E450" s="47">
        <v>376</v>
      </c>
      <c r="F450" s="48"/>
      <c r="G450" s="46">
        <f t="shared" si="84"/>
        <v>-50</v>
      </c>
      <c r="H450" s="47">
        <f t="shared" si="85"/>
        <v>-3</v>
      </c>
      <c r="I450" s="49">
        <f t="shared" si="86"/>
        <v>-0.26041666666666669</v>
      </c>
      <c r="J450" s="50">
        <f t="shared" si="87"/>
        <v>-7.9787234042553185E-3</v>
      </c>
    </row>
    <row r="451" spans="1:10" x14ac:dyDescent="0.25">
      <c r="A451" s="148"/>
      <c r="B451" s="80"/>
      <c r="C451" s="81"/>
      <c r="D451" s="80"/>
      <c r="E451" s="81"/>
      <c r="F451" s="82"/>
      <c r="G451" s="80"/>
      <c r="H451" s="81"/>
      <c r="I451" s="94"/>
      <c r="J451" s="95"/>
    </row>
    <row r="452" spans="1:10" ht="13" x14ac:dyDescent="0.3">
      <c r="A452" s="118" t="s">
        <v>90</v>
      </c>
      <c r="B452" s="35"/>
      <c r="C452" s="36"/>
      <c r="D452" s="35"/>
      <c r="E452" s="36"/>
      <c r="F452" s="37"/>
      <c r="G452" s="35"/>
      <c r="H452" s="36"/>
      <c r="I452" s="38"/>
      <c r="J452" s="39"/>
    </row>
    <row r="453" spans="1:10" x14ac:dyDescent="0.25">
      <c r="A453" s="124" t="s">
        <v>582</v>
      </c>
      <c r="B453" s="35">
        <v>42</v>
      </c>
      <c r="C453" s="36">
        <v>25</v>
      </c>
      <c r="D453" s="35">
        <v>90</v>
      </c>
      <c r="E453" s="36">
        <v>63</v>
      </c>
      <c r="F453" s="37"/>
      <c r="G453" s="35">
        <f>B453-C453</f>
        <v>17</v>
      </c>
      <c r="H453" s="36">
        <f>D453-E453</f>
        <v>27</v>
      </c>
      <c r="I453" s="38">
        <f>IF(C453=0, "-", IF(G453/C453&lt;10, G453/C453, "&gt;999%"))</f>
        <v>0.68</v>
      </c>
      <c r="J453" s="39">
        <f>IF(E453=0, "-", IF(H453/E453&lt;10, H453/E453, "&gt;999%"))</f>
        <v>0.42857142857142855</v>
      </c>
    </row>
    <row r="454" spans="1:10" x14ac:dyDescent="0.25">
      <c r="A454" s="124" t="s">
        <v>583</v>
      </c>
      <c r="B454" s="35">
        <v>45</v>
      </c>
      <c r="C454" s="36">
        <v>29</v>
      </c>
      <c r="D454" s="35">
        <v>105</v>
      </c>
      <c r="E454" s="36">
        <v>64</v>
      </c>
      <c r="F454" s="37"/>
      <c r="G454" s="35">
        <f>B454-C454</f>
        <v>16</v>
      </c>
      <c r="H454" s="36">
        <f>D454-E454</f>
        <v>41</v>
      </c>
      <c r="I454" s="38">
        <f>IF(C454=0, "-", IF(G454/C454&lt;10, G454/C454, "&gt;999%"))</f>
        <v>0.55172413793103448</v>
      </c>
      <c r="J454" s="39">
        <f>IF(E454=0, "-", IF(H454/E454&lt;10, H454/E454, "&gt;999%"))</f>
        <v>0.640625</v>
      </c>
    </row>
    <row r="455" spans="1:10" x14ac:dyDescent="0.25">
      <c r="A455" s="124" t="s">
        <v>584</v>
      </c>
      <c r="B455" s="35">
        <v>1</v>
      </c>
      <c r="C455" s="36">
        <v>9</v>
      </c>
      <c r="D455" s="35">
        <v>7</v>
      </c>
      <c r="E455" s="36">
        <v>32</v>
      </c>
      <c r="F455" s="37"/>
      <c r="G455" s="35">
        <f>B455-C455</f>
        <v>-8</v>
      </c>
      <c r="H455" s="36">
        <f>D455-E455</f>
        <v>-25</v>
      </c>
      <c r="I455" s="38">
        <f>IF(C455=0, "-", IF(G455/C455&lt;10, G455/C455, "&gt;999%"))</f>
        <v>-0.88888888888888884</v>
      </c>
      <c r="J455" s="39">
        <f>IF(E455=0, "-", IF(H455/E455&lt;10, H455/E455, "&gt;999%"))</f>
        <v>-0.78125</v>
      </c>
    </row>
    <row r="456" spans="1:10" s="52" customFormat="1" ht="13" x14ac:dyDescent="0.3">
      <c r="A456" s="147" t="s">
        <v>689</v>
      </c>
      <c r="B456" s="46">
        <v>88</v>
      </c>
      <c r="C456" s="47">
        <v>63</v>
      </c>
      <c r="D456" s="46">
        <v>202</v>
      </c>
      <c r="E456" s="47">
        <v>159</v>
      </c>
      <c r="F456" s="48"/>
      <c r="G456" s="46">
        <f>B456-C456</f>
        <v>25</v>
      </c>
      <c r="H456" s="47">
        <f>D456-E456</f>
        <v>43</v>
      </c>
      <c r="I456" s="49">
        <f>IF(C456=0, "-", IF(G456/C456&lt;10, G456/C456, "&gt;999%"))</f>
        <v>0.3968253968253968</v>
      </c>
      <c r="J456" s="50">
        <f>IF(E456=0, "-", IF(H456/E456&lt;10, H456/E456, "&gt;999%"))</f>
        <v>0.27044025157232704</v>
      </c>
    </row>
    <row r="457" spans="1:10" x14ac:dyDescent="0.25">
      <c r="A457" s="148"/>
      <c r="B457" s="80"/>
      <c r="C457" s="81"/>
      <c r="D457" s="80"/>
      <c r="E457" s="81"/>
      <c r="F457" s="82"/>
      <c r="G457" s="80"/>
      <c r="H457" s="81"/>
      <c r="I457" s="94"/>
      <c r="J457" s="95"/>
    </row>
    <row r="458" spans="1:10" ht="13" x14ac:dyDescent="0.3">
      <c r="A458" s="118" t="s">
        <v>91</v>
      </c>
      <c r="B458" s="35"/>
      <c r="C458" s="36"/>
      <c r="D458" s="35"/>
      <c r="E458" s="36"/>
      <c r="F458" s="37"/>
      <c r="G458" s="35"/>
      <c r="H458" s="36"/>
      <c r="I458" s="38"/>
      <c r="J458" s="39"/>
    </row>
    <row r="459" spans="1:10" x14ac:dyDescent="0.25">
      <c r="A459" s="124" t="s">
        <v>387</v>
      </c>
      <c r="B459" s="35">
        <v>1</v>
      </c>
      <c r="C459" s="36">
        <v>15</v>
      </c>
      <c r="D459" s="35">
        <v>9</v>
      </c>
      <c r="E459" s="36">
        <v>36</v>
      </c>
      <c r="F459" s="37"/>
      <c r="G459" s="35">
        <f t="shared" ref="G459:G469" si="88">B459-C459</f>
        <v>-14</v>
      </c>
      <c r="H459" s="36">
        <f t="shared" ref="H459:H469" si="89">D459-E459</f>
        <v>-27</v>
      </c>
      <c r="I459" s="38">
        <f t="shared" ref="I459:I469" si="90">IF(C459=0, "-", IF(G459/C459&lt;10, G459/C459, "&gt;999%"))</f>
        <v>-0.93333333333333335</v>
      </c>
      <c r="J459" s="39">
        <f t="shared" ref="J459:J469" si="91">IF(E459=0, "-", IF(H459/E459&lt;10, H459/E459, "&gt;999%"))</f>
        <v>-0.75</v>
      </c>
    </row>
    <row r="460" spans="1:10" x14ac:dyDescent="0.25">
      <c r="A460" s="124" t="s">
        <v>183</v>
      </c>
      <c r="B460" s="35">
        <v>1</v>
      </c>
      <c r="C460" s="36">
        <v>11</v>
      </c>
      <c r="D460" s="35">
        <v>4</v>
      </c>
      <c r="E460" s="36">
        <v>46</v>
      </c>
      <c r="F460" s="37"/>
      <c r="G460" s="35">
        <f t="shared" si="88"/>
        <v>-10</v>
      </c>
      <c r="H460" s="36">
        <f t="shared" si="89"/>
        <v>-42</v>
      </c>
      <c r="I460" s="38">
        <f t="shared" si="90"/>
        <v>-0.90909090909090906</v>
      </c>
      <c r="J460" s="39">
        <f t="shared" si="91"/>
        <v>-0.91304347826086951</v>
      </c>
    </row>
    <row r="461" spans="1:10" x14ac:dyDescent="0.25">
      <c r="A461" s="124" t="s">
        <v>407</v>
      </c>
      <c r="B461" s="35">
        <v>4</v>
      </c>
      <c r="C461" s="36">
        <v>0</v>
      </c>
      <c r="D461" s="35">
        <v>19</v>
      </c>
      <c r="E461" s="36">
        <v>0</v>
      </c>
      <c r="F461" s="37"/>
      <c r="G461" s="35">
        <f t="shared" si="88"/>
        <v>4</v>
      </c>
      <c r="H461" s="36">
        <f t="shared" si="89"/>
        <v>19</v>
      </c>
      <c r="I461" s="38" t="str">
        <f t="shared" si="90"/>
        <v>-</v>
      </c>
      <c r="J461" s="39" t="str">
        <f t="shared" si="91"/>
        <v>-</v>
      </c>
    </row>
    <row r="462" spans="1:10" x14ac:dyDescent="0.25">
      <c r="A462" s="124" t="s">
        <v>547</v>
      </c>
      <c r="B462" s="35">
        <v>4</v>
      </c>
      <c r="C462" s="36">
        <v>19</v>
      </c>
      <c r="D462" s="35">
        <v>22</v>
      </c>
      <c r="E462" s="36">
        <v>49</v>
      </c>
      <c r="F462" s="37"/>
      <c r="G462" s="35">
        <f t="shared" si="88"/>
        <v>-15</v>
      </c>
      <c r="H462" s="36">
        <f t="shared" si="89"/>
        <v>-27</v>
      </c>
      <c r="I462" s="38">
        <f t="shared" si="90"/>
        <v>-0.78947368421052633</v>
      </c>
      <c r="J462" s="39">
        <f t="shared" si="91"/>
        <v>-0.55102040816326525</v>
      </c>
    </row>
    <row r="463" spans="1:10" x14ac:dyDescent="0.25">
      <c r="A463" s="124" t="s">
        <v>444</v>
      </c>
      <c r="B463" s="35">
        <v>12</v>
      </c>
      <c r="C463" s="36">
        <v>80</v>
      </c>
      <c r="D463" s="35">
        <v>42</v>
      </c>
      <c r="E463" s="36">
        <v>157</v>
      </c>
      <c r="F463" s="37"/>
      <c r="G463" s="35">
        <f t="shared" si="88"/>
        <v>-68</v>
      </c>
      <c r="H463" s="36">
        <f t="shared" si="89"/>
        <v>-115</v>
      </c>
      <c r="I463" s="38">
        <f t="shared" si="90"/>
        <v>-0.85</v>
      </c>
      <c r="J463" s="39">
        <f t="shared" si="91"/>
        <v>-0.73248407643312097</v>
      </c>
    </row>
    <row r="464" spans="1:10" x14ac:dyDescent="0.25">
      <c r="A464" s="124" t="s">
        <v>603</v>
      </c>
      <c r="B464" s="35">
        <v>12</v>
      </c>
      <c r="C464" s="36">
        <v>29</v>
      </c>
      <c r="D464" s="35">
        <v>38</v>
      </c>
      <c r="E464" s="36">
        <v>87</v>
      </c>
      <c r="F464" s="37"/>
      <c r="G464" s="35">
        <f t="shared" si="88"/>
        <v>-17</v>
      </c>
      <c r="H464" s="36">
        <f t="shared" si="89"/>
        <v>-49</v>
      </c>
      <c r="I464" s="38">
        <f t="shared" si="90"/>
        <v>-0.58620689655172409</v>
      </c>
      <c r="J464" s="39">
        <f t="shared" si="91"/>
        <v>-0.56321839080459768</v>
      </c>
    </row>
    <row r="465" spans="1:10" x14ac:dyDescent="0.25">
      <c r="A465" s="124" t="s">
        <v>538</v>
      </c>
      <c r="B465" s="35">
        <v>6</v>
      </c>
      <c r="C465" s="36">
        <v>0</v>
      </c>
      <c r="D465" s="35">
        <v>11</v>
      </c>
      <c r="E465" s="36">
        <v>0</v>
      </c>
      <c r="F465" s="37"/>
      <c r="G465" s="35">
        <f t="shared" si="88"/>
        <v>6</v>
      </c>
      <c r="H465" s="36">
        <f t="shared" si="89"/>
        <v>11</v>
      </c>
      <c r="I465" s="38" t="str">
        <f t="shared" si="90"/>
        <v>-</v>
      </c>
      <c r="J465" s="39" t="str">
        <f t="shared" si="91"/>
        <v>-</v>
      </c>
    </row>
    <row r="466" spans="1:10" x14ac:dyDescent="0.25">
      <c r="A466" s="124" t="s">
        <v>213</v>
      </c>
      <c r="B466" s="35">
        <v>2</v>
      </c>
      <c r="C466" s="36">
        <v>16</v>
      </c>
      <c r="D466" s="35">
        <v>14</v>
      </c>
      <c r="E466" s="36">
        <v>40</v>
      </c>
      <c r="F466" s="37"/>
      <c r="G466" s="35">
        <f t="shared" si="88"/>
        <v>-14</v>
      </c>
      <c r="H466" s="36">
        <f t="shared" si="89"/>
        <v>-26</v>
      </c>
      <c r="I466" s="38">
        <f t="shared" si="90"/>
        <v>-0.875</v>
      </c>
      <c r="J466" s="39">
        <f t="shared" si="91"/>
        <v>-0.65</v>
      </c>
    </row>
    <row r="467" spans="1:10" x14ac:dyDescent="0.25">
      <c r="A467" s="124" t="s">
        <v>556</v>
      </c>
      <c r="B467" s="35">
        <v>30</v>
      </c>
      <c r="C467" s="36">
        <v>50</v>
      </c>
      <c r="D467" s="35">
        <v>90</v>
      </c>
      <c r="E467" s="36">
        <v>134</v>
      </c>
      <c r="F467" s="37"/>
      <c r="G467" s="35">
        <f t="shared" si="88"/>
        <v>-20</v>
      </c>
      <c r="H467" s="36">
        <f t="shared" si="89"/>
        <v>-44</v>
      </c>
      <c r="I467" s="38">
        <f t="shared" si="90"/>
        <v>-0.4</v>
      </c>
      <c r="J467" s="39">
        <f t="shared" si="91"/>
        <v>-0.32835820895522388</v>
      </c>
    </row>
    <row r="468" spans="1:10" x14ac:dyDescent="0.25">
      <c r="A468" s="124" t="s">
        <v>196</v>
      </c>
      <c r="B468" s="35">
        <v>0</v>
      </c>
      <c r="C468" s="36">
        <v>0</v>
      </c>
      <c r="D468" s="35">
        <v>1</v>
      </c>
      <c r="E468" s="36">
        <v>0</v>
      </c>
      <c r="F468" s="37"/>
      <c r="G468" s="35">
        <f t="shared" si="88"/>
        <v>0</v>
      </c>
      <c r="H468" s="36">
        <f t="shared" si="89"/>
        <v>1</v>
      </c>
      <c r="I468" s="38" t="str">
        <f t="shared" si="90"/>
        <v>-</v>
      </c>
      <c r="J468" s="39" t="str">
        <f t="shared" si="91"/>
        <v>-</v>
      </c>
    </row>
    <row r="469" spans="1:10" s="52" customFormat="1" ht="13" x14ac:dyDescent="0.3">
      <c r="A469" s="147" t="s">
        <v>690</v>
      </c>
      <c r="B469" s="46">
        <v>72</v>
      </c>
      <c r="C469" s="47">
        <v>220</v>
      </c>
      <c r="D469" s="46">
        <v>250</v>
      </c>
      <c r="E469" s="47">
        <v>549</v>
      </c>
      <c r="F469" s="48"/>
      <c r="G469" s="46">
        <f t="shared" si="88"/>
        <v>-148</v>
      </c>
      <c r="H469" s="47">
        <f t="shared" si="89"/>
        <v>-299</v>
      </c>
      <c r="I469" s="49">
        <f t="shared" si="90"/>
        <v>-0.67272727272727273</v>
      </c>
      <c r="J469" s="50">
        <f t="shared" si="91"/>
        <v>-0.54462659380692169</v>
      </c>
    </row>
    <row r="470" spans="1:10" x14ac:dyDescent="0.25">
      <c r="A470" s="148"/>
      <c r="B470" s="80"/>
      <c r="C470" s="81"/>
      <c r="D470" s="80"/>
      <c r="E470" s="81"/>
      <c r="F470" s="82"/>
      <c r="G470" s="80"/>
      <c r="H470" s="81"/>
      <c r="I470" s="94"/>
      <c r="J470" s="95"/>
    </row>
    <row r="471" spans="1:10" ht="13" x14ac:dyDescent="0.3">
      <c r="A471" s="118" t="s">
        <v>92</v>
      </c>
      <c r="B471" s="35"/>
      <c r="C471" s="36"/>
      <c r="D471" s="35"/>
      <c r="E471" s="36"/>
      <c r="F471" s="37"/>
      <c r="G471" s="35"/>
      <c r="H471" s="36"/>
      <c r="I471" s="38"/>
      <c r="J471" s="39"/>
    </row>
    <row r="472" spans="1:10" x14ac:dyDescent="0.25">
      <c r="A472" s="124" t="s">
        <v>373</v>
      </c>
      <c r="B472" s="35">
        <v>0</v>
      </c>
      <c r="C472" s="36">
        <v>2</v>
      </c>
      <c r="D472" s="35">
        <v>2</v>
      </c>
      <c r="E472" s="36">
        <v>3</v>
      </c>
      <c r="F472" s="37"/>
      <c r="G472" s="35">
        <f>B472-C472</f>
        <v>-2</v>
      </c>
      <c r="H472" s="36">
        <f>D472-E472</f>
        <v>-1</v>
      </c>
      <c r="I472" s="38">
        <f>IF(C472=0, "-", IF(G472/C472&lt;10, G472/C472, "&gt;999%"))</f>
        <v>-1</v>
      </c>
      <c r="J472" s="39">
        <f>IF(E472=0, "-", IF(H472/E472&lt;10, H472/E472, "&gt;999%"))</f>
        <v>-0.33333333333333331</v>
      </c>
    </row>
    <row r="473" spans="1:10" x14ac:dyDescent="0.25">
      <c r="A473" s="124" t="s">
        <v>530</v>
      </c>
      <c r="B473" s="35">
        <v>0</v>
      </c>
      <c r="C473" s="36">
        <v>1</v>
      </c>
      <c r="D473" s="35">
        <v>1</v>
      </c>
      <c r="E473" s="36">
        <v>1</v>
      </c>
      <c r="F473" s="37"/>
      <c r="G473" s="35">
        <f>B473-C473</f>
        <v>-1</v>
      </c>
      <c r="H473" s="36">
        <f>D473-E473</f>
        <v>0</v>
      </c>
      <c r="I473" s="38">
        <f>IF(C473=0, "-", IF(G473/C473&lt;10, G473/C473, "&gt;999%"))</f>
        <v>-1</v>
      </c>
      <c r="J473" s="39">
        <f>IF(E473=0, "-", IF(H473/E473&lt;10, H473/E473, "&gt;999%"))</f>
        <v>0</v>
      </c>
    </row>
    <row r="474" spans="1:10" x14ac:dyDescent="0.25">
      <c r="A474" s="124" t="s">
        <v>300</v>
      </c>
      <c r="B474" s="35">
        <v>0</v>
      </c>
      <c r="C474" s="36">
        <v>2</v>
      </c>
      <c r="D474" s="35">
        <v>0</v>
      </c>
      <c r="E474" s="36">
        <v>2</v>
      </c>
      <c r="F474" s="37"/>
      <c r="G474" s="35">
        <f>B474-C474</f>
        <v>-2</v>
      </c>
      <c r="H474" s="36">
        <f>D474-E474</f>
        <v>-2</v>
      </c>
      <c r="I474" s="38">
        <f>IF(C474=0, "-", IF(G474/C474&lt;10, G474/C474, "&gt;999%"))</f>
        <v>-1</v>
      </c>
      <c r="J474" s="39">
        <f>IF(E474=0, "-", IF(H474/E474&lt;10, H474/E474, "&gt;999%"))</f>
        <v>-1</v>
      </c>
    </row>
    <row r="475" spans="1:10" s="52" customFormat="1" ht="13" x14ac:dyDescent="0.3">
      <c r="A475" s="147" t="s">
        <v>691</v>
      </c>
      <c r="B475" s="46">
        <v>0</v>
      </c>
      <c r="C475" s="47">
        <v>5</v>
      </c>
      <c r="D475" s="46">
        <v>3</v>
      </c>
      <c r="E475" s="47">
        <v>6</v>
      </c>
      <c r="F475" s="48"/>
      <c r="G475" s="46">
        <f>B475-C475</f>
        <v>-5</v>
      </c>
      <c r="H475" s="47">
        <f>D475-E475</f>
        <v>-3</v>
      </c>
      <c r="I475" s="49">
        <f>IF(C475=0, "-", IF(G475/C475&lt;10, G475/C475, "&gt;999%"))</f>
        <v>-1</v>
      </c>
      <c r="J475" s="50">
        <f>IF(E475=0, "-", IF(H475/E475&lt;10, H475/E475, "&gt;999%"))</f>
        <v>-0.5</v>
      </c>
    </row>
    <row r="476" spans="1:10" x14ac:dyDescent="0.25">
      <c r="A476" s="148"/>
      <c r="B476" s="80"/>
      <c r="C476" s="81"/>
      <c r="D476" s="80"/>
      <c r="E476" s="81"/>
      <c r="F476" s="82"/>
      <c r="G476" s="80"/>
      <c r="H476" s="81"/>
      <c r="I476" s="94"/>
      <c r="J476" s="95"/>
    </row>
    <row r="477" spans="1:10" ht="13" x14ac:dyDescent="0.3">
      <c r="A477" s="118" t="s">
        <v>112</v>
      </c>
      <c r="B477" s="35"/>
      <c r="C477" s="36"/>
      <c r="D477" s="35"/>
      <c r="E477" s="36"/>
      <c r="F477" s="37"/>
      <c r="G477" s="35"/>
      <c r="H477" s="36"/>
      <c r="I477" s="38"/>
      <c r="J477" s="39"/>
    </row>
    <row r="478" spans="1:10" x14ac:dyDescent="0.25">
      <c r="A478" s="124" t="s">
        <v>628</v>
      </c>
      <c r="B478" s="35">
        <v>13</v>
      </c>
      <c r="C478" s="36">
        <v>34</v>
      </c>
      <c r="D478" s="35">
        <v>51</v>
      </c>
      <c r="E478" s="36">
        <v>65</v>
      </c>
      <c r="F478" s="37"/>
      <c r="G478" s="35">
        <f>B478-C478</f>
        <v>-21</v>
      </c>
      <c r="H478" s="36">
        <f>D478-E478</f>
        <v>-14</v>
      </c>
      <c r="I478" s="38">
        <f>IF(C478=0, "-", IF(G478/C478&lt;10, G478/C478, "&gt;999%"))</f>
        <v>-0.61764705882352944</v>
      </c>
      <c r="J478" s="39">
        <f>IF(E478=0, "-", IF(H478/E478&lt;10, H478/E478, "&gt;999%"))</f>
        <v>-0.2153846153846154</v>
      </c>
    </row>
    <row r="479" spans="1:10" s="52" customFormat="1" ht="13" x14ac:dyDescent="0.3">
      <c r="A479" s="147" t="s">
        <v>692</v>
      </c>
      <c r="B479" s="46">
        <v>13</v>
      </c>
      <c r="C479" s="47">
        <v>34</v>
      </c>
      <c r="D479" s="46">
        <v>51</v>
      </c>
      <c r="E479" s="47">
        <v>65</v>
      </c>
      <c r="F479" s="48"/>
      <c r="G479" s="46">
        <f>B479-C479</f>
        <v>-21</v>
      </c>
      <c r="H479" s="47">
        <f>D479-E479</f>
        <v>-14</v>
      </c>
      <c r="I479" s="49">
        <f>IF(C479=0, "-", IF(G479/C479&lt;10, G479/C479, "&gt;999%"))</f>
        <v>-0.61764705882352944</v>
      </c>
      <c r="J479" s="50">
        <f>IF(E479=0, "-", IF(H479/E479&lt;10, H479/E479, "&gt;999%"))</f>
        <v>-0.2153846153846154</v>
      </c>
    </row>
    <row r="480" spans="1:10" x14ac:dyDescent="0.25">
      <c r="A480" s="148"/>
      <c r="B480" s="80"/>
      <c r="C480" s="81"/>
      <c r="D480" s="80"/>
      <c r="E480" s="81"/>
      <c r="F480" s="82"/>
      <c r="G480" s="80"/>
      <c r="H480" s="81"/>
      <c r="I480" s="94"/>
      <c r="J480" s="95"/>
    </row>
    <row r="481" spans="1:10" ht="13" x14ac:dyDescent="0.3">
      <c r="A481" s="118" t="s">
        <v>93</v>
      </c>
      <c r="B481" s="35"/>
      <c r="C481" s="36"/>
      <c r="D481" s="35"/>
      <c r="E481" s="36"/>
      <c r="F481" s="37"/>
      <c r="G481" s="35"/>
      <c r="H481" s="36"/>
      <c r="I481" s="38"/>
      <c r="J481" s="39"/>
    </row>
    <row r="482" spans="1:10" x14ac:dyDescent="0.25">
      <c r="A482" s="124" t="s">
        <v>184</v>
      </c>
      <c r="B482" s="35">
        <v>22</v>
      </c>
      <c r="C482" s="36">
        <v>22</v>
      </c>
      <c r="D482" s="35">
        <v>79</v>
      </c>
      <c r="E482" s="36">
        <v>70</v>
      </c>
      <c r="F482" s="37"/>
      <c r="G482" s="35">
        <f t="shared" ref="G482:G488" si="92">B482-C482</f>
        <v>0</v>
      </c>
      <c r="H482" s="36">
        <f t="shared" ref="H482:H488" si="93">D482-E482</f>
        <v>9</v>
      </c>
      <c r="I482" s="38">
        <f t="shared" ref="I482:I488" si="94">IF(C482=0, "-", IF(G482/C482&lt;10, G482/C482, "&gt;999%"))</f>
        <v>0</v>
      </c>
      <c r="J482" s="39">
        <f t="shared" ref="J482:J488" si="95">IF(E482=0, "-", IF(H482/E482&lt;10, H482/E482, "&gt;999%"))</f>
        <v>0.12857142857142856</v>
      </c>
    </row>
    <row r="483" spans="1:10" x14ac:dyDescent="0.25">
      <c r="A483" s="124" t="s">
        <v>445</v>
      </c>
      <c r="B483" s="35">
        <v>31</v>
      </c>
      <c r="C483" s="36">
        <v>47</v>
      </c>
      <c r="D483" s="35">
        <v>123</v>
      </c>
      <c r="E483" s="36">
        <v>88</v>
      </c>
      <c r="F483" s="37"/>
      <c r="G483" s="35">
        <f t="shared" si="92"/>
        <v>-16</v>
      </c>
      <c r="H483" s="36">
        <f t="shared" si="93"/>
        <v>35</v>
      </c>
      <c r="I483" s="38">
        <f t="shared" si="94"/>
        <v>-0.34042553191489361</v>
      </c>
      <c r="J483" s="39">
        <f t="shared" si="95"/>
        <v>0.39772727272727271</v>
      </c>
    </row>
    <row r="484" spans="1:10" x14ac:dyDescent="0.25">
      <c r="A484" s="124" t="s">
        <v>486</v>
      </c>
      <c r="B484" s="35">
        <v>53</v>
      </c>
      <c r="C484" s="36">
        <v>59</v>
      </c>
      <c r="D484" s="35">
        <v>182</v>
      </c>
      <c r="E484" s="36">
        <v>163</v>
      </c>
      <c r="F484" s="37"/>
      <c r="G484" s="35">
        <f t="shared" si="92"/>
        <v>-6</v>
      </c>
      <c r="H484" s="36">
        <f t="shared" si="93"/>
        <v>19</v>
      </c>
      <c r="I484" s="38">
        <f t="shared" si="94"/>
        <v>-0.10169491525423729</v>
      </c>
      <c r="J484" s="39">
        <f t="shared" si="95"/>
        <v>0.1165644171779141</v>
      </c>
    </row>
    <row r="485" spans="1:10" x14ac:dyDescent="0.25">
      <c r="A485" s="124" t="s">
        <v>244</v>
      </c>
      <c r="B485" s="35">
        <v>43</v>
      </c>
      <c r="C485" s="36">
        <v>41</v>
      </c>
      <c r="D485" s="35">
        <v>160</v>
      </c>
      <c r="E485" s="36">
        <v>100</v>
      </c>
      <c r="F485" s="37"/>
      <c r="G485" s="35">
        <f t="shared" si="92"/>
        <v>2</v>
      </c>
      <c r="H485" s="36">
        <f t="shared" si="93"/>
        <v>60</v>
      </c>
      <c r="I485" s="38">
        <f t="shared" si="94"/>
        <v>4.878048780487805E-2</v>
      </c>
      <c r="J485" s="39">
        <f t="shared" si="95"/>
        <v>0.6</v>
      </c>
    </row>
    <row r="486" spans="1:10" x14ac:dyDescent="0.25">
      <c r="A486" s="124" t="s">
        <v>214</v>
      </c>
      <c r="B486" s="35">
        <v>4</v>
      </c>
      <c r="C486" s="36">
        <v>10</v>
      </c>
      <c r="D486" s="35">
        <v>39</v>
      </c>
      <c r="E486" s="36">
        <v>32</v>
      </c>
      <c r="F486" s="37"/>
      <c r="G486" s="35">
        <f t="shared" si="92"/>
        <v>-6</v>
      </c>
      <c r="H486" s="36">
        <f t="shared" si="93"/>
        <v>7</v>
      </c>
      <c r="I486" s="38">
        <f t="shared" si="94"/>
        <v>-0.6</v>
      </c>
      <c r="J486" s="39">
        <f t="shared" si="95"/>
        <v>0.21875</v>
      </c>
    </row>
    <row r="487" spans="1:10" x14ac:dyDescent="0.25">
      <c r="A487" s="124" t="s">
        <v>272</v>
      </c>
      <c r="B487" s="35">
        <v>8</v>
      </c>
      <c r="C487" s="36">
        <v>42</v>
      </c>
      <c r="D487" s="35">
        <v>22</v>
      </c>
      <c r="E487" s="36">
        <v>106</v>
      </c>
      <c r="F487" s="37"/>
      <c r="G487" s="35">
        <f t="shared" si="92"/>
        <v>-34</v>
      </c>
      <c r="H487" s="36">
        <f t="shared" si="93"/>
        <v>-84</v>
      </c>
      <c r="I487" s="38">
        <f t="shared" si="94"/>
        <v>-0.80952380952380953</v>
      </c>
      <c r="J487" s="39">
        <f t="shared" si="95"/>
        <v>-0.79245283018867929</v>
      </c>
    </row>
    <row r="488" spans="1:10" s="52" customFormat="1" ht="13" x14ac:dyDescent="0.3">
      <c r="A488" s="147" t="s">
        <v>693</v>
      </c>
      <c r="B488" s="46">
        <v>161</v>
      </c>
      <c r="C488" s="47">
        <v>221</v>
      </c>
      <c r="D488" s="46">
        <v>605</v>
      </c>
      <c r="E488" s="47">
        <v>559</v>
      </c>
      <c r="F488" s="48"/>
      <c r="G488" s="46">
        <f t="shared" si="92"/>
        <v>-60</v>
      </c>
      <c r="H488" s="47">
        <f t="shared" si="93"/>
        <v>46</v>
      </c>
      <c r="I488" s="49">
        <f t="shared" si="94"/>
        <v>-0.27149321266968324</v>
      </c>
      <c r="J488" s="50">
        <f t="shared" si="95"/>
        <v>8.2289803220035776E-2</v>
      </c>
    </row>
    <row r="489" spans="1:10" x14ac:dyDescent="0.25">
      <c r="A489" s="148"/>
      <c r="B489" s="80"/>
      <c r="C489" s="81"/>
      <c r="D489" s="80"/>
      <c r="E489" s="81"/>
      <c r="F489" s="82"/>
      <c r="G489" s="80"/>
      <c r="H489" s="81"/>
      <c r="I489" s="94"/>
      <c r="J489" s="95"/>
    </row>
    <row r="490" spans="1:10" ht="13" x14ac:dyDescent="0.3">
      <c r="A490" s="118" t="s">
        <v>94</v>
      </c>
      <c r="B490" s="35"/>
      <c r="C490" s="36"/>
      <c r="D490" s="35"/>
      <c r="E490" s="36"/>
      <c r="F490" s="37"/>
      <c r="G490" s="35"/>
      <c r="H490" s="36"/>
      <c r="I490" s="38"/>
      <c r="J490" s="39"/>
    </row>
    <row r="491" spans="1:10" x14ac:dyDescent="0.25">
      <c r="A491" s="124" t="s">
        <v>446</v>
      </c>
      <c r="B491" s="35">
        <v>6</v>
      </c>
      <c r="C491" s="36">
        <v>0</v>
      </c>
      <c r="D491" s="35">
        <v>9</v>
      </c>
      <c r="E491" s="36">
        <v>0</v>
      </c>
      <c r="F491" s="37"/>
      <c r="G491" s="35">
        <f t="shared" ref="G491:G496" si="96">B491-C491</f>
        <v>6</v>
      </c>
      <c r="H491" s="36">
        <f t="shared" ref="H491:H496" si="97">D491-E491</f>
        <v>9</v>
      </c>
      <c r="I491" s="38" t="str">
        <f t="shared" ref="I491:I496" si="98">IF(C491=0, "-", IF(G491/C491&lt;10, G491/C491, "&gt;999%"))</f>
        <v>-</v>
      </c>
      <c r="J491" s="39" t="str">
        <f t="shared" ref="J491:J496" si="99">IF(E491=0, "-", IF(H491/E491&lt;10, H491/E491, "&gt;999%"))</f>
        <v>-</v>
      </c>
    </row>
    <row r="492" spans="1:10" x14ac:dyDescent="0.25">
      <c r="A492" s="124" t="s">
        <v>585</v>
      </c>
      <c r="B492" s="35">
        <v>21</v>
      </c>
      <c r="C492" s="36">
        <v>0</v>
      </c>
      <c r="D492" s="35">
        <v>52</v>
      </c>
      <c r="E492" s="36">
        <v>0</v>
      </c>
      <c r="F492" s="37"/>
      <c r="G492" s="35">
        <f t="shared" si="96"/>
        <v>21</v>
      </c>
      <c r="H492" s="36">
        <f t="shared" si="97"/>
        <v>52</v>
      </c>
      <c r="I492" s="38" t="str">
        <f t="shared" si="98"/>
        <v>-</v>
      </c>
      <c r="J492" s="39" t="str">
        <f t="shared" si="99"/>
        <v>-</v>
      </c>
    </row>
    <row r="493" spans="1:10" x14ac:dyDescent="0.25">
      <c r="A493" s="124" t="s">
        <v>487</v>
      </c>
      <c r="B493" s="35">
        <v>3</v>
      </c>
      <c r="C493" s="36">
        <v>0</v>
      </c>
      <c r="D493" s="35">
        <v>10</v>
      </c>
      <c r="E493" s="36">
        <v>0</v>
      </c>
      <c r="F493" s="37"/>
      <c r="G493" s="35">
        <f t="shared" si="96"/>
        <v>3</v>
      </c>
      <c r="H493" s="36">
        <f t="shared" si="97"/>
        <v>10</v>
      </c>
      <c r="I493" s="38" t="str">
        <f t="shared" si="98"/>
        <v>-</v>
      </c>
      <c r="J493" s="39" t="str">
        <f t="shared" si="99"/>
        <v>-</v>
      </c>
    </row>
    <row r="494" spans="1:10" x14ac:dyDescent="0.25">
      <c r="A494" s="124" t="s">
        <v>388</v>
      </c>
      <c r="B494" s="35">
        <v>10</v>
      </c>
      <c r="C494" s="36">
        <v>0</v>
      </c>
      <c r="D494" s="35">
        <v>15</v>
      </c>
      <c r="E494" s="36">
        <v>0</v>
      </c>
      <c r="F494" s="37"/>
      <c r="G494" s="35">
        <f t="shared" si="96"/>
        <v>10</v>
      </c>
      <c r="H494" s="36">
        <f t="shared" si="97"/>
        <v>15</v>
      </c>
      <c r="I494" s="38" t="str">
        <f t="shared" si="98"/>
        <v>-</v>
      </c>
      <c r="J494" s="39" t="str">
        <f t="shared" si="99"/>
        <v>-</v>
      </c>
    </row>
    <row r="495" spans="1:10" x14ac:dyDescent="0.25">
      <c r="A495" s="124" t="s">
        <v>408</v>
      </c>
      <c r="B495" s="35">
        <v>4</v>
      </c>
      <c r="C495" s="36">
        <v>0</v>
      </c>
      <c r="D495" s="35">
        <v>5</v>
      </c>
      <c r="E495" s="36">
        <v>0</v>
      </c>
      <c r="F495" s="37"/>
      <c r="G495" s="35">
        <f t="shared" si="96"/>
        <v>4</v>
      </c>
      <c r="H495" s="36">
        <f t="shared" si="97"/>
        <v>5</v>
      </c>
      <c r="I495" s="38" t="str">
        <f t="shared" si="98"/>
        <v>-</v>
      </c>
      <c r="J495" s="39" t="str">
        <f t="shared" si="99"/>
        <v>-</v>
      </c>
    </row>
    <row r="496" spans="1:10" s="52" customFormat="1" ht="13" x14ac:dyDescent="0.3">
      <c r="A496" s="147" t="s">
        <v>694</v>
      </c>
      <c r="B496" s="46">
        <v>44</v>
      </c>
      <c r="C496" s="47">
        <v>0</v>
      </c>
      <c r="D496" s="46">
        <v>91</v>
      </c>
      <c r="E496" s="47">
        <v>0</v>
      </c>
      <c r="F496" s="48"/>
      <c r="G496" s="46">
        <f t="shared" si="96"/>
        <v>44</v>
      </c>
      <c r="H496" s="47">
        <f t="shared" si="97"/>
        <v>91</v>
      </c>
      <c r="I496" s="49" t="str">
        <f t="shared" si="98"/>
        <v>-</v>
      </c>
      <c r="J496" s="50" t="str">
        <f t="shared" si="99"/>
        <v>-</v>
      </c>
    </row>
    <row r="497" spans="1:10" x14ac:dyDescent="0.25">
      <c r="A497" s="148"/>
      <c r="B497" s="80"/>
      <c r="C497" s="81"/>
      <c r="D497" s="80"/>
      <c r="E497" s="81"/>
      <c r="F497" s="82"/>
      <c r="G497" s="80"/>
      <c r="H497" s="81"/>
      <c r="I497" s="94"/>
      <c r="J497" s="95"/>
    </row>
    <row r="498" spans="1:10" ht="13" x14ac:dyDescent="0.3">
      <c r="A498" s="118" t="s">
        <v>95</v>
      </c>
      <c r="B498" s="35"/>
      <c r="C498" s="36"/>
      <c r="D498" s="35"/>
      <c r="E498" s="36"/>
      <c r="F498" s="37"/>
      <c r="G498" s="35"/>
      <c r="H498" s="36"/>
      <c r="I498" s="38"/>
      <c r="J498" s="39"/>
    </row>
    <row r="499" spans="1:10" x14ac:dyDescent="0.25">
      <c r="A499" s="124" t="s">
        <v>331</v>
      </c>
      <c r="B499" s="35">
        <v>12</v>
      </c>
      <c r="C499" s="36">
        <v>8</v>
      </c>
      <c r="D499" s="35">
        <v>36</v>
      </c>
      <c r="E499" s="36">
        <v>41</v>
      </c>
      <c r="F499" s="37"/>
      <c r="G499" s="35">
        <f t="shared" ref="G499:G507" si="100">B499-C499</f>
        <v>4</v>
      </c>
      <c r="H499" s="36">
        <f t="shared" ref="H499:H507" si="101">D499-E499</f>
        <v>-5</v>
      </c>
      <c r="I499" s="38">
        <f t="shared" ref="I499:I507" si="102">IF(C499=0, "-", IF(G499/C499&lt;10, G499/C499, "&gt;999%"))</f>
        <v>0.5</v>
      </c>
      <c r="J499" s="39">
        <f t="shared" ref="J499:J507" si="103">IF(E499=0, "-", IF(H499/E499&lt;10, H499/E499, "&gt;999%"))</f>
        <v>-0.12195121951219512</v>
      </c>
    </row>
    <row r="500" spans="1:10" x14ac:dyDescent="0.25">
      <c r="A500" s="124" t="s">
        <v>447</v>
      </c>
      <c r="B500" s="35">
        <v>496</v>
      </c>
      <c r="C500" s="36">
        <v>333</v>
      </c>
      <c r="D500" s="35">
        <v>1154</v>
      </c>
      <c r="E500" s="36">
        <v>972</v>
      </c>
      <c r="F500" s="37"/>
      <c r="G500" s="35">
        <f t="shared" si="100"/>
        <v>163</v>
      </c>
      <c r="H500" s="36">
        <f t="shared" si="101"/>
        <v>182</v>
      </c>
      <c r="I500" s="38">
        <f t="shared" si="102"/>
        <v>0.4894894894894895</v>
      </c>
      <c r="J500" s="39">
        <f t="shared" si="103"/>
        <v>0.18724279835390947</v>
      </c>
    </row>
    <row r="501" spans="1:10" x14ac:dyDescent="0.25">
      <c r="A501" s="124" t="s">
        <v>215</v>
      </c>
      <c r="B501" s="35">
        <v>107</v>
      </c>
      <c r="C501" s="36">
        <v>86</v>
      </c>
      <c r="D501" s="35">
        <v>353</v>
      </c>
      <c r="E501" s="36">
        <v>365</v>
      </c>
      <c r="F501" s="37"/>
      <c r="G501" s="35">
        <f t="shared" si="100"/>
        <v>21</v>
      </c>
      <c r="H501" s="36">
        <f t="shared" si="101"/>
        <v>-12</v>
      </c>
      <c r="I501" s="38">
        <f t="shared" si="102"/>
        <v>0.2441860465116279</v>
      </c>
      <c r="J501" s="39">
        <f t="shared" si="103"/>
        <v>-3.287671232876712E-2</v>
      </c>
    </row>
    <row r="502" spans="1:10" x14ac:dyDescent="0.25">
      <c r="A502" s="124" t="s">
        <v>245</v>
      </c>
      <c r="B502" s="35">
        <v>19</v>
      </c>
      <c r="C502" s="36">
        <v>4</v>
      </c>
      <c r="D502" s="35">
        <v>44</v>
      </c>
      <c r="E502" s="36">
        <v>24</v>
      </c>
      <c r="F502" s="37"/>
      <c r="G502" s="35">
        <f t="shared" si="100"/>
        <v>15</v>
      </c>
      <c r="H502" s="36">
        <f t="shared" si="101"/>
        <v>20</v>
      </c>
      <c r="I502" s="38">
        <f t="shared" si="102"/>
        <v>3.75</v>
      </c>
      <c r="J502" s="39">
        <f t="shared" si="103"/>
        <v>0.83333333333333337</v>
      </c>
    </row>
    <row r="503" spans="1:10" x14ac:dyDescent="0.25">
      <c r="A503" s="124" t="s">
        <v>246</v>
      </c>
      <c r="B503" s="35">
        <v>28</v>
      </c>
      <c r="C503" s="36">
        <v>32</v>
      </c>
      <c r="D503" s="35">
        <v>68</v>
      </c>
      <c r="E503" s="36">
        <v>120</v>
      </c>
      <c r="F503" s="37"/>
      <c r="G503" s="35">
        <f t="shared" si="100"/>
        <v>-4</v>
      </c>
      <c r="H503" s="36">
        <f t="shared" si="101"/>
        <v>-52</v>
      </c>
      <c r="I503" s="38">
        <f t="shared" si="102"/>
        <v>-0.125</v>
      </c>
      <c r="J503" s="39">
        <f t="shared" si="103"/>
        <v>-0.43333333333333335</v>
      </c>
    </row>
    <row r="504" spans="1:10" x14ac:dyDescent="0.25">
      <c r="A504" s="124" t="s">
        <v>488</v>
      </c>
      <c r="B504" s="35">
        <v>180</v>
      </c>
      <c r="C504" s="36">
        <v>313</v>
      </c>
      <c r="D504" s="35">
        <v>419</v>
      </c>
      <c r="E504" s="36">
        <v>754</v>
      </c>
      <c r="F504" s="37"/>
      <c r="G504" s="35">
        <f t="shared" si="100"/>
        <v>-133</v>
      </c>
      <c r="H504" s="36">
        <f t="shared" si="101"/>
        <v>-335</v>
      </c>
      <c r="I504" s="38">
        <f t="shared" si="102"/>
        <v>-0.42492012779552718</v>
      </c>
      <c r="J504" s="39">
        <f t="shared" si="103"/>
        <v>-0.4442970822281167</v>
      </c>
    </row>
    <row r="505" spans="1:10" x14ac:dyDescent="0.25">
      <c r="A505" s="124" t="s">
        <v>216</v>
      </c>
      <c r="B505" s="35">
        <v>58</v>
      </c>
      <c r="C505" s="36">
        <v>50</v>
      </c>
      <c r="D505" s="35">
        <v>140</v>
      </c>
      <c r="E505" s="36">
        <v>147</v>
      </c>
      <c r="F505" s="37"/>
      <c r="G505" s="35">
        <f t="shared" si="100"/>
        <v>8</v>
      </c>
      <c r="H505" s="36">
        <f t="shared" si="101"/>
        <v>-7</v>
      </c>
      <c r="I505" s="38">
        <f t="shared" si="102"/>
        <v>0.16</v>
      </c>
      <c r="J505" s="39">
        <f t="shared" si="103"/>
        <v>-4.7619047619047616E-2</v>
      </c>
    </row>
    <row r="506" spans="1:10" x14ac:dyDescent="0.25">
      <c r="A506" s="124" t="s">
        <v>409</v>
      </c>
      <c r="B506" s="35">
        <v>288</v>
      </c>
      <c r="C506" s="36">
        <v>321</v>
      </c>
      <c r="D506" s="35">
        <v>835</v>
      </c>
      <c r="E506" s="36">
        <v>701</v>
      </c>
      <c r="F506" s="37"/>
      <c r="G506" s="35">
        <f t="shared" si="100"/>
        <v>-33</v>
      </c>
      <c r="H506" s="36">
        <f t="shared" si="101"/>
        <v>134</v>
      </c>
      <c r="I506" s="38">
        <f t="shared" si="102"/>
        <v>-0.10280373831775701</v>
      </c>
      <c r="J506" s="39">
        <f t="shared" si="103"/>
        <v>0.19115549215406563</v>
      </c>
    </row>
    <row r="507" spans="1:10" s="52" customFormat="1" ht="13" x14ac:dyDescent="0.3">
      <c r="A507" s="147" t="s">
        <v>695</v>
      </c>
      <c r="B507" s="46">
        <v>1188</v>
      </c>
      <c r="C507" s="47">
        <v>1147</v>
      </c>
      <c r="D507" s="46">
        <v>3049</v>
      </c>
      <c r="E507" s="47">
        <v>3124</v>
      </c>
      <c r="F507" s="48"/>
      <c r="G507" s="46">
        <f t="shared" si="100"/>
        <v>41</v>
      </c>
      <c r="H507" s="47">
        <f t="shared" si="101"/>
        <v>-75</v>
      </c>
      <c r="I507" s="49">
        <f t="shared" si="102"/>
        <v>3.5745422842197033E-2</v>
      </c>
      <c r="J507" s="50">
        <f t="shared" si="103"/>
        <v>-2.4007682458386685E-2</v>
      </c>
    </row>
    <row r="508" spans="1:10" x14ac:dyDescent="0.25">
      <c r="A508" s="148"/>
      <c r="B508" s="80"/>
      <c r="C508" s="81"/>
      <c r="D508" s="80"/>
      <c r="E508" s="81"/>
      <c r="F508" s="82"/>
      <c r="G508" s="80"/>
      <c r="H508" s="81"/>
      <c r="I508" s="94"/>
      <c r="J508" s="95"/>
    </row>
    <row r="509" spans="1:10" ht="13" x14ac:dyDescent="0.3">
      <c r="A509" s="118" t="s">
        <v>96</v>
      </c>
      <c r="B509" s="35"/>
      <c r="C509" s="36"/>
      <c r="D509" s="35"/>
      <c r="E509" s="36"/>
      <c r="F509" s="37"/>
      <c r="G509" s="35"/>
      <c r="H509" s="36"/>
      <c r="I509" s="38"/>
      <c r="J509" s="39"/>
    </row>
    <row r="510" spans="1:10" x14ac:dyDescent="0.25">
      <c r="A510" s="124" t="s">
        <v>185</v>
      </c>
      <c r="B510" s="35">
        <v>86</v>
      </c>
      <c r="C510" s="36">
        <v>23</v>
      </c>
      <c r="D510" s="35">
        <v>255</v>
      </c>
      <c r="E510" s="36">
        <v>100</v>
      </c>
      <c r="F510" s="37"/>
      <c r="G510" s="35">
        <f t="shared" ref="G510:G517" si="104">B510-C510</f>
        <v>63</v>
      </c>
      <c r="H510" s="36">
        <f t="shared" ref="H510:H517" si="105">D510-E510</f>
        <v>155</v>
      </c>
      <c r="I510" s="38">
        <f t="shared" ref="I510:I517" si="106">IF(C510=0, "-", IF(G510/C510&lt;10, G510/C510, "&gt;999%"))</f>
        <v>2.7391304347826089</v>
      </c>
      <c r="J510" s="39">
        <f t="shared" ref="J510:J517" si="107">IF(E510=0, "-", IF(H510/E510&lt;10, H510/E510, "&gt;999%"))</f>
        <v>1.55</v>
      </c>
    </row>
    <row r="511" spans="1:10" x14ac:dyDescent="0.25">
      <c r="A511" s="124" t="s">
        <v>448</v>
      </c>
      <c r="B511" s="35">
        <v>0</v>
      </c>
      <c r="C511" s="36">
        <v>23</v>
      </c>
      <c r="D511" s="35">
        <v>0</v>
      </c>
      <c r="E511" s="36">
        <v>57</v>
      </c>
      <c r="F511" s="37"/>
      <c r="G511" s="35">
        <f t="shared" si="104"/>
        <v>-23</v>
      </c>
      <c r="H511" s="36">
        <f t="shared" si="105"/>
        <v>-57</v>
      </c>
      <c r="I511" s="38">
        <f t="shared" si="106"/>
        <v>-1</v>
      </c>
      <c r="J511" s="39">
        <f t="shared" si="107"/>
        <v>-1</v>
      </c>
    </row>
    <row r="512" spans="1:10" x14ac:dyDescent="0.25">
      <c r="A512" s="124" t="s">
        <v>389</v>
      </c>
      <c r="B512" s="35">
        <v>6</v>
      </c>
      <c r="C512" s="36">
        <v>56</v>
      </c>
      <c r="D512" s="35">
        <v>34</v>
      </c>
      <c r="E512" s="36">
        <v>139</v>
      </c>
      <c r="F512" s="37"/>
      <c r="G512" s="35">
        <f t="shared" si="104"/>
        <v>-50</v>
      </c>
      <c r="H512" s="36">
        <f t="shared" si="105"/>
        <v>-105</v>
      </c>
      <c r="I512" s="38">
        <f t="shared" si="106"/>
        <v>-0.8928571428571429</v>
      </c>
      <c r="J512" s="39">
        <f t="shared" si="107"/>
        <v>-0.75539568345323738</v>
      </c>
    </row>
    <row r="513" spans="1:10" x14ac:dyDescent="0.25">
      <c r="A513" s="124" t="s">
        <v>390</v>
      </c>
      <c r="B513" s="35">
        <v>58</v>
      </c>
      <c r="C513" s="36">
        <v>25</v>
      </c>
      <c r="D513" s="35">
        <v>124</v>
      </c>
      <c r="E513" s="36">
        <v>138</v>
      </c>
      <c r="F513" s="37"/>
      <c r="G513" s="35">
        <f t="shared" si="104"/>
        <v>33</v>
      </c>
      <c r="H513" s="36">
        <f t="shared" si="105"/>
        <v>-14</v>
      </c>
      <c r="I513" s="38">
        <f t="shared" si="106"/>
        <v>1.32</v>
      </c>
      <c r="J513" s="39">
        <f t="shared" si="107"/>
        <v>-0.10144927536231885</v>
      </c>
    </row>
    <row r="514" spans="1:10" x14ac:dyDescent="0.25">
      <c r="A514" s="124" t="s">
        <v>410</v>
      </c>
      <c r="B514" s="35">
        <v>7</v>
      </c>
      <c r="C514" s="36">
        <v>17</v>
      </c>
      <c r="D514" s="35">
        <v>29</v>
      </c>
      <c r="E514" s="36">
        <v>27</v>
      </c>
      <c r="F514" s="37"/>
      <c r="G514" s="35">
        <f t="shared" si="104"/>
        <v>-10</v>
      </c>
      <c r="H514" s="36">
        <f t="shared" si="105"/>
        <v>2</v>
      </c>
      <c r="I514" s="38">
        <f t="shared" si="106"/>
        <v>-0.58823529411764708</v>
      </c>
      <c r="J514" s="39">
        <f t="shared" si="107"/>
        <v>7.407407407407407E-2</v>
      </c>
    </row>
    <row r="515" spans="1:10" x14ac:dyDescent="0.25">
      <c r="A515" s="124" t="s">
        <v>186</v>
      </c>
      <c r="B515" s="35">
        <v>146</v>
      </c>
      <c r="C515" s="36">
        <v>251</v>
      </c>
      <c r="D515" s="35">
        <v>372</v>
      </c>
      <c r="E515" s="36">
        <v>671</v>
      </c>
      <c r="F515" s="37"/>
      <c r="G515" s="35">
        <f t="shared" si="104"/>
        <v>-105</v>
      </c>
      <c r="H515" s="36">
        <f t="shared" si="105"/>
        <v>-299</v>
      </c>
      <c r="I515" s="38">
        <f t="shared" si="106"/>
        <v>-0.41832669322709165</v>
      </c>
      <c r="J515" s="39">
        <f t="shared" si="107"/>
        <v>-0.44560357675111772</v>
      </c>
    </row>
    <row r="516" spans="1:10" x14ac:dyDescent="0.25">
      <c r="A516" s="124" t="s">
        <v>411</v>
      </c>
      <c r="B516" s="35">
        <v>200</v>
      </c>
      <c r="C516" s="36">
        <v>173</v>
      </c>
      <c r="D516" s="35">
        <v>435</v>
      </c>
      <c r="E516" s="36">
        <v>429</v>
      </c>
      <c r="F516" s="37"/>
      <c r="G516" s="35">
        <f t="shared" si="104"/>
        <v>27</v>
      </c>
      <c r="H516" s="36">
        <f t="shared" si="105"/>
        <v>6</v>
      </c>
      <c r="I516" s="38">
        <f t="shared" si="106"/>
        <v>0.15606936416184972</v>
      </c>
      <c r="J516" s="39">
        <f t="shared" si="107"/>
        <v>1.3986013986013986E-2</v>
      </c>
    </row>
    <row r="517" spans="1:10" s="52" customFormat="1" ht="13" x14ac:dyDescent="0.3">
      <c r="A517" s="147" t="s">
        <v>696</v>
      </c>
      <c r="B517" s="46">
        <v>503</v>
      </c>
      <c r="C517" s="47">
        <v>568</v>
      </c>
      <c r="D517" s="46">
        <v>1249</v>
      </c>
      <c r="E517" s="47">
        <v>1561</v>
      </c>
      <c r="F517" s="48"/>
      <c r="G517" s="46">
        <f t="shared" si="104"/>
        <v>-65</v>
      </c>
      <c r="H517" s="47">
        <f t="shared" si="105"/>
        <v>-312</v>
      </c>
      <c r="I517" s="49">
        <f t="shared" si="106"/>
        <v>-0.11443661971830986</v>
      </c>
      <c r="J517" s="50">
        <f t="shared" si="107"/>
        <v>-0.19987187700192185</v>
      </c>
    </row>
    <row r="518" spans="1:10" x14ac:dyDescent="0.25">
      <c r="A518" s="148"/>
      <c r="B518" s="80"/>
      <c r="C518" s="81"/>
      <c r="D518" s="80"/>
      <c r="E518" s="81"/>
      <c r="F518" s="82"/>
      <c r="G518" s="80"/>
      <c r="H518" s="81"/>
      <c r="I518" s="94"/>
      <c r="J518" s="95"/>
    </row>
    <row r="519" spans="1:10" ht="13" x14ac:dyDescent="0.3">
      <c r="A519" s="118" t="s">
        <v>97</v>
      </c>
      <c r="B519" s="35"/>
      <c r="C519" s="36"/>
      <c r="D519" s="35"/>
      <c r="E519" s="36"/>
      <c r="F519" s="37"/>
      <c r="G519" s="35"/>
      <c r="H519" s="36"/>
      <c r="I519" s="38"/>
      <c r="J519" s="39"/>
    </row>
    <row r="520" spans="1:10" x14ac:dyDescent="0.25">
      <c r="A520" s="124" t="s">
        <v>332</v>
      </c>
      <c r="B520" s="35">
        <v>12</v>
      </c>
      <c r="C520" s="36">
        <v>11</v>
      </c>
      <c r="D520" s="35">
        <v>27</v>
      </c>
      <c r="E520" s="36">
        <v>56</v>
      </c>
      <c r="F520" s="37"/>
      <c r="G520" s="35">
        <f t="shared" ref="G520:G542" si="108">B520-C520</f>
        <v>1</v>
      </c>
      <c r="H520" s="36">
        <f t="shared" ref="H520:H542" si="109">D520-E520</f>
        <v>-29</v>
      </c>
      <c r="I520" s="38">
        <f t="shared" ref="I520:I542" si="110">IF(C520=0, "-", IF(G520/C520&lt;10, G520/C520, "&gt;999%"))</f>
        <v>9.0909090909090912E-2</v>
      </c>
      <c r="J520" s="39">
        <f t="shared" ref="J520:J542" si="111">IF(E520=0, "-", IF(H520/E520&lt;10, H520/E520, "&gt;999%"))</f>
        <v>-0.5178571428571429</v>
      </c>
    </row>
    <row r="521" spans="1:10" x14ac:dyDescent="0.25">
      <c r="A521" s="124" t="s">
        <v>247</v>
      </c>
      <c r="B521" s="35">
        <v>409</v>
      </c>
      <c r="C521" s="36">
        <v>382</v>
      </c>
      <c r="D521" s="35">
        <v>1269</v>
      </c>
      <c r="E521" s="36">
        <v>1203</v>
      </c>
      <c r="F521" s="37"/>
      <c r="G521" s="35">
        <f t="shared" si="108"/>
        <v>27</v>
      </c>
      <c r="H521" s="36">
        <f t="shared" si="109"/>
        <v>66</v>
      </c>
      <c r="I521" s="38">
        <f t="shared" si="110"/>
        <v>7.0680628272251314E-2</v>
      </c>
      <c r="J521" s="39">
        <f t="shared" si="111"/>
        <v>5.4862842892768077E-2</v>
      </c>
    </row>
    <row r="522" spans="1:10" x14ac:dyDescent="0.25">
      <c r="A522" s="124" t="s">
        <v>412</v>
      </c>
      <c r="B522" s="35">
        <v>307</v>
      </c>
      <c r="C522" s="36">
        <v>287</v>
      </c>
      <c r="D522" s="35">
        <v>806</v>
      </c>
      <c r="E522" s="36">
        <v>868</v>
      </c>
      <c r="F522" s="37"/>
      <c r="G522" s="35">
        <f t="shared" si="108"/>
        <v>20</v>
      </c>
      <c r="H522" s="36">
        <f t="shared" si="109"/>
        <v>-62</v>
      </c>
      <c r="I522" s="38">
        <f t="shared" si="110"/>
        <v>6.968641114982578E-2</v>
      </c>
      <c r="J522" s="39">
        <f t="shared" si="111"/>
        <v>-7.1428571428571425E-2</v>
      </c>
    </row>
    <row r="523" spans="1:10" x14ac:dyDescent="0.25">
      <c r="A523" s="124" t="s">
        <v>542</v>
      </c>
      <c r="B523" s="35">
        <v>15</v>
      </c>
      <c r="C523" s="36">
        <v>9</v>
      </c>
      <c r="D523" s="35">
        <v>23</v>
      </c>
      <c r="E523" s="36">
        <v>21</v>
      </c>
      <c r="F523" s="37"/>
      <c r="G523" s="35">
        <f t="shared" si="108"/>
        <v>6</v>
      </c>
      <c r="H523" s="36">
        <f t="shared" si="109"/>
        <v>2</v>
      </c>
      <c r="I523" s="38">
        <f t="shared" si="110"/>
        <v>0.66666666666666663</v>
      </c>
      <c r="J523" s="39">
        <f t="shared" si="111"/>
        <v>9.5238095238095233E-2</v>
      </c>
    </row>
    <row r="524" spans="1:10" x14ac:dyDescent="0.25">
      <c r="A524" s="124" t="s">
        <v>217</v>
      </c>
      <c r="B524" s="35">
        <v>1174</v>
      </c>
      <c r="C524" s="36">
        <v>864</v>
      </c>
      <c r="D524" s="35">
        <v>2854</v>
      </c>
      <c r="E524" s="36">
        <v>2566</v>
      </c>
      <c r="F524" s="37"/>
      <c r="G524" s="35">
        <f t="shared" si="108"/>
        <v>310</v>
      </c>
      <c r="H524" s="36">
        <f t="shared" si="109"/>
        <v>288</v>
      </c>
      <c r="I524" s="38">
        <f t="shared" si="110"/>
        <v>0.35879629629629628</v>
      </c>
      <c r="J524" s="39">
        <f t="shared" si="111"/>
        <v>0.1122369446609509</v>
      </c>
    </row>
    <row r="525" spans="1:10" x14ac:dyDescent="0.25">
      <c r="A525" s="124" t="s">
        <v>489</v>
      </c>
      <c r="B525" s="35">
        <v>70</v>
      </c>
      <c r="C525" s="36">
        <v>98</v>
      </c>
      <c r="D525" s="35">
        <v>205</v>
      </c>
      <c r="E525" s="36">
        <v>276</v>
      </c>
      <c r="F525" s="37"/>
      <c r="G525" s="35">
        <f t="shared" si="108"/>
        <v>-28</v>
      </c>
      <c r="H525" s="36">
        <f t="shared" si="109"/>
        <v>-71</v>
      </c>
      <c r="I525" s="38">
        <f t="shared" si="110"/>
        <v>-0.2857142857142857</v>
      </c>
      <c r="J525" s="39">
        <f t="shared" si="111"/>
        <v>-0.25724637681159418</v>
      </c>
    </row>
    <row r="526" spans="1:10" x14ac:dyDescent="0.25">
      <c r="A526" s="124" t="s">
        <v>319</v>
      </c>
      <c r="B526" s="35">
        <v>10</v>
      </c>
      <c r="C526" s="36">
        <v>0</v>
      </c>
      <c r="D526" s="35">
        <v>25</v>
      </c>
      <c r="E526" s="36">
        <v>0</v>
      </c>
      <c r="F526" s="37"/>
      <c r="G526" s="35">
        <f t="shared" si="108"/>
        <v>10</v>
      </c>
      <c r="H526" s="36">
        <f t="shared" si="109"/>
        <v>25</v>
      </c>
      <c r="I526" s="38" t="str">
        <f t="shared" si="110"/>
        <v>-</v>
      </c>
      <c r="J526" s="39" t="str">
        <f t="shared" si="111"/>
        <v>-</v>
      </c>
    </row>
    <row r="527" spans="1:10" x14ac:dyDescent="0.25">
      <c r="A527" s="124" t="s">
        <v>539</v>
      </c>
      <c r="B527" s="35">
        <v>49</v>
      </c>
      <c r="C527" s="36">
        <v>42</v>
      </c>
      <c r="D527" s="35">
        <v>157</v>
      </c>
      <c r="E527" s="36">
        <v>152</v>
      </c>
      <c r="F527" s="37"/>
      <c r="G527" s="35">
        <f t="shared" si="108"/>
        <v>7</v>
      </c>
      <c r="H527" s="36">
        <f t="shared" si="109"/>
        <v>5</v>
      </c>
      <c r="I527" s="38">
        <f t="shared" si="110"/>
        <v>0.16666666666666666</v>
      </c>
      <c r="J527" s="39">
        <f t="shared" si="111"/>
        <v>3.2894736842105261E-2</v>
      </c>
    </row>
    <row r="528" spans="1:10" x14ac:dyDescent="0.25">
      <c r="A528" s="124" t="s">
        <v>557</v>
      </c>
      <c r="B528" s="35">
        <v>207</v>
      </c>
      <c r="C528" s="36">
        <v>194</v>
      </c>
      <c r="D528" s="35">
        <v>540</v>
      </c>
      <c r="E528" s="36">
        <v>529</v>
      </c>
      <c r="F528" s="37"/>
      <c r="G528" s="35">
        <f t="shared" si="108"/>
        <v>13</v>
      </c>
      <c r="H528" s="36">
        <f t="shared" si="109"/>
        <v>11</v>
      </c>
      <c r="I528" s="38">
        <f t="shared" si="110"/>
        <v>6.7010309278350513E-2</v>
      </c>
      <c r="J528" s="39">
        <f t="shared" si="111"/>
        <v>2.0793950850661626E-2</v>
      </c>
    </row>
    <row r="529" spans="1:10" x14ac:dyDescent="0.25">
      <c r="A529" s="124" t="s">
        <v>569</v>
      </c>
      <c r="B529" s="35">
        <v>299</v>
      </c>
      <c r="C529" s="36">
        <v>394</v>
      </c>
      <c r="D529" s="35">
        <v>771</v>
      </c>
      <c r="E529" s="36">
        <v>1100</v>
      </c>
      <c r="F529" s="37"/>
      <c r="G529" s="35">
        <f t="shared" si="108"/>
        <v>-95</v>
      </c>
      <c r="H529" s="36">
        <f t="shared" si="109"/>
        <v>-329</v>
      </c>
      <c r="I529" s="38">
        <f t="shared" si="110"/>
        <v>-0.24111675126903553</v>
      </c>
      <c r="J529" s="39">
        <f t="shared" si="111"/>
        <v>-0.29909090909090907</v>
      </c>
    </row>
    <row r="530" spans="1:10" x14ac:dyDescent="0.25">
      <c r="A530" s="124" t="s">
        <v>586</v>
      </c>
      <c r="B530" s="35">
        <v>744</v>
      </c>
      <c r="C530" s="36">
        <v>910</v>
      </c>
      <c r="D530" s="35">
        <v>2119</v>
      </c>
      <c r="E530" s="36">
        <v>2798</v>
      </c>
      <c r="F530" s="37"/>
      <c r="G530" s="35">
        <f t="shared" si="108"/>
        <v>-166</v>
      </c>
      <c r="H530" s="36">
        <f t="shared" si="109"/>
        <v>-679</v>
      </c>
      <c r="I530" s="38">
        <f t="shared" si="110"/>
        <v>-0.18241758241758241</v>
      </c>
      <c r="J530" s="39">
        <f t="shared" si="111"/>
        <v>-0.24267333809864189</v>
      </c>
    </row>
    <row r="531" spans="1:10" x14ac:dyDescent="0.25">
      <c r="A531" s="124" t="s">
        <v>490</v>
      </c>
      <c r="B531" s="35">
        <v>296</v>
      </c>
      <c r="C531" s="36">
        <v>285</v>
      </c>
      <c r="D531" s="35">
        <v>887</v>
      </c>
      <c r="E531" s="36">
        <v>941</v>
      </c>
      <c r="F531" s="37"/>
      <c r="G531" s="35">
        <f t="shared" si="108"/>
        <v>11</v>
      </c>
      <c r="H531" s="36">
        <f t="shared" si="109"/>
        <v>-54</v>
      </c>
      <c r="I531" s="38">
        <f t="shared" si="110"/>
        <v>3.8596491228070177E-2</v>
      </c>
      <c r="J531" s="39">
        <f t="shared" si="111"/>
        <v>-5.7385759829968117E-2</v>
      </c>
    </row>
    <row r="532" spans="1:10" x14ac:dyDescent="0.25">
      <c r="A532" s="124" t="s">
        <v>587</v>
      </c>
      <c r="B532" s="35">
        <v>217</v>
      </c>
      <c r="C532" s="36">
        <v>184</v>
      </c>
      <c r="D532" s="35">
        <v>490</v>
      </c>
      <c r="E532" s="36">
        <v>474</v>
      </c>
      <c r="F532" s="37"/>
      <c r="G532" s="35">
        <f t="shared" si="108"/>
        <v>33</v>
      </c>
      <c r="H532" s="36">
        <f t="shared" si="109"/>
        <v>16</v>
      </c>
      <c r="I532" s="38">
        <f t="shared" si="110"/>
        <v>0.17934782608695651</v>
      </c>
      <c r="J532" s="39">
        <f t="shared" si="111"/>
        <v>3.3755274261603373E-2</v>
      </c>
    </row>
    <row r="533" spans="1:10" x14ac:dyDescent="0.25">
      <c r="A533" s="124" t="s">
        <v>516</v>
      </c>
      <c r="B533" s="35">
        <v>369</v>
      </c>
      <c r="C533" s="36">
        <v>338</v>
      </c>
      <c r="D533" s="35">
        <v>845</v>
      </c>
      <c r="E533" s="36">
        <v>807</v>
      </c>
      <c r="F533" s="37"/>
      <c r="G533" s="35">
        <f t="shared" si="108"/>
        <v>31</v>
      </c>
      <c r="H533" s="36">
        <f t="shared" si="109"/>
        <v>38</v>
      </c>
      <c r="I533" s="38">
        <f t="shared" si="110"/>
        <v>9.1715976331360943E-2</v>
      </c>
      <c r="J533" s="39">
        <f t="shared" si="111"/>
        <v>4.7087980173482029E-2</v>
      </c>
    </row>
    <row r="534" spans="1:10" x14ac:dyDescent="0.25">
      <c r="A534" s="124" t="s">
        <v>491</v>
      </c>
      <c r="B534" s="35">
        <v>373</v>
      </c>
      <c r="C534" s="36">
        <v>427</v>
      </c>
      <c r="D534" s="35">
        <v>960</v>
      </c>
      <c r="E534" s="36">
        <v>1144</v>
      </c>
      <c r="F534" s="37"/>
      <c r="G534" s="35">
        <f t="shared" si="108"/>
        <v>-54</v>
      </c>
      <c r="H534" s="36">
        <f t="shared" si="109"/>
        <v>-184</v>
      </c>
      <c r="I534" s="38">
        <f t="shared" si="110"/>
        <v>-0.12646370023419204</v>
      </c>
      <c r="J534" s="39">
        <f t="shared" si="111"/>
        <v>-0.16083916083916083</v>
      </c>
    </row>
    <row r="535" spans="1:10" x14ac:dyDescent="0.25">
      <c r="A535" s="124" t="s">
        <v>218</v>
      </c>
      <c r="B535" s="35">
        <v>5</v>
      </c>
      <c r="C535" s="36">
        <v>6</v>
      </c>
      <c r="D535" s="35">
        <v>14</v>
      </c>
      <c r="E535" s="36">
        <v>14</v>
      </c>
      <c r="F535" s="37"/>
      <c r="G535" s="35">
        <f t="shared" si="108"/>
        <v>-1</v>
      </c>
      <c r="H535" s="36">
        <f t="shared" si="109"/>
        <v>0</v>
      </c>
      <c r="I535" s="38">
        <f t="shared" si="110"/>
        <v>-0.16666666666666666</v>
      </c>
      <c r="J535" s="39">
        <f t="shared" si="111"/>
        <v>0</v>
      </c>
    </row>
    <row r="536" spans="1:10" x14ac:dyDescent="0.25">
      <c r="A536" s="124" t="s">
        <v>187</v>
      </c>
      <c r="B536" s="35">
        <v>0</v>
      </c>
      <c r="C536" s="36">
        <v>12</v>
      </c>
      <c r="D536" s="35">
        <v>3</v>
      </c>
      <c r="E536" s="36">
        <v>56</v>
      </c>
      <c r="F536" s="37"/>
      <c r="G536" s="35">
        <f t="shared" si="108"/>
        <v>-12</v>
      </c>
      <c r="H536" s="36">
        <f t="shared" si="109"/>
        <v>-53</v>
      </c>
      <c r="I536" s="38">
        <f t="shared" si="110"/>
        <v>-1</v>
      </c>
      <c r="J536" s="39">
        <f t="shared" si="111"/>
        <v>-0.9464285714285714</v>
      </c>
    </row>
    <row r="537" spans="1:10" x14ac:dyDescent="0.25">
      <c r="A537" s="124" t="s">
        <v>219</v>
      </c>
      <c r="B537" s="35">
        <v>11</v>
      </c>
      <c r="C537" s="36">
        <v>4</v>
      </c>
      <c r="D537" s="35">
        <v>37</v>
      </c>
      <c r="E537" s="36">
        <v>21</v>
      </c>
      <c r="F537" s="37"/>
      <c r="G537" s="35">
        <f t="shared" si="108"/>
        <v>7</v>
      </c>
      <c r="H537" s="36">
        <f t="shared" si="109"/>
        <v>16</v>
      </c>
      <c r="I537" s="38">
        <f t="shared" si="110"/>
        <v>1.75</v>
      </c>
      <c r="J537" s="39">
        <f t="shared" si="111"/>
        <v>0.76190476190476186</v>
      </c>
    </row>
    <row r="538" spans="1:10" x14ac:dyDescent="0.25">
      <c r="A538" s="124" t="s">
        <v>449</v>
      </c>
      <c r="B538" s="35">
        <v>963</v>
      </c>
      <c r="C538" s="36">
        <v>532</v>
      </c>
      <c r="D538" s="35">
        <v>2641</v>
      </c>
      <c r="E538" s="36">
        <v>1771</v>
      </c>
      <c r="F538" s="37"/>
      <c r="G538" s="35">
        <f t="shared" si="108"/>
        <v>431</v>
      </c>
      <c r="H538" s="36">
        <f t="shared" si="109"/>
        <v>870</v>
      </c>
      <c r="I538" s="38">
        <f t="shared" si="110"/>
        <v>0.81015037593984962</v>
      </c>
      <c r="J538" s="39">
        <f t="shared" si="111"/>
        <v>0.4912478825522304</v>
      </c>
    </row>
    <row r="539" spans="1:10" x14ac:dyDescent="0.25">
      <c r="A539" s="124" t="s">
        <v>354</v>
      </c>
      <c r="B539" s="35">
        <v>8</v>
      </c>
      <c r="C539" s="36">
        <v>0</v>
      </c>
      <c r="D539" s="35">
        <v>21</v>
      </c>
      <c r="E539" s="36">
        <v>0</v>
      </c>
      <c r="F539" s="37"/>
      <c r="G539" s="35">
        <f t="shared" si="108"/>
        <v>8</v>
      </c>
      <c r="H539" s="36">
        <f t="shared" si="109"/>
        <v>21</v>
      </c>
      <c r="I539" s="38" t="str">
        <f t="shared" si="110"/>
        <v>-</v>
      </c>
      <c r="J539" s="39" t="str">
        <f t="shared" si="111"/>
        <v>-</v>
      </c>
    </row>
    <row r="540" spans="1:10" x14ac:dyDescent="0.25">
      <c r="A540" s="124" t="s">
        <v>310</v>
      </c>
      <c r="B540" s="35">
        <v>6</v>
      </c>
      <c r="C540" s="36">
        <v>17</v>
      </c>
      <c r="D540" s="35">
        <v>18</v>
      </c>
      <c r="E540" s="36">
        <v>47</v>
      </c>
      <c r="F540" s="37"/>
      <c r="G540" s="35">
        <f t="shared" si="108"/>
        <v>-11</v>
      </c>
      <c r="H540" s="36">
        <f t="shared" si="109"/>
        <v>-29</v>
      </c>
      <c r="I540" s="38">
        <f t="shared" si="110"/>
        <v>-0.6470588235294118</v>
      </c>
      <c r="J540" s="39">
        <f t="shared" si="111"/>
        <v>-0.61702127659574468</v>
      </c>
    </row>
    <row r="541" spans="1:10" x14ac:dyDescent="0.25">
      <c r="A541" s="124" t="s">
        <v>188</v>
      </c>
      <c r="B541" s="35">
        <v>265</v>
      </c>
      <c r="C541" s="36">
        <v>255</v>
      </c>
      <c r="D541" s="35">
        <v>1112</v>
      </c>
      <c r="E541" s="36">
        <v>851</v>
      </c>
      <c r="F541" s="37"/>
      <c r="G541" s="35">
        <f t="shared" si="108"/>
        <v>10</v>
      </c>
      <c r="H541" s="36">
        <f t="shared" si="109"/>
        <v>261</v>
      </c>
      <c r="I541" s="38">
        <f t="shared" si="110"/>
        <v>3.9215686274509803E-2</v>
      </c>
      <c r="J541" s="39">
        <f t="shared" si="111"/>
        <v>0.30669800235017625</v>
      </c>
    </row>
    <row r="542" spans="1:10" s="52" customFormat="1" ht="13" x14ac:dyDescent="0.3">
      <c r="A542" s="147" t="s">
        <v>697</v>
      </c>
      <c r="B542" s="46">
        <v>5809</v>
      </c>
      <c r="C542" s="47">
        <v>5251</v>
      </c>
      <c r="D542" s="46">
        <v>15824</v>
      </c>
      <c r="E542" s="47">
        <v>15695</v>
      </c>
      <c r="F542" s="48"/>
      <c r="G542" s="46">
        <f t="shared" si="108"/>
        <v>558</v>
      </c>
      <c r="H542" s="47">
        <f t="shared" si="109"/>
        <v>129</v>
      </c>
      <c r="I542" s="49">
        <f t="shared" si="110"/>
        <v>0.10626547324319177</v>
      </c>
      <c r="J542" s="50">
        <f t="shared" si="111"/>
        <v>8.21917808219178E-3</v>
      </c>
    </row>
    <row r="543" spans="1:10" x14ac:dyDescent="0.25">
      <c r="A543" s="148"/>
      <c r="B543" s="80"/>
      <c r="C543" s="81"/>
      <c r="D543" s="80"/>
      <c r="E543" s="81"/>
      <c r="F543" s="82"/>
      <c r="G543" s="80"/>
      <c r="H543" s="81"/>
      <c r="I543" s="94"/>
      <c r="J543" s="95"/>
    </row>
    <row r="544" spans="1:10" ht="13" x14ac:dyDescent="0.3">
      <c r="A544" s="118" t="s">
        <v>113</v>
      </c>
      <c r="B544" s="35"/>
      <c r="C544" s="36"/>
      <c r="D544" s="35"/>
      <c r="E544" s="36"/>
      <c r="F544" s="37"/>
      <c r="G544" s="35"/>
      <c r="H544" s="36"/>
      <c r="I544" s="38"/>
      <c r="J544" s="39"/>
    </row>
    <row r="545" spans="1:10" x14ac:dyDescent="0.25">
      <c r="A545" s="124" t="s">
        <v>629</v>
      </c>
      <c r="B545" s="35">
        <v>6</v>
      </c>
      <c r="C545" s="36">
        <v>7</v>
      </c>
      <c r="D545" s="35">
        <v>16</v>
      </c>
      <c r="E545" s="36">
        <v>14</v>
      </c>
      <c r="F545" s="37"/>
      <c r="G545" s="35">
        <f>B545-C545</f>
        <v>-1</v>
      </c>
      <c r="H545" s="36">
        <f>D545-E545</f>
        <v>2</v>
      </c>
      <c r="I545" s="38">
        <f>IF(C545=0, "-", IF(G545/C545&lt;10, G545/C545, "&gt;999%"))</f>
        <v>-0.14285714285714285</v>
      </c>
      <c r="J545" s="39">
        <f>IF(E545=0, "-", IF(H545/E545&lt;10, H545/E545, "&gt;999%"))</f>
        <v>0.14285714285714285</v>
      </c>
    </row>
    <row r="546" spans="1:10" x14ac:dyDescent="0.25">
      <c r="A546" s="124" t="s">
        <v>614</v>
      </c>
      <c r="B546" s="35">
        <v>0</v>
      </c>
      <c r="C546" s="36">
        <v>10</v>
      </c>
      <c r="D546" s="35">
        <v>2</v>
      </c>
      <c r="E546" s="36">
        <v>22</v>
      </c>
      <c r="F546" s="37"/>
      <c r="G546" s="35">
        <f>B546-C546</f>
        <v>-10</v>
      </c>
      <c r="H546" s="36">
        <f>D546-E546</f>
        <v>-20</v>
      </c>
      <c r="I546" s="38">
        <f>IF(C546=0, "-", IF(G546/C546&lt;10, G546/C546, "&gt;999%"))</f>
        <v>-1</v>
      </c>
      <c r="J546" s="39">
        <f>IF(E546=0, "-", IF(H546/E546&lt;10, H546/E546, "&gt;999%"))</f>
        <v>-0.90909090909090906</v>
      </c>
    </row>
    <row r="547" spans="1:10" s="52" customFormat="1" ht="13" x14ac:dyDescent="0.3">
      <c r="A547" s="147" t="s">
        <v>698</v>
      </c>
      <c r="B547" s="46">
        <v>6</v>
      </c>
      <c r="C547" s="47">
        <v>17</v>
      </c>
      <c r="D547" s="46">
        <v>18</v>
      </c>
      <c r="E547" s="47">
        <v>36</v>
      </c>
      <c r="F547" s="48"/>
      <c r="G547" s="46">
        <f>B547-C547</f>
        <v>-11</v>
      </c>
      <c r="H547" s="47">
        <f>D547-E547</f>
        <v>-18</v>
      </c>
      <c r="I547" s="49">
        <f>IF(C547=0, "-", IF(G547/C547&lt;10, G547/C547, "&gt;999%"))</f>
        <v>-0.6470588235294118</v>
      </c>
      <c r="J547" s="50">
        <f>IF(E547=0, "-", IF(H547/E547&lt;10, H547/E547, "&gt;999%"))</f>
        <v>-0.5</v>
      </c>
    </row>
    <row r="548" spans="1:10" x14ac:dyDescent="0.25">
      <c r="A548" s="148"/>
      <c r="B548" s="80"/>
      <c r="C548" s="81"/>
      <c r="D548" s="80"/>
      <c r="E548" s="81"/>
      <c r="F548" s="82"/>
      <c r="G548" s="80"/>
      <c r="H548" s="81"/>
      <c r="I548" s="94"/>
      <c r="J548" s="95"/>
    </row>
    <row r="549" spans="1:10" ht="13" x14ac:dyDescent="0.3">
      <c r="A549" s="118" t="s">
        <v>98</v>
      </c>
      <c r="B549" s="35"/>
      <c r="C549" s="36"/>
      <c r="D549" s="35"/>
      <c r="E549" s="36"/>
      <c r="F549" s="37"/>
      <c r="G549" s="35"/>
      <c r="H549" s="36"/>
      <c r="I549" s="38"/>
      <c r="J549" s="39"/>
    </row>
    <row r="550" spans="1:10" x14ac:dyDescent="0.25">
      <c r="A550" s="124" t="s">
        <v>570</v>
      </c>
      <c r="B550" s="35">
        <v>0</v>
      </c>
      <c r="C550" s="36">
        <v>3</v>
      </c>
      <c r="D550" s="35">
        <v>0</v>
      </c>
      <c r="E550" s="36">
        <v>6</v>
      </c>
      <c r="F550" s="37"/>
      <c r="G550" s="35">
        <f t="shared" ref="G550:G571" si="112">B550-C550</f>
        <v>-3</v>
      </c>
      <c r="H550" s="36">
        <f t="shared" ref="H550:H571" si="113">D550-E550</f>
        <v>-6</v>
      </c>
      <c r="I550" s="38">
        <f t="shared" ref="I550:I571" si="114">IF(C550=0, "-", IF(G550/C550&lt;10, G550/C550, "&gt;999%"))</f>
        <v>-1</v>
      </c>
      <c r="J550" s="39">
        <f t="shared" ref="J550:J571" si="115">IF(E550=0, "-", IF(H550/E550&lt;10, H550/E550, "&gt;999%"))</f>
        <v>-1</v>
      </c>
    </row>
    <row r="551" spans="1:10" x14ac:dyDescent="0.25">
      <c r="A551" s="124" t="s">
        <v>588</v>
      </c>
      <c r="B551" s="35">
        <v>203</v>
      </c>
      <c r="C551" s="36">
        <v>300</v>
      </c>
      <c r="D551" s="35">
        <v>605</v>
      </c>
      <c r="E551" s="36">
        <v>721</v>
      </c>
      <c r="F551" s="37"/>
      <c r="G551" s="35">
        <f t="shared" si="112"/>
        <v>-97</v>
      </c>
      <c r="H551" s="36">
        <f t="shared" si="113"/>
        <v>-116</v>
      </c>
      <c r="I551" s="38">
        <f t="shared" si="114"/>
        <v>-0.32333333333333331</v>
      </c>
      <c r="J551" s="39">
        <f t="shared" si="115"/>
        <v>-0.16088765603328711</v>
      </c>
    </row>
    <row r="552" spans="1:10" x14ac:dyDescent="0.25">
      <c r="A552" s="124" t="s">
        <v>264</v>
      </c>
      <c r="B552" s="35">
        <v>1</v>
      </c>
      <c r="C552" s="36">
        <v>15</v>
      </c>
      <c r="D552" s="35">
        <v>7</v>
      </c>
      <c r="E552" s="36">
        <v>35</v>
      </c>
      <c r="F552" s="37"/>
      <c r="G552" s="35">
        <f t="shared" si="112"/>
        <v>-14</v>
      </c>
      <c r="H552" s="36">
        <f t="shared" si="113"/>
        <v>-28</v>
      </c>
      <c r="I552" s="38">
        <f t="shared" si="114"/>
        <v>-0.93333333333333335</v>
      </c>
      <c r="J552" s="39">
        <f t="shared" si="115"/>
        <v>-0.8</v>
      </c>
    </row>
    <row r="553" spans="1:10" x14ac:dyDescent="0.25">
      <c r="A553" s="124" t="s">
        <v>311</v>
      </c>
      <c r="B553" s="35">
        <v>6</v>
      </c>
      <c r="C553" s="36">
        <v>7</v>
      </c>
      <c r="D553" s="35">
        <v>20</v>
      </c>
      <c r="E553" s="36">
        <v>26</v>
      </c>
      <c r="F553" s="37"/>
      <c r="G553" s="35">
        <f t="shared" si="112"/>
        <v>-1</v>
      </c>
      <c r="H553" s="36">
        <f t="shared" si="113"/>
        <v>-6</v>
      </c>
      <c r="I553" s="38">
        <f t="shared" si="114"/>
        <v>-0.14285714285714285</v>
      </c>
      <c r="J553" s="39">
        <f t="shared" si="115"/>
        <v>-0.23076923076923078</v>
      </c>
    </row>
    <row r="554" spans="1:10" x14ac:dyDescent="0.25">
      <c r="A554" s="124" t="s">
        <v>548</v>
      </c>
      <c r="B554" s="35">
        <v>37</v>
      </c>
      <c r="C554" s="36">
        <v>56</v>
      </c>
      <c r="D554" s="35">
        <v>140</v>
      </c>
      <c r="E554" s="36">
        <v>141</v>
      </c>
      <c r="F554" s="37"/>
      <c r="G554" s="35">
        <f t="shared" si="112"/>
        <v>-19</v>
      </c>
      <c r="H554" s="36">
        <f t="shared" si="113"/>
        <v>-1</v>
      </c>
      <c r="I554" s="38">
        <f t="shared" si="114"/>
        <v>-0.3392857142857143</v>
      </c>
      <c r="J554" s="39">
        <f t="shared" si="115"/>
        <v>-7.0921985815602835E-3</v>
      </c>
    </row>
    <row r="555" spans="1:10" x14ac:dyDescent="0.25">
      <c r="A555" s="124" t="s">
        <v>312</v>
      </c>
      <c r="B555" s="35">
        <v>0</v>
      </c>
      <c r="C555" s="36">
        <v>7</v>
      </c>
      <c r="D555" s="35">
        <v>1</v>
      </c>
      <c r="E555" s="36">
        <v>11</v>
      </c>
      <c r="F555" s="37"/>
      <c r="G555" s="35">
        <f t="shared" si="112"/>
        <v>-7</v>
      </c>
      <c r="H555" s="36">
        <f t="shared" si="113"/>
        <v>-10</v>
      </c>
      <c r="I555" s="38">
        <f t="shared" si="114"/>
        <v>-1</v>
      </c>
      <c r="J555" s="39">
        <f t="shared" si="115"/>
        <v>-0.90909090909090906</v>
      </c>
    </row>
    <row r="556" spans="1:10" x14ac:dyDescent="0.25">
      <c r="A556" s="124" t="s">
        <v>604</v>
      </c>
      <c r="B556" s="35">
        <v>24</v>
      </c>
      <c r="C556" s="36">
        <v>20</v>
      </c>
      <c r="D556" s="35">
        <v>58</v>
      </c>
      <c r="E556" s="36">
        <v>56</v>
      </c>
      <c r="F556" s="37"/>
      <c r="G556" s="35">
        <f t="shared" si="112"/>
        <v>4</v>
      </c>
      <c r="H556" s="36">
        <f t="shared" si="113"/>
        <v>2</v>
      </c>
      <c r="I556" s="38">
        <f t="shared" si="114"/>
        <v>0.2</v>
      </c>
      <c r="J556" s="39">
        <f t="shared" si="115"/>
        <v>3.5714285714285712E-2</v>
      </c>
    </row>
    <row r="557" spans="1:10" x14ac:dyDescent="0.25">
      <c r="A557" s="124" t="s">
        <v>540</v>
      </c>
      <c r="B557" s="35">
        <v>0</v>
      </c>
      <c r="C557" s="36">
        <v>0</v>
      </c>
      <c r="D557" s="35">
        <v>1</v>
      </c>
      <c r="E557" s="36">
        <v>0</v>
      </c>
      <c r="F557" s="37"/>
      <c r="G557" s="35">
        <f t="shared" si="112"/>
        <v>0</v>
      </c>
      <c r="H557" s="36">
        <f t="shared" si="113"/>
        <v>1</v>
      </c>
      <c r="I557" s="38" t="str">
        <f t="shared" si="114"/>
        <v>-</v>
      </c>
      <c r="J557" s="39" t="str">
        <f t="shared" si="115"/>
        <v>-</v>
      </c>
    </row>
    <row r="558" spans="1:10" x14ac:dyDescent="0.25">
      <c r="A558" s="124" t="s">
        <v>220</v>
      </c>
      <c r="B558" s="35">
        <v>372</v>
      </c>
      <c r="C558" s="36">
        <v>577</v>
      </c>
      <c r="D558" s="35">
        <v>1291</v>
      </c>
      <c r="E558" s="36">
        <v>1526</v>
      </c>
      <c r="F558" s="37"/>
      <c r="G558" s="35">
        <f t="shared" si="112"/>
        <v>-205</v>
      </c>
      <c r="H558" s="36">
        <f t="shared" si="113"/>
        <v>-235</v>
      </c>
      <c r="I558" s="38">
        <f t="shared" si="114"/>
        <v>-0.35528596187175043</v>
      </c>
      <c r="J558" s="39">
        <f t="shared" si="115"/>
        <v>-0.15399737876802097</v>
      </c>
    </row>
    <row r="559" spans="1:10" x14ac:dyDescent="0.25">
      <c r="A559" s="124" t="s">
        <v>450</v>
      </c>
      <c r="B559" s="35">
        <v>15</v>
      </c>
      <c r="C559" s="36">
        <v>31</v>
      </c>
      <c r="D559" s="35">
        <v>46</v>
      </c>
      <c r="E559" s="36">
        <v>76</v>
      </c>
      <c r="F559" s="37"/>
      <c r="G559" s="35">
        <f t="shared" si="112"/>
        <v>-16</v>
      </c>
      <c r="H559" s="36">
        <f t="shared" si="113"/>
        <v>-30</v>
      </c>
      <c r="I559" s="38">
        <f t="shared" si="114"/>
        <v>-0.5161290322580645</v>
      </c>
      <c r="J559" s="39">
        <f t="shared" si="115"/>
        <v>-0.39473684210526316</v>
      </c>
    </row>
    <row r="560" spans="1:10" x14ac:dyDescent="0.25">
      <c r="A560" s="124" t="s">
        <v>221</v>
      </c>
      <c r="B560" s="35">
        <v>0</v>
      </c>
      <c r="C560" s="36">
        <v>0</v>
      </c>
      <c r="D560" s="35">
        <v>0</v>
      </c>
      <c r="E560" s="36">
        <v>25</v>
      </c>
      <c r="F560" s="37"/>
      <c r="G560" s="35">
        <f t="shared" si="112"/>
        <v>0</v>
      </c>
      <c r="H560" s="36">
        <f t="shared" si="113"/>
        <v>-25</v>
      </c>
      <c r="I560" s="38" t="str">
        <f t="shared" si="114"/>
        <v>-</v>
      </c>
      <c r="J560" s="39">
        <f t="shared" si="115"/>
        <v>-1</v>
      </c>
    </row>
    <row r="561" spans="1:10" x14ac:dyDescent="0.25">
      <c r="A561" s="124" t="s">
        <v>313</v>
      </c>
      <c r="B561" s="35">
        <v>9</v>
      </c>
      <c r="C561" s="36">
        <v>53</v>
      </c>
      <c r="D561" s="35">
        <v>78</v>
      </c>
      <c r="E561" s="36">
        <v>118</v>
      </c>
      <c r="F561" s="37"/>
      <c r="G561" s="35">
        <f t="shared" si="112"/>
        <v>-44</v>
      </c>
      <c r="H561" s="36">
        <f t="shared" si="113"/>
        <v>-40</v>
      </c>
      <c r="I561" s="38">
        <f t="shared" si="114"/>
        <v>-0.83018867924528306</v>
      </c>
      <c r="J561" s="39">
        <f t="shared" si="115"/>
        <v>-0.33898305084745761</v>
      </c>
    </row>
    <row r="562" spans="1:10" x14ac:dyDescent="0.25">
      <c r="A562" s="124" t="s">
        <v>248</v>
      </c>
      <c r="B562" s="35">
        <v>7</v>
      </c>
      <c r="C562" s="36">
        <v>45</v>
      </c>
      <c r="D562" s="35">
        <v>39</v>
      </c>
      <c r="E562" s="36">
        <v>97</v>
      </c>
      <c r="F562" s="37"/>
      <c r="G562" s="35">
        <f t="shared" si="112"/>
        <v>-38</v>
      </c>
      <c r="H562" s="36">
        <f t="shared" si="113"/>
        <v>-58</v>
      </c>
      <c r="I562" s="38">
        <f t="shared" si="114"/>
        <v>-0.84444444444444444</v>
      </c>
      <c r="J562" s="39">
        <f t="shared" si="115"/>
        <v>-0.59793814432989689</v>
      </c>
    </row>
    <row r="563" spans="1:10" x14ac:dyDescent="0.25">
      <c r="A563" s="124" t="s">
        <v>492</v>
      </c>
      <c r="B563" s="35">
        <v>1</v>
      </c>
      <c r="C563" s="36">
        <v>9</v>
      </c>
      <c r="D563" s="35">
        <v>1</v>
      </c>
      <c r="E563" s="36">
        <v>32</v>
      </c>
      <c r="F563" s="37"/>
      <c r="G563" s="35">
        <f t="shared" si="112"/>
        <v>-8</v>
      </c>
      <c r="H563" s="36">
        <f t="shared" si="113"/>
        <v>-31</v>
      </c>
      <c r="I563" s="38">
        <f t="shared" si="114"/>
        <v>-0.88888888888888884</v>
      </c>
      <c r="J563" s="39">
        <f t="shared" si="115"/>
        <v>-0.96875</v>
      </c>
    </row>
    <row r="564" spans="1:10" x14ac:dyDescent="0.25">
      <c r="A564" s="124" t="s">
        <v>189</v>
      </c>
      <c r="B564" s="35">
        <v>90</v>
      </c>
      <c r="C564" s="36">
        <v>165</v>
      </c>
      <c r="D564" s="35">
        <v>316</v>
      </c>
      <c r="E564" s="36">
        <v>546</v>
      </c>
      <c r="F564" s="37"/>
      <c r="G564" s="35">
        <f t="shared" si="112"/>
        <v>-75</v>
      </c>
      <c r="H564" s="36">
        <f t="shared" si="113"/>
        <v>-230</v>
      </c>
      <c r="I564" s="38">
        <f t="shared" si="114"/>
        <v>-0.45454545454545453</v>
      </c>
      <c r="J564" s="39">
        <f t="shared" si="115"/>
        <v>-0.42124542124542125</v>
      </c>
    </row>
    <row r="565" spans="1:10" x14ac:dyDescent="0.25">
      <c r="A565" s="124" t="s">
        <v>391</v>
      </c>
      <c r="B565" s="35">
        <v>3</v>
      </c>
      <c r="C565" s="36">
        <v>0</v>
      </c>
      <c r="D565" s="35">
        <v>3</v>
      </c>
      <c r="E565" s="36">
        <v>0</v>
      </c>
      <c r="F565" s="37"/>
      <c r="G565" s="35">
        <f t="shared" si="112"/>
        <v>3</v>
      </c>
      <c r="H565" s="36">
        <f t="shared" si="113"/>
        <v>3</v>
      </c>
      <c r="I565" s="38" t="str">
        <f t="shared" si="114"/>
        <v>-</v>
      </c>
      <c r="J565" s="39" t="str">
        <f t="shared" si="115"/>
        <v>-</v>
      </c>
    </row>
    <row r="566" spans="1:10" x14ac:dyDescent="0.25">
      <c r="A566" s="124" t="s">
        <v>451</v>
      </c>
      <c r="B566" s="35">
        <v>120</v>
      </c>
      <c r="C566" s="36">
        <v>322</v>
      </c>
      <c r="D566" s="35">
        <v>502</v>
      </c>
      <c r="E566" s="36">
        <v>738</v>
      </c>
      <c r="F566" s="37"/>
      <c r="G566" s="35">
        <f t="shared" si="112"/>
        <v>-202</v>
      </c>
      <c r="H566" s="36">
        <f t="shared" si="113"/>
        <v>-236</v>
      </c>
      <c r="I566" s="38">
        <f t="shared" si="114"/>
        <v>-0.62732919254658381</v>
      </c>
      <c r="J566" s="39">
        <f t="shared" si="115"/>
        <v>-0.31978319783197834</v>
      </c>
    </row>
    <row r="567" spans="1:10" x14ac:dyDescent="0.25">
      <c r="A567" s="124" t="s">
        <v>493</v>
      </c>
      <c r="B567" s="35">
        <v>110</v>
      </c>
      <c r="C567" s="36">
        <v>156</v>
      </c>
      <c r="D567" s="35">
        <v>378</v>
      </c>
      <c r="E567" s="36">
        <v>432</v>
      </c>
      <c r="F567" s="37"/>
      <c r="G567" s="35">
        <f t="shared" si="112"/>
        <v>-46</v>
      </c>
      <c r="H567" s="36">
        <f t="shared" si="113"/>
        <v>-54</v>
      </c>
      <c r="I567" s="38">
        <f t="shared" si="114"/>
        <v>-0.29487179487179488</v>
      </c>
      <c r="J567" s="39">
        <f t="shared" si="115"/>
        <v>-0.125</v>
      </c>
    </row>
    <row r="568" spans="1:10" x14ac:dyDescent="0.25">
      <c r="A568" s="124" t="s">
        <v>509</v>
      </c>
      <c r="B568" s="35">
        <v>32</v>
      </c>
      <c r="C568" s="36">
        <v>7</v>
      </c>
      <c r="D568" s="35">
        <v>113</v>
      </c>
      <c r="E568" s="36">
        <v>31</v>
      </c>
      <c r="F568" s="37"/>
      <c r="G568" s="35">
        <f t="shared" si="112"/>
        <v>25</v>
      </c>
      <c r="H568" s="36">
        <f t="shared" si="113"/>
        <v>82</v>
      </c>
      <c r="I568" s="38">
        <f t="shared" si="114"/>
        <v>3.5714285714285716</v>
      </c>
      <c r="J568" s="39">
        <f t="shared" si="115"/>
        <v>2.6451612903225805</v>
      </c>
    </row>
    <row r="569" spans="1:10" x14ac:dyDescent="0.25">
      <c r="A569" s="124" t="s">
        <v>558</v>
      </c>
      <c r="B569" s="35">
        <v>38</v>
      </c>
      <c r="C569" s="36">
        <v>68</v>
      </c>
      <c r="D569" s="35">
        <v>119</v>
      </c>
      <c r="E569" s="36">
        <v>148</v>
      </c>
      <c r="F569" s="37"/>
      <c r="G569" s="35">
        <f t="shared" si="112"/>
        <v>-30</v>
      </c>
      <c r="H569" s="36">
        <f t="shared" si="113"/>
        <v>-29</v>
      </c>
      <c r="I569" s="38">
        <f t="shared" si="114"/>
        <v>-0.44117647058823528</v>
      </c>
      <c r="J569" s="39">
        <f t="shared" si="115"/>
        <v>-0.19594594594594594</v>
      </c>
    </row>
    <row r="570" spans="1:10" x14ac:dyDescent="0.25">
      <c r="A570" s="124" t="s">
        <v>413</v>
      </c>
      <c r="B570" s="35">
        <v>3</v>
      </c>
      <c r="C570" s="36">
        <v>0</v>
      </c>
      <c r="D570" s="35">
        <v>3</v>
      </c>
      <c r="E570" s="36">
        <v>0</v>
      </c>
      <c r="F570" s="37"/>
      <c r="G570" s="35">
        <f t="shared" si="112"/>
        <v>3</v>
      </c>
      <c r="H570" s="36">
        <f t="shared" si="113"/>
        <v>3</v>
      </c>
      <c r="I570" s="38" t="str">
        <f t="shared" si="114"/>
        <v>-</v>
      </c>
      <c r="J570" s="39" t="str">
        <f t="shared" si="115"/>
        <v>-</v>
      </c>
    </row>
    <row r="571" spans="1:10" s="52" customFormat="1" ht="13" x14ac:dyDescent="0.3">
      <c r="A571" s="147" t="s">
        <v>699</v>
      </c>
      <c r="B571" s="46">
        <v>1071</v>
      </c>
      <c r="C571" s="47">
        <v>1841</v>
      </c>
      <c r="D571" s="46">
        <v>3721</v>
      </c>
      <c r="E571" s="47">
        <v>4765</v>
      </c>
      <c r="F571" s="48"/>
      <c r="G571" s="46">
        <f t="shared" si="112"/>
        <v>-770</v>
      </c>
      <c r="H571" s="47">
        <f t="shared" si="113"/>
        <v>-1044</v>
      </c>
      <c r="I571" s="49">
        <f t="shared" si="114"/>
        <v>-0.41825095057034223</v>
      </c>
      <c r="J571" s="50">
        <f t="shared" si="115"/>
        <v>-0.21909758656873032</v>
      </c>
    </row>
    <row r="572" spans="1:10" x14ac:dyDescent="0.25">
      <c r="A572" s="148"/>
      <c r="B572" s="80"/>
      <c r="C572" s="81"/>
      <c r="D572" s="80"/>
      <c r="E572" s="81"/>
      <c r="F572" s="82"/>
      <c r="G572" s="80"/>
      <c r="H572" s="81"/>
      <c r="I572" s="94"/>
      <c r="J572" s="95"/>
    </row>
    <row r="573" spans="1:10" ht="13" x14ac:dyDescent="0.3">
      <c r="A573" s="118" t="s">
        <v>99</v>
      </c>
      <c r="B573" s="35"/>
      <c r="C573" s="36"/>
      <c r="D573" s="35"/>
      <c r="E573" s="36"/>
      <c r="F573" s="37"/>
      <c r="G573" s="35"/>
      <c r="H573" s="36"/>
      <c r="I573" s="38"/>
      <c r="J573" s="39"/>
    </row>
    <row r="574" spans="1:10" x14ac:dyDescent="0.25">
      <c r="A574" s="124" t="s">
        <v>265</v>
      </c>
      <c r="B574" s="35">
        <v>4</v>
      </c>
      <c r="C574" s="36">
        <v>0</v>
      </c>
      <c r="D574" s="35">
        <v>16</v>
      </c>
      <c r="E574" s="36">
        <v>0</v>
      </c>
      <c r="F574" s="37"/>
      <c r="G574" s="35">
        <f t="shared" ref="G574:G580" si="116">B574-C574</f>
        <v>4</v>
      </c>
      <c r="H574" s="36">
        <f t="shared" ref="H574:H580" si="117">D574-E574</f>
        <v>16</v>
      </c>
      <c r="I574" s="38" t="str">
        <f t="shared" ref="I574:I580" si="118">IF(C574=0, "-", IF(G574/C574&lt;10, G574/C574, "&gt;999%"))</f>
        <v>-</v>
      </c>
      <c r="J574" s="39" t="str">
        <f t="shared" ref="J574:J580" si="119">IF(E574=0, "-", IF(H574/E574&lt;10, H574/E574, "&gt;999%"))</f>
        <v>-</v>
      </c>
    </row>
    <row r="575" spans="1:10" x14ac:dyDescent="0.25">
      <c r="A575" s="124" t="s">
        <v>266</v>
      </c>
      <c r="B575" s="35">
        <v>7</v>
      </c>
      <c r="C575" s="36">
        <v>0</v>
      </c>
      <c r="D575" s="35">
        <v>20</v>
      </c>
      <c r="E575" s="36">
        <v>0</v>
      </c>
      <c r="F575" s="37"/>
      <c r="G575" s="35">
        <f t="shared" si="116"/>
        <v>7</v>
      </c>
      <c r="H575" s="36">
        <f t="shared" si="117"/>
        <v>20</v>
      </c>
      <c r="I575" s="38" t="str">
        <f t="shared" si="118"/>
        <v>-</v>
      </c>
      <c r="J575" s="39" t="str">
        <f t="shared" si="119"/>
        <v>-</v>
      </c>
    </row>
    <row r="576" spans="1:10" x14ac:dyDescent="0.25">
      <c r="A576" s="124" t="s">
        <v>510</v>
      </c>
      <c r="B576" s="35">
        <v>6</v>
      </c>
      <c r="C576" s="36">
        <v>0</v>
      </c>
      <c r="D576" s="35">
        <v>15</v>
      </c>
      <c r="E576" s="36">
        <v>5</v>
      </c>
      <c r="F576" s="37"/>
      <c r="G576" s="35">
        <f t="shared" si="116"/>
        <v>6</v>
      </c>
      <c r="H576" s="36">
        <f t="shared" si="117"/>
        <v>10</v>
      </c>
      <c r="I576" s="38" t="str">
        <f t="shared" si="118"/>
        <v>-</v>
      </c>
      <c r="J576" s="39">
        <f t="shared" si="119"/>
        <v>2</v>
      </c>
    </row>
    <row r="577" spans="1:10" x14ac:dyDescent="0.25">
      <c r="A577" s="124" t="s">
        <v>425</v>
      </c>
      <c r="B577" s="35">
        <v>61</v>
      </c>
      <c r="C577" s="36">
        <v>125</v>
      </c>
      <c r="D577" s="35">
        <v>213</v>
      </c>
      <c r="E577" s="36">
        <v>346</v>
      </c>
      <c r="F577" s="37"/>
      <c r="G577" s="35">
        <f t="shared" si="116"/>
        <v>-64</v>
      </c>
      <c r="H577" s="36">
        <f t="shared" si="117"/>
        <v>-133</v>
      </c>
      <c r="I577" s="38">
        <f t="shared" si="118"/>
        <v>-0.51200000000000001</v>
      </c>
      <c r="J577" s="39">
        <f t="shared" si="119"/>
        <v>-0.38439306358381503</v>
      </c>
    </row>
    <row r="578" spans="1:10" x14ac:dyDescent="0.25">
      <c r="A578" s="124" t="s">
        <v>465</v>
      </c>
      <c r="B578" s="35">
        <v>57</v>
      </c>
      <c r="C578" s="36">
        <v>152</v>
      </c>
      <c r="D578" s="35">
        <v>288</v>
      </c>
      <c r="E578" s="36">
        <v>319</v>
      </c>
      <c r="F578" s="37"/>
      <c r="G578" s="35">
        <f t="shared" si="116"/>
        <v>-95</v>
      </c>
      <c r="H578" s="36">
        <f t="shared" si="117"/>
        <v>-31</v>
      </c>
      <c r="I578" s="38">
        <f t="shared" si="118"/>
        <v>-0.625</v>
      </c>
      <c r="J578" s="39">
        <f t="shared" si="119"/>
        <v>-9.7178683385579931E-2</v>
      </c>
    </row>
    <row r="579" spans="1:10" x14ac:dyDescent="0.25">
      <c r="A579" s="124" t="s">
        <v>511</v>
      </c>
      <c r="B579" s="35">
        <v>20</v>
      </c>
      <c r="C579" s="36">
        <v>51</v>
      </c>
      <c r="D579" s="35">
        <v>113</v>
      </c>
      <c r="E579" s="36">
        <v>140</v>
      </c>
      <c r="F579" s="37"/>
      <c r="G579" s="35">
        <f t="shared" si="116"/>
        <v>-31</v>
      </c>
      <c r="H579" s="36">
        <f t="shared" si="117"/>
        <v>-27</v>
      </c>
      <c r="I579" s="38">
        <f t="shared" si="118"/>
        <v>-0.60784313725490191</v>
      </c>
      <c r="J579" s="39">
        <f t="shared" si="119"/>
        <v>-0.19285714285714287</v>
      </c>
    </row>
    <row r="580" spans="1:10" s="52" customFormat="1" ht="13" x14ac:dyDescent="0.3">
      <c r="A580" s="147" t="s">
        <v>700</v>
      </c>
      <c r="B580" s="46">
        <v>155</v>
      </c>
      <c r="C580" s="47">
        <v>328</v>
      </c>
      <c r="D580" s="46">
        <v>665</v>
      </c>
      <c r="E580" s="47">
        <v>810</v>
      </c>
      <c r="F580" s="48"/>
      <c r="G580" s="46">
        <f t="shared" si="116"/>
        <v>-173</v>
      </c>
      <c r="H580" s="47">
        <f t="shared" si="117"/>
        <v>-145</v>
      </c>
      <c r="I580" s="49">
        <f t="shared" si="118"/>
        <v>-0.52743902439024393</v>
      </c>
      <c r="J580" s="50">
        <f t="shared" si="119"/>
        <v>-0.17901234567901234</v>
      </c>
    </row>
    <row r="581" spans="1:10" x14ac:dyDescent="0.25">
      <c r="A581" s="148"/>
      <c r="B581" s="80"/>
      <c r="C581" s="81"/>
      <c r="D581" s="80"/>
      <c r="E581" s="81"/>
      <c r="F581" s="82"/>
      <c r="G581" s="80"/>
      <c r="H581" s="81"/>
      <c r="I581" s="94"/>
      <c r="J581" s="95"/>
    </row>
    <row r="582" spans="1:10" ht="13" x14ac:dyDescent="0.3">
      <c r="A582" s="118" t="s">
        <v>114</v>
      </c>
      <c r="B582" s="35"/>
      <c r="C582" s="36"/>
      <c r="D582" s="35"/>
      <c r="E582" s="36"/>
      <c r="F582" s="37"/>
      <c r="G582" s="35"/>
      <c r="H582" s="36"/>
      <c r="I582" s="38"/>
      <c r="J582" s="39"/>
    </row>
    <row r="583" spans="1:10" x14ac:dyDescent="0.25">
      <c r="A583" s="124" t="s">
        <v>630</v>
      </c>
      <c r="B583" s="35">
        <v>38</v>
      </c>
      <c r="C583" s="36">
        <v>49</v>
      </c>
      <c r="D583" s="35">
        <v>79</v>
      </c>
      <c r="E583" s="36">
        <v>109</v>
      </c>
      <c r="F583" s="37"/>
      <c r="G583" s="35">
        <f>B583-C583</f>
        <v>-11</v>
      </c>
      <c r="H583" s="36">
        <f>D583-E583</f>
        <v>-30</v>
      </c>
      <c r="I583" s="38">
        <f>IF(C583=0, "-", IF(G583/C583&lt;10, G583/C583, "&gt;999%"))</f>
        <v>-0.22448979591836735</v>
      </c>
      <c r="J583" s="39">
        <f>IF(E583=0, "-", IF(H583/E583&lt;10, H583/E583, "&gt;999%"))</f>
        <v>-0.27522935779816515</v>
      </c>
    </row>
    <row r="584" spans="1:10" x14ac:dyDescent="0.25">
      <c r="A584" s="124" t="s">
        <v>615</v>
      </c>
      <c r="B584" s="35">
        <v>2</v>
      </c>
      <c r="C584" s="36">
        <v>0</v>
      </c>
      <c r="D584" s="35">
        <v>14</v>
      </c>
      <c r="E584" s="36">
        <v>0</v>
      </c>
      <c r="F584" s="37"/>
      <c r="G584" s="35">
        <f>B584-C584</f>
        <v>2</v>
      </c>
      <c r="H584" s="36">
        <f>D584-E584</f>
        <v>14</v>
      </c>
      <c r="I584" s="38" t="str">
        <f>IF(C584=0, "-", IF(G584/C584&lt;10, G584/C584, "&gt;999%"))</f>
        <v>-</v>
      </c>
      <c r="J584" s="39" t="str">
        <f>IF(E584=0, "-", IF(H584/E584&lt;10, H584/E584, "&gt;999%"))</f>
        <v>-</v>
      </c>
    </row>
    <row r="585" spans="1:10" s="52" customFormat="1" ht="13" x14ac:dyDescent="0.3">
      <c r="A585" s="147" t="s">
        <v>701</v>
      </c>
      <c r="B585" s="46">
        <v>40</v>
      </c>
      <c r="C585" s="47">
        <v>49</v>
      </c>
      <c r="D585" s="46">
        <v>93</v>
      </c>
      <c r="E585" s="47">
        <v>109</v>
      </c>
      <c r="F585" s="48"/>
      <c r="G585" s="46">
        <f>B585-C585</f>
        <v>-9</v>
      </c>
      <c r="H585" s="47">
        <f>D585-E585</f>
        <v>-16</v>
      </c>
      <c r="I585" s="49">
        <f>IF(C585=0, "-", IF(G585/C585&lt;10, G585/C585, "&gt;999%"))</f>
        <v>-0.18367346938775511</v>
      </c>
      <c r="J585" s="50">
        <f>IF(E585=0, "-", IF(H585/E585&lt;10, H585/E585, "&gt;999%"))</f>
        <v>-0.14678899082568808</v>
      </c>
    </row>
    <row r="586" spans="1:10" x14ac:dyDescent="0.25">
      <c r="A586" s="148"/>
      <c r="B586" s="80"/>
      <c r="C586" s="81"/>
      <c r="D586" s="80"/>
      <c r="E586" s="81"/>
      <c r="F586" s="82"/>
      <c r="G586" s="80"/>
      <c r="H586" s="81"/>
      <c r="I586" s="94"/>
      <c r="J586" s="95"/>
    </row>
    <row r="587" spans="1:10" ht="13" x14ac:dyDescent="0.3">
      <c r="A587" s="118" t="s">
        <v>115</v>
      </c>
      <c r="B587" s="35"/>
      <c r="C587" s="36"/>
      <c r="D587" s="35"/>
      <c r="E587" s="36"/>
      <c r="F587" s="37"/>
      <c r="G587" s="35"/>
      <c r="H587" s="36"/>
      <c r="I587" s="38"/>
      <c r="J587" s="39"/>
    </row>
    <row r="588" spans="1:10" x14ac:dyDescent="0.25">
      <c r="A588" s="124" t="s">
        <v>631</v>
      </c>
      <c r="B588" s="35">
        <v>5</v>
      </c>
      <c r="C588" s="36">
        <v>4</v>
      </c>
      <c r="D588" s="35">
        <v>8</v>
      </c>
      <c r="E588" s="36">
        <v>15</v>
      </c>
      <c r="F588" s="37"/>
      <c r="G588" s="35">
        <f>B588-C588</f>
        <v>1</v>
      </c>
      <c r="H588" s="36">
        <f>D588-E588</f>
        <v>-7</v>
      </c>
      <c r="I588" s="38">
        <f>IF(C588=0, "-", IF(G588/C588&lt;10, G588/C588, "&gt;999%"))</f>
        <v>0.25</v>
      </c>
      <c r="J588" s="39">
        <f>IF(E588=0, "-", IF(H588/E588&lt;10, H588/E588, "&gt;999%"))</f>
        <v>-0.46666666666666667</v>
      </c>
    </row>
    <row r="589" spans="1:10" s="52" customFormat="1" ht="13" x14ac:dyDescent="0.3">
      <c r="A589" s="149" t="s">
        <v>702</v>
      </c>
      <c r="B589" s="150">
        <v>5</v>
      </c>
      <c r="C589" s="151">
        <v>4</v>
      </c>
      <c r="D589" s="150">
        <v>8</v>
      </c>
      <c r="E589" s="151">
        <v>15</v>
      </c>
      <c r="F589" s="152"/>
      <c r="G589" s="150">
        <f>B589-C589</f>
        <v>1</v>
      </c>
      <c r="H589" s="151">
        <f>D589-E589</f>
        <v>-7</v>
      </c>
      <c r="I589" s="153">
        <f>IF(C589=0, "-", IF(G589/C589&lt;10, G589/C589, "&gt;999%"))</f>
        <v>0.25</v>
      </c>
      <c r="J589" s="154">
        <f>IF(E589=0, "-", IF(H589/E589&lt;10, H589/E589, "&gt;999%"))</f>
        <v>-0.46666666666666667</v>
      </c>
    </row>
    <row r="590" spans="1:10" x14ac:dyDescent="0.25">
      <c r="A590" s="155"/>
      <c r="B590" s="156"/>
      <c r="C590" s="157"/>
      <c r="D590" s="156"/>
      <c r="E590" s="157"/>
      <c r="F590" s="158"/>
      <c r="G590" s="156"/>
      <c r="H590" s="157"/>
      <c r="I590" s="159"/>
      <c r="J590" s="160"/>
    </row>
    <row r="591" spans="1:10" ht="13" x14ac:dyDescent="0.3">
      <c r="A591" s="26" t="s">
        <v>703</v>
      </c>
      <c r="B591" s="46">
        <f>SUM(B7:B590)/2</f>
        <v>26621</v>
      </c>
      <c r="C591" s="128">
        <f>SUM(C7:C590)/2</f>
        <v>31847</v>
      </c>
      <c r="D591" s="46">
        <f>SUM(D7:D590)/2</f>
        <v>74663</v>
      </c>
      <c r="E591" s="128">
        <f>SUM(E7:E590)/2</f>
        <v>86297</v>
      </c>
      <c r="F591" s="48"/>
      <c r="G591" s="46">
        <f>B591-C591</f>
        <v>-5226</v>
      </c>
      <c r="H591" s="47">
        <f>D591-E591</f>
        <v>-11634</v>
      </c>
      <c r="I591" s="49">
        <f>IF(C591=0, 0, G591/C591)</f>
        <v>-0.16409708920777466</v>
      </c>
      <c r="J591" s="50">
        <f>IF(E591=0, 0, H591/E591)</f>
        <v>-0.13481349293718206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3" manualBreakCount="13">
    <brk id="44" max="16383" man="1"/>
    <brk id="92" max="16383" man="1"/>
    <brk id="141" max="16383" man="1"/>
    <brk id="177" max="16383" man="1"/>
    <brk id="222" max="16383" man="1"/>
    <brk id="270" max="16383" man="1"/>
    <brk id="316" max="16383" man="1"/>
    <brk id="341" max="16383" man="1"/>
    <brk id="385" max="16383" man="1"/>
    <brk id="430" max="16383" man="1"/>
    <brk id="479" max="16383" man="1"/>
    <brk id="517" max="16383" man="1"/>
    <brk id="5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0C25-D143-420A-8F85-A9CBDA0C40F3}">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7546</v>
      </c>
      <c r="C7" s="36">
        <v>10351</v>
      </c>
      <c r="D7" s="35">
        <v>22350</v>
      </c>
      <c r="E7" s="36">
        <v>29655</v>
      </c>
      <c r="F7" s="37"/>
      <c r="G7" s="35">
        <f>B7-C7</f>
        <v>-2805</v>
      </c>
      <c r="H7" s="36">
        <f>D7-E7</f>
        <v>-7305</v>
      </c>
      <c r="I7" s="75">
        <f>IF(C7=0, "-", IF(G7/C7&lt;10, G7/C7*100, "&gt;999"))</f>
        <v>-27.098831030818278</v>
      </c>
      <c r="J7" s="76">
        <f>IF(E7=0, "-", IF(H7/E7&lt;10, H7/E7*100, "&gt;999"))</f>
        <v>-24.633282751643907</v>
      </c>
    </row>
    <row r="8" spans="1:10" x14ac:dyDescent="0.25">
      <c r="A8" s="34" t="s">
        <v>24</v>
      </c>
      <c r="B8" s="35">
        <v>12809</v>
      </c>
      <c r="C8" s="36">
        <v>14197</v>
      </c>
      <c r="D8" s="35">
        <v>36095</v>
      </c>
      <c r="E8" s="36">
        <v>37091</v>
      </c>
      <c r="F8" s="37"/>
      <c r="G8" s="35">
        <f>B8-C8</f>
        <v>-1388</v>
      </c>
      <c r="H8" s="36">
        <f>D8-E8</f>
        <v>-996</v>
      </c>
      <c r="I8" s="75">
        <f>IF(C8=0, "-", IF(G8/C8&lt;10, G8/C8*100, "&gt;999"))</f>
        <v>-9.7767133901528496</v>
      </c>
      <c r="J8" s="76">
        <f>IF(E8=0, "-", IF(H8/E8&lt;10, H8/E8*100, "&gt;999"))</f>
        <v>-2.6852875360599606</v>
      </c>
    </row>
    <row r="9" spans="1:10" x14ac:dyDescent="0.25">
      <c r="A9" s="34" t="s">
        <v>25</v>
      </c>
      <c r="B9" s="35">
        <v>5536</v>
      </c>
      <c r="C9" s="36">
        <v>6322</v>
      </c>
      <c r="D9" s="35">
        <v>14308</v>
      </c>
      <c r="E9" s="36">
        <v>17072</v>
      </c>
      <c r="F9" s="37"/>
      <c r="G9" s="35">
        <f>B9-C9</f>
        <v>-786</v>
      </c>
      <c r="H9" s="36">
        <f>D9-E9</f>
        <v>-2764</v>
      </c>
      <c r="I9" s="75">
        <f>IF(C9=0, "-", IF(G9/C9&lt;10, G9/C9*100, "&gt;999"))</f>
        <v>-12.43277443846884</v>
      </c>
      <c r="J9" s="76">
        <f>IF(E9=0, "-", IF(H9/E9&lt;10, H9/E9*100, "&gt;999"))</f>
        <v>-16.19025304592315</v>
      </c>
    </row>
    <row r="10" spans="1:10" x14ac:dyDescent="0.25">
      <c r="A10" s="34" t="s">
        <v>26</v>
      </c>
      <c r="B10" s="35">
        <v>730</v>
      </c>
      <c r="C10" s="36">
        <v>977</v>
      </c>
      <c r="D10" s="35">
        <v>1910</v>
      </c>
      <c r="E10" s="36">
        <v>2479</v>
      </c>
      <c r="F10" s="37"/>
      <c r="G10" s="35">
        <f>B10-C10</f>
        <v>-247</v>
      </c>
      <c r="H10" s="36">
        <f>D10-E10</f>
        <v>-569</v>
      </c>
      <c r="I10" s="75">
        <f>IF(C10=0, "-", IF(G10/C10&lt;10, G10/C10*100, "&gt;999"))</f>
        <v>-25.281473899692937</v>
      </c>
      <c r="J10" s="76">
        <f>IF(E10=0, "-", IF(H10/E10&lt;10, H10/E10*100, "&gt;999"))</f>
        <v>-22.952803549818476</v>
      </c>
    </row>
    <row r="11" spans="1:10" s="52" customFormat="1" ht="13" x14ac:dyDescent="0.3">
      <c r="A11" s="26" t="s">
        <v>7</v>
      </c>
      <c r="B11" s="46">
        <f>SUM(B7:B10)</f>
        <v>26621</v>
      </c>
      <c r="C11" s="47">
        <f>SUM(C7:C10)</f>
        <v>31847</v>
      </c>
      <c r="D11" s="46">
        <f>SUM(D7:D10)</f>
        <v>74663</v>
      </c>
      <c r="E11" s="47">
        <f>SUM(E7:E10)</f>
        <v>86297</v>
      </c>
      <c r="F11" s="48"/>
      <c r="G11" s="46">
        <f>B11-C11</f>
        <v>-5226</v>
      </c>
      <c r="H11" s="47">
        <f>D11-E11</f>
        <v>-11634</v>
      </c>
      <c r="I11" s="77">
        <f>IF(C11=0, 0, G11/C11*100)</f>
        <v>-16.409708920777465</v>
      </c>
      <c r="J11" s="78">
        <f>IF(E11=0, 0, H11/E11*100)</f>
        <v>-13.481349293718207</v>
      </c>
    </row>
    <row r="13" spans="1:10" ht="13" x14ac:dyDescent="0.3">
      <c r="A13" s="21"/>
      <c r="B13" s="22" t="s">
        <v>4</v>
      </c>
      <c r="C13" s="23"/>
      <c r="D13" s="22" t="s">
        <v>5</v>
      </c>
      <c r="E13" s="23"/>
      <c r="F13" s="24"/>
      <c r="G13" s="22" t="s">
        <v>6</v>
      </c>
      <c r="H13" s="25"/>
      <c r="I13" s="25"/>
      <c r="J13" s="23"/>
    </row>
    <row r="14" spans="1:10" x14ac:dyDescent="0.25">
      <c r="A14" s="34" t="s">
        <v>27</v>
      </c>
      <c r="B14" s="35">
        <v>126</v>
      </c>
      <c r="C14" s="36">
        <v>277</v>
      </c>
      <c r="D14" s="35">
        <v>429</v>
      </c>
      <c r="E14" s="36">
        <v>655</v>
      </c>
      <c r="F14" s="37"/>
      <c r="G14" s="35">
        <f t="shared" ref="G14:G34" si="0">B14-C14</f>
        <v>-151</v>
      </c>
      <c r="H14" s="36">
        <f t="shared" ref="H14:H34" si="1">D14-E14</f>
        <v>-226</v>
      </c>
      <c r="I14" s="75">
        <f t="shared" ref="I14:I33" si="2">IF(C14=0, "-", IF(G14/C14&lt;10, G14/C14*100, "&gt;999"))</f>
        <v>-54.512635379061372</v>
      </c>
      <c r="J14" s="76">
        <f t="shared" ref="J14:J33" si="3">IF(E14=0, "-", IF(H14/E14&lt;10, H14/E14*100, "&gt;999"))</f>
        <v>-34.503816793893129</v>
      </c>
    </row>
    <row r="15" spans="1:10" x14ac:dyDescent="0.25">
      <c r="A15" s="34" t="s">
        <v>28</v>
      </c>
      <c r="B15" s="35">
        <v>1243</v>
      </c>
      <c r="C15" s="36">
        <v>1929</v>
      </c>
      <c r="D15" s="35">
        <v>4013</v>
      </c>
      <c r="E15" s="36">
        <v>6056</v>
      </c>
      <c r="F15" s="37"/>
      <c r="G15" s="35">
        <f t="shared" si="0"/>
        <v>-686</v>
      </c>
      <c r="H15" s="36">
        <f t="shared" si="1"/>
        <v>-2043</v>
      </c>
      <c r="I15" s="75">
        <f t="shared" si="2"/>
        <v>-35.56246759979264</v>
      </c>
      <c r="J15" s="76">
        <f t="shared" si="3"/>
        <v>-33.735138705416119</v>
      </c>
    </row>
    <row r="16" spans="1:10" x14ac:dyDescent="0.25">
      <c r="A16" s="34" t="s">
        <v>29</v>
      </c>
      <c r="B16" s="35">
        <v>4448</v>
      </c>
      <c r="C16" s="36">
        <v>5419</v>
      </c>
      <c r="D16" s="35">
        <v>12722</v>
      </c>
      <c r="E16" s="36">
        <v>15424</v>
      </c>
      <c r="F16" s="37"/>
      <c r="G16" s="35">
        <f t="shared" si="0"/>
        <v>-971</v>
      </c>
      <c r="H16" s="36">
        <f t="shared" si="1"/>
        <v>-2702</v>
      </c>
      <c r="I16" s="75">
        <f t="shared" si="2"/>
        <v>-17.918435135633882</v>
      </c>
      <c r="J16" s="76">
        <f t="shared" si="3"/>
        <v>-17.518153526970952</v>
      </c>
    </row>
    <row r="17" spans="1:10" x14ac:dyDescent="0.25">
      <c r="A17" s="34" t="s">
        <v>30</v>
      </c>
      <c r="B17" s="35">
        <v>977</v>
      </c>
      <c r="C17" s="36">
        <v>1316</v>
      </c>
      <c r="D17" s="35">
        <v>2865</v>
      </c>
      <c r="E17" s="36">
        <v>3728</v>
      </c>
      <c r="F17" s="37"/>
      <c r="G17" s="35">
        <f t="shared" si="0"/>
        <v>-339</v>
      </c>
      <c r="H17" s="36">
        <f t="shared" si="1"/>
        <v>-863</v>
      </c>
      <c r="I17" s="75">
        <f t="shared" si="2"/>
        <v>-25.759878419452885</v>
      </c>
      <c r="J17" s="76">
        <f t="shared" si="3"/>
        <v>-23.149141630901287</v>
      </c>
    </row>
    <row r="18" spans="1:10" x14ac:dyDescent="0.25">
      <c r="A18" s="34" t="s">
        <v>31</v>
      </c>
      <c r="B18" s="35">
        <v>147</v>
      </c>
      <c r="C18" s="36">
        <v>293</v>
      </c>
      <c r="D18" s="35">
        <v>407</v>
      </c>
      <c r="E18" s="36">
        <v>936</v>
      </c>
      <c r="F18" s="37"/>
      <c r="G18" s="35">
        <f t="shared" si="0"/>
        <v>-146</v>
      </c>
      <c r="H18" s="36">
        <f t="shared" si="1"/>
        <v>-529</v>
      </c>
      <c r="I18" s="75">
        <f t="shared" si="2"/>
        <v>-49.829351535836174</v>
      </c>
      <c r="J18" s="76">
        <f t="shared" si="3"/>
        <v>-56.517094017094017</v>
      </c>
    </row>
    <row r="19" spans="1:10" x14ac:dyDescent="0.25">
      <c r="A19" s="34" t="s">
        <v>32</v>
      </c>
      <c r="B19" s="35">
        <v>17</v>
      </c>
      <c r="C19" s="36">
        <v>40</v>
      </c>
      <c r="D19" s="35">
        <v>79</v>
      </c>
      <c r="E19" s="36">
        <v>86</v>
      </c>
      <c r="F19" s="37"/>
      <c r="G19" s="35">
        <f t="shared" si="0"/>
        <v>-23</v>
      </c>
      <c r="H19" s="36">
        <f t="shared" si="1"/>
        <v>-7</v>
      </c>
      <c r="I19" s="75">
        <f t="shared" si="2"/>
        <v>-57.499999999999993</v>
      </c>
      <c r="J19" s="76">
        <f t="shared" si="3"/>
        <v>-8.1395348837209305</v>
      </c>
    </row>
    <row r="20" spans="1:10" x14ac:dyDescent="0.25">
      <c r="A20" s="34" t="s">
        <v>33</v>
      </c>
      <c r="B20" s="35">
        <v>286</v>
      </c>
      <c r="C20" s="36">
        <v>583</v>
      </c>
      <c r="D20" s="35">
        <v>930</v>
      </c>
      <c r="E20" s="36">
        <v>1480</v>
      </c>
      <c r="F20" s="37"/>
      <c r="G20" s="35">
        <f t="shared" si="0"/>
        <v>-297</v>
      </c>
      <c r="H20" s="36">
        <f t="shared" si="1"/>
        <v>-550</v>
      </c>
      <c r="I20" s="75">
        <f t="shared" si="2"/>
        <v>-50.943396226415096</v>
      </c>
      <c r="J20" s="76">
        <f t="shared" si="3"/>
        <v>-37.162162162162161</v>
      </c>
    </row>
    <row r="21" spans="1:10" x14ac:dyDescent="0.25">
      <c r="A21" s="34" t="s">
        <v>34</v>
      </c>
      <c r="B21" s="35">
        <v>302</v>
      </c>
      <c r="C21" s="36">
        <v>494</v>
      </c>
      <c r="D21" s="35">
        <v>905</v>
      </c>
      <c r="E21" s="36">
        <v>1290</v>
      </c>
      <c r="F21" s="37"/>
      <c r="G21" s="35">
        <f t="shared" si="0"/>
        <v>-192</v>
      </c>
      <c r="H21" s="36">
        <f t="shared" si="1"/>
        <v>-385</v>
      </c>
      <c r="I21" s="75">
        <f t="shared" si="2"/>
        <v>-38.866396761133601</v>
      </c>
      <c r="J21" s="76">
        <f t="shared" si="3"/>
        <v>-29.844961240310074</v>
      </c>
    </row>
    <row r="22" spans="1:10" x14ac:dyDescent="0.25">
      <c r="A22" s="79" t="s">
        <v>35</v>
      </c>
      <c r="B22" s="80">
        <v>822</v>
      </c>
      <c r="C22" s="81">
        <v>638</v>
      </c>
      <c r="D22" s="80">
        <v>1991</v>
      </c>
      <c r="E22" s="81">
        <v>1803</v>
      </c>
      <c r="F22" s="82"/>
      <c r="G22" s="80">
        <f t="shared" si="0"/>
        <v>184</v>
      </c>
      <c r="H22" s="81">
        <f t="shared" si="1"/>
        <v>188</v>
      </c>
      <c r="I22" s="83">
        <f t="shared" si="2"/>
        <v>28.840125391849529</v>
      </c>
      <c r="J22" s="84">
        <f t="shared" si="3"/>
        <v>10.427066001109262</v>
      </c>
    </row>
    <row r="23" spans="1:10" x14ac:dyDescent="0.25">
      <c r="A23" s="34" t="s">
        <v>36</v>
      </c>
      <c r="B23" s="35">
        <v>3385</v>
      </c>
      <c r="C23" s="36">
        <v>3675</v>
      </c>
      <c r="D23" s="35">
        <v>9550</v>
      </c>
      <c r="E23" s="36">
        <v>9337</v>
      </c>
      <c r="F23" s="37"/>
      <c r="G23" s="35">
        <f t="shared" si="0"/>
        <v>-290</v>
      </c>
      <c r="H23" s="36">
        <f t="shared" si="1"/>
        <v>213</v>
      </c>
      <c r="I23" s="75">
        <f t="shared" si="2"/>
        <v>-7.891156462585033</v>
      </c>
      <c r="J23" s="76">
        <f t="shared" si="3"/>
        <v>2.2812466531005677</v>
      </c>
    </row>
    <row r="24" spans="1:10" x14ac:dyDescent="0.25">
      <c r="A24" s="34" t="s">
        <v>37</v>
      </c>
      <c r="B24" s="35">
        <v>5012</v>
      </c>
      <c r="C24" s="36">
        <v>5822</v>
      </c>
      <c r="D24" s="35">
        <v>14738</v>
      </c>
      <c r="E24" s="36">
        <v>15199</v>
      </c>
      <c r="F24" s="37"/>
      <c r="G24" s="35">
        <f t="shared" si="0"/>
        <v>-810</v>
      </c>
      <c r="H24" s="36">
        <f t="shared" si="1"/>
        <v>-461</v>
      </c>
      <c r="I24" s="75">
        <f t="shared" si="2"/>
        <v>-13.912744761250428</v>
      </c>
      <c r="J24" s="76">
        <f t="shared" si="3"/>
        <v>-3.0330942825185869</v>
      </c>
    </row>
    <row r="25" spans="1:10" x14ac:dyDescent="0.25">
      <c r="A25" s="34" t="s">
        <v>38</v>
      </c>
      <c r="B25" s="35">
        <v>3014</v>
      </c>
      <c r="C25" s="36">
        <v>3510</v>
      </c>
      <c r="D25" s="35">
        <v>8456</v>
      </c>
      <c r="E25" s="36">
        <v>9481</v>
      </c>
      <c r="F25" s="37"/>
      <c r="G25" s="35">
        <f t="shared" si="0"/>
        <v>-496</v>
      </c>
      <c r="H25" s="36">
        <f t="shared" si="1"/>
        <v>-1025</v>
      </c>
      <c r="I25" s="75">
        <f t="shared" si="2"/>
        <v>-14.13105413105413</v>
      </c>
      <c r="J25" s="76">
        <f t="shared" si="3"/>
        <v>-10.811095875962451</v>
      </c>
    </row>
    <row r="26" spans="1:10" x14ac:dyDescent="0.25">
      <c r="A26" s="34" t="s">
        <v>39</v>
      </c>
      <c r="B26" s="35">
        <v>576</v>
      </c>
      <c r="C26" s="36">
        <v>552</v>
      </c>
      <c r="D26" s="35">
        <v>1360</v>
      </c>
      <c r="E26" s="36">
        <v>1271</v>
      </c>
      <c r="F26" s="37"/>
      <c r="G26" s="35">
        <f t="shared" si="0"/>
        <v>24</v>
      </c>
      <c r="H26" s="36">
        <f t="shared" si="1"/>
        <v>89</v>
      </c>
      <c r="I26" s="75">
        <f t="shared" si="2"/>
        <v>4.3478260869565215</v>
      </c>
      <c r="J26" s="76">
        <f t="shared" si="3"/>
        <v>7.0023603461841066</v>
      </c>
    </row>
    <row r="27" spans="1:10" x14ac:dyDescent="0.25">
      <c r="A27" s="79" t="s">
        <v>40</v>
      </c>
      <c r="B27" s="80">
        <v>57</v>
      </c>
      <c r="C27" s="81">
        <v>43</v>
      </c>
      <c r="D27" s="80">
        <v>182</v>
      </c>
      <c r="E27" s="81">
        <v>155</v>
      </c>
      <c r="F27" s="82"/>
      <c r="G27" s="80">
        <f t="shared" si="0"/>
        <v>14</v>
      </c>
      <c r="H27" s="81">
        <f t="shared" si="1"/>
        <v>27</v>
      </c>
      <c r="I27" s="83">
        <f t="shared" si="2"/>
        <v>32.558139534883722</v>
      </c>
      <c r="J27" s="84">
        <f t="shared" si="3"/>
        <v>17.419354838709676</v>
      </c>
    </row>
    <row r="28" spans="1:10" x14ac:dyDescent="0.25">
      <c r="A28" s="34" t="s">
        <v>41</v>
      </c>
      <c r="B28" s="35">
        <v>15</v>
      </c>
      <c r="C28" s="36">
        <v>9</v>
      </c>
      <c r="D28" s="35">
        <v>23</v>
      </c>
      <c r="E28" s="36">
        <v>21</v>
      </c>
      <c r="F28" s="37"/>
      <c r="G28" s="35">
        <f t="shared" si="0"/>
        <v>6</v>
      </c>
      <c r="H28" s="36">
        <f t="shared" si="1"/>
        <v>2</v>
      </c>
      <c r="I28" s="75">
        <f t="shared" si="2"/>
        <v>66.666666666666657</v>
      </c>
      <c r="J28" s="76">
        <f t="shared" si="3"/>
        <v>9.5238095238095237</v>
      </c>
    </row>
    <row r="29" spans="1:10" x14ac:dyDescent="0.25">
      <c r="A29" s="34" t="s">
        <v>42</v>
      </c>
      <c r="B29" s="35">
        <v>48</v>
      </c>
      <c r="C29" s="36">
        <v>89</v>
      </c>
      <c r="D29" s="35">
        <v>176</v>
      </c>
      <c r="E29" s="36">
        <v>217</v>
      </c>
      <c r="F29" s="37"/>
      <c r="G29" s="35">
        <f t="shared" si="0"/>
        <v>-41</v>
      </c>
      <c r="H29" s="36">
        <f t="shared" si="1"/>
        <v>-41</v>
      </c>
      <c r="I29" s="75">
        <f t="shared" si="2"/>
        <v>-46.067415730337082</v>
      </c>
      <c r="J29" s="76">
        <f t="shared" si="3"/>
        <v>-18.894009216589861</v>
      </c>
    </row>
    <row r="30" spans="1:10" x14ac:dyDescent="0.25">
      <c r="A30" s="34" t="s">
        <v>43</v>
      </c>
      <c r="B30" s="35">
        <v>549</v>
      </c>
      <c r="C30" s="36">
        <v>605</v>
      </c>
      <c r="D30" s="35">
        <v>1406</v>
      </c>
      <c r="E30" s="36">
        <v>1575</v>
      </c>
      <c r="F30" s="37"/>
      <c r="G30" s="35">
        <f t="shared" si="0"/>
        <v>-56</v>
      </c>
      <c r="H30" s="36">
        <f t="shared" si="1"/>
        <v>-169</v>
      </c>
      <c r="I30" s="75">
        <f t="shared" si="2"/>
        <v>-9.2561983471074374</v>
      </c>
      <c r="J30" s="76">
        <f t="shared" si="3"/>
        <v>-10.730158730158729</v>
      </c>
    </row>
    <row r="31" spans="1:10" x14ac:dyDescent="0.25">
      <c r="A31" s="34" t="s">
        <v>44</v>
      </c>
      <c r="B31" s="35">
        <v>761</v>
      </c>
      <c r="C31" s="36">
        <v>1092</v>
      </c>
      <c r="D31" s="35">
        <v>1986</v>
      </c>
      <c r="E31" s="36">
        <v>2723</v>
      </c>
      <c r="F31" s="37"/>
      <c r="G31" s="35">
        <f t="shared" si="0"/>
        <v>-331</v>
      </c>
      <c r="H31" s="36">
        <f t="shared" si="1"/>
        <v>-737</v>
      </c>
      <c r="I31" s="75">
        <f t="shared" si="2"/>
        <v>-30.31135531135531</v>
      </c>
      <c r="J31" s="76">
        <f t="shared" si="3"/>
        <v>-27.065736320235033</v>
      </c>
    </row>
    <row r="32" spans="1:10" x14ac:dyDescent="0.25">
      <c r="A32" s="34" t="s">
        <v>45</v>
      </c>
      <c r="B32" s="35">
        <v>4106</v>
      </c>
      <c r="C32" s="36">
        <v>4484</v>
      </c>
      <c r="D32" s="35">
        <v>10535</v>
      </c>
      <c r="E32" s="36">
        <v>12381</v>
      </c>
      <c r="F32" s="37"/>
      <c r="G32" s="35">
        <f t="shared" si="0"/>
        <v>-378</v>
      </c>
      <c r="H32" s="36">
        <f t="shared" si="1"/>
        <v>-1846</v>
      </c>
      <c r="I32" s="75">
        <f t="shared" si="2"/>
        <v>-8.4299732381801959</v>
      </c>
      <c r="J32" s="76">
        <f t="shared" si="3"/>
        <v>-14.909942654066716</v>
      </c>
    </row>
    <row r="33" spans="1:10" x14ac:dyDescent="0.25">
      <c r="A33" s="79" t="s">
        <v>26</v>
      </c>
      <c r="B33" s="80">
        <v>730</v>
      </c>
      <c r="C33" s="81">
        <v>977</v>
      </c>
      <c r="D33" s="80">
        <v>1910</v>
      </c>
      <c r="E33" s="81">
        <v>2479</v>
      </c>
      <c r="F33" s="82"/>
      <c r="G33" s="80">
        <f t="shared" si="0"/>
        <v>-247</v>
      </c>
      <c r="H33" s="81">
        <f t="shared" si="1"/>
        <v>-569</v>
      </c>
      <c r="I33" s="83">
        <f t="shared" si="2"/>
        <v>-25.281473899692937</v>
      </c>
      <c r="J33" s="84">
        <f t="shared" si="3"/>
        <v>-22.952803549818476</v>
      </c>
    </row>
    <row r="34" spans="1:10" s="52" customFormat="1" ht="13" x14ac:dyDescent="0.3">
      <c r="A34" s="26" t="s">
        <v>7</v>
      </c>
      <c r="B34" s="46">
        <f>SUM(B14:B33)</f>
        <v>26621</v>
      </c>
      <c r="C34" s="47">
        <f>SUM(C14:C33)</f>
        <v>31847</v>
      </c>
      <c r="D34" s="46">
        <f>SUM(D14:D33)</f>
        <v>74663</v>
      </c>
      <c r="E34" s="47">
        <f>SUM(E14:E33)</f>
        <v>86297</v>
      </c>
      <c r="F34" s="48"/>
      <c r="G34" s="46">
        <f t="shared" si="0"/>
        <v>-5226</v>
      </c>
      <c r="H34" s="47">
        <f t="shared" si="1"/>
        <v>-11634</v>
      </c>
      <c r="I34" s="77">
        <f>IF(C34=0, 0, G34/C34*100)</f>
        <v>-16.409708920777465</v>
      </c>
      <c r="J34" s="78">
        <f>IF(E34=0, 0, H34/E34*100)</f>
        <v>-13.481349293718207</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28.346042597948991</v>
      </c>
      <c r="C39" s="86">
        <f>$C$7/$C$11*100</f>
        <v>32.502276509561341</v>
      </c>
      <c r="D39" s="85">
        <f>$D$7/$D$11*100</f>
        <v>29.934505712334087</v>
      </c>
      <c r="E39" s="86">
        <f>$E$7/$E$11*100</f>
        <v>34.363882869624668</v>
      </c>
      <c r="F39" s="87"/>
      <c r="G39" s="85">
        <f>B39-C39</f>
        <v>-4.1562339116123503</v>
      </c>
      <c r="H39" s="86">
        <f>D39-E39</f>
        <v>-4.4293771572905811</v>
      </c>
    </row>
    <row r="40" spans="1:10" x14ac:dyDescent="0.25">
      <c r="A40" s="34" t="s">
        <v>24</v>
      </c>
      <c r="B40" s="85">
        <f>$B$8/$B$11*100</f>
        <v>48.116148904999811</v>
      </c>
      <c r="C40" s="86">
        <f>$C$8/$C$11*100</f>
        <v>44.578767230822372</v>
      </c>
      <c r="D40" s="85">
        <f>$D$8/$D$11*100</f>
        <v>48.343891887548054</v>
      </c>
      <c r="E40" s="86">
        <f>$E$8/$E$11*100</f>
        <v>42.980636638585352</v>
      </c>
      <c r="F40" s="87"/>
      <c r="G40" s="85">
        <f>B40-C40</f>
        <v>3.5373816741774391</v>
      </c>
      <c r="H40" s="86">
        <f>D40-E40</f>
        <v>5.3632552489627017</v>
      </c>
    </row>
    <row r="41" spans="1:10" x14ac:dyDescent="0.25">
      <c r="A41" s="34" t="s">
        <v>25</v>
      </c>
      <c r="B41" s="85">
        <f>$B$9/$B$11*100</f>
        <v>20.795612486382929</v>
      </c>
      <c r="C41" s="86">
        <f>$C$9/$C$11*100</f>
        <v>19.851163374886173</v>
      </c>
      <c r="D41" s="85">
        <f>$D$9/$D$11*100</f>
        <v>19.163441061837858</v>
      </c>
      <c r="E41" s="86">
        <f>$E$9/$E$11*100</f>
        <v>19.782842972525117</v>
      </c>
      <c r="F41" s="87"/>
      <c r="G41" s="85">
        <f>B41-C41</f>
        <v>0.94444911149675548</v>
      </c>
      <c r="H41" s="86">
        <f>D41-E41</f>
        <v>-0.61940191068725881</v>
      </c>
    </row>
    <row r="42" spans="1:10" x14ac:dyDescent="0.25">
      <c r="A42" s="34" t="s">
        <v>26</v>
      </c>
      <c r="B42" s="85">
        <f>$B$10/$B$11*100</f>
        <v>2.7421960106682692</v>
      </c>
      <c r="C42" s="86">
        <f>$C$10/$C$11*100</f>
        <v>3.0677928847301161</v>
      </c>
      <c r="D42" s="85">
        <f>$D$10/$D$11*100</f>
        <v>2.558161338280005</v>
      </c>
      <c r="E42" s="86">
        <f>$E$10/$E$11*100</f>
        <v>2.8726375192648641</v>
      </c>
      <c r="F42" s="87"/>
      <c r="G42" s="85">
        <f>B42-C42</f>
        <v>-0.3255968740618469</v>
      </c>
      <c r="H42" s="86">
        <f>D42-E42</f>
        <v>-0.31447618098485908</v>
      </c>
    </row>
    <row r="43" spans="1:10" s="52" customFormat="1" ht="13" x14ac:dyDescent="0.3">
      <c r="A43" s="26" t="s">
        <v>7</v>
      </c>
      <c r="B43" s="88">
        <f>SUM(B39:B42)</f>
        <v>100</v>
      </c>
      <c r="C43" s="89">
        <f>SUM(C39:C42)</f>
        <v>99.999999999999986</v>
      </c>
      <c r="D43" s="88">
        <f>SUM(D39:D42)</f>
        <v>100</v>
      </c>
      <c r="E43" s="89">
        <f>SUM(E39:E42)</f>
        <v>100.00000000000001</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0.47331054430712599</v>
      </c>
      <c r="C46" s="86">
        <f>$C$14/$C$34*100</f>
        <v>0.86978365309134298</v>
      </c>
      <c r="D46" s="85">
        <f>$D$14/$D$34*100</f>
        <v>0.5745817874984932</v>
      </c>
      <c r="E46" s="86">
        <f>$E$14/$E$34*100</f>
        <v>0.75900668621157164</v>
      </c>
      <c r="F46" s="87"/>
      <c r="G46" s="85">
        <f t="shared" ref="G46:G66" si="4">B46-C46</f>
        <v>-0.39647310878421699</v>
      </c>
      <c r="H46" s="86">
        <f t="shared" ref="H46:H66" si="5">D46-E46</f>
        <v>-0.18442489871307843</v>
      </c>
    </row>
    <row r="47" spans="1:10" x14ac:dyDescent="0.25">
      <c r="A47" s="34" t="s">
        <v>28</v>
      </c>
      <c r="B47" s="85">
        <f>$B$15/$B$34*100</f>
        <v>4.6692460839187104</v>
      </c>
      <c r="C47" s="86">
        <f>$C$15/$C$34*100</f>
        <v>6.0570854397588469</v>
      </c>
      <c r="D47" s="85">
        <f>$D$15/$D$34*100</f>
        <v>5.3748175133600311</v>
      </c>
      <c r="E47" s="86">
        <f>$E$15/$E$34*100</f>
        <v>7.0176251781637831</v>
      </c>
      <c r="F47" s="87"/>
      <c r="G47" s="85">
        <f t="shared" si="4"/>
        <v>-1.3878393558401365</v>
      </c>
      <c r="H47" s="86">
        <f t="shared" si="5"/>
        <v>-1.642807664803752</v>
      </c>
    </row>
    <row r="48" spans="1:10" x14ac:dyDescent="0.25">
      <c r="A48" s="34" t="s">
        <v>29</v>
      </c>
      <c r="B48" s="85">
        <f>$B$16/$B$34*100</f>
        <v>16.708613500619812</v>
      </c>
      <c r="C48" s="86">
        <f>$C$16/$C$34*100</f>
        <v>17.015731466072157</v>
      </c>
      <c r="D48" s="85">
        <f>$D$16/$D$34*100</f>
        <v>17.039229605025248</v>
      </c>
      <c r="E48" s="86">
        <f>$E$16/$E$34*100</f>
        <v>17.873158974240123</v>
      </c>
      <c r="F48" s="87"/>
      <c r="G48" s="85">
        <f t="shared" si="4"/>
        <v>-0.30711796545234549</v>
      </c>
      <c r="H48" s="86">
        <f t="shared" si="5"/>
        <v>-0.83392936921487504</v>
      </c>
    </row>
    <row r="49" spans="1:8" x14ac:dyDescent="0.25">
      <c r="A49" s="34" t="s">
        <v>30</v>
      </c>
      <c r="B49" s="85">
        <f>$B$17/$B$34*100</f>
        <v>3.6700349348258894</v>
      </c>
      <c r="C49" s="86">
        <f>$C$17/$C$34*100</f>
        <v>4.1322573554808928</v>
      </c>
      <c r="D49" s="85">
        <f>$D$17/$D$34*100</f>
        <v>3.8372420074200075</v>
      </c>
      <c r="E49" s="86">
        <f>$E$17/$E$34*100</f>
        <v>4.319964772819449</v>
      </c>
      <c r="F49" s="87"/>
      <c r="G49" s="85">
        <f t="shared" si="4"/>
        <v>-0.46222242065500341</v>
      </c>
      <c r="H49" s="86">
        <f t="shared" si="5"/>
        <v>-0.48272276539944148</v>
      </c>
    </row>
    <row r="50" spans="1:8" x14ac:dyDescent="0.25">
      <c r="A50" s="34" t="s">
        <v>31</v>
      </c>
      <c r="B50" s="85">
        <f>$B$18/$B$34*100</f>
        <v>0.55219563502498026</v>
      </c>
      <c r="C50" s="86">
        <f>$C$18/$C$34*100</f>
        <v>0.92002386410022918</v>
      </c>
      <c r="D50" s="85">
        <f>$D$18/$D$34*100</f>
        <v>0.5451160548062628</v>
      </c>
      <c r="E50" s="86">
        <f>$E$18/$E$34*100</f>
        <v>1.0846263485405054</v>
      </c>
      <c r="F50" s="87"/>
      <c r="G50" s="85">
        <f t="shared" si="4"/>
        <v>-0.36782822907524892</v>
      </c>
      <c r="H50" s="86">
        <f t="shared" si="5"/>
        <v>-0.53951029373424264</v>
      </c>
    </row>
    <row r="51" spans="1:8" x14ac:dyDescent="0.25">
      <c r="A51" s="34" t="s">
        <v>32</v>
      </c>
      <c r="B51" s="85">
        <f>$B$19/$B$34*100</f>
        <v>6.3859359152548742E-2</v>
      </c>
      <c r="C51" s="86">
        <f>$C$19/$C$34*100</f>
        <v>0.12560052752221559</v>
      </c>
      <c r="D51" s="85">
        <f>$D$19/$D$34*100</f>
        <v>0.10580876739482742</v>
      </c>
      <c r="E51" s="86">
        <f>$E$19/$E$34*100</f>
        <v>9.9655839716328493E-2</v>
      </c>
      <c r="F51" s="87"/>
      <c r="G51" s="85">
        <f t="shared" si="4"/>
        <v>-6.1741168369666852E-2</v>
      </c>
      <c r="H51" s="86">
        <f t="shared" si="5"/>
        <v>6.1529276784989262E-3</v>
      </c>
    </row>
    <row r="52" spans="1:8" x14ac:dyDescent="0.25">
      <c r="A52" s="34" t="s">
        <v>33</v>
      </c>
      <c r="B52" s="85">
        <f>$B$20/$B$34*100</f>
        <v>1.0743398069193495</v>
      </c>
      <c r="C52" s="86">
        <f>$C$20/$C$34*100</f>
        <v>1.8306276886362924</v>
      </c>
      <c r="D52" s="85">
        <f>$D$20/$D$34*100</f>
        <v>1.2455968819897407</v>
      </c>
      <c r="E52" s="86">
        <f>$E$20/$E$34*100</f>
        <v>1.7150074741879788</v>
      </c>
      <c r="F52" s="87"/>
      <c r="G52" s="85">
        <f t="shared" si="4"/>
        <v>-0.75628788171694294</v>
      </c>
      <c r="H52" s="86">
        <f t="shared" si="5"/>
        <v>-0.46941059219823811</v>
      </c>
    </row>
    <row r="53" spans="1:8" x14ac:dyDescent="0.25">
      <c r="A53" s="34" t="s">
        <v>34</v>
      </c>
      <c r="B53" s="85">
        <f>$B$21/$B$34*100</f>
        <v>1.1344427331805718</v>
      </c>
      <c r="C53" s="86">
        <f>$C$21/$C$34*100</f>
        <v>1.5511665148993625</v>
      </c>
      <c r="D53" s="85">
        <f>$D$21/$D$34*100</f>
        <v>1.2121130948394787</v>
      </c>
      <c r="E53" s="86">
        <f>$E$21/$E$34*100</f>
        <v>1.4948375957449274</v>
      </c>
      <c r="F53" s="87"/>
      <c r="G53" s="85">
        <f t="shared" si="4"/>
        <v>-0.41672378171879076</v>
      </c>
      <c r="H53" s="86">
        <f t="shared" si="5"/>
        <v>-0.28272450090544865</v>
      </c>
    </row>
    <row r="54" spans="1:8" x14ac:dyDescent="0.25">
      <c r="A54" s="79" t="s">
        <v>35</v>
      </c>
      <c r="B54" s="91">
        <f>$B$22/$B$34*100</f>
        <v>3.087787836670298</v>
      </c>
      <c r="C54" s="92">
        <f>$C$22/$C$34*100</f>
        <v>2.0033284139793386</v>
      </c>
      <c r="D54" s="91">
        <f>$D$22/$D$34*100</f>
        <v>2.6666488086468534</v>
      </c>
      <c r="E54" s="92">
        <f>$E$22/$E$34*100</f>
        <v>2.0892962675411657</v>
      </c>
      <c r="F54" s="93"/>
      <c r="G54" s="91">
        <f t="shared" si="4"/>
        <v>1.0844594226909594</v>
      </c>
      <c r="H54" s="92">
        <f t="shared" si="5"/>
        <v>0.57735254110568768</v>
      </c>
    </row>
    <row r="55" spans="1:8" x14ac:dyDescent="0.25">
      <c r="A55" s="34" t="s">
        <v>36</v>
      </c>
      <c r="B55" s="85">
        <f>$B$23/$B$34*100</f>
        <v>12.715525337139852</v>
      </c>
      <c r="C55" s="86">
        <f>$C$23/$C$34*100</f>
        <v>11.539548466103557</v>
      </c>
      <c r="D55" s="85">
        <f>$D$23/$D$34*100</f>
        <v>12.790806691400025</v>
      </c>
      <c r="E55" s="86">
        <f>$E$23/$E$34*100</f>
        <v>10.819611342225107</v>
      </c>
      <c r="F55" s="87"/>
      <c r="G55" s="85">
        <f t="shared" si="4"/>
        <v>1.1759768710362941</v>
      </c>
      <c r="H55" s="86">
        <f t="shared" si="5"/>
        <v>1.9711953491749181</v>
      </c>
    </row>
    <row r="56" spans="1:8" x14ac:dyDescent="0.25">
      <c r="A56" s="34" t="s">
        <v>37</v>
      </c>
      <c r="B56" s="85">
        <f>$B$24/$B$34*100</f>
        <v>18.827241651327899</v>
      </c>
      <c r="C56" s="86">
        <f>$C$24/$C$34*100</f>
        <v>18.281156780858478</v>
      </c>
      <c r="D56" s="85">
        <f>$D$24/$D$34*100</f>
        <v>19.739362200822359</v>
      </c>
      <c r="E56" s="86">
        <f>$E$24/$E$34*100</f>
        <v>17.612431486610195</v>
      </c>
      <c r="F56" s="87"/>
      <c r="G56" s="85">
        <f t="shared" si="4"/>
        <v>0.54608487046942145</v>
      </c>
      <c r="H56" s="86">
        <f t="shared" si="5"/>
        <v>2.1269307142121647</v>
      </c>
    </row>
    <row r="57" spans="1:8" x14ac:dyDescent="0.25">
      <c r="A57" s="34" t="s">
        <v>38</v>
      </c>
      <c r="B57" s="85">
        <f>$B$25/$B$34*100</f>
        <v>11.32188873445776</v>
      </c>
      <c r="C57" s="86">
        <f>$C$25/$C$34*100</f>
        <v>11.021446290074419</v>
      </c>
      <c r="D57" s="85">
        <f>$D$25/$D$34*100</f>
        <v>11.325556165704565</v>
      </c>
      <c r="E57" s="86">
        <f>$E$25/$E$34*100</f>
        <v>10.986476934308261</v>
      </c>
      <c r="F57" s="87"/>
      <c r="G57" s="85">
        <f t="shared" si="4"/>
        <v>0.30044244438334111</v>
      </c>
      <c r="H57" s="86">
        <f t="shared" si="5"/>
        <v>0.33907923139630469</v>
      </c>
    </row>
    <row r="58" spans="1:8" x14ac:dyDescent="0.25">
      <c r="A58" s="34" t="s">
        <v>39</v>
      </c>
      <c r="B58" s="85">
        <f>$B$26/$B$34*100</f>
        <v>2.1637053454040043</v>
      </c>
      <c r="C58" s="86">
        <f>$C$26/$C$34*100</f>
        <v>1.733287279806575</v>
      </c>
      <c r="D58" s="85">
        <f>$D$26/$D$34*100</f>
        <v>1.8215180209742443</v>
      </c>
      <c r="E58" s="86">
        <f>$E$26/$E$34*100</f>
        <v>1.4728206079006223</v>
      </c>
      <c r="F58" s="87"/>
      <c r="G58" s="85">
        <f t="shared" si="4"/>
        <v>0.43041806559742923</v>
      </c>
      <c r="H58" s="86">
        <f t="shared" si="5"/>
        <v>0.34869741307362201</v>
      </c>
    </row>
    <row r="59" spans="1:8" x14ac:dyDescent="0.25">
      <c r="A59" s="79" t="s">
        <v>40</v>
      </c>
      <c r="B59" s="91">
        <f>$B$27/$B$34*100</f>
        <v>0.21411667480560459</v>
      </c>
      <c r="C59" s="92">
        <f>$C$27/$C$34*100</f>
        <v>0.13502056708638174</v>
      </c>
      <c r="D59" s="91">
        <f>$D$27/$D$34*100</f>
        <v>0.24376197045390624</v>
      </c>
      <c r="E59" s="92">
        <f>$E$27/$E$34*100</f>
        <v>0.17961226925617346</v>
      </c>
      <c r="F59" s="93"/>
      <c r="G59" s="91">
        <f t="shared" si="4"/>
        <v>7.9096107719222847E-2</v>
      </c>
      <c r="H59" s="92">
        <f t="shared" si="5"/>
        <v>6.4149701197732778E-2</v>
      </c>
    </row>
    <row r="60" spans="1:8" x14ac:dyDescent="0.25">
      <c r="A60" s="34" t="s">
        <v>41</v>
      </c>
      <c r="B60" s="85">
        <f>$B$28/$B$34*100</f>
        <v>5.6346493369895945E-2</v>
      </c>
      <c r="C60" s="86">
        <f>$C$28/$C$34*100</f>
        <v>2.8260118692498511E-2</v>
      </c>
      <c r="D60" s="85">
        <f>$D$28/$D$34*100</f>
        <v>3.0805084178240894E-2</v>
      </c>
      <c r="E60" s="86">
        <f>$E$28/$E$34*100</f>
        <v>2.4334565512126725E-2</v>
      </c>
      <c r="F60" s="87"/>
      <c r="G60" s="85">
        <f t="shared" si="4"/>
        <v>2.8086374677397434E-2</v>
      </c>
      <c r="H60" s="86">
        <f t="shared" si="5"/>
        <v>6.4705186661141688E-3</v>
      </c>
    </row>
    <row r="61" spans="1:8" x14ac:dyDescent="0.25">
      <c r="A61" s="34" t="s">
        <v>42</v>
      </c>
      <c r="B61" s="85">
        <f>$B$29/$B$34*100</f>
        <v>0.18030877878366702</v>
      </c>
      <c r="C61" s="86">
        <f>$C$29/$C$34*100</f>
        <v>0.27946117373692969</v>
      </c>
      <c r="D61" s="85">
        <f>$D$29/$D$34*100</f>
        <v>0.23572586153784336</v>
      </c>
      <c r="E61" s="86">
        <f>$E$29/$E$34*100</f>
        <v>0.25145717695864284</v>
      </c>
      <c r="F61" s="87"/>
      <c r="G61" s="85">
        <f t="shared" si="4"/>
        <v>-9.9152394953262668E-2</v>
      </c>
      <c r="H61" s="86">
        <f t="shared" si="5"/>
        <v>-1.5731315420799474E-2</v>
      </c>
    </row>
    <row r="62" spans="1:8" x14ac:dyDescent="0.25">
      <c r="A62" s="34" t="s">
        <v>43</v>
      </c>
      <c r="B62" s="85">
        <f>$B$30/$B$34*100</f>
        <v>2.0622816573381919</v>
      </c>
      <c r="C62" s="86">
        <f>$C$30/$C$34*100</f>
        <v>1.8997079787735109</v>
      </c>
      <c r="D62" s="85">
        <f>$D$30/$D$34*100</f>
        <v>1.8831281893307259</v>
      </c>
      <c r="E62" s="86">
        <f>$E$30/$E$34*100</f>
        <v>1.8250924134095041</v>
      </c>
      <c r="F62" s="87"/>
      <c r="G62" s="85">
        <f t="shared" si="4"/>
        <v>0.16257367856468097</v>
      </c>
      <c r="H62" s="86">
        <f t="shared" si="5"/>
        <v>5.8035775921221777E-2</v>
      </c>
    </row>
    <row r="63" spans="1:8" x14ac:dyDescent="0.25">
      <c r="A63" s="34" t="s">
        <v>44</v>
      </c>
      <c r="B63" s="85">
        <f>$B$31/$B$34*100</f>
        <v>2.8586454302993878</v>
      </c>
      <c r="C63" s="86">
        <f>$C$31/$C$34*100</f>
        <v>3.4288944013564859</v>
      </c>
      <c r="D63" s="85">
        <f>$D$31/$D$34*100</f>
        <v>2.6599520512168007</v>
      </c>
      <c r="E63" s="86">
        <f>$E$31/$E$34*100</f>
        <v>3.1553819947390989</v>
      </c>
      <c r="F63" s="87"/>
      <c r="G63" s="85">
        <f t="shared" si="4"/>
        <v>-0.57024897105709815</v>
      </c>
      <c r="H63" s="86">
        <f t="shared" si="5"/>
        <v>-0.49542994352229819</v>
      </c>
    </row>
    <row r="64" spans="1:8" x14ac:dyDescent="0.25">
      <c r="A64" s="34" t="s">
        <v>45</v>
      </c>
      <c r="B64" s="85">
        <f>$B$32/$B$34*100</f>
        <v>15.423913451786184</v>
      </c>
      <c r="C64" s="86">
        <f>$C$32/$C$34*100</f>
        <v>14.079819135240367</v>
      </c>
      <c r="D64" s="85">
        <f>$D$32/$D$34*100</f>
        <v>14.11006790512034</v>
      </c>
      <c r="E64" s="86">
        <f>$E$32/$E$34*100</f>
        <v>14.346964552649572</v>
      </c>
      <c r="F64" s="87"/>
      <c r="G64" s="85">
        <f t="shared" si="4"/>
        <v>1.3440943165458172</v>
      </c>
      <c r="H64" s="86">
        <f t="shared" si="5"/>
        <v>-0.23689664752923179</v>
      </c>
    </row>
    <row r="65" spans="1:8" x14ac:dyDescent="0.25">
      <c r="A65" s="79" t="s">
        <v>26</v>
      </c>
      <c r="B65" s="91">
        <f>$B$33/$B$34*100</f>
        <v>2.7421960106682692</v>
      </c>
      <c r="C65" s="92">
        <f>$C$33/$C$34*100</f>
        <v>3.0677928847301161</v>
      </c>
      <c r="D65" s="91">
        <f>$D$33/$D$34*100</f>
        <v>2.558161338280005</v>
      </c>
      <c r="E65" s="92">
        <f>$E$33/$E$34*100</f>
        <v>2.8726375192648641</v>
      </c>
      <c r="F65" s="93"/>
      <c r="G65" s="91">
        <f t="shared" si="4"/>
        <v>-0.3255968740618469</v>
      </c>
      <c r="H65" s="92">
        <f t="shared" si="5"/>
        <v>-0.31447618098485908</v>
      </c>
    </row>
    <row r="66" spans="1:8" s="52" customFormat="1" ht="13" x14ac:dyDescent="0.3">
      <c r="A66" s="26" t="s">
        <v>7</v>
      </c>
      <c r="B66" s="88">
        <f>SUM(B46:B65)</f>
        <v>100</v>
      </c>
      <c r="C66" s="89">
        <f>SUM(C46:C65)</f>
        <v>100.00000000000001</v>
      </c>
      <c r="D66" s="88">
        <f>SUM(D46:D65)</f>
        <v>99.999999999999986</v>
      </c>
      <c r="E66" s="89">
        <f>SUM(E46:E65)</f>
        <v>99.999999999999986</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43CF-39DD-4AB3-85B6-6614C8F87C22}">
  <sheetPr>
    <pageSetUpPr fitToPage="1"/>
  </sheetPr>
  <dimension ref="A1:J74"/>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15</v>
      </c>
      <c r="C6" s="36">
        <v>13</v>
      </c>
      <c r="D6" s="35">
        <v>38</v>
      </c>
      <c r="E6" s="36">
        <v>48</v>
      </c>
      <c r="F6" s="37"/>
      <c r="G6" s="35">
        <f t="shared" ref="G6:G69" si="0">B6-C6</f>
        <v>2</v>
      </c>
      <c r="H6" s="36">
        <f t="shared" ref="H6:H69" si="1">D6-E6</f>
        <v>-10</v>
      </c>
      <c r="I6" s="38">
        <f t="shared" ref="I6:I69" si="2">IF(C6=0, "-", IF(G6/C6&lt;10, G6/C6, "&gt;999%"))</f>
        <v>0.15384615384615385</v>
      </c>
      <c r="J6" s="39">
        <f t="shared" ref="J6:J69" si="3">IF(E6=0, "-", IF(H6/E6&lt;10, H6/E6, "&gt;999%"))</f>
        <v>-0.20833333333333334</v>
      </c>
    </row>
    <row r="7" spans="1:10" x14ac:dyDescent="0.25">
      <c r="A7" s="34" t="s">
        <v>50</v>
      </c>
      <c r="B7" s="35">
        <v>0</v>
      </c>
      <c r="C7" s="36">
        <v>0</v>
      </c>
      <c r="D7" s="35">
        <v>1</v>
      </c>
      <c r="E7" s="36">
        <v>1</v>
      </c>
      <c r="F7" s="37"/>
      <c r="G7" s="35">
        <f t="shared" si="0"/>
        <v>0</v>
      </c>
      <c r="H7" s="36">
        <f t="shared" si="1"/>
        <v>0</v>
      </c>
      <c r="I7" s="38" t="str">
        <f t="shared" si="2"/>
        <v>-</v>
      </c>
      <c r="J7" s="39">
        <f t="shared" si="3"/>
        <v>0</v>
      </c>
    </row>
    <row r="8" spans="1:10" x14ac:dyDescent="0.25">
      <c r="A8" s="34" t="s">
        <v>51</v>
      </c>
      <c r="B8" s="35">
        <v>6</v>
      </c>
      <c r="C8" s="36">
        <v>7</v>
      </c>
      <c r="D8" s="35">
        <v>14</v>
      </c>
      <c r="E8" s="36">
        <v>13</v>
      </c>
      <c r="F8" s="37"/>
      <c r="G8" s="35">
        <f t="shared" si="0"/>
        <v>-1</v>
      </c>
      <c r="H8" s="36">
        <f t="shared" si="1"/>
        <v>1</v>
      </c>
      <c r="I8" s="38">
        <f t="shared" si="2"/>
        <v>-0.14285714285714285</v>
      </c>
      <c r="J8" s="39">
        <f t="shared" si="3"/>
        <v>7.6923076923076927E-2</v>
      </c>
    </row>
    <row r="9" spans="1:10" x14ac:dyDescent="0.25">
      <c r="A9" s="34" t="s">
        <v>52</v>
      </c>
      <c r="B9" s="35">
        <v>479</v>
      </c>
      <c r="C9" s="36">
        <v>630</v>
      </c>
      <c r="D9" s="35">
        <v>1623</v>
      </c>
      <c r="E9" s="36">
        <v>1702</v>
      </c>
      <c r="F9" s="37"/>
      <c r="G9" s="35">
        <f t="shared" si="0"/>
        <v>-151</v>
      </c>
      <c r="H9" s="36">
        <f t="shared" si="1"/>
        <v>-79</v>
      </c>
      <c r="I9" s="38">
        <f t="shared" si="2"/>
        <v>-0.23968253968253969</v>
      </c>
      <c r="J9" s="39">
        <f t="shared" si="3"/>
        <v>-4.6415981198589897E-2</v>
      </c>
    </row>
    <row r="10" spans="1:10" x14ac:dyDescent="0.25">
      <c r="A10" s="34" t="s">
        <v>53</v>
      </c>
      <c r="B10" s="35">
        <v>5</v>
      </c>
      <c r="C10" s="36">
        <v>6</v>
      </c>
      <c r="D10" s="35">
        <v>13</v>
      </c>
      <c r="E10" s="36">
        <v>18</v>
      </c>
      <c r="F10" s="37"/>
      <c r="G10" s="35">
        <f t="shared" si="0"/>
        <v>-1</v>
      </c>
      <c r="H10" s="36">
        <f t="shared" si="1"/>
        <v>-5</v>
      </c>
      <c r="I10" s="38">
        <f t="shared" si="2"/>
        <v>-0.16666666666666666</v>
      </c>
      <c r="J10" s="39">
        <f t="shared" si="3"/>
        <v>-0.27777777777777779</v>
      </c>
    </row>
    <row r="11" spans="1:10" x14ac:dyDescent="0.25">
      <c r="A11" s="34" t="s">
        <v>54</v>
      </c>
      <c r="B11" s="35">
        <v>543</v>
      </c>
      <c r="C11" s="36">
        <v>655</v>
      </c>
      <c r="D11" s="35">
        <v>1829</v>
      </c>
      <c r="E11" s="36">
        <v>1614</v>
      </c>
      <c r="F11" s="37"/>
      <c r="G11" s="35">
        <f t="shared" si="0"/>
        <v>-112</v>
      </c>
      <c r="H11" s="36">
        <f t="shared" si="1"/>
        <v>215</v>
      </c>
      <c r="I11" s="38">
        <f t="shared" si="2"/>
        <v>-0.17099236641221374</v>
      </c>
      <c r="J11" s="39">
        <f t="shared" si="3"/>
        <v>0.13320941759603469</v>
      </c>
    </row>
    <row r="12" spans="1:10" x14ac:dyDescent="0.25">
      <c r="A12" s="34" t="s">
        <v>55</v>
      </c>
      <c r="B12" s="35">
        <v>11</v>
      </c>
      <c r="C12" s="36">
        <v>14</v>
      </c>
      <c r="D12" s="35">
        <v>35</v>
      </c>
      <c r="E12" s="36">
        <v>35</v>
      </c>
      <c r="F12" s="37"/>
      <c r="G12" s="35">
        <f t="shared" si="0"/>
        <v>-3</v>
      </c>
      <c r="H12" s="36">
        <f t="shared" si="1"/>
        <v>0</v>
      </c>
      <c r="I12" s="38">
        <f t="shared" si="2"/>
        <v>-0.21428571428571427</v>
      </c>
      <c r="J12" s="39">
        <f t="shared" si="3"/>
        <v>0</v>
      </c>
    </row>
    <row r="13" spans="1:10" x14ac:dyDescent="0.25">
      <c r="A13" s="34" t="s">
        <v>56</v>
      </c>
      <c r="B13" s="35">
        <v>16</v>
      </c>
      <c r="C13" s="36">
        <v>22</v>
      </c>
      <c r="D13" s="35">
        <v>36</v>
      </c>
      <c r="E13" s="36">
        <v>43</v>
      </c>
      <c r="F13" s="37"/>
      <c r="G13" s="35">
        <f t="shared" si="0"/>
        <v>-6</v>
      </c>
      <c r="H13" s="36">
        <f t="shared" si="1"/>
        <v>-7</v>
      </c>
      <c r="I13" s="38">
        <f t="shared" si="2"/>
        <v>-0.27272727272727271</v>
      </c>
      <c r="J13" s="39">
        <f t="shared" si="3"/>
        <v>-0.16279069767441862</v>
      </c>
    </row>
    <row r="14" spans="1:10" x14ac:dyDescent="0.25">
      <c r="A14" s="34" t="s">
        <v>57</v>
      </c>
      <c r="B14" s="35">
        <v>4</v>
      </c>
      <c r="C14" s="36">
        <v>6</v>
      </c>
      <c r="D14" s="35">
        <v>22</v>
      </c>
      <c r="E14" s="36">
        <v>22</v>
      </c>
      <c r="F14" s="37"/>
      <c r="G14" s="35">
        <f t="shared" si="0"/>
        <v>-2</v>
      </c>
      <c r="H14" s="36">
        <f t="shared" si="1"/>
        <v>0</v>
      </c>
      <c r="I14" s="38">
        <f t="shared" si="2"/>
        <v>-0.33333333333333331</v>
      </c>
      <c r="J14" s="39">
        <f t="shared" si="3"/>
        <v>0</v>
      </c>
    </row>
    <row r="15" spans="1:10" x14ac:dyDescent="0.25">
      <c r="A15" s="34" t="s">
        <v>58</v>
      </c>
      <c r="B15" s="35">
        <v>15</v>
      </c>
      <c r="C15" s="36">
        <v>48</v>
      </c>
      <c r="D15" s="35">
        <v>52</v>
      </c>
      <c r="E15" s="36">
        <v>114</v>
      </c>
      <c r="F15" s="37"/>
      <c r="G15" s="35">
        <f t="shared" si="0"/>
        <v>-33</v>
      </c>
      <c r="H15" s="36">
        <f t="shared" si="1"/>
        <v>-62</v>
      </c>
      <c r="I15" s="38">
        <f t="shared" si="2"/>
        <v>-0.6875</v>
      </c>
      <c r="J15" s="39">
        <f t="shared" si="3"/>
        <v>-0.54385964912280704</v>
      </c>
    </row>
    <row r="16" spans="1:10" x14ac:dyDescent="0.25">
      <c r="A16" s="34" t="s">
        <v>59</v>
      </c>
      <c r="B16" s="35">
        <v>31</v>
      </c>
      <c r="C16" s="36">
        <v>19</v>
      </c>
      <c r="D16" s="35">
        <v>57</v>
      </c>
      <c r="E16" s="36">
        <v>49</v>
      </c>
      <c r="F16" s="37"/>
      <c r="G16" s="35">
        <f t="shared" si="0"/>
        <v>12</v>
      </c>
      <c r="H16" s="36">
        <f t="shared" si="1"/>
        <v>8</v>
      </c>
      <c r="I16" s="38">
        <f t="shared" si="2"/>
        <v>0.63157894736842102</v>
      </c>
      <c r="J16" s="39">
        <f t="shared" si="3"/>
        <v>0.16326530612244897</v>
      </c>
    </row>
    <row r="17" spans="1:10" x14ac:dyDescent="0.25">
      <c r="A17" s="34" t="s">
        <v>60</v>
      </c>
      <c r="B17" s="35">
        <v>1250</v>
      </c>
      <c r="C17" s="36">
        <v>1604</v>
      </c>
      <c r="D17" s="35">
        <v>3704</v>
      </c>
      <c r="E17" s="36">
        <v>4368</v>
      </c>
      <c r="F17" s="37"/>
      <c r="G17" s="35">
        <f t="shared" si="0"/>
        <v>-354</v>
      </c>
      <c r="H17" s="36">
        <f t="shared" si="1"/>
        <v>-664</v>
      </c>
      <c r="I17" s="38">
        <f t="shared" si="2"/>
        <v>-0.22069825436408977</v>
      </c>
      <c r="J17" s="39">
        <f t="shared" si="3"/>
        <v>-0.152014652014652</v>
      </c>
    </row>
    <row r="18" spans="1:10" x14ac:dyDescent="0.25">
      <c r="A18" s="34" t="s">
        <v>61</v>
      </c>
      <c r="B18" s="35">
        <v>14</v>
      </c>
      <c r="C18" s="36">
        <v>1</v>
      </c>
      <c r="D18" s="35">
        <v>25</v>
      </c>
      <c r="E18" s="36">
        <v>1</v>
      </c>
      <c r="F18" s="37"/>
      <c r="G18" s="35">
        <f t="shared" si="0"/>
        <v>13</v>
      </c>
      <c r="H18" s="36">
        <f t="shared" si="1"/>
        <v>24</v>
      </c>
      <c r="I18" s="38" t="str">
        <f t="shared" si="2"/>
        <v>&gt;999%</v>
      </c>
      <c r="J18" s="39" t="str">
        <f t="shared" si="3"/>
        <v>&gt;999%</v>
      </c>
    </row>
    <row r="19" spans="1:10" x14ac:dyDescent="0.25">
      <c r="A19" s="34" t="s">
        <v>62</v>
      </c>
      <c r="B19" s="35">
        <v>55</v>
      </c>
      <c r="C19" s="36">
        <v>29</v>
      </c>
      <c r="D19" s="35">
        <v>126</v>
      </c>
      <c r="E19" s="36">
        <v>90</v>
      </c>
      <c r="F19" s="37"/>
      <c r="G19" s="35">
        <f t="shared" si="0"/>
        <v>26</v>
      </c>
      <c r="H19" s="36">
        <f t="shared" si="1"/>
        <v>36</v>
      </c>
      <c r="I19" s="38">
        <f t="shared" si="2"/>
        <v>0.89655172413793105</v>
      </c>
      <c r="J19" s="39">
        <f t="shared" si="3"/>
        <v>0.4</v>
      </c>
    </row>
    <row r="20" spans="1:10" x14ac:dyDescent="0.25">
      <c r="A20" s="34" t="s">
        <v>63</v>
      </c>
      <c r="B20" s="35">
        <v>84</v>
      </c>
      <c r="C20" s="36">
        <v>28</v>
      </c>
      <c r="D20" s="35">
        <v>200</v>
      </c>
      <c r="E20" s="36">
        <v>77</v>
      </c>
      <c r="F20" s="37"/>
      <c r="G20" s="35">
        <f t="shared" si="0"/>
        <v>56</v>
      </c>
      <c r="H20" s="36">
        <f t="shared" si="1"/>
        <v>123</v>
      </c>
      <c r="I20" s="38">
        <f t="shared" si="2"/>
        <v>2</v>
      </c>
      <c r="J20" s="39">
        <f t="shared" si="3"/>
        <v>1.5974025974025974</v>
      </c>
    </row>
    <row r="21" spans="1:10" x14ac:dyDescent="0.25">
      <c r="A21" s="34" t="s">
        <v>64</v>
      </c>
      <c r="B21" s="35">
        <v>1401</v>
      </c>
      <c r="C21" s="36">
        <v>866</v>
      </c>
      <c r="D21" s="35">
        <v>2291</v>
      </c>
      <c r="E21" s="36">
        <v>2900</v>
      </c>
      <c r="F21" s="37"/>
      <c r="G21" s="35">
        <f t="shared" si="0"/>
        <v>535</v>
      </c>
      <c r="H21" s="36">
        <f t="shared" si="1"/>
        <v>-609</v>
      </c>
      <c r="I21" s="38">
        <f t="shared" si="2"/>
        <v>0.61778290993071594</v>
      </c>
      <c r="J21" s="39">
        <f t="shared" si="3"/>
        <v>-0.21</v>
      </c>
    </row>
    <row r="22" spans="1:10" x14ac:dyDescent="0.25">
      <c r="A22" s="34" t="s">
        <v>65</v>
      </c>
      <c r="B22" s="35">
        <v>1005</v>
      </c>
      <c r="C22" s="36">
        <v>1450</v>
      </c>
      <c r="D22" s="35">
        <v>3166</v>
      </c>
      <c r="E22" s="36">
        <v>4068</v>
      </c>
      <c r="F22" s="37"/>
      <c r="G22" s="35">
        <f t="shared" si="0"/>
        <v>-445</v>
      </c>
      <c r="H22" s="36">
        <f t="shared" si="1"/>
        <v>-902</v>
      </c>
      <c r="I22" s="38">
        <f t="shared" si="2"/>
        <v>-0.30689655172413793</v>
      </c>
      <c r="J22" s="39">
        <f t="shared" si="3"/>
        <v>-0.22173058013765978</v>
      </c>
    </row>
    <row r="23" spans="1:10" x14ac:dyDescent="0.25">
      <c r="A23" s="34" t="s">
        <v>66</v>
      </c>
      <c r="B23" s="35">
        <v>1796</v>
      </c>
      <c r="C23" s="36">
        <v>2900</v>
      </c>
      <c r="D23" s="35">
        <v>5559</v>
      </c>
      <c r="E23" s="36">
        <v>7204</v>
      </c>
      <c r="F23" s="37"/>
      <c r="G23" s="35">
        <f t="shared" si="0"/>
        <v>-1104</v>
      </c>
      <c r="H23" s="36">
        <f t="shared" si="1"/>
        <v>-1645</v>
      </c>
      <c r="I23" s="38">
        <f t="shared" si="2"/>
        <v>-0.38068965517241377</v>
      </c>
      <c r="J23" s="39">
        <f t="shared" si="3"/>
        <v>-0.22834536368684064</v>
      </c>
    </row>
    <row r="24" spans="1:10" x14ac:dyDescent="0.25">
      <c r="A24" s="34" t="s">
        <v>67</v>
      </c>
      <c r="B24" s="35">
        <v>12</v>
      </c>
      <c r="C24" s="36">
        <v>53</v>
      </c>
      <c r="D24" s="35">
        <v>26</v>
      </c>
      <c r="E24" s="36">
        <v>70</v>
      </c>
      <c r="F24" s="37"/>
      <c r="G24" s="35">
        <f t="shared" si="0"/>
        <v>-41</v>
      </c>
      <c r="H24" s="36">
        <f t="shared" si="1"/>
        <v>-44</v>
      </c>
      <c r="I24" s="38">
        <f t="shared" si="2"/>
        <v>-0.77358490566037741</v>
      </c>
      <c r="J24" s="39">
        <f t="shared" si="3"/>
        <v>-0.62857142857142856</v>
      </c>
    </row>
    <row r="25" spans="1:10" x14ac:dyDescent="0.25">
      <c r="A25" s="34" t="s">
        <v>68</v>
      </c>
      <c r="B25" s="35">
        <v>665</v>
      </c>
      <c r="C25" s="36">
        <v>750</v>
      </c>
      <c r="D25" s="35">
        <v>1463</v>
      </c>
      <c r="E25" s="36">
        <v>1742</v>
      </c>
      <c r="F25" s="37"/>
      <c r="G25" s="35">
        <f t="shared" si="0"/>
        <v>-85</v>
      </c>
      <c r="H25" s="36">
        <f t="shared" si="1"/>
        <v>-279</v>
      </c>
      <c r="I25" s="38">
        <f t="shared" si="2"/>
        <v>-0.11333333333333333</v>
      </c>
      <c r="J25" s="39">
        <f t="shared" si="3"/>
        <v>-0.16016073478760046</v>
      </c>
    </row>
    <row r="26" spans="1:10" x14ac:dyDescent="0.25">
      <c r="A26" s="34" t="s">
        <v>69</v>
      </c>
      <c r="B26" s="35">
        <v>33</v>
      </c>
      <c r="C26" s="36">
        <v>35</v>
      </c>
      <c r="D26" s="35">
        <v>120</v>
      </c>
      <c r="E26" s="36">
        <v>97</v>
      </c>
      <c r="F26" s="37"/>
      <c r="G26" s="35">
        <f t="shared" si="0"/>
        <v>-2</v>
      </c>
      <c r="H26" s="36">
        <f t="shared" si="1"/>
        <v>23</v>
      </c>
      <c r="I26" s="38">
        <f t="shared" si="2"/>
        <v>-5.7142857142857141E-2</v>
      </c>
      <c r="J26" s="39">
        <f t="shared" si="3"/>
        <v>0.23711340206185566</v>
      </c>
    </row>
    <row r="27" spans="1:10" x14ac:dyDescent="0.25">
      <c r="A27" s="34" t="s">
        <v>70</v>
      </c>
      <c r="B27" s="35">
        <v>50</v>
      </c>
      <c r="C27" s="36">
        <v>131</v>
      </c>
      <c r="D27" s="35">
        <v>179</v>
      </c>
      <c r="E27" s="36">
        <v>302</v>
      </c>
      <c r="F27" s="37"/>
      <c r="G27" s="35">
        <f t="shared" si="0"/>
        <v>-81</v>
      </c>
      <c r="H27" s="36">
        <f t="shared" si="1"/>
        <v>-123</v>
      </c>
      <c r="I27" s="38">
        <f t="shared" si="2"/>
        <v>-0.61832061068702293</v>
      </c>
      <c r="J27" s="39">
        <f t="shared" si="3"/>
        <v>-0.40728476821192056</v>
      </c>
    </row>
    <row r="28" spans="1:10" x14ac:dyDescent="0.25">
      <c r="A28" s="34" t="s">
        <v>71</v>
      </c>
      <c r="B28" s="35">
        <v>80</v>
      </c>
      <c r="C28" s="36">
        <v>148</v>
      </c>
      <c r="D28" s="35">
        <v>333</v>
      </c>
      <c r="E28" s="36">
        <v>425</v>
      </c>
      <c r="F28" s="37"/>
      <c r="G28" s="35">
        <f t="shared" si="0"/>
        <v>-68</v>
      </c>
      <c r="H28" s="36">
        <f t="shared" si="1"/>
        <v>-92</v>
      </c>
      <c r="I28" s="38">
        <f t="shared" si="2"/>
        <v>-0.45945945945945948</v>
      </c>
      <c r="J28" s="39">
        <f t="shared" si="3"/>
        <v>-0.21647058823529411</v>
      </c>
    </row>
    <row r="29" spans="1:10" x14ac:dyDescent="0.25">
      <c r="A29" s="34" t="s">
        <v>72</v>
      </c>
      <c r="B29" s="35">
        <v>1751</v>
      </c>
      <c r="C29" s="36">
        <v>1995</v>
      </c>
      <c r="D29" s="35">
        <v>5296</v>
      </c>
      <c r="E29" s="36">
        <v>5249</v>
      </c>
      <c r="F29" s="37"/>
      <c r="G29" s="35">
        <f t="shared" si="0"/>
        <v>-244</v>
      </c>
      <c r="H29" s="36">
        <f t="shared" si="1"/>
        <v>47</v>
      </c>
      <c r="I29" s="38">
        <f t="shared" si="2"/>
        <v>-0.12230576441102757</v>
      </c>
      <c r="J29" s="39">
        <f t="shared" si="3"/>
        <v>8.9540864926652697E-3</v>
      </c>
    </row>
    <row r="30" spans="1:10" x14ac:dyDescent="0.25">
      <c r="A30" s="34" t="s">
        <v>73</v>
      </c>
      <c r="B30" s="35">
        <v>5</v>
      </c>
      <c r="C30" s="36">
        <v>3</v>
      </c>
      <c r="D30" s="35">
        <v>8</v>
      </c>
      <c r="E30" s="36">
        <v>7</v>
      </c>
      <c r="F30" s="37"/>
      <c r="G30" s="35">
        <f t="shared" si="0"/>
        <v>2</v>
      </c>
      <c r="H30" s="36">
        <f t="shared" si="1"/>
        <v>1</v>
      </c>
      <c r="I30" s="38">
        <f t="shared" si="2"/>
        <v>0.66666666666666663</v>
      </c>
      <c r="J30" s="39">
        <f t="shared" si="3"/>
        <v>0.14285714285714285</v>
      </c>
    </row>
    <row r="31" spans="1:10" x14ac:dyDescent="0.25">
      <c r="A31" s="34" t="s">
        <v>74</v>
      </c>
      <c r="B31" s="35">
        <v>253</v>
      </c>
      <c r="C31" s="36">
        <v>591</v>
      </c>
      <c r="D31" s="35">
        <v>789</v>
      </c>
      <c r="E31" s="36">
        <v>1026</v>
      </c>
      <c r="F31" s="37"/>
      <c r="G31" s="35">
        <f t="shared" si="0"/>
        <v>-338</v>
      </c>
      <c r="H31" s="36">
        <f t="shared" si="1"/>
        <v>-237</v>
      </c>
      <c r="I31" s="38">
        <f t="shared" si="2"/>
        <v>-0.57191201353637899</v>
      </c>
      <c r="J31" s="39">
        <f t="shared" si="3"/>
        <v>-0.23099415204678361</v>
      </c>
    </row>
    <row r="32" spans="1:10" x14ac:dyDescent="0.25">
      <c r="A32" s="34" t="s">
        <v>75</v>
      </c>
      <c r="B32" s="35">
        <v>210</v>
      </c>
      <c r="C32" s="36">
        <v>207</v>
      </c>
      <c r="D32" s="35">
        <v>600</v>
      </c>
      <c r="E32" s="36">
        <v>575</v>
      </c>
      <c r="F32" s="37"/>
      <c r="G32" s="35">
        <f t="shared" si="0"/>
        <v>3</v>
      </c>
      <c r="H32" s="36">
        <f t="shared" si="1"/>
        <v>25</v>
      </c>
      <c r="I32" s="38">
        <f t="shared" si="2"/>
        <v>1.4492753623188406E-2</v>
      </c>
      <c r="J32" s="39">
        <f t="shared" si="3"/>
        <v>4.3478260869565216E-2</v>
      </c>
    </row>
    <row r="33" spans="1:10" x14ac:dyDescent="0.25">
      <c r="A33" s="34" t="s">
        <v>76</v>
      </c>
      <c r="B33" s="35">
        <v>292</v>
      </c>
      <c r="C33" s="36">
        <v>332</v>
      </c>
      <c r="D33" s="35">
        <v>872</v>
      </c>
      <c r="E33" s="36">
        <v>954</v>
      </c>
      <c r="F33" s="37"/>
      <c r="G33" s="35">
        <f t="shared" si="0"/>
        <v>-40</v>
      </c>
      <c r="H33" s="36">
        <f t="shared" si="1"/>
        <v>-82</v>
      </c>
      <c r="I33" s="38">
        <f t="shared" si="2"/>
        <v>-0.12048192771084337</v>
      </c>
      <c r="J33" s="39">
        <f t="shared" si="3"/>
        <v>-8.5953878406708595E-2</v>
      </c>
    </row>
    <row r="34" spans="1:10" x14ac:dyDescent="0.25">
      <c r="A34" s="34" t="s">
        <v>77</v>
      </c>
      <c r="B34" s="35">
        <v>1</v>
      </c>
      <c r="C34" s="36">
        <v>3</v>
      </c>
      <c r="D34" s="35">
        <v>4</v>
      </c>
      <c r="E34" s="36">
        <v>9</v>
      </c>
      <c r="F34" s="37"/>
      <c r="G34" s="35">
        <f t="shared" si="0"/>
        <v>-2</v>
      </c>
      <c r="H34" s="36">
        <f t="shared" si="1"/>
        <v>-5</v>
      </c>
      <c r="I34" s="38">
        <f t="shared" si="2"/>
        <v>-0.66666666666666663</v>
      </c>
      <c r="J34" s="39">
        <f t="shared" si="3"/>
        <v>-0.55555555555555558</v>
      </c>
    </row>
    <row r="35" spans="1:10" x14ac:dyDescent="0.25">
      <c r="A35" s="34" t="s">
        <v>78</v>
      </c>
      <c r="B35" s="35">
        <v>14</v>
      </c>
      <c r="C35" s="36">
        <v>13</v>
      </c>
      <c r="D35" s="35">
        <v>50</v>
      </c>
      <c r="E35" s="36">
        <v>50</v>
      </c>
      <c r="F35" s="37"/>
      <c r="G35" s="35">
        <f t="shared" si="0"/>
        <v>1</v>
      </c>
      <c r="H35" s="36">
        <f t="shared" si="1"/>
        <v>0</v>
      </c>
      <c r="I35" s="38">
        <f t="shared" si="2"/>
        <v>7.6923076923076927E-2</v>
      </c>
      <c r="J35" s="39">
        <f t="shared" si="3"/>
        <v>0</v>
      </c>
    </row>
    <row r="36" spans="1:10" x14ac:dyDescent="0.25">
      <c r="A36" s="34" t="s">
        <v>79</v>
      </c>
      <c r="B36" s="35">
        <v>2350</v>
      </c>
      <c r="C36" s="36">
        <v>3112</v>
      </c>
      <c r="D36" s="35">
        <v>6420</v>
      </c>
      <c r="E36" s="36">
        <v>9451</v>
      </c>
      <c r="F36" s="37"/>
      <c r="G36" s="35">
        <f t="shared" si="0"/>
        <v>-762</v>
      </c>
      <c r="H36" s="36">
        <f t="shared" si="1"/>
        <v>-3031</v>
      </c>
      <c r="I36" s="38">
        <f t="shared" si="2"/>
        <v>-0.24485861182519281</v>
      </c>
      <c r="J36" s="39">
        <f t="shared" si="3"/>
        <v>-0.3207068035128558</v>
      </c>
    </row>
    <row r="37" spans="1:10" x14ac:dyDescent="0.25">
      <c r="A37" s="34" t="s">
        <v>80</v>
      </c>
      <c r="B37" s="35">
        <v>8</v>
      </c>
      <c r="C37" s="36">
        <v>4</v>
      </c>
      <c r="D37" s="35">
        <v>11</v>
      </c>
      <c r="E37" s="36">
        <v>10</v>
      </c>
      <c r="F37" s="37"/>
      <c r="G37" s="35">
        <f t="shared" si="0"/>
        <v>4</v>
      </c>
      <c r="H37" s="36">
        <f t="shared" si="1"/>
        <v>1</v>
      </c>
      <c r="I37" s="38">
        <f t="shared" si="2"/>
        <v>1</v>
      </c>
      <c r="J37" s="39">
        <f t="shared" si="3"/>
        <v>0.1</v>
      </c>
    </row>
    <row r="38" spans="1:10" x14ac:dyDescent="0.25">
      <c r="A38" s="34" t="s">
        <v>81</v>
      </c>
      <c r="B38" s="35">
        <v>1016</v>
      </c>
      <c r="C38" s="36">
        <v>972</v>
      </c>
      <c r="D38" s="35">
        <v>2425</v>
      </c>
      <c r="E38" s="36">
        <v>2614</v>
      </c>
      <c r="F38" s="37"/>
      <c r="G38" s="35">
        <f t="shared" si="0"/>
        <v>44</v>
      </c>
      <c r="H38" s="36">
        <f t="shared" si="1"/>
        <v>-189</v>
      </c>
      <c r="I38" s="38">
        <f t="shared" si="2"/>
        <v>4.5267489711934158E-2</v>
      </c>
      <c r="J38" s="39">
        <f t="shared" si="3"/>
        <v>-7.2302983932670234E-2</v>
      </c>
    </row>
    <row r="39" spans="1:10" x14ac:dyDescent="0.25">
      <c r="A39" s="34" t="s">
        <v>82</v>
      </c>
      <c r="B39" s="35">
        <v>169</v>
      </c>
      <c r="C39" s="36">
        <v>188</v>
      </c>
      <c r="D39" s="35">
        <v>398</v>
      </c>
      <c r="E39" s="36">
        <v>444</v>
      </c>
      <c r="F39" s="37"/>
      <c r="G39" s="35">
        <f t="shared" si="0"/>
        <v>-19</v>
      </c>
      <c r="H39" s="36">
        <f t="shared" si="1"/>
        <v>-46</v>
      </c>
      <c r="I39" s="38">
        <f t="shared" si="2"/>
        <v>-0.10106382978723404</v>
      </c>
      <c r="J39" s="39">
        <f t="shared" si="3"/>
        <v>-0.1036036036036036</v>
      </c>
    </row>
    <row r="40" spans="1:10" x14ac:dyDescent="0.25">
      <c r="A40" s="34" t="s">
        <v>83</v>
      </c>
      <c r="B40" s="35">
        <v>489</v>
      </c>
      <c r="C40" s="36">
        <v>173</v>
      </c>
      <c r="D40" s="35">
        <v>1197</v>
      </c>
      <c r="E40" s="36">
        <v>468</v>
      </c>
      <c r="F40" s="37"/>
      <c r="G40" s="35">
        <f t="shared" si="0"/>
        <v>316</v>
      </c>
      <c r="H40" s="36">
        <f t="shared" si="1"/>
        <v>729</v>
      </c>
      <c r="I40" s="38">
        <f t="shared" si="2"/>
        <v>1.8265895953757225</v>
      </c>
      <c r="J40" s="39">
        <f t="shared" si="3"/>
        <v>1.5576923076923077</v>
      </c>
    </row>
    <row r="41" spans="1:10" x14ac:dyDescent="0.25">
      <c r="A41" s="34" t="s">
        <v>84</v>
      </c>
      <c r="B41" s="35">
        <v>56</v>
      </c>
      <c r="C41" s="36">
        <v>89</v>
      </c>
      <c r="D41" s="35">
        <v>221</v>
      </c>
      <c r="E41" s="36">
        <v>278</v>
      </c>
      <c r="F41" s="37"/>
      <c r="G41" s="35">
        <f t="shared" si="0"/>
        <v>-33</v>
      </c>
      <c r="H41" s="36">
        <f t="shared" si="1"/>
        <v>-57</v>
      </c>
      <c r="I41" s="38">
        <f t="shared" si="2"/>
        <v>-0.3707865168539326</v>
      </c>
      <c r="J41" s="39">
        <f t="shared" si="3"/>
        <v>-0.20503597122302158</v>
      </c>
    </row>
    <row r="42" spans="1:10" x14ac:dyDescent="0.25">
      <c r="A42" s="34" t="s">
        <v>85</v>
      </c>
      <c r="B42" s="35">
        <v>1648</v>
      </c>
      <c r="C42" s="36">
        <v>2559</v>
      </c>
      <c r="D42" s="35">
        <v>4601</v>
      </c>
      <c r="E42" s="36">
        <v>6832</v>
      </c>
      <c r="F42" s="37"/>
      <c r="G42" s="35">
        <f t="shared" si="0"/>
        <v>-911</v>
      </c>
      <c r="H42" s="36">
        <f t="shared" si="1"/>
        <v>-2231</v>
      </c>
      <c r="I42" s="38">
        <f t="shared" si="2"/>
        <v>-0.35599843688940991</v>
      </c>
      <c r="J42" s="39">
        <f t="shared" si="3"/>
        <v>-0.32655152224824358</v>
      </c>
    </row>
    <row r="43" spans="1:10" x14ac:dyDescent="0.25">
      <c r="A43" s="34" t="s">
        <v>86</v>
      </c>
      <c r="B43" s="35">
        <v>0</v>
      </c>
      <c r="C43" s="36">
        <v>0</v>
      </c>
      <c r="D43" s="35">
        <v>2</v>
      </c>
      <c r="E43" s="36">
        <v>2</v>
      </c>
      <c r="F43" s="37"/>
      <c r="G43" s="35">
        <f t="shared" si="0"/>
        <v>0</v>
      </c>
      <c r="H43" s="36">
        <f t="shared" si="1"/>
        <v>0</v>
      </c>
      <c r="I43" s="38" t="str">
        <f t="shared" si="2"/>
        <v>-</v>
      </c>
      <c r="J43" s="39">
        <f t="shared" si="3"/>
        <v>0</v>
      </c>
    </row>
    <row r="44" spans="1:10" x14ac:dyDescent="0.25">
      <c r="A44" s="34" t="s">
        <v>87</v>
      </c>
      <c r="B44" s="35">
        <v>935</v>
      </c>
      <c r="C44" s="36">
        <v>1532</v>
      </c>
      <c r="D44" s="35">
        <v>3167</v>
      </c>
      <c r="E44" s="36">
        <v>3620</v>
      </c>
      <c r="F44" s="37"/>
      <c r="G44" s="35">
        <f t="shared" si="0"/>
        <v>-597</v>
      </c>
      <c r="H44" s="36">
        <f t="shared" si="1"/>
        <v>-453</v>
      </c>
      <c r="I44" s="38">
        <f t="shared" si="2"/>
        <v>-0.38968668407310703</v>
      </c>
      <c r="J44" s="39">
        <f t="shared" si="3"/>
        <v>-0.12513812154696133</v>
      </c>
    </row>
    <row r="45" spans="1:10" x14ac:dyDescent="0.25">
      <c r="A45" s="34" t="s">
        <v>88</v>
      </c>
      <c r="B45" s="35">
        <v>75</v>
      </c>
      <c r="C45" s="36">
        <v>47</v>
      </c>
      <c r="D45" s="35">
        <v>216</v>
      </c>
      <c r="E45" s="36">
        <v>139</v>
      </c>
      <c r="F45" s="37"/>
      <c r="G45" s="35">
        <f t="shared" si="0"/>
        <v>28</v>
      </c>
      <c r="H45" s="36">
        <f t="shared" si="1"/>
        <v>77</v>
      </c>
      <c r="I45" s="38">
        <f t="shared" si="2"/>
        <v>0.5957446808510638</v>
      </c>
      <c r="J45" s="39">
        <f t="shared" si="3"/>
        <v>0.5539568345323741</v>
      </c>
    </row>
    <row r="46" spans="1:10" x14ac:dyDescent="0.25">
      <c r="A46" s="34" t="s">
        <v>89</v>
      </c>
      <c r="B46" s="35">
        <v>142</v>
      </c>
      <c r="C46" s="36">
        <v>192</v>
      </c>
      <c r="D46" s="35">
        <v>373</v>
      </c>
      <c r="E46" s="36">
        <v>376</v>
      </c>
      <c r="F46" s="37"/>
      <c r="G46" s="35">
        <f t="shared" si="0"/>
        <v>-50</v>
      </c>
      <c r="H46" s="36">
        <f t="shared" si="1"/>
        <v>-3</v>
      </c>
      <c r="I46" s="38">
        <f t="shared" si="2"/>
        <v>-0.26041666666666669</v>
      </c>
      <c r="J46" s="39">
        <f t="shared" si="3"/>
        <v>-7.9787234042553185E-3</v>
      </c>
    </row>
    <row r="47" spans="1:10" x14ac:dyDescent="0.25">
      <c r="A47" s="34" t="s">
        <v>90</v>
      </c>
      <c r="B47" s="35">
        <v>88</v>
      </c>
      <c r="C47" s="36">
        <v>63</v>
      </c>
      <c r="D47" s="35">
        <v>202</v>
      </c>
      <c r="E47" s="36">
        <v>159</v>
      </c>
      <c r="F47" s="37"/>
      <c r="G47" s="35">
        <f t="shared" si="0"/>
        <v>25</v>
      </c>
      <c r="H47" s="36">
        <f t="shared" si="1"/>
        <v>43</v>
      </c>
      <c r="I47" s="38">
        <f t="shared" si="2"/>
        <v>0.3968253968253968</v>
      </c>
      <c r="J47" s="39">
        <f t="shared" si="3"/>
        <v>0.27044025157232704</v>
      </c>
    </row>
    <row r="48" spans="1:10" x14ac:dyDescent="0.25">
      <c r="A48" s="34" t="s">
        <v>91</v>
      </c>
      <c r="B48" s="35">
        <v>72</v>
      </c>
      <c r="C48" s="36">
        <v>220</v>
      </c>
      <c r="D48" s="35">
        <v>250</v>
      </c>
      <c r="E48" s="36">
        <v>549</v>
      </c>
      <c r="F48" s="37"/>
      <c r="G48" s="35">
        <f t="shared" si="0"/>
        <v>-148</v>
      </c>
      <c r="H48" s="36">
        <f t="shared" si="1"/>
        <v>-299</v>
      </c>
      <c r="I48" s="38">
        <f t="shared" si="2"/>
        <v>-0.67272727272727273</v>
      </c>
      <c r="J48" s="39">
        <f t="shared" si="3"/>
        <v>-0.54462659380692169</v>
      </c>
    </row>
    <row r="49" spans="1:10" x14ac:dyDescent="0.25">
      <c r="A49" s="34" t="s">
        <v>92</v>
      </c>
      <c r="B49" s="35">
        <v>0</v>
      </c>
      <c r="C49" s="36">
        <v>5</v>
      </c>
      <c r="D49" s="35">
        <v>3</v>
      </c>
      <c r="E49" s="36">
        <v>6</v>
      </c>
      <c r="F49" s="37"/>
      <c r="G49" s="35">
        <f t="shared" si="0"/>
        <v>-5</v>
      </c>
      <c r="H49" s="36">
        <f t="shared" si="1"/>
        <v>-3</v>
      </c>
      <c r="I49" s="38">
        <f t="shared" si="2"/>
        <v>-1</v>
      </c>
      <c r="J49" s="39">
        <f t="shared" si="3"/>
        <v>-0.5</v>
      </c>
    </row>
    <row r="50" spans="1:10" x14ac:dyDescent="0.25">
      <c r="A50" s="34" t="s">
        <v>93</v>
      </c>
      <c r="B50" s="35">
        <v>161</v>
      </c>
      <c r="C50" s="36">
        <v>221</v>
      </c>
      <c r="D50" s="35">
        <v>605</v>
      </c>
      <c r="E50" s="36">
        <v>559</v>
      </c>
      <c r="F50" s="37"/>
      <c r="G50" s="35">
        <f t="shared" si="0"/>
        <v>-60</v>
      </c>
      <c r="H50" s="36">
        <f t="shared" si="1"/>
        <v>46</v>
      </c>
      <c r="I50" s="38">
        <f t="shared" si="2"/>
        <v>-0.27149321266968324</v>
      </c>
      <c r="J50" s="39">
        <f t="shared" si="3"/>
        <v>8.2289803220035776E-2</v>
      </c>
    </row>
    <row r="51" spans="1:10" x14ac:dyDescent="0.25">
      <c r="A51" s="34" t="s">
        <v>94</v>
      </c>
      <c r="B51" s="35">
        <v>44</v>
      </c>
      <c r="C51" s="36">
        <v>0</v>
      </c>
      <c r="D51" s="35">
        <v>91</v>
      </c>
      <c r="E51" s="36">
        <v>0</v>
      </c>
      <c r="F51" s="37"/>
      <c r="G51" s="35">
        <f t="shared" si="0"/>
        <v>44</v>
      </c>
      <c r="H51" s="36">
        <f t="shared" si="1"/>
        <v>91</v>
      </c>
      <c r="I51" s="38" t="str">
        <f t="shared" si="2"/>
        <v>-</v>
      </c>
      <c r="J51" s="39" t="str">
        <f t="shared" si="3"/>
        <v>-</v>
      </c>
    </row>
    <row r="52" spans="1:10" x14ac:dyDescent="0.25">
      <c r="A52" s="34" t="s">
        <v>95</v>
      </c>
      <c r="B52" s="35">
        <v>1188</v>
      </c>
      <c r="C52" s="36">
        <v>1147</v>
      </c>
      <c r="D52" s="35">
        <v>3049</v>
      </c>
      <c r="E52" s="36">
        <v>3124</v>
      </c>
      <c r="F52" s="37"/>
      <c r="G52" s="35">
        <f t="shared" si="0"/>
        <v>41</v>
      </c>
      <c r="H52" s="36">
        <f t="shared" si="1"/>
        <v>-75</v>
      </c>
      <c r="I52" s="38">
        <f t="shared" si="2"/>
        <v>3.5745422842197033E-2</v>
      </c>
      <c r="J52" s="39">
        <f t="shared" si="3"/>
        <v>-2.4007682458386685E-2</v>
      </c>
    </row>
    <row r="53" spans="1:10" x14ac:dyDescent="0.25">
      <c r="A53" s="34" t="s">
        <v>96</v>
      </c>
      <c r="B53" s="35">
        <v>503</v>
      </c>
      <c r="C53" s="36">
        <v>568</v>
      </c>
      <c r="D53" s="35">
        <v>1249</v>
      </c>
      <c r="E53" s="36">
        <v>1561</v>
      </c>
      <c r="F53" s="37"/>
      <c r="G53" s="35">
        <f t="shared" si="0"/>
        <v>-65</v>
      </c>
      <c r="H53" s="36">
        <f t="shared" si="1"/>
        <v>-312</v>
      </c>
      <c r="I53" s="38">
        <f t="shared" si="2"/>
        <v>-0.11443661971830986</v>
      </c>
      <c r="J53" s="39">
        <f t="shared" si="3"/>
        <v>-0.19987187700192185</v>
      </c>
    </row>
    <row r="54" spans="1:10" x14ac:dyDescent="0.25">
      <c r="A54" s="34" t="s">
        <v>97</v>
      </c>
      <c r="B54" s="35">
        <v>5809</v>
      </c>
      <c r="C54" s="36">
        <v>5251</v>
      </c>
      <c r="D54" s="35">
        <v>15824</v>
      </c>
      <c r="E54" s="36">
        <v>15695</v>
      </c>
      <c r="F54" s="37"/>
      <c r="G54" s="35">
        <f t="shared" si="0"/>
        <v>558</v>
      </c>
      <c r="H54" s="36">
        <f t="shared" si="1"/>
        <v>129</v>
      </c>
      <c r="I54" s="38">
        <f t="shared" si="2"/>
        <v>0.10626547324319177</v>
      </c>
      <c r="J54" s="39">
        <f t="shared" si="3"/>
        <v>8.21917808219178E-3</v>
      </c>
    </row>
    <row r="55" spans="1:10" x14ac:dyDescent="0.25">
      <c r="A55" s="34" t="s">
        <v>98</v>
      </c>
      <c r="B55" s="35">
        <v>1071</v>
      </c>
      <c r="C55" s="36">
        <v>1841</v>
      </c>
      <c r="D55" s="35">
        <v>3721</v>
      </c>
      <c r="E55" s="36">
        <v>4765</v>
      </c>
      <c r="F55" s="37"/>
      <c r="G55" s="35">
        <f t="shared" si="0"/>
        <v>-770</v>
      </c>
      <c r="H55" s="36">
        <f t="shared" si="1"/>
        <v>-1044</v>
      </c>
      <c r="I55" s="38">
        <f t="shared" si="2"/>
        <v>-0.41825095057034223</v>
      </c>
      <c r="J55" s="39">
        <f t="shared" si="3"/>
        <v>-0.21909758656873032</v>
      </c>
    </row>
    <row r="56" spans="1:10" x14ac:dyDescent="0.25">
      <c r="A56" s="34" t="s">
        <v>99</v>
      </c>
      <c r="B56" s="35">
        <v>155</v>
      </c>
      <c r="C56" s="36">
        <v>328</v>
      </c>
      <c r="D56" s="35">
        <v>665</v>
      </c>
      <c r="E56" s="36">
        <v>810</v>
      </c>
      <c r="F56" s="37"/>
      <c r="G56" s="35">
        <f t="shared" si="0"/>
        <v>-173</v>
      </c>
      <c r="H56" s="36">
        <f t="shared" si="1"/>
        <v>-145</v>
      </c>
      <c r="I56" s="38">
        <f t="shared" si="2"/>
        <v>-0.52743902439024393</v>
      </c>
      <c r="J56" s="39">
        <f t="shared" si="3"/>
        <v>-0.17901234567901234</v>
      </c>
    </row>
    <row r="57" spans="1:10" x14ac:dyDescent="0.25">
      <c r="A57" s="79" t="s">
        <v>100</v>
      </c>
      <c r="B57" s="80">
        <v>16</v>
      </c>
      <c r="C57" s="81">
        <v>10</v>
      </c>
      <c r="D57" s="80">
        <v>25</v>
      </c>
      <c r="E57" s="81">
        <v>20</v>
      </c>
      <c r="F57" s="82"/>
      <c r="G57" s="80">
        <f t="shared" si="0"/>
        <v>6</v>
      </c>
      <c r="H57" s="81">
        <f t="shared" si="1"/>
        <v>5</v>
      </c>
      <c r="I57" s="94">
        <f t="shared" si="2"/>
        <v>0.6</v>
      </c>
      <c r="J57" s="95">
        <f t="shared" si="3"/>
        <v>0.25</v>
      </c>
    </row>
    <row r="58" spans="1:10" x14ac:dyDescent="0.25">
      <c r="A58" s="34" t="s">
        <v>101</v>
      </c>
      <c r="B58" s="35">
        <v>0</v>
      </c>
      <c r="C58" s="36">
        <v>0</v>
      </c>
      <c r="D58" s="35">
        <v>1</v>
      </c>
      <c r="E58" s="36">
        <v>1</v>
      </c>
      <c r="F58" s="37"/>
      <c r="G58" s="35">
        <f t="shared" si="0"/>
        <v>0</v>
      </c>
      <c r="H58" s="36">
        <f t="shared" si="1"/>
        <v>0</v>
      </c>
      <c r="I58" s="38" t="str">
        <f t="shared" si="2"/>
        <v>-</v>
      </c>
      <c r="J58" s="39">
        <f t="shared" si="3"/>
        <v>0</v>
      </c>
    </row>
    <row r="59" spans="1:10" x14ac:dyDescent="0.25">
      <c r="A59" s="34" t="s">
        <v>102</v>
      </c>
      <c r="B59" s="35">
        <v>6</v>
      </c>
      <c r="C59" s="36">
        <v>9</v>
      </c>
      <c r="D59" s="35">
        <v>16</v>
      </c>
      <c r="E59" s="36">
        <v>24</v>
      </c>
      <c r="F59" s="37"/>
      <c r="G59" s="35">
        <f t="shared" si="0"/>
        <v>-3</v>
      </c>
      <c r="H59" s="36">
        <f t="shared" si="1"/>
        <v>-8</v>
      </c>
      <c r="I59" s="38">
        <f t="shared" si="2"/>
        <v>-0.33333333333333331</v>
      </c>
      <c r="J59" s="39">
        <f t="shared" si="3"/>
        <v>-0.33333333333333331</v>
      </c>
    </row>
    <row r="60" spans="1:10" x14ac:dyDescent="0.25">
      <c r="A60" s="34" t="s">
        <v>103</v>
      </c>
      <c r="B60" s="35">
        <v>63</v>
      </c>
      <c r="C60" s="36">
        <v>128</v>
      </c>
      <c r="D60" s="35">
        <v>215</v>
      </c>
      <c r="E60" s="36">
        <v>283</v>
      </c>
      <c r="F60" s="37"/>
      <c r="G60" s="35">
        <f t="shared" si="0"/>
        <v>-65</v>
      </c>
      <c r="H60" s="36">
        <f t="shared" si="1"/>
        <v>-68</v>
      </c>
      <c r="I60" s="38">
        <f t="shared" si="2"/>
        <v>-0.5078125</v>
      </c>
      <c r="J60" s="39">
        <f t="shared" si="3"/>
        <v>-0.24028268551236748</v>
      </c>
    </row>
    <row r="61" spans="1:10" x14ac:dyDescent="0.25">
      <c r="A61" s="34" t="s">
        <v>104</v>
      </c>
      <c r="B61" s="35">
        <v>143</v>
      </c>
      <c r="C61" s="36">
        <v>168</v>
      </c>
      <c r="D61" s="35">
        <v>348</v>
      </c>
      <c r="E61" s="36">
        <v>476</v>
      </c>
      <c r="F61" s="37"/>
      <c r="G61" s="35">
        <f t="shared" si="0"/>
        <v>-25</v>
      </c>
      <c r="H61" s="36">
        <f t="shared" si="1"/>
        <v>-128</v>
      </c>
      <c r="I61" s="38">
        <f t="shared" si="2"/>
        <v>-0.14880952380952381</v>
      </c>
      <c r="J61" s="39">
        <f t="shared" si="3"/>
        <v>-0.26890756302521007</v>
      </c>
    </row>
    <row r="62" spans="1:10" x14ac:dyDescent="0.25">
      <c r="A62" s="34" t="s">
        <v>105</v>
      </c>
      <c r="B62" s="35">
        <v>5</v>
      </c>
      <c r="C62" s="36">
        <v>6</v>
      </c>
      <c r="D62" s="35">
        <v>11</v>
      </c>
      <c r="E62" s="36">
        <v>14</v>
      </c>
      <c r="F62" s="37"/>
      <c r="G62" s="35">
        <f t="shared" si="0"/>
        <v>-1</v>
      </c>
      <c r="H62" s="36">
        <f t="shared" si="1"/>
        <v>-3</v>
      </c>
      <c r="I62" s="38">
        <f t="shared" si="2"/>
        <v>-0.16666666666666666</v>
      </c>
      <c r="J62" s="39">
        <f t="shared" si="3"/>
        <v>-0.21428571428571427</v>
      </c>
    </row>
    <row r="63" spans="1:10" x14ac:dyDescent="0.25">
      <c r="A63" s="34" t="s">
        <v>106</v>
      </c>
      <c r="B63" s="35">
        <v>0</v>
      </c>
      <c r="C63" s="36">
        <v>0</v>
      </c>
      <c r="D63" s="35">
        <v>1</v>
      </c>
      <c r="E63" s="36">
        <v>3</v>
      </c>
      <c r="F63" s="37"/>
      <c r="G63" s="35">
        <f t="shared" si="0"/>
        <v>0</v>
      </c>
      <c r="H63" s="36">
        <f t="shared" si="1"/>
        <v>-2</v>
      </c>
      <c r="I63" s="38" t="str">
        <f t="shared" si="2"/>
        <v>-</v>
      </c>
      <c r="J63" s="39">
        <f t="shared" si="3"/>
        <v>-0.66666666666666663</v>
      </c>
    </row>
    <row r="64" spans="1:10" x14ac:dyDescent="0.25">
      <c r="A64" s="34" t="s">
        <v>107</v>
      </c>
      <c r="B64" s="35">
        <v>183</v>
      </c>
      <c r="C64" s="36">
        <v>230</v>
      </c>
      <c r="D64" s="35">
        <v>487</v>
      </c>
      <c r="E64" s="36">
        <v>611</v>
      </c>
      <c r="F64" s="37"/>
      <c r="G64" s="35">
        <f t="shared" si="0"/>
        <v>-47</v>
      </c>
      <c r="H64" s="36">
        <f t="shared" si="1"/>
        <v>-124</v>
      </c>
      <c r="I64" s="38">
        <f t="shared" si="2"/>
        <v>-0.20434782608695654</v>
      </c>
      <c r="J64" s="39">
        <f t="shared" si="3"/>
        <v>-0.20294599018003273</v>
      </c>
    </row>
    <row r="65" spans="1:10" x14ac:dyDescent="0.25">
      <c r="A65" s="34" t="s">
        <v>108</v>
      </c>
      <c r="B65" s="35">
        <v>33</v>
      </c>
      <c r="C65" s="36">
        <v>76</v>
      </c>
      <c r="D65" s="35">
        <v>97</v>
      </c>
      <c r="E65" s="36">
        <v>189</v>
      </c>
      <c r="F65" s="37"/>
      <c r="G65" s="35">
        <f t="shared" si="0"/>
        <v>-43</v>
      </c>
      <c r="H65" s="36">
        <f t="shared" si="1"/>
        <v>-92</v>
      </c>
      <c r="I65" s="38">
        <f t="shared" si="2"/>
        <v>-0.56578947368421051</v>
      </c>
      <c r="J65" s="39">
        <f t="shared" si="3"/>
        <v>-0.48677248677248675</v>
      </c>
    </row>
    <row r="66" spans="1:10" x14ac:dyDescent="0.25">
      <c r="A66" s="34" t="s">
        <v>109</v>
      </c>
      <c r="B66" s="35">
        <v>16</v>
      </c>
      <c r="C66" s="36">
        <v>17</v>
      </c>
      <c r="D66" s="35">
        <v>36</v>
      </c>
      <c r="E66" s="36">
        <v>52</v>
      </c>
      <c r="F66" s="37"/>
      <c r="G66" s="35">
        <f t="shared" si="0"/>
        <v>-1</v>
      </c>
      <c r="H66" s="36">
        <f t="shared" si="1"/>
        <v>-16</v>
      </c>
      <c r="I66" s="38">
        <f t="shared" si="2"/>
        <v>-5.8823529411764705E-2</v>
      </c>
      <c r="J66" s="39">
        <f t="shared" si="3"/>
        <v>-0.30769230769230771</v>
      </c>
    </row>
    <row r="67" spans="1:10" x14ac:dyDescent="0.25">
      <c r="A67" s="34" t="s">
        <v>110</v>
      </c>
      <c r="B67" s="35">
        <v>0</v>
      </c>
      <c r="C67" s="36">
        <v>8</v>
      </c>
      <c r="D67" s="35">
        <v>3</v>
      </c>
      <c r="E67" s="36">
        <v>20</v>
      </c>
      <c r="F67" s="37"/>
      <c r="G67" s="35">
        <f t="shared" si="0"/>
        <v>-8</v>
      </c>
      <c r="H67" s="36">
        <f t="shared" si="1"/>
        <v>-17</v>
      </c>
      <c r="I67" s="38">
        <f t="shared" si="2"/>
        <v>-1</v>
      </c>
      <c r="J67" s="39">
        <f t="shared" si="3"/>
        <v>-0.85</v>
      </c>
    </row>
    <row r="68" spans="1:10" x14ac:dyDescent="0.25">
      <c r="A68" s="34" t="s">
        <v>111</v>
      </c>
      <c r="B68" s="35">
        <v>17</v>
      </c>
      <c r="C68" s="36">
        <v>20</v>
      </c>
      <c r="D68" s="35">
        <v>32</v>
      </c>
      <c r="E68" s="36">
        <v>44</v>
      </c>
      <c r="F68" s="37"/>
      <c r="G68" s="35">
        <f t="shared" si="0"/>
        <v>-3</v>
      </c>
      <c r="H68" s="36">
        <f t="shared" si="1"/>
        <v>-12</v>
      </c>
      <c r="I68" s="38">
        <f t="shared" si="2"/>
        <v>-0.15</v>
      </c>
      <c r="J68" s="39">
        <f t="shared" si="3"/>
        <v>-0.27272727272727271</v>
      </c>
    </row>
    <row r="69" spans="1:10" x14ac:dyDescent="0.25">
      <c r="A69" s="34" t="s">
        <v>112</v>
      </c>
      <c r="B69" s="35">
        <v>13</v>
      </c>
      <c r="C69" s="36">
        <v>34</v>
      </c>
      <c r="D69" s="35">
        <v>51</v>
      </c>
      <c r="E69" s="36">
        <v>65</v>
      </c>
      <c r="F69" s="37"/>
      <c r="G69" s="35">
        <f t="shared" si="0"/>
        <v>-21</v>
      </c>
      <c r="H69" s="36">
        <f t="shared" si="1"/>
        <v>-14</v>
      </c>
      <c r="I69" s="38">
        <f t="shared" si="2"/>
        <v>-0.61764705882352944</v>
      </c>
      <c r="J69" s="39">
        <f t="shared" si="3"/>
        <v>-0.2153846153846154</v>
      </c>
    </row>
    <row r="70" spans="1:10" x14ac:dyDescent="0.25">
      <c r="A70" s="34" t="s">
        <v>113</v>
      </c>
      <c r="B70" s="35">
        <v>6</v>
      </c>
      <c r="C70" s="36">
        <v>17</v>
      </c>
      <c r="D70" s="35">
        <v>18</v>
      </c>
      <c r="E70" s="36">
        <v>36</v>
      </c>
      <c r="F70" s="37"/>
      <c r="G70" s="35">
        <f t="shared" ref="G70:G104" si="4">B70-C70</f>
        <v>-11</v>
      </c>
      <c r="H70" s="36">
        <f t="shared" ref="H70:H104" si="5">D70-E70</f>
        <v>-18</v>
      </c>
      <c r="I70" s="38">
        <f t="shared" ref="I70:I104" si="6">IF(C70=0, "-", IF(G70/C70&lt;10, G70/C70, "&gt;999%"))</f>
        <v>-0.6470588235294118</v>
      </c>
      <c r="J70" s="39">
        <f t="shared" ref="J70:J104" si="7">IF(E70=0, "-", IF(H70/E70&lt;10, H70/E70, "&gt;999%"))</f>
        <v>-0.5</v>
      </c>
    </row>
    <row r="71" spans="1:10" x14ac:dyDescent="0.25">
      <c r="A71" s="34" t="s">
        <v>114</v>
      </c>
      <c r="B71" s="35">
        <v>40</v>
      </c>
      <c r="C71" s="36">
        <v>49</v>
      </c>
      <c r="D71" s="35">
        <v>93</v>
      </c>
      <c r="E71" s="36">
        <v>109</v>
      </c>
      <c r="F71" s="37"/>
      <c r="G71" s="35">
        <f t="shared" si="4"/>
        <v>-9</v>
      </c>
      <c r="H71" s="36">
        <f t="shared" si="5"/>
        <v>-16</v>
      </c>
      <c r="I71" s="38">
        <f t="shared" si="6"/>
        <v>-0.18367346938775511</v>
      </c>
      <c r="J71" s="39">
        <f t="shared" si="7"/>
        <v>-0.14678899082568808</v>
      </c>
    </row>
    <row r="72" spans="1:10" x14ac:dyDescent="0.25">
      <c r="A72" s="34" t="s">
        <v>115</v>
      </c>
      <c r="B72" s="35">
        <v>5</v>
      </c>
      <c r="C72" s="36">
        <v>4</v>
      </c>
      <c r="D72" s="35">
        <v>8</v>
      </c>
      <c r="E72" s="36">
        <v>15</v>
      </c>
      <c r="F72" s="37"/>
      <c r="G72" s="35">
        <f t="shared" si="4"/>
        <v>1</v>
      </c>
      <c r="H72" s="36">
        <f t="shared" si="5"/>
        <v>-7</v>
      </c>
      <c r="I72" s="38">
        <f t="shared" si="6"/>
        <v>0.25</v>
      </c>
      <c r="J72" s="39">
        <f t="shared" si="7"/>
        <v>-0.46666666666666667</v>
      </c>
    </row>
    <row r="73" spans="1:10" x14ac:dyDescent="0.25">
      <c r="A73" s="34"/>
      <c r="B73" s="40"/>
      <c r="C73" s="41"/>
      <c r="D73" s="40"/>
      <c r="E73" s="41"/>
      <c r="F73" s="42"/>
      <c r="G73" s="40"/>
      <c r="H73" s="41"/>
      <c r="I73" s="43"/>
      <c r="J73" s="44"/>
    </row>
    <row r="74" spans="1:10" s="52" customFormat="1" ht="13" x14ac:dyDescent="0.3">
      <c r="A74" s="26" t="s">
        <v>17</v>
      </c>
      <c r="B74" s="46">
        <f>SUM(B6:B73)</f>
        <v>26621</v>
      </c>
      <c r="C74" s="47">
        <f>SUM(C6:C73)</f>
        <v>31847</v>
      </c>
      <c r="D74" s="46">
        <f>SUM(D6:D73)</f>
        <v>74663</v>
      </c>
      <c r="E74" s="47">
        <f>SUM(E6:E73)</f>
        <v>86297</v>
      </c>
      <c r="F74" s="48"/>
      <c r="G74" s="46">
        <f>SUM(G6:G73)</f>
        <v>-5226</v>
      </c>
      <c r="H74" s="47">
        <f>SUM(H6:H73)</f>
        <v>-11634</v>
      </c>
      <c r="I74" s="49">
        <f>IF(C74=0, 0, G74/C74)</f>
        <v>-0.16409708920777466</v>
      </c>
      <c r="J74" s="50">
        <f>IF(E74=0, 0, H74/E74)</f>
        <v>-0.13481349293718206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7DDA-B797-4373-8E6B-BCC4C81E3052}">
  <sheetPr>
    <pageSetUpPr fitToPage="1"/>
  </sheetPr>
  <dimension ref="A1:H74"/>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116</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117</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5.6346493369895903E-2</v>
      </c>
      <c r="C6" s="98">
        <v>4.0820171444720103E-2</v>
      </c>
      <c r="D6" s="97">
        <v>5.0895356468398004E-2</v>
      </c>
      <c r="E6" s="98">
        <v>5.5621864027718203E-2</v>
      </c>
      <c r="F6" s="99"/>
      <c r="G6" s="100">
        <f t="shared" ref="G6:G69" si="0">B6-C6</f>
        <v>1.55263219251758E-2</v>
      </c>
      <c r="H6" s="101">
        <f t="shared" ref="H6:H69" si="1">D6-E6</f>
        <v>-4.7265075593201991E-3</v>
      </c>
    </row>
    <row r="7" spans="1:8" ht="14.5" x14ac:dyDescent="0.35">
      <c r="A7" s="34" t="s">
        <v>50</v>
      </c>
      <c r="B7" s="97">
        <v>0</v>
      </c>
      <c r="C7" s="98">
        <v>0</v>
      </c>
      <c r="D7" s="97">
        <v>1.3393514860104701E-3</v>
      </c>
      <c r="E7" s="98">
        <v>1.1587888339108E-3</v>
      </c>
      <c r="F7" s="99"/>
      <c r="G7" s="100">
        <f t="shared" si="0"/>
        <v>0</v>
      </c>
      <c r="H7" s="101">
        <f t="shared" si="1"/>
        <v>1.8056265209967005E-4</v>
      </c>
    </row>
    <row r="8" spans="1:8" ht="14.5" x14ac:dyDescent="0.35">
      <c r="A8" s="34" t="s">
        <v>51</v>
      </c>
      <c r="B8" s="97">
        <v>2.2538597347958402E-2</v>
      </c>
      <c r="C8" s="98">
        <v>2.19800923163877E-2</v>
      </c>
      <c r="D8" s="97">
        <v>1.8750920804146601E-2</v>
      </c>
      <c r="E8" s="98">
        <v>1.5064254840840398E-2</v>
      </c>
      <c r="F8" s="99"/>
      <c r="G8" s="100">
        <f t="shared" si="0"/>
        <v>5.5850503157070172E-4</v>
      </c>
      <c r="H8" s="101">
        <f t="shared" si="1"/>
        <v>3.6866659633062026E-3</v>
      </c>
    </row>
    <row r="9" spans="1:8" ht="14.5" x14ac:dyDescent="0.35">
      <c r="A9" s="34" t="s">
        <v>52</v>
      </c>
      <c r="B9" s="97">
        <v>1.79933135494534</v>
      </c>
      <c r="C9" s="98">
        <v>1.9782083084748998</v>
      </c>
      <c r="D9" s="97">
        <v>2.1737674617949998</v>
      </c>
      <c r="E9" s="98">
        <v>1.97225859531618</v>
      </c>
      <c r="F9" s="99"/>
      <c r="G9" s="100">
        <f t="shared" si="0"/>
        <v>-0.17887695352955979</v>
      </c>
      <c r="H9" s="101">
        <f t="shared" si="1"/>
        <v>0.20150886647881983</v>
      </c>
    </row>
    <row r="10" spans="1:8" ht="14.5" x14ac:dyDescent="0.35">
      <c r="A10" s="34" t="s">
        <v>53</v>
      </c>
      <c r="B10" s="97">
        <v>1.8782164456632E-2</v>
      </c>
      <c r="C10" s="98">
        <v>1.8840079128332299E-2</v>
      </c>
      <c r="D10" s="97">
        <v>1.74115693181362E-2</v>
      </c>
      <c r="E10" s="98">
        <v>2.0858199010394301E-2</v>
      </c>
      <c r="F10" s="99"/>
      <c r="G10" s="100">
        <f t="shared" si="0"/>
        <v>-5.7914671700298737E-5</v>
      </c>
      <c r="H10" s="101">
        <f t="shared" si="1"/>
        <v>-3.4466296922581012E-3</v>
      </c>
    </row>
    <row r="11" spans="1:8" ht="14.5" x14ac:dyDescent="0.35">
      <c r="A11" s="34" t="s">
        <v>54</v>
      </c>
      <c r="B11" s="97">
        <v>2.0397430599902298</v>
      </c>
      <c r="C11" s="98">
        <v>2.0567086381762802</v>
      </c>
      <c r="D11" s="97">
        <v>2.4496738679131598</v>
      </c>
      <c r="E11" s="98">
        <v>1.87028517793203</v>
      </c>
      <c r="F11" s="99"/>
      <c r="G11" s="100">
        <f t="shared" si="0"/>
        <v>-1.696557818605049E-2</v>
      </c>
      <c r="H11" s="101">
        <f t="shared" si="1"/>
        <v>0.5793886899811298</v>
      </c>
    </row>
    <row r="12" spans="1:8" ht="14.5" x14ac:dyDescent="0.35">
      <c r="A12" s="34" t="s">
        <v>55</v>
      </c>
      <c r="B12" s="97">
        <v>4.1320761804590406E-2</v>
      </c>
      <c r="C12" s="98">
        <v>4.3960184632775505E-2</v>
      </c>
      <c r="D12" s="97">
        <v>4.6877302010366599E-2</v>
      </c>
      <c r="E12" s="98">
        <v>4.0557609186877903E-2</v>
      </c>
      <c r="F12" s="99"/>
      <c r="G12" s="100">
        <f t="shared" si="0"/>
        <v>-2.6394228281850993E-3</v>
      </c>
      <c r="H12" s="101">
        <f t="shared" si="1"/>
        <v>6.3196928234886957E-3</v>
      </c>
    </row>
    <row r="13" spans="1:8" ht="14.5" x14ac:dyDescent="0.35">
      <c r="A13" s="34" t="s">
        <v>56</v>
      </c>
      <c r="B13" s="97">
        <v>6.0102926261222295E-2</v>
      </c>
      <c r="C13" s="98">
        <v>6.90802901372186E-2</v>
      </c>
      <c r="D13" s="97">
        <v>4.8216653496377097E-2</v>
      </c>
      <c r="E13" s="98">
        <v>4.9827919858164205E-2</v>
      </c>
      <c r="F13" s="99"/>
      <c r="G13" s="100">
        <f t="shared" si="0"/>
        <v>-8.9773638759963054E-3</v>
      </c>
      <c r="H13" s="101">
        <f t="shared" si="1"/>
        <v>-1.6112663617871073E-3</v>
      </c>
    </row>
    <row r="14" spans="1:8" ht="14.5" x14ac:dyDescent="0.35">
      <c r="A14" s="34" t="s">
        <v>57</v>
      </c>
      <c r="B14" s="97">
        <v>1.5025731565305598E-2</v>
      </c>
      <c r="C14" s="98">
        <v>1.8840079128332299E-2</v>
      </c>
      <c r="D14" s="97">
        <v>2.9465732692230399E-2</v>
      </c>
      <c r="E14" s="98">
        <v>2.54933543460375E-2</v>
      </c>
      <c r="F14" s="99"/>
      <c r="G14" s="100">
        <f t="shared" si="0"/>
        <v>-3.8143475630267008E-3</v>
      </c>
      <c r="H14" s="101">
        <f t="shared" si="1"/>
        <v>3.9723783461928994E-3</v>
      </c>
    </row>
    <row r="15" spans="1:8" ht="14.5" x14ac:dyDescent="0.35">
      <c r="A15" s="34" t="s">
        <v>58</v>
      </c>
      <c r="B15" s="97">
        <v>5.6346493369895903E-2</v>
      </c>
      <c r="C15" s="98">
        <v>0.150720633026659</v>
      </c>
      <c r="D15" s="97">
        <v>6.9646277272544604E-2</v>
      </c>
      <c r="E15" s="98">
        <v>0.13210192706583102</v>
      </c>
      <c r="F15" s="99"/>
      <c r="G15" s="100">
        <f t="shared" si="0"/>
        <v>-9.4374139656763098E-2</v>
      </c>
      <c r="H15" s="101">
        <f t="shared" si="1"/>
        <v>-6.2455649793286411E-2</v>
      </c>
    </row>
    <row r="16" spans="1:8" ht="14.5" x14ac:dyDescent="0.35">
      <c r="A16" s="34" t="s">
        <v>59</v>
      </c>
      <c r="B16" s="97">
        <v>0.116449419631118</v>
      </c>
      <c r="C16" s="98">
        <v>5.9660250573052395E-2</v>
      </c>
      <c r="D16" s="97">
        <v>7.6343034702596999E-2</v>
      </c>
      <c r="E16" s="98">
        <v>5.6780652861628998E-2</v>
      </c>
      <c r="F16" s="99"/>
      <c r="G16" s="100">
        <f t="shared" si="0"/>
        <v>5.6789169058065608E-2</v>
      </c>
      <c r="H16" s="101">
        <f t="shared" si="1"/>
        <v>1.9562381840968E-2</v>
      </c>
    </row>
    <row r="17" spans="1:8" ht="14.5" x14ac:dyDescent="0.35">
      <c r="A17" s="34" t="s">
        <v>60</v>
      </c>
      <c r="B17" s="97">
        <v>4.6955411141579999</v>
      </c>
      <c r="C17" s="98">
        <v>5.0365811536408494</v>
      </c>
      <c r="D17" s="97">
        <v>4.9609579041827905</v>
      </c>
      <c r="E17" s="98">
        <v>5.0615896265223599</v>
      </c>
      <c r="F17" s="99"/>
      <c r="G17" s="100">
        <f t="shared" si="0"/>
        <v>-0.34104003948284944</v>
      </c>
      <c r="H17" s="101">
        <f t="shared" si="1"/>
        <v>-0.10063172233956941</v>
      </c>
    </row>
    <row r="18" spans="1:8" ht="14.5" x14ac:dyDescent="0.35">
      <c r="A18" s="34" t="s">
        <v>61</v>
      </c>
      <c r="B18" s="97">
        <v>5.2590060478569595E-2</v>
      </c>
      <c r="C18" s="98">
        <v>3.1400131880553899E-3</v>
      </c>
      <c r="D18" s="97">
        <v>3.3483787150261797E-2</v>
      </c>
      <c r="E18" s="98">
        <v>1.1587888339108E-3</v>
      </c>
      <c r="F18" s="99"/>
      <c r="G18" s="100">
        <f t="shared" si="0"/>
        <v>4.9450047290514207E-2</v>
      </c>
      <c r="H18" s="101">
        <f t="shared" si="1"/>
        <v>3.2324998316350995E-2</v>
      </c>
    </row>
    <row r="19" spans="1:8" ht="14.5" x14ac:dyDescent="0.35">
      <c r="A19" s="34" t="s">
        <v>62</v>
      </c>
      <c r="B19" s="97">
        <v>0.206603809022952</v>
      </c>
      <c r="C19" s="98">
        <v>9.1060382453606301E-2</v>
      </c>
      <c r="D19" s="97">
        <v>0.16875828723732</v>
      </c>
      <c r="E19" s="98">
        <v>0.10429099505197201</v>
      </c>
      <c r="F19" s="99"/>
      <c r="G19" s="100">
        <f t="shared" si="0"/>
        <v>0.1155434265693457</v>
      </c>
      <c r="H19" s="101">
        <f t="shared" si="1"/>
        <v>6.4467292185347996E-2</v>
      </c>
    </row>
    <row r="20" spans="1:8" ht="14.5" x14ac:dyDescent="0.35">
      <c r="A20" s="34" t="s">
        <v>63</v>
      </c>
      <c r="B20" s="97">
        <v>0.31554036287141701</v>
      </c>
      <c r="C20" s="98">
        <v>8.7920369265550899E-2</v>
      </c>
      <c r="D20" s="97">
        <v>0.26787029720209499</v>
      </c>
      <c r="E20" s="98">
        <v>8.9226740211131292E-2</v>
      </c>
      <c r="F20" s="99"/>
      <c r="G20" s="100">
        <f t="shared" si="0"/>
        <v>0.2276199936058661</v>
      </c>
      <c r="H20" s="101">
        <f t="shared" si="1"/>
        <v>0.17864355699096368</v>
      </c>
    </row>
    <row r="21" spans="1:8" ht="14.5" x14ac:dyDescent="0.35">
      <c r="A21" s="34" t="s">
        <v>64</v>
      </c>
      <c r="B21" s="97">
        <v>5.2627624807482798</v>
      </c>
      <c r="C21" s="98">
        <v>2.7192514208559704</v>
      </c>
      <c r="D21" s="97">
        <v>3.0684542544499998</v>
      </c>
      <c r="E21" s="98">
        <v>3.3604876183413102</v>
      </c>
      <c r="F21" s="99"/>
      <c r="G21" s="100">
        <f t="shared" si="0"/>
        <v>2.5435110598923094</v>
      </c>
      <c r="H21" s="101">
        <f t="shared" si="1"/>
        <v>-0.2920333638913104</v>
      </c>
    </row>
    <row r="22" spans="1:8" ht="14.5" x14ac:dyDescent="0.35">
      <c r="A22" s="34" t="s">
        <v>65</v>
      </c>
      <c r="B22" s="97">
        <v>3.77521505578303</v>
      </c>
      <c r="C22" s="98">
        <v>4.5530191226803201</v>
      </c>
      <c r="D22" s="97">
        <v>4.2403868047091597</v>
      </c>
      <c r="E22" s="98">
        <v>4.7139529763491197</v>
      </c>
      <c r="F22" s="99"/>
      <c r="G22" s="100">
        <f t="shared" si="0"/>
        <v>-0.77780406689729009</v>
      </c>
      <c r="H22" s="101">
        <f t="shared" si="1"/>
        <v>-0.47356617163995995</v>
      </c>
    </row>
    <row r="23" spans="1:8" ht="14.5" x14ac:dyDescent="0.35">
      <c r="A23" s="34" t="s">
        <v>66</v>
      </c>
      <c r="B23" s="97">
        <v>6.7465534728222103</v>
      </c>
      <c r="C23" s="98">
        <v>9.1060382453606294</v>
      </c>
      <c r="D23" s="97">
        <v>7.4454549107322201</v>
      </c>
      <c r="E23" s="98">
        <v>8.3479147594933796</v>
      </c>
      <c r="F23" s="99"/>
      <c r="G23" s="100">
        <f t="shared" si="0"/>
        <v>-2.3594847725384192</v>
      </c>
      <c r="H23" s="101">
        <f t="shared" si="1"/>
        <v>-0.90245984876115948</v>
      </c>
    </row>
    <row r="24" spans="1:8" ht="14.5" x14ac:dyDescent="0.35">
      <c r="A24" s="34" t="s">
        <v>67</v>
      </c>
      <c r="B24" s="97">
        <v>4.5077194695916804E-2</v>
      </c>
      <c r="C24" s="98">
        <v>0.16642069896693601</v>
      </c>
      <c r="D24" s="97">
        <v>3.4823138636272302E-2</v>
      </c>
      <c r="E24" s="98">
        <v>8.1115218373755696E-2</v>
      </c>
      <c r="F24" s="99"/>
      <c r="G24" s="100">
        <f t="shared" si="0"/>
        <v>-0.1213435042710192</v>
      </c>
      <c r="H24" s="101">
        <f t="shared" si="1"/>
        <v>-4.6292079737483394E-2</v>
      </c>
    </row>
    <row r="25" spans="1:8" ht="14.5" x14ac:dyDescent="0.35">
      <c r="A25" s="34" t="s">
        <v>68</v>
      </c>
      <c r="B25" s="97">
        <v>2.4980278727320502</v>
      </c>
      <c r="C25" s="98">
        <v>2.35500989104154</v>
      </c>
      <c r="D25" s="97">
        <v>1.9594712240333201</v>
      </c>
      <c r="E25" s="98">
        <v>2.01861014867261</v>
      </c>
      <c r="F25" s="99"/>
      <c r="G25" s="100">
        <f t="shared" si="0"/>
        <v>0.14301798169051017</v>
      </c>
      <c r="H25" s="101">
        <f t="shared" si="1"/>
        <v>-5.9138924639289936E-2</v>
      </c>
    </row>
    <row r="26" spans="1:8" ht="14.5" x14ac:dyDescent="0.35">
      <c r="A26" s="34" t="s">
        <v>69</v>
      </c>
      <c r="B26" s="97">
        <v>0.123962285413771</v>
      </c>
      <c r="C26" s="98">
        <v>0.109900461581939</v>
      </c>
      <c r="D26" s="97">
        <v>0.16072217832125699</v>
      </c>
      <c r="E26" s="98">
        <v>0.11240251688934701</v>
      </c>
      <c r="F26" s="99"/>
      <c r="G26" s="100">
        <f t="shared" si="0"/>
        <v>1.4061823831831993E-2</v>
      </c>
      <c r="H26" s="101">
        <f t="shared" si="1"/>
        <v>4.831966143190998E-2</v>
      </c>
    </row>
    <row r="27" spans="1:8" ht="14.5" x14ac:dyDescent="0.35">
      <c r="A27" s="34" t="s">
        <v>70</v>
      </c>
      <c r="B27" s="97">
        <v>0.18782164456632</v>
      </c>
      <c r="C27" s="98">
        <v>0.411341727635256</v>
      </c>
      <c r="D27" s="97">
        <v>0.23974391599587502</v>
      </c>
      <c r="E27" s="98">
        <v>0.34995422784106101</v>
      </c>
      <c r="F27" s="99"/>
      <c r="G27" s="100">
        <f t="shared" si="0"/>
        <v>-0.223520083068936</v>
      </c>
      <c r="H27" s="101">
        <f t="shared" si="1"/>
        <v>-0.11021031184518598</v>
      </c>
    </row>
    <row r="28" spans="1:8" ht="14.5" x14ac:dyDescent="0.35">
      <c r="A28" s="34" t="s">
        <v>71</v>
      </c>
      <c r="B28" s="97">
        <v>0.300514631306112</v>
      </c>
      <c r="C28" s="98">
        <v>0.464721951832198</v>
      </c>
      <c r="D28" s="97">
        <v>0.44600404484148803</v>
      </c>
      <c r="E28" s="98">
        <v>0.49248525441208901</v>
      </c>
      <c r="F28" s="99"/>
      <c r="G28" s="100">
        <f t="shared" si="0"/>
        <v>-0.164207320526086</v>
      </c>
      <c r="H28" s="101">
        <f t="shared" si="1"/>
        <v>-4.6481209570600979E-2</v>
      </c>
    </row>
    <row r="29" spans="1:8" ht="14.5" x14ac:dyDescent="0.35">
      <c r="A29" s="34" t="s">
        <v>72</v>
      </c>
      <c r="B29" s="97">
        <v>6.5775139927125208</v>
      </c>
      <c r="C29" s="98">
        <v>6.2643263101704996</v>
      </c>
      <c r="D29" s="97">
        <v>7.0932054699114708</v>
      </c>
      <c r="E29" s="98">
        <v>6.0824825891977703</v>
      </c>
      <c r="F29" s="99"/>
      <c r="G29" s="100">
        <f t="shared" si="0"/>
        <v>0.31318768254202123</v>
      </c>
      <c r="H29" s="101">
        <f t="shared" si="1"/>
        <v>1.0107228807137005</v>
      </c>
    </row>
    <row r="30" spans="1:8" ht="14.5" x14ac:dyDescent="0.35">
      <c r="A30" s="34" t="s">
        <v>73</v>
      </c>
      <c r="B30" s="97">
        <v>1.8782164456632E-2</v>
      </c>
      <c r="C30" s="98">
        <v>9.4200395641661702E-3</v>
      </c>
      <c r="D30" s="97">
        <v>1.07148118880838E-2</v>
      </c>
      <c r="E30" s="98">
        <v>8.1115218373755699E-3</v>
      </c>
      <c r="F30" s="99"/>
      <c r="G30" s="100">
        <f t="shared" si="0"/>
        <v>9.3621248924658299E-3</v>
      </c>
      <c r="H30" s="101">
        <f t="shared" si="1"/>
        <v>2.6032900507082304E-3</v>
      </c>
    </row>
    <row r="31" spans="1:8" ht="14.5" x14ac:dyDescent="0.35">
      <c r="A31" s="34" t="s">
        <v>74</v>
      </c>
      <c r="B31" s="97">
        <v>0.95037752150557797</v>
      </c>
      <c r="C31" s="98">
        <v>1.8557477941407399</v>
      </c>
      <c r="D31" s="97">
        <v>1.05674832246226</v>
      </c>
      <c r="E31" s="98">
        <v>1.1889173435924798</v>
      </c>
      <c r="F31" s="99"/>
      <c r="G31" s="100">
        <f t="shared" si="0"/>
        <v>-0.9053702726351619</v>
      </c>
      <c r="H31" s="101">
        <f t="shared" si="1"/>
        <v>-0.13216902113021978</v>
      </c>
    </row>
    <row r="32" spans="1:8" ht="14.5" x14ac:dyDescent="0.35">
      <c r="A32" s="34" t="s">
        <v>75</v>
      </c>
      <c r="B32" s="97">
        <v>0.788850907178543</v>
      </c>
      <c r="C32" s="98">
        <v>0.64998272992746609</v>
      </c>
      <c r="D32" s="97">
        <v>0.80361089160628407</v>
      </c>
      <c r="E32" s="98">
        <v>0.666303579498708</v>
      </c>
      <c r="F32" s="99"/>
      <c r="G32" s="100">
        <f t="shared" si="0"/>
        <v>0.13886817725107692</v>
      </c>
      <c r="H32" s="101">
        <f t="shared" si="1"/>
        <v>0.13730731210757607</v>
      </c>
    </row>
    <row r="33" spans="1:8" ht="14.5" x14ac:dyDescent="0.35">
      <c r="A33" s="34" t="s">
        <v>76</v>
      </c>
      <c r="B33" s="97">
        <v>1.0968784042673101</v>
      </c>
      <c r="C33" s="98">
        <v>1.04248437843439</v>
      </c>
      <c r="D33" s="97">
        <v>1.16791449580113</v>
      </c>
      <c r="E33" s="98">
        <v>1.1054845475508999</v>
      </c>
      <c r="F33" s="99"/>
      <c r="G33" s="100">
        <f t="shared" si="0"/>
        <v>5.4394025832920079E-2</v>
      </c>
      <c r="H33" s="101">
        <f t="shared" si="1"/>
        <v>6.2429948250230183E-2</v>
      </c>
    </row>
    <row r="34" spans="1:8" ht="14.5" x14ac:dyDescent="0.35">
      <c r="A34" s="34" t="s">
        <v>77</v>
      </c>
      <c r="B34" s="97">
        <v>3.7564328913263995E-3</v>
      </c>
      <c r="C34" s="98">
        <v>9.4200395641661702E-3</v>
      </c>
      <c r="D34" s="97">
        <v>5.3574059440418898E-3</v>
      </c>
      <c r="E34" s="98">
        <v>1.0429099505197201E-2</v>
      </c>
      <c r="F34" s="99"/>
      <c r="G34" s="100">
        <f t="shared" si="0"/>
        <v>-5.6636066728397707E-3</v>
      </c>
      <c r="H34" s="101">
        <f t="shared" si="1"/>
        <v>-5.071693561155311E-3</v>
      </c>
    </row>
    <row r="35" spans="1:8" ht="14.5" x14ac:dyDescent="0.35">
      <c r="A35" s="34" t="s">
        <v>78</v>
      </c>
      <c r="B35" s="97">
        <v>5.2590060478569595E-2</v>
      </c>
      <c r="C35" s="98">
        <v>4.0820171444720103E-2</v>
      </c>
      <c r="D35" s="97">
        <v>6.6967574300523691E-2</v>
      </c>
      <c r="E35" s="98">
        <v>5.7939441695539808E-2</v>
      </c>
      <c r="F35" s="99"/>
      <c r="G35" s="100">
        <f t="shared" si="0"/>
        <v>1.1769889033849491E-2</v>
      </c>
      <c r="H35" s="101">
        <f t="shared" si="1"/>
        <v>9.0281326049838836E-3</v>
      </c>
    </row>
    <row r="36" spans="1:8" ht="14.5" x14ac:dyDescent="0.35">
      <c r="A36" s="34" t="s">
        <v>79</v>
      </c>
      <c r="B36" s="97">
        <v>8.8276172946170295</v>
      </c>
      <c r="C36" s="98">
        <v>9.7717210412283713</v>
      </c>
      <c r="D36" s="97">
        <v>8.5986365401872398</v>
      </c>
      <c r="E36" s="98">
        <v>10.9517132692909</v>
      </c>
      <c r="F36" s="99"/>
      <c r="G36" s="100">
        <f t="shared" si="0"/>
        <v>-0.94410374661134178</v>
      </c>
      <c r="H36" s="101">
        <f t="shared" si="1"/>
        <v>-2.3530767291036607</v>
      </c>
    </row>
    <row r="37" spans="1:8" ht="14.5" x14ac:dyDescent="0.35">
      <c r="A37" s="34" t="s">
        <v>80</v>
      </c>
      <c r="B37" s="97">
        <v>3.0051463130611196E-2</v>
      </c>
      <c r="C37" s="98">
        <v>1.25600527522216E-2</v>
      </c>
      <c r="D37" s="97">
        <v>1.47328663461152E-2</v>
      </c>
      <c r="E37" s="98">
        <v>1.1587888339108E-2</v>
      </c>
      <c r="F37" s="99"/>
      <c r="G37" s="100">
        <f t="shared" si="0"/>
        <v>1.7491410378389596E-2</v>
      </c>
      <c r="H37" s="101">
        <f t="shared" si="1"/>
        <v>3.1449780070072E-3</v>
      </c>
    </row>
    <row r="38" spans="1:8" ht="14.5" x14ac:dyDescent="0.35">
      <c r="A38" s="34" t="s">
        <v>81</v>
      </c>
      <c r="B38" s="97">
        <v>3.8165358175876198</v>
      </c>
      <c r="C38" s="98">
        <v>3.05209281878984</v>
      </c>
      <c r="D38" s="97">
        <v>3.2479273535753999</v>
      </c>
      <c r="E38" s="98">
        <v>3.0290740118428201</v>
      </c>
      <c r="F38" s="99"/>
      <c r="G38" s="100">
        <f t="shared" si="0"/>
        <v>0.76444299879777988</v>
      </c>
      <c r="H38" s="101">
        <f t="shared" si="1"/>
        <v>0.21885334173257975</v>
      </c>
    </row>
    <row r="39" spans="1:8" ht="14.5" x14ac:dyDescent="0.35">
      <c r="A39" s="34" t="s">
        <v>82</v>
      </c>
      <c r="B39" s="97">
        <v>0.63483715863416101</v>
      </c>
      <c r="C39" s="98">
        <v>0.59032247935441295</v>
      </c>
      <c r="D39" s="97">
        <v>0.53306189143216898</v>
      </c>
      <c r="E39" s="98">
        <v>0.51450224225639407</v>
      </c>
      <c r="F39" s="99"/>
      <c r="G39" s="100">
        <f t="shared" si="0"/>
        <v>4.4514679279748059E-2</v>
      </c>
      <c r="H39" s="101">
        <f t="shared" si="1"/>
        <v>1.8559649175774906E-2</v>
      </c>
    </row>
    <row r="40" spans="1:8" ht="14.5" x14ac:dyDescent="0.35">
      <c r="A40" s="34" t="s">
        <v>83</v>
      </c>
      <c r="B40" s="97">
        <v>1.8368956838586099</v>
      </c>
      <c r="C40" s="98">
        <v>0.54322228153358199</v>
      </c>
      <c r="D40" s="97">
        <v>1.60320372875454</v>
      </c>
      <c r="E40" s="98">
        <v>0.54231317427025305</v>
      </c>
      <c r="F40" s="99"/>
      <c r="G40" s="100">
        <f t="shared" si="0"/>
        <v>1.293673402325028</v>
      </c>
      <c r="H40" s="101">
        <f t="shared" si="1"/>
        <v>1.060890554484287</v>
      </c>
    </row>
    <row r="41" spans="1:8" ht="14.5" x14ac:dyDescent="0.35">
      <c r="A41" s="34" t="s">
        <v>84</v>
      </c>
      <c r="B41" s="97">
        <v>0.21036024191427799</v>
      </c>
      <c r="C41" s="98">
        <v>0.27946117373693002</v>
      </c>
      <c r="D41" s="97">
        <v>0.29599667840831501</v>
      </c>
      <c r="E41" s="98">
        <v>0.32214329582720103</v>
      </c>
      <c r="F41" s="99"/>
      <c r="G41" s="100">
        <f t="shared" si="0"/>
        <v>-6.9100931822652034E-2</v>
      </c>
      <c r="H41" s="101">
        <f t="shared" si="1"/>
        <v>-2.614661741888602E-2</v>
      </c>
    </row>
    <row r="42" spans="1:8" ht="14.5" x14ac:dyDescent="0.35">
      <c r="A42" s="34" t="s">
        <v>85</v>
      </c>
      <c r="B42" s="97">
        <v>6.1906014049058999</v>
      </c>
      <c r="C42" s="98">
        <v>8.035293748233741</v>
      </c>
      <c r="D42" s="97">
        <v>6.1623561871341899</v>
      </c>
      <c r="E42" s="98">
        <v>7.9168453132785599</v>
      </c>
      <c r="F42" s="99"/>
      <c r="G42" s="100">
        <f t="shared" si="0"/>
        <v>-1.844692343327841</v>
      </c>
      <c r="H42" s="101">
        <f t="shared" si="1"/>
        <v>-1.75448912614437</v>
      </c>
    </row>
    <row r="43" spans="1:8" ht="14.5" x14ac:dyDescent="0.35">
      <c r="A43" s="34" t="s">
        <v>86</v>
      </c>
      <c r="B43" s="97">
        <v>0</v>
      </c>
      <c r="C43" s="98">
        <v>0</v>
      </c>
      <c r="D43" s="97">
        <v>2.6787029720209501E-3</v>
      </c>
      <c r="E43" s="98">
        <v>2.31757766782159E-3</v>
      </c>
      <c r="F43" s="99"/>
      <c r="G43" s="100">
        <f t="shared" si="0"/>
        <v>0</v>
      </c>
      <c r="H43" s="101">
        <f t="shared" si="1"/>
        <v>3.6112530419936005E-4</v>
      </c>
    </row>
    <row r="44" spans="1:8" ht="14.5" x14ac:dyDescent="0.35">
      <c r="A44" s="34" t="s">
        <v>87</v>
      </c>
      <c r="B44" s="97">
        <v>3.5122647533901796</v>
      </c>
      <c r="C44" s="98">
        <v>4.81050020410086</v>
      </c>
      <c r="D44" s="97">
        <v>4.2417261561951696</v>
      </c>
      <c r="E44" s="98">
        <v>4.1948155787570798</v>
      </c>
      <c r="F44" s="99"/>
      <c r="G44" s="100">
        <f t="shared" si="0"/>
        <v>-1.2982354507106804</v>
      </c>
      <c r="H44" s="101">
        <f t="shared" si="1"/>
        <v>4.6910577438089796E-2</v>
      </c>
    </row>
    <row r="45" spans="1:8" ht="14.5" x14ac:dyDescent="0.35">
      <c r="A45" s="34" t="s">
        <v>88</v>
      </c>
      <c r="B45" s="97">
        <v>0.28173246684948</v>
      </c>
      <c r="C45" s="98">
        <v>0.14758061983860299</v>
      </c>
      <c r="D45" s="97">
        <v>0.28929992097826202</v>
      </c>
      <c r="E45" s="98">
        <v>0.16107164791360101</v>
      </c>
      <c r="F45" s="99"/>
      <c r="G45" s="100">
        <f t="shared" si="0"/>
        <v>0.13415184701087701</v>
      </c>
      <c r="H45" s="101">
        <f t="shared" si="1"/>
        <v>0.128228273064661</v>
      </c>
    </row>
    <row r="46" spans="1:8" ht="14.5" x14ac:dyDescent="0.35">
      <c r="A46" s="34" t="s">
        <v>89</v>
      </c>
      <c r="B46" s="97">
        <v>0.53341347056834798</v>
      </c>
      <c r="C46" s="98">
        <v>0.60288253210663501</v>
      </c>
      <c r="D46" s="97">
        <v>0.49957810428190697</v>
      </c>
      <c r="E46" s="98">
        <v>0.43570460155045898</v>
      </c>
      <c r="F46" s="99"/>
      <c r="G46" s="100">
        <f t="shared" si="0"/>
        <v>-6.9469061538287025E-2</v>
      </c>
      <c r="H46" s="101">
        <f t="shared" si="1"/>
        <v>6.3873502731447984E-2</v>
      </c>
    </row>
    <row r="47" spans="1:8" ht="14.5" x14ac:dyDescent="0.35">
      <c r="A47" s="34" t="s">
        <v>90</v>
      </c>
      <c r="B47" s="97">
        <v>0.33056609443672302</v>
      </c>
      <c r="C47" s="98">
        <v>0.19782083084749</v>
      </c>
      <c r="D47" s="97">
        <v>0.27054900017411598</v>
      </c>
      <c r="E47" s="98">
        <v>0.18424742459181701</v>
      </c>
      <c r="F47" s="99"/>
      <c r="G47" s="100">
        <f t="shared" si="0"/>
        <v>0.13274526358923303</v>
      </c>
      <c r="H47" s="101">
        <f t="shared" si="1"/>
        <v>8.6301575582298978E-2</v>
      </c>
    </row>
    <row r="48" spans="1:8" ht="14.5" x14ac:dyDescent="0.35">
      <c r="A48" s="34" t="s">
        <v>91</v>
      </c>
      <c r="B48" s="97">
        <v>0.27046316817550098</v>
      </c>
      <c r="C48" s="98">
        <v>0.69080290137218603</v>
      </c>
      <c r="D48" s="97">
        <v>0.33483787150261801</v>
      </c>
      <c r="E48" s="98">
        <v>0.63617506981702698</v>
      </c>
      <c r="F48" s="99"/>
      <c r="G48" s="100">
        <f t="shared" si="0"/>
        <v>-0.42033973319668505</v>
      </c>
      <c r="H48" s="101">
        <f t="shared" si="1"/>
        <v>-0.30133719831440897</v>
      </c>
    </row>
    <row r="49" spans="1:8" ht="14.5" x14ac:dyDescent="0.35">
      <c r="A49" s="34" t="s">
        <v>92</v>
      </c>
      <c r="B49" s="97">
        <v>0</v>
      </c>
      <c r="C49" s="98">
        <v>1.5700065940276901E-2</v>
      </c>
      <c r="D49" s="97">
        <v>4.0180544580314202E-3</v>
      </c>
      <c r="E49" s="98">
        <v>6.9527330034647805E-3</v>
      </c>
      <c r="F49" s="99"/>
      <c r="G49" s="100">
        <f t="shared" si="0"/>
        <v>-1.5700065940276901E-2</v>
      </c>
      <c r="H49" s="101">
        <f t="shared" si="1"/>
        <v>-2.9346785454333604E-3</v>
      </c>
    </row>
    <row r="50" spans="1:8" ht="14.5" x14ac:dyDescent="0.35">
      <c r="A50" s="34" t="s">
        <v>93</v>
      </c>
      <c r="B50" s="97">
        <v>0.60478569550354999</v>
      </c>
      <c r="C50" s="98">
        <v>0.69394291456024104</v>
      </c>
      <c r="D50" s="97">
        <v>0.81030764903633701</v>
      </c>
      <c r="E50" s="98">
        <v>0.64776295815613494</v>
      </c>
      <c r="F50" s="99"/>
      <c r="G50" s="100">
        <f t="shared" si="0"/>
        <v>-8.9157219056691051E-2</v>
      </c>
      <c r="H50" s="101">
        <f t="shared" si="1"/>
        <v>0.16254469088020207</v>
      </c>
    </row>
    <row r="51" spans="1:8" ht="14.5" x14ac:dyDescent="0.35">
      <c r="A51" s="34" t="s">
        <v>94</v>
      </c>
      <c r="B51" s="97">
        <v>0.16528304721836101</v>
      </c>
      <c r="C51" s="98">
        <v>0</v>
      </c>
      <c r="D51" s="97">
        <v>0.12188098522695301</v>
      </c>
      <c r="E51" s="98">
        <v>0</v>
      </c>
      <c r="F51" s="99"/>
      <c r="G51" s="100">
        <f t="shared" si="0"/>
        <v>0.16528304721836101</v>
      </c>
      <c r="H51" s="101">
        <f t="shared" si="1"/>
        <v>0.12188098522695301</v>
      </c>
    </row>
    <row r="52" spans="1:8" ht="14.5" x14ac:dyDescent="0.35">
      <c r="A52" s="34" t="s">
        <v>95</v>
      </c>
      <c r="B52" s="97">
        <v>4.4626422748957602</v>
      </c>
      <c r="C52" s="98">
        <v>3.6015951266995296</v>
      </c>
      <c r="D52" s="97">
        <v>4.0836826808459303</v>
      </c>
      <c r="E52" s="98">
        <v>3.6200563171373301</v>
      </c>
      <c r="F52" s="99"/>
      <c r="G52" s="100">
        <f t="shared" si="0"/>
        <v>0.86104714819623052</v>
      </c>
      <c r="H52" s="101">
        <f t="shared" si="1"/>
        <v>0.46362636370860022</v>
      </c>
    </row>
    <row r="53" spans="1:8" ht="14.5" x14ac:dyDescent="0.35">
      <c r="A53" s="34" t="s">
        <v>96</v>
      </c>
      <c r="B53" s="97">
        <v>1.88948574433718</v>
      </c>
      <c r="C53" s="98">
        <v>1.7835274908154599</v>
      </c>
      <c r="D53" s="97">
        <v>1.6728500060270799</v>
      </c>
      <c r="E53" s="98">
        <v>1.8088693697347498</v>
      </c>
      <c r="F53" s="99"/>
      <c r="G53" s="100">
        <f t="shared" si="0"/>
        <v>0.10595825352172006</v>
      </c>
      <c r="H53" s="101">
        <f t="shared" si="1"/>
        <v>-0.13601936370766987</v>
      </c>
    </row>
    <row r="54" spans="1:8" ht="14.5" x14ac:dyDescent="0.35">
      <c r="A54" s="34" t="s">
        <v>97</v>
      </c>
      <c r="B54" s="97">
        <v>21.821118665715002</v>
      </c>
      <c r="C54" s="98">
        <v>16.488209250478899</v>
      </c>
      <c r="D54" s="97">
        <v>21.193897914629702</v>
      </c>
      <c r="E54" s="98">
        <v>18.187190748230002</v>
      </c>
      <c r="F54" s="99"/>
      <c r="G54" s="100">
        <f t="shared" si="0"/>
        <v>5.3329094152361023</v>
      </c>
      <c r="H54" s="101">
        <f t="shared" si="1"/>
        <v>3.0067071663996998</v>
      </c>
    </row>
    <row r="55" spans="1:8" ht="14.5" x14ac:dyDescent="0.35">
      <c r="A55" s="34" t="s">
        <v>98</v>
      </c>
      <c r="B55" s="97">
        <v>4.0231396266105701</v>
      </c>
      <c r="C55" s="98">
        <v>5.7807642792099694</v>
      </c>
      <c r="D55" s="97">
        <v>4.9837268794449701</v>
      </c>
      <c r="E55" s="98">
        <v>5.5216287935849397</v>
      </c>
      <c r="F55" s="99"/>
      <c r="G55" s="100">
        <f t="shared" si="0"/>
        <v>-1.7576246525993993</v>
      </c>
      <c r="H55" s="101">
        <f t="shared" si="1"/>
        <v>-0.53790191413996968</v>
      </c>
    </row>
    <row r="56" spans="1:8" ht="14.5" x14ac:dyDescent="0.35">
      <c r="A56" s="34" t="s">
        <v>99</v>
      </c>
      <c r="B56" s="97">
        <v>0.58224709815559106</v>
      </c>
      <c r="C56" s="98">
        <v>1.02992432568217</v>
      </c>
      <c r="D56" s="97">
        <v>0.89066873819696502</v>
      </c>
      <c r="E56" s="98">
        <v>0.93861895546774499</v>
      </c>
      <c r="F56" s="99"/>
      <c r="G56" s="100">
        <f t="shared" si="0"/>
        <v>-0.4476772275265789</v>
      </c>
      <c r="H56" s="101">
        <f t="shared" si="1"/>
        <v>-4.7950217270779971E-2</v>
      </c>
    </row>
    <row r="57" spans="1:8" ht="14.5" x14ac:dyDescent="0.35">
      <c r="A57" s="79" t="s">
        <v>100</v>
      </c>
      <c r="B57" s="102">
        <v>6.0102926261222295E-2</v>
      </c>
      <c r="C57" s="103">
        <v>3.1400131880553898E-2</v>
      </c>
      <c r="D57" s="102">
        <v>3.3483787150261797E-2</v>
      </c>
      <c r="E57" s="103">
        <v>2.3175776678215902E-2</v>
      </c>
      <c r="F57" s="104"/>
      <c r="G57" s="105">
        <f t="shared" si="0"/>
        <v>2.8702794380668396E-2</v>
      </c>
      <c r="H57" s="106">
        <f t="shared" si="1"/>
        <v>1.0308010472045895E-2</v>
      </c>
    </row>
    <row r="58" spans="1:8" ht="14.5" x14ac:dyDescent="0.35">
      <c r="A58" s="34" t="s">
        <v>101</v>
      </c>
      <c r="B58" s="97">
        <v>0</v>
      </c>
      <c r="C58" s="98">
        <v>0</v>
      </c>
      <c r="D58" s="97">
        <v>1.3393514860104701E-3</v>
      </c>
      <c r="E58" s="98">
        <v>1.1587888339108E-3</v>
      </c>
      <c r="F58" s="99"/>
      <c r="G58" s="100">
        <f t="shared" si="0"/>
        <v>0</v>
      </c>
      <c r="H58" s="101">
        <f t="shared" si="1"/>
        <v>1.8056265209967005E-4</v>
      </c>
    </row>
    <row r="59" spans="1:8" ht="14.5" x14ac:dyDescent="0.35">
      <c r="A59" s="34" t="s">
        <v>102</v>
      </c>
      <c r="B59" s="97">
        <v>2.2538597347958402E-2</v>
      </c>
      <c r="C59" s="98">
        <v>2.8260118692498497E-2</v>
      </c>
      <c r="D59" s="97">
        <v>2.1429623776167601E-2</v>
      </c>
      <c r="E59" s="98">
        <v>2.7810932013859101E-2</v>
      </c>
      <c r="F59" s="99"/>
      <c r="G59" s="100">
        <f t="shared" si="0"/>
        <v>-5.7215213445400946E-3</v>
      </c>
      <c r="H59" s="101">
        <f t="shared" si="1"/>
        <v>-6.3813082376915006E-3</v>
      </c>
    </row>
    <row r="60" spans="1:8" ht="14.5" x14ac:dyDescent="0.35">
      <c r="A60" s="34" t="s">
        <v>103</v>
      </c>
      <c r="B60" s="97">
        <v>0.236655272153563</v>
      </c>
      <c r="C60" s="98">
        <v>0.40192168807109002</v>
      </c>
      <c r="D60" s="97">
        <v>0.28796056949225202</v>
      </c>
      <c r="E60" s="98">
        <v>0.327937239996755</v>
      </c>
      <c r="F60" s="99"/>
      <c r="G60" s="100">
        <f t="shared" si="0"/>
        <v>-0.16526641591752703</v>
      </c>
      <c r="H60" s="101">
        <f t="shared" si="1"/>
        <v>-3.9976670504502987E-2</v>
      </c>
    </row>
    <row r="61" spans="1:8" ht="14.5" x14ac:dyDescent="0.35">
      <c r="A61" s="34" t="s">
        <v>104</v>
      </c>
      <c r="B61" s="97">
        <v>0.53716990345967497</v>
      </c>
      <c r="C61" s="98">
        <v>0.52752221559330603</v>
      </c>
      <c r="D61" s="97">
        <v>0.46609431713164495</v>
      </c>
      <c r="E61" s="98">
        <v>0.55158348494153908</v>
      </c>
      <c r="F61" s="99"/>
      <c r="G61" s="100">
        <f t="shared" si="0"/>
        <v>9.6476878663689369E-3</v>
      </c>
      <c r="H61" s="101">
        <f t="shared" si="1"/>
        <v>-8.5489167809894129E-2</v>
      </c>
    </row>
    <row r="62" spans="1:8" ht="14.5" x14ac:dyDescent="0.35">
      <c r="A62" s="34" t="s">
        <v>105</v>
      </c>
      <c r="B62" s="97">
        <v>1.8782164456632E-2</v>
      </c>
      <c r="C62" s="98">
        <v>1.8840079128332299E-2</v>
      </c>
      <c r="D62" s="97">
        <v>1.47328663461152E-2</v>
      </c>
      <c r="E62" s="98">
        <v>1.6223043674751102E-2</v>
      </c>
      <c r="F62" s="99"/>
      <c r="G62" s="100">
        <f t="shared" si="0"/>
        <v>-5.7914671700298737E-5</v>
      </c>
      <c r="H62" s="101">
        <f t="shared" si="1"/>
        <v>-1.490177328635902E-3</v>
      </c>
    </row>
    <row r="63" spans="1:8" ht="14.5" x14ac:dyDescent="0.35">
      <c r="A63" s="34" t="s">
        <v>106</v>
      </c>
      <c r="B63" s="97">
        <v>0</v>
      </c>
      <c r="C63" s="98">
        <v>0</v>
      </c>
      <c r="D63" s="97">
        <v>1.3393514860104701E-3</v>
      </c>
      <c r="E63" s="98">
        <v>3.4763665017323903E-3</v>
      </c>
      <c r="F63" s="99"/>
      <c r="G63" s="100">
        <f t="shared" si="0"/>
        <v>0</v>
      </c>
      <c r="H63" s="101">
        <f t="shared" si="1"/>
        <v>-2.1370150157219202E-3</v>
      </c>
    </row>
    <row r="64" spans="1:8" ht="14.5" x14ac:dyDescent="0.35">
      <c r="A64" s="34" t="s">
        <v>107</v>
      </c>
      <c r="B64" s="97">
        <v>0.68742721911273097</v>
      </c>
      <c r="C64" s="98">
        <v>0.72220303325273993</v>
      </c>
      <c r="D64" s="97">
        <v>0.65226417368710099</v>
      </c>
      <c r="E64" s="98">
        <v>0.70801997751949708</v>
      </c>
      <c r="F64" s="99"/>
      <c r="G64" s="100">
        <f t="shared" si="0"/>
        <v>-3.4775814140008965E-2</v>
      </c>
      <c r="H64" s="101">
        <f t="shared" si="1"/>
        <v>-5.5755803832396089E-2</v>
      </c>
    </row>
    <row r="65" spans="1:8" ht="14.5" x14ac:dyDescent="0.35">
      <c r="A65" s="34" t="s">
        <v>108</v>
      </c>
      <c r="B65" s="97">
        <v>0.123962285413771</v>
      </c>
      <c r="C65" s="98">
        <v>0.23864100229220997</v>
      </c>
      <c r="D65" s="97">
        <v>0.129917094143016</v>
      </c>
      <c r="E65" s="98">
        <v>0.21901108960914101</v>
      </c>
      <c r="F65" s="99"/>
      <c r="G65" s="100">
        <f t="shared" si="0"/>
        <v>-0.11467871687843897</v>
      </c>
      <c r="H65" s="101">
        <f t="shared" si="1"/>
        <v>-8.9093995466125009E-2</v>
      </c>
    </row>
    <row r="66" spans="1:8" ht="14.5" x14ac:dyDescent="0.35">
      <c r="A66" s="34" t="s">
        <v>109</v>
      </c>
      <c r="B66" s="97">
        <v>6.0102926261222295E-2</v>
      </c>
      <c r="C66" s="98">
        <v>5.3380224196941599E-2</v>
      </c>
      <c r="D66" s="97">
        <v>4.8216653496377097E-2</v>
      </c>
      <c r="E66" s="98">
        <v>6.0257019363361398E-2</v>
      </c>
      <c r="F66" s="99"/>
      <c r="G66" s="100">
        <f t="shared" si="0"/>
        <v>6.7227020642806959E-3</v>
      </c>
      <c r="H66" s="101">
        <f t="shared" si="1"/>
        <v>-1.2040365866984301E-2</v>
      </c>
    </row>
    <row r="67" spans="1:8" ht="14.5" x14ac:dyDescent="0.35">
      <c r="A67" s="34" t="s">
        <v>110</v>
      </c>
      <c r="B67" s="97">
        <v>0</v>
      </c>
      <c r="C67" s="98">
        <v>2.5120105504443099E-2</v>
      </c>
      <c r="D67" s="97">
        <v>4.0180544580314202E-3</v>
      </c>
      <c r="E67" s="98">
        <v>2.3175776678215902E-2</v>
      </c>
      <c r="F67" s="99"/>
      <c r="G67" s="100">
        <f t="shared" si="0"/>
        <v>-2.5120105504443099E-2</v>
      </c>
      <c r="H67" s="101">
        <f t="shared" si="1"/>
        <v>-1.9157722220184484E-2</v>
      </c>
    </row>
    <row r="68" spans="1:8" ht="14.5" x14ac:dyDescent="0.35">
      <c r="A68" s="34" t="s">
        <v>111</v>
      </c>
      <c r="B68" s="97">
        <v>6.38593591525487E-2</v>
      </c>
      <c r="C68" s="98">
        <v>6.2800263761107797E-2</v>
      </c>
      <c r="D68" s="97">
        <v>4.2859247552335202E-2</v>
      </c>
      <c r="E68" s="98">
        <v>5.0986708692075E-2</v>
      </c>
      <c r="F68" s="99"/>
      <c r="G68" s="100">
        <f t="shared" si="0"/>
        <v>1.0590953914409035E-3</v>
      </c>
      <c r="H68" s="101">
        <f t="shared" si="1"/>
        <v>-8.1274611397397986E-3</v>
      </c>
    </row>
    <row r="69" spans="1:8" ht="14.5" x14ac:dyDescent="0.35">
      <c r="A69" s="34" t="s">
        <v>112</v>
      </c>
      <c r="B69" s="97">
        <v>4.8833627587243203E-2</v>
      </c>
      <c r="C69" s="98">
        <v>0.106760448393883</v>
      </c>
      <c r="D69" s="97">
        <v>6.8306925786534203E-2</v>
      </c>
      <c r="E69" s="98">
        <v>7.5321274204201802E-2</v>
      </c>
      <c r="F69" s="99"/>
      <c r="G69" s="100">
        <f t="shared" si="0"/>
        <v>-5.79268208066398E-2</v>
      </c>
      <c r="H69" s="101">
        <f t="shared" si="1"/>
        <v>-7.0143484176675985E-3</v>
      </c>
    </row>
    <row r="70" spans="1:8" ht="14.5" x14ac:dyDescent="0.35">
      <c r="A70" s="34" t="s">
        <v>113</v>
      </c>
      <c r="B70" s="97">
        <v>2.2538597347958402E-2</v>
      </c>
      <c r="C70" s="98">
        <v>5.3380224196941599E-2</v>
      </c>
      <c r="D70" s="97">
        <v>2.41083267481885E-2</v>
      </c>
      <c r="E70" s="98">
        <v>4.1716398020788699E-2</v>
      </c>
      <c r="F70" s="99"/>
      <c r="G70" s="100">
        <f t="shared" ref="G70:G104" si="2">B70-C70</f>
        <v>-3.0841626848983197E-2</v>
      </c>
      <c r="H70" s="101">
        <f t="shared" ref="H70:H104" si="3">D70-E70</f>
        <v>-1.7608071272600199E-2</v>
      </c>
    </row>
    <row r="71" spans="1:8" ht="14.5" x14ac:dyDescent="0.35">
      <c r="A71" s="34" t="s">
        <v>114</v>
      </c>
      <c r="B71" s="97">
        <v>0.150257315653056</v>
      </c>
      <c r="C71" s="98">
        <v>0.15386064621471401</v>
      </c>
      <c r="D71" s="97">
        <v>0.12455968819897401</v>
      </c>
      <c r="E71" s="98">
        <v>0.12630798289627701</v>
      </c>
      <c r="F71" s="99"/>
      <c r="G71" s="100">
        <f t="shared" si="2"/>
        <v>-3.6033305616580136E-3</v>
      </c>
      <c r="H71" s="101">
        <f t="shared" si="3"/>
        <v>-1.7482946973030045E-3</v>
      </c>
    </row>
    <row r="72" spans="1:8" ht="14.5" x14ac:dyDescent="0.35">
      <c r="A72" s="34" t="s">
        <v>115</v>
      </c>
      <c r="B72" s="97">
        <v>1.8782164456632E-2</v>
      </c>
      <c r="C72" s="98">
        <v>1.25600527522216E-2</v>
      </c>
      <c r="D72" s="97">
        <v>1.07148118880838E-2</v>
      </c>
      <c r="E72" s="98">
        <v>1.7381832508661901E-2</v>
      </c>
      <c r="F72" s="99"/>
      <c r="G72" s="100">
        <f t="shared" si="2"/>
        <v>6.2221117044104005E-3</v>
      </c>
      <c r="H72" s="101">
        <f t="shared" si="3"/>
        <v>-6.6670206205781003E-3</v>
      </c>
    </row>
    <row r="73" spans="1:8" ht="14.5" x14ac:dyDescent="0.35">
      <c r="A73" s="34"/>
      <c r="B73" s="107"/>
      <c r="C73" s="108"/>
      <c r="D73" s="107"/>
      <c r="E73" s="108"/>
      <c r="F73" s="109"/>
      <c r="G73" s="110"/>
      <c r="H73" s="111"/>
    </row>
    <row r="74" spans="1:8" s="52" customFormat="1" ht="13" x14ac:dyDescent="0.3">
      <c r="A74" s="26" t="s">
        <v>17</v>
      </c>
      <c r="B74" s="77">
        <f>SUM(B6:B73)</f>
        <v>99.999999999999972</v>
      </c>
      <c r="C74" s="78">
        <f>SUM(C6:C73)</f>
        <v>100.00000000000009</v>
      </c>
      <c r="D74" s="77">
        <f>SUM(D6:D73)</f>
        <v>99.999999999999915</v>
      </c>
      <c r="E74" s="78">
        <f>SUM(E6:E73)</f>
        <v>100.00000000000003</v>
      </c>
      <c r="F74" s="112"/>
      <c r="G74" s="113">
        <f>SUM(G6:G73)</f>
        <v>-9.4427937691321517E-14</v>
      </c>
      <c r="H74" s="114">
        <f>SUM(H6:H73)</f>
        <v>-6.7596969688388242E-14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B1575-5DC9-410D-BA3C-78BFF0BD8FF9}">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118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7546</v>
      </c>
      <c r="C7" s="120">
        <f>SUM($C8:$C11)</f>
        <v>10351</v>
      </c>
      <c r="D7" s="119">
        <f>SUM($D8:$D11)</f>
        <v>22350</v>
      </c>
      <c r="E7" s="120">
        <f>SUM($E8:$E11)</f>
        <v>29655</v>
      </c>
      <c r="F7" s="121"/>
      <c r="G7" s="119">
        <f>B7-C7</f>
        <v>-2805</v>
      </c>
      <c r="H7" s="120">
        <f>D7-E7</f>
        <v>-7305</v>
      </c>
      <c r="I7" s="122">
        <f>IF(C7=0, "-", IF(G7/C7&lt;10, G7/C7, "&gt;999%"))</f>
        <v>-0.27098831030818277</v>
      </c>
      <c r="J7" s="123">
        <f>IF(E7=0, "-", IF(H7/E7&lt;10, H7/E7, "&gt;999%"))</f>
        <v>-0.24633282751643906</v>
      </c>
    </row>
    <row r="8" spans="1:10" ht="14.5" x14ac:dyDescent="0.35">
      <c r="A8" s="124" t="s">
        <v>119</v>
      </c>
      <c r="B8" s="35">
        <v>4369</v>
      </c>
      <c r="C8" s="36">
        <v>5889</v>
      </c>
      <c r="D8" s="35">
        <v>12588</v>
      </c>
      <c r="E8" s="36">
        <v>17113</v>
      </c>
      <c r="F8" s="37"/>
      <c r="G8" s="35">
        <f>B8-C8</f>
        <v>-1520</v>
      </c>
      <c r="H8" s="36">
        <f>D8-E8</f>
        <v>-4525</v>
      </c>
      <c r="I8" s="125">
        <f>IF(C8=0, "-", IF(G8/C8&lt;10, G8/C8, "&gt;999%"))</f>
        <v>-0.25810833757853624</v>
      </c>
      <c r="J8" s="126">
        <f>IF(E8=0, "-", IF(H8/E8&lt;10, H8/E8, "&gt;999%"))</f>
        <v>-0.26441886285280197</v>
      </c>
    </row>
    <row r="9" spans="1:10" ht="14.5" x14ac:dyDescent="0.35">
      <c r="A9" s="124" t="s">
        <v>120</v>
      </c>
      <c r="B9" s="35">
        <v>2423</v>
      </c>
      <c r="C9" s="36">
        <v>3358</v>
      </c>
      <c r="D9" s="35">
        <v>7088</v>
      </c>
      <c r="E9" s="36">
        <v>9872</v>
      </c>
      <c r="F9" s="37"/>
      <c r="G9" s="35">
        <f>B9-C9</f>
        <v>-935</v>
      </c>
      <c r="H9" s="36">
        <f>D9-E9</f>
        <v>-2784</v>
      </c>
      <c r="I9" s="125">
        <f>IF(C9=0, "-", IF(G9/C9&lt;10, G9/C9, "&gt;999%"))</f>
        <v>-0.27843954734961285</v>
      </c>
      <c r="J9" s="126">
        <f>IF(E9=0, "-", IF(H9/E9&lt;10, H9/E9, "&gt;999%"))</f>
        <v>-0.28200972447325767</v>
      </c>
    </row>
    <row r="10" spans="1:10" ht="14.5" x14ac:dyDescent="0.35">
      <c r="A10" s="124" t="s">
        <v>121</v>
      </c>
      <c r="B10" s="35">
        <v>223</v>
      </c>
      <c r="C10" s="36">
        <v>352</v>
      </c>
      <c r="D10" s="35">
        <v>654</v>
      </c>
      <c r="E10" s="36">
        <v>885</v>
      </c>
      <c r="F10" s="37"/>
      <c r="G10" s="35">
        <f>B10-C10</f>
        <v>-129</v>
      </c>
      <c r="H10" s="36">
        <f>D10-E10</f>
        <v>-231</v>
      </c>
      <c r="I10" s="125">
        <f>IF(C10=0, "-", IF(G10/C10&lt;10, G10/C10, "&gt;999%"))</f>
        <v>-0.36647727272727271</v>
      </c>
      <c r="J10" s="126">
        <f>IF(E10=0, "-", IF(H10/E10&lt;10, H10/E10, "&gt;999%"))</f>
        <v>-0.26101694915254237</v>
      </c>
    </row>
    <row r="11" spans="1:10" ht="14.5" x14ac:dyDescent="0.35">
      <c r="A11" s="124" t="s">
        <v>122</v>
      </c>
      <c r="B11" s="35">
        <v>531</v>
      </c>
      <c r="C11" s="36">
        <v>752</v>
      </c>
      <c r="D11" s="35">
        <v>2020</v>
      </c>
      <c r="E11" s="36">
        <v>1785</v>
      </c>
      <c r="F11" s="37"/>
      <c r="G11" s="35">
        <f>B11-C11</f>
        <v>-221</v>
      </c>
      <c r="H11" s="36">
        <f>D11-E11</f>
        <v>235</v>
      </c>
      <c r="I11" s="125">
        <f>IF(C11=0, "-", IF(G11/C11&lt;10, G11/C11, "&gt;999%"))</f>
        <v>-0.29388297872340424</v>
      </c>
      <c r="J11" s="126">
        <f>IF(E11=0, "-", IF(H11/E11&lt;10, H11/E11, "&gt;999%"))</f>
        <v>0.13165266106442577</v>
      </c>
    </row>
    <row r="12" spans="1:10" ht="14.5" x14ac:dyDescent="0.35">
      <c r="A12" s="34"/>
      <c r="B12" s="35"/>
      <c r="C12" s="36"/>
      <c r="D12" s="35"/>
      <c r="E12" s="36"/>
      <c r="F12" s="37"/>
      <c r="G12" s="35"/>
      <c r="H12" s="36"/>
      <c r="I12" s="125"/>
      <c r="J12" s="126"/>
    </row>
    <row r="13" spans="1:10" s="52" customFormat="1" ht="13" x14ac:dyDescent="0.3">
      <c r="A13" s="118" t="s">
        <v>24</v>
      </c>
      <c r="B13" s="119">
        <f>SUM($B14:$B17)</f>
        <v>12809</v>
      </c>
      <c r="C13" s="120">
        <f>SUM($C14:$C17)</f>
        <v>14197</v>
      </c>
      <c r="D13" s="119">
        <f>SUM($D14:$D17)</f>
        <v>36095</v>
      </c>
      <c r="E13" s="120">
        <f>SUM($E14:$E17)</f>
        <v>37091</v>
      </c>
      <c r="F13" s="121"/>
      <c r="G13" s="119">
        <f>B13-C13</f>
        <v>-1388</v>
      </c>
      <c r="H13" s="120">
        <f>D13-E13</f>
        <v>-996</v>
      </c>
      <c r="I13" s="122">
        <f>IF(C13=0, "-", IF(G13/C13&lt;10, G13/C13, "&gt;999%"))</f>
        <v>-9.7767133901528497E-2</v>
      </c>
      <c r="J13" s="123">
        <f>IF(E13=0, "-", IF(H13/E13&lt;10, H13/E13, "&gt;999%"))</f>
        <v>-2.6852875360599607E-2</v>
      </c>
    </row>
    <row r="14" spans="1:10" ht="14.5" x14ac:dyDescent="0.35">
      <c r="A14" s="124" t="s">
        <v>119</v>
      </c>
      <c r="B14" s="35">
        <v>7425</v>
      </c>
      <c r="C14" s="36">
        <v>8198</v>
      </c>
      <c r="D14" s="35">
        <v>20540</v>
      </c>
      <c r="E14" s="36">
        <v>21960</v>
      </c>
      <c r="F14" s="37"/>
      <c r="G14" s="35">
        <f>B14-C14</f>
        <v>-773</v>
      </c>
      <c r="H14" s="36">
        <f>D14-E14</f>
        <v>-1420</v>
      </c>
      <c r="I14" s="125">
        <f>IF(C14=0, "-", IF(G14/C14&lt;10, G14/C14, "&gt;999%"))</f>
        <v>-9.4291290558672844E-2</v>
      </c>
      <c r="J14" s="126">
        <f>IF(E14=0, "-", IF(H14/E14&lt;10, H14/E14, "&gt;999%"))</f>
        <v>-6.466302367941712E-2</v>
      </c>
    </row>
    <row r="15" spans="1:10" ht="14.5" x14ac:dyDescent="0.35">
      <c r="A15" s="124" t="s">
        <v>120</v>
      </c>
      <c r="B15" s="35">
        <v>4531</v>
      </c>
      <c r="C15" s="36">
        <v>4771</v>
      </c>
      <c r="D15" s="35">
        <v>12884</v>
      </c>
      <c r="E15" s="36">
        <v>12376</v>
      </c>
      <c r="F15" s="37"/>
      <c r="G15" s="35">
        <f>B15-C15</f>
        <v>-240</v>
      </c>
      <c r="H15" s="36">
        <f>D15-E15</f>
        <v>508</v>
      </c>
      <c r="I15" s="125">
        <f>IF(C15=0, "-", IF(G15/C15&lt;10, G15/C15, "&gt;999%"))</f>
        <v>-5.0303919513728777E-2</v>
      </c>
      <c r="J15" s="126">
        <f>IF(E15=0, "-", IF(H15/E15&lt;10, H15/E15, "&gt;999%"))</f>
        <v>4.1047188106011635E-2</v>
      </c>
    </row>
    <row r="16" spans="1:10" ht="14.5" x14ac:dyDescent="0.35">
      <c r="A16" s="124" t="s">
        <v>121</v>
      </c>
      <c r="B16" s="35">
        <v>320</v>
      </c>
      <c r="C16" s="36">
        <v>356</v>
      </c>
      <c r="D16" s="35">
        <v>874</v>
      </c>
      <c r="E16" s="36">
        <v>941</v>
      </c>
      <c r="F16" s="37"/>
      <c r="G16" s="35">
        <f>B16-C16</f>
        <v>-36</v>
      </c>
      <c r="H16" s="36">
        <f>D16-E16</f>
        <v>-67</v>
      </c>
      <c r="I16" s="125">
        <f>IF(C16=0, "-", IF(G16/C16&lt;10, G16/C16, "&gt;999%"))</f>
        <v>-0.10112359550561797</v>
      </c>
      <c r="J16" s="126">
        <f>IF(E16=0, "-", IF(H16/E16&lt;10, H16/E16, "&gt;999%"))</f>
        <v>-7.1200850159404888E-2</v>
      </c>
    </row>
    <row r="17" spans="1:10" ht="14.5" x14ac:dyDescent="0.35">
      <c r="A17" s="124" t="s">
        <v>122</v>
      </c>
      <c r="B17" s="35">
        <v>533</v>
      </c>
      <c r="C17" s="36">
        <v>872</v>
      </c>
      <c r="D17" s="35">
        <v>1797</v>
      </c>
      <c r="E17" s="36">
        <v>1814</v>
      </c>
      <c r="F17" s="37"/>
      <c r="G17" s="35">
        <f>B17-C17</f>
        <v>-339</v>
      </c>
      <c r="H17" s="36">
        <f>D17-E17</f>
        <v>-17</v>
      </c>
      <c r="I17" s="125">
        <f>IF(C17=0, "-", IF(G17/C17&lt;10, G17/C17, "&gt;999%"))</f>
        <v>-0.38876146788990823</v>
      </c>
      <c r="J17" s="126">
        <f>IF(E17=0, "-", IF(H17/E17&lt;10, H17/E17, "&gt;999%"))</f>
        <v>-9.371554575523704E-3</v>
      </c>
    </row>
    <row r="18" spans="1:10" ht="13" x14ac:dyDescent="0.3">
      <c r="A18" s="30"/>
      <c r="B18" s="115"/>
      <c r="C18" s="116"/>
      <c r="D18" s="115"/>
      <c r="E18" s="116"/>
      <c r="F18" s="117"/>
      <c r="G18" s="115"/>
      <c r="H18" s="116"/>
      <c r="I18" s="31"/>
      <c r="J18" s="32"/>
    </row>
    <row r="19" spans="1:10" s="52" customFormat="1" ht="13" x14ac:dyDescent="0.3">
      <c r="A19" s="118" t="s">
        <v>25</v>
      </c>
      <c r="B19" s="119">
        <f>SUM($B20:$B23)</f>
        <v>5536</v>
      </c>
      <c r="C19" s="120">
        <f>SUM($C20:$C23)</f>
        <v>6322</v>
      </c>
      <c r="D19" s="119">
        <f>SUM($D20:$D23)</f>
        <v>14308</v>
      </c>
      <c r="E19" s="120">
        <f>SUM($E20:$E23)</f>
        <v>17072</v>
      </c>
      <c r="F19" s="121"/>
      <c r="G19" s="119">
        <f>B19-C19</f>
        <v>-786</v>
      </c>
      <c r="H19" s="120">
        <f>D19-E19</f>
        <v>-2764</v>
      </c>
      <c r="I19" s="122">
        <f>IF(C19=0, "-", IF(G19/C19&lt;10, G19/C19, "&gt;999%"))</f>
        <v>-0.1243277443846884</v>
      </c>
      <c r="J19" s="123">
        <f>IF(E19=0, "-", IF(H19/E19&lt;10, H19/E19, "&gt;999%"))</f>
        <v>-0.1619025304592315</v>
      </c>
    </row>
    <row r="20" spans="1:10" ht="14.5" x14ac:dyDescent="0.35">
      <c r="A20" s="124" t="s">
        <v>119</v>
      </c>
      <c r="B20" s="35">
        <v>1767</v>
      </c>
      <c r="C20" s="36">
        <v>1997</v>
      </c>
      <c r="D20" s="35">
        <v>4266</v>
      </c>
      <c r="E20" s="36">
        <v>5587</v>
      </c>
      <c r="F20" s="37"/>
      <c r="G20" s="35">
        <f>B20-C20</f>
        <v>-230</v>
      </c>
      <c r="H20" s="36">
        <f>D20-E20</f>
        <v>-1321</v>
      </c>
      <c r="I20" s="125">
        <f>IF(C20=0, "-", IF(G20/C20&lt;10, G20/C20, "&gt;999%"))</f>
        <v>-0.11517275913870806</v>
      </c>
      <c r="J20" s="126">
        <f>IF(E20=0, "-", IF(H20/E20&lt;10, H20/E20, "&gt;999%"))</f>
        <v>-0.23644173975299804</v>
      </c>
    </row>
    <row r="21" spans="1:10" ht="14.5" x14ac:dyDescent="0.35">
      <c r="A21" s="124" t="s">
        <v>120</v>
      </c>
      <c r="B21" s="35">
        <v>3318</v>
      </c>
      <c r="C21" s="36">
        <v>3779</v>
      </c>
      <c r="D21" s="35">
        <v>8972</v>
      </c>
      <c r="E21" s="36">
        <v>10157</v>
      </c>
      <c r="F21" s="37"/>
      <c r="G21" s="35">
        <f>B21-C21</f>
        <v>-461</v>
      </c>
      <c r="H21" s="36">
        <f>D21-E21</f>
        <v>-1185</v>
      </c>
      <c r="I21" s="125">
        <f>IF(C21=0, "-", IF(G21/C21&lt;10, G21/C21, "&gt;999%"))</f>
        <v>-0.12198994442974331</v>
      </c>
      <c r="J21" s="126">
        <f>IF(E21=0, "-", IF(H21/E21&lt;10, H21/E21, "&gt;999%"))</f>
        <v>-0.11666830757113321</v>
      </c>
    </row>
    <row r="22" spans="1:10" ht="14.5" x14ac:dyDescent="0.35">
      <c r="A22" s="124" t="s">
        <v>121</v>
      </c>
      <c r="B22" s="35">
        <v>358</v>
      </c>
      <c r="C22" s="36">
        <v>447</v>
      </c>
      <c r="D22" s="35">
        <v>874</v>
      </c>
      <c r="E22" s="36">
        <v>1163</v>
      </c>
      <c r="F22" s="37"/>
      <c r="G22" s="35">
        <f>B22-C22</f>
        <v>-89</v>
      </c>
      <c r="H22" s="36">
        <f>D22-E22</f>
        <v>-289</v>
      </c>
      <c r="I22" s="125">
        <f>IF(C22=0, "-", IF(G22/C22&lt;10, G22/C22, "&gt;999%"))</f>
        <v>-0.19910514541387025</v>
      </c>
      <c r="J22" s="126">
        <f>IF(E22=0, "-", IF(H22/E22&lt;10, H22/E22, "&gt;999%"))</f>
        <v>-0.24849527085124679</v>
      </c>
    </row>
    <row r="23" spans="1:10" ht="14.5" x14ac:dyDescent="0.35">
      <c r="A23" s="124" t="s">
        <v>122</v>
      </c>
      <c r="B23" s="35">
        <v>93</v>
      </c>
      <c r="C23" s="36">
        <v>99</v>
      </c>
      <c r="D23" s="35">
        <v>196</v>
      </c>
      <c r="E23" s="36">
        <v>165</v>
      </c>
      <c r="F23" s="37"/>
      <c r="G23" s="35">
        <f>B23-C23</f>
        <v>-6</v>
      </c>
      <c r="H23" s="36">
        <f>D23-E23</f>
        <v>31</v>
      </c>
      <c r="I23" s="125">
        <f>IF(C23=0, "-", IF(G23/C23&lt;10, G23/C23, "&gt;999%"))</f>
        <v>-6.0606060606060608E-2</v>
      </c>
      <c r="J23" s="126">
        <f>IF(E23=0, "-", IF(H23/E23&lt;10, H23/E23, "&gt;999%"))</f>
        <v>0.18787878787878787</v>
      </c>
    </row>
    <row r="24" spans="1:10" ht="14.5" x14ac:dyDescent="0.35">
      <c r="A24" s="34"/>
      <c r="B24" s="35"/>
      <c r="C24" s="36"/>
      <c r="D24" s="35"/>
      <c r="E24" s="36"/>
      <c r="F24" s="37"/>
      <c r="G24" s="35"/>
      <c r="H24" s="36"/>
      <c r="I24" s="125"/>
      <c r="J24" s="126"/>
    </row>
    <row r="25" spans="1:10" s="52" customFormat="1" ht="13" x14ac:dyDescent="0.3">
      <c r="A25" s="127" t="s">
        <v>123</v>
      </c>
      <c r="B25" s="119">
        <f>SUM($B26:$B29)</f>
        <v>25891</v>
      </c>
      <c r="C25" s="120">
        <f>SUM($C26:$C29)</f>
        <v>30870</v>
      </c>
      <c r="D25" s="119">
        <f>SUM($D26:$D29)</f>
        <v>72753</v>
      </c>
      <c r="E25" s="120">
        <f>SUM($E26:$E29)</f>
        <v>83818</v>
      </c>
      <c r="F25" s="121"/>
      <c r="G25" s="119">
        <f>B25-C25</f>
        <v>-4979</v>
      </c>
      <c r="H25" s="120">
        <f>D25-E25</f>
        <v>-11065</v>
      </c>
      <c r="I25" s="122">
        <f>IF(C25=0, "-", IF(G25/C25&lt;10, G25/C25, "&gt;999%"))</f>
        <v>-0.16128927761580822</v>
      </c>
      <c r="J25" s="123">
        <f>IF(E25=0, "-", IF(H25/E25&lt;10, H25/E25, "&gt;999%"))</f>
        <v>-0.13201221694624066</v>
      </c>
    </row>
    <row r="26" spans="1:10" ht="14.5" x14ac:dyDescent="0.35">
      <c r="A26" s="124" t="s">
        <v>119</v>
      </c>
      <c r="B26" s="35">
        <v>13561</v>
      </c>
      <c r="C26" s="36">
        <v>16084</v>
      </c>
      <c r="D26" s="35">
        <v>37394</v>
      </c>
      <c r="E26" s="36">
        <v>44660</v>
      </c>
      <c r="F26" s="37"/>
      <c r="G26" s="35">
        <f>B26-C26</f>
        <v>-2523</v>
      </c>
      <c r="H26" s="36">
        <f>D26-E26</f>
        <v>-7266</v>
      </c>
      <c r="I26" s="125">
        <f>IF(C26=0, "-", IF(G26/C26&lt;10, G26/C26, "&gt;999%"))</f>
        <v>-0.15686396418801293</v>
      </c>
      <c r="J26" s="126">
        <f>IF(E26=0, "-", IF(H26/E26&lt;10, H26/E26, "&gt;999%"))</f>
        <v>-0.16269592476489028</v>
      </c>
    </row>
    <row r="27" spans="1:10" ht="14.5" x14ac:dyDescent="0.35">
      <c r="A27" s="124" t="s">
        <v>120</v>
      </c>
      <c r="B27" s="35">
        <v>10272</v>
      </c>
      <c r="C27" s="36">
        <v>11908</v>
      </c>
      <c r="D27" s="35">
        <v>28944</v>
      </c>
      <c r="E27" s="36">
        <v>32405</v>
      </c>
      <c r="F27" s="37"/>
      <c r="G27" s="35">
        <f>B27-C27</f>
        <v>-1636</v>
      </c>
      <c r="H27" s="36">
        <f>D27-E27</f>
        <v>-3461</v>
      </c>
      <c r="I27" s="125">
        <f>IF(C27=0, "-", IF(G27/C27&lt;10, G27/C27, "&gt;999%"))</f>
        <v>-0.1373866308364125</v>
      </c>
      <c r="J27" s="126">
        <f>IF(E27=0, "-", IF(H27/E27&lt;10, H27/E27, "&gt;999%"))</f>
        <v>-0.10680450547754976</v>
      </c>
    </row>
    <row r="28" spans="1:10" ht="14.5" x14ac:dyDescent="0.35">
      <c r="A28" s="124" t="s">
        <v>121</v>
      </c>
      <c r="B28" s="35">
        <v>901</v>
      </c>
      <c r="C28" s="36">
        <v>1155</v>
      </c>
      <c r="D28" s="35">
        <v>2402</v>
      </c>
      <c r="E28" s="36">
        <v>2989</v>
      </c>
      <c r="F28" s="37"/>
      <c r="G28" s="35">
        <f>B28-C28</f>
        <v>-254</v>
      </c>
      <c r="H28" s="36">
        <f>D28-E28</f>
        <v>-587</v>
      </c>
      <c r="I28" s="125">
        <f>IF(C28=0, "-", IF(G28/C28&lt;10, G28/C28, "&gt;999%"))</f>
        <v>-0.21991341991341992</v>
      </c>
      <c r="J28" s="126">
        <f>IF(E28=0, "-", IF(H28/E28&lt;10, H28/E28, "&gt;999%"))</f>
        <v>-0.19638675142188022</v>
      </c>
    </row>
    <row r="29" spans="1:10" ht="14.5" x14ac:dyDescent="0.35">
      <c r="A29" s="124" t="s">
        <v>122</v>
      </c>
      <c r="B29" s="35">
        <v>1157</v>
      </c>
      <c r="C29" s="36">
        <v>1723</v>
      </c>
      <c r="D29" s="35">
        <v>4013</v>
      </c>
      <c r="E29" s="36">
        <v>3764</v>
      </c>
      <c r="F29" s="37"/>
      <c r="G29" s="35">
        <f>B29-C29</f>
        <v>-566</v>
      </c>
      <c r="H29" s="36">
        <f>D29-E29</f>
        <v>249</v>
      </c>
      <c r="I29" s="125">
        <f>IF(C29=0, "-", IF(G29/C29&lt;10, G29/C29, "&gt;999%"))</f>
        <v>-0.32849680789320951</v>
      </c>
      <c r="J29" s="126">
        <f>IF(E29=0, "-", IF(H29/E29&lt;10, H29/E29, "&gt;999%"))</f>
        <v>6.6153028692879909E-2</v>
      </c>
    </row>
    <row r="30" spans="1:10" ht="14.5" x14ac:dyDescent="0.35">
      <c r="A30" s="34"/>
      <c r="B30" s="35"/>
      <c r="C30" s="36"/>
      <c r="D30" s="35"/>
      <c r="E30" s="36"/>
      <c r="F30" s="37"/>
      <c r="G30" s="35"/>
      <c r="H30" s="36"/>
      <c r="I30" s="125"/>
      <c r="J30" s="126"/>
    </row>
    <row r="31" spans="1:10" s="52" customFormat="1" ht="13" x14ac:dyDescent="0.3">
      <c r="A31" s="30" t="s">
        <v>26</v>
      </c>
      <c r="B31" s="119">
        <v>730</v>
      </c>
      <c r="C31" s="120">
        <v>977</v>
      </c>
      <c r="D31" s="119">
        <v>1910</v>
      </c>
      <c r="E31" s="120">
        <v>2479</v>
      </c>
      <c r="F31" s="121"/>
      <c r="G31" s="119">
        <f>B31-C31</f>
        <v>-247</v>
      </c>
      <c r="H31" s="120">
        <f>D31-E31</f>
        <v>-569</v>
      </c>
      <c r="I31" s="122">
        <f>IF(C31=0, "-", IF(G31/C31&lt;10, G31/C31, "&gt;999%"))</f>
        <v>-0.25281473899692936</v>
      </c>
      <c r="J31" s="123">
        <f>IF(E31=0, "-", IF(H31/E31&lt;10, H31/E31, "&gt;999%"))</f>
        <v>-0.22952803549818476</v>
      </c>
    </row>
    <row r="32" spans="1:10" x14ac:dyDescent="0.25">
      <c r="A32" s="34"/>
      <c r="B32" s="40"/>
      <c r="C32" s="41"/>
      <c r="D32" s="40"/>
      <c r="E32" s="41"/>
      <c r="F32" s="42"/>
      <c r="G32" s="40"/>
      <c r="H32" s="41"/>
      <c r="I32" s="43"/>
      <c r="J32" s="44"/>
    </row>
    <row r="33" spans="1:10" s="52" customFormat="1" ht="13" x14ac:dyDescent="0.3">
      <c r="A33" s="26" t="s">
        <v>17</v>
      </c>
      <c r="B33" s="46">
        <f>SUM(B26:B32)</f>
        <v>26621</v>
      </c>
      <c r="C33" s="128">
        <f>SUM(C26:C32)</f>
        <v>31847</v>
      </c>
      <c r="D33" s="46">
        <f>SUM(D26:D32)</f>
        <v>74663</v>
      </c>
      <c r="E33" s="128">
        <f>SUM(E26:E32)</f>
        <v>86297</v>
      </c>
      <c r="F33" s="48"/>
      <c r="G33" s="46">
        <f>B33-C33</f>
        <v>-5226</v>
      </c>
      <c r="H33" s="47">
        <f>D33-E33</f>
        <v>-11634</v>
      </c>
      <c r="I33" s="49">
        <f>IF(C33=0, 0, G33/C33)</f>
        <v>-0.16409708920777466</v>
      </c>
      <c r="J33" s="50">
        <f>IF(E33=0, 0, H33/E33)</f>
        <v>-0.13481349293718206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0B5F-5ABB-4748-AFB5-487F08724CC8}">
  <sheetPr>
    <pageSetUpPr fitToPage="1"/>
  </sheetPr>
  <dimension ref="A1:J42"/>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124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125</v>
      </c>
      <c r="B7" s="35"/>
      <c r="C7" s="36"/>
      <c r="D7" s="35"/>
      <c r="E7" s="36"/>
      <c r="F7" s="37"/>
      <c r="G7" s="35"/>
      <c r="H7" s="36"/>
      <c r="I7" s="38"/>
      <c r="J7" s="39"/>
    </row>
    <row r="8" spans="1:10" x14ac:dyDescent="0.25">
      <c r="A8" s="124" t="s">
        <v>126</v>
      </c>
      <c r="B8" s="35">
        <v>26</v>
      </c>
      <c r="C8" s="36">
        <v>92</v>
      </c>
      <c r="D8" s="35">
        <v>163</v>
      </c>
      <c r="E8" s="36">
        <v>244</v>
      </c>
      <c r="F8" s="37"/>
      <c r="G8" s="35">
        <f>B8-C8</f>
        <v>-66</v>
      </c>
      <c r="H8" s="36">
        <f>D8-E8</f>
        <v>-81</v>
      </c>
      <c r="I8" s="38">
        <f>IF(C8=0, "-", IF(G8/C8&lt;10, G8/C8, "&gt;999%"))</f>
        <v>-0.71739130434782605</v>
      </c>
      <c r="J8" s="39">
        <f>IF(E8=0, "-", IF(H8/E8&lt;10, H8/E8, "&gt;999%"))</f>
        <v>-0.33196721311475408</v>
      </c>
    </row>
    <row r="9" spans="1:10" x14ac:dyDescent="0.25">
      <c r="A9" s="124" t="s">
        <v>127</v>
      </c>
      <c r="B9" s="35">
        <v>4</v>
      </c>
      <c r="C9" s="36">
        <v>6</v>
      </c>
      <c r="D9" s="35">
        <v>23</v>
      </c>
      <c r="E9" s="36">
        <v>26</v>
      </c>
      <c r="F9" s="37"/>
      <c r="G9" s="35">
        <f>B9-C9</f>
        <v>-2</v>
      </c>
      <c r="H9" s="36">
        <f>D9-E9</f>
        <v>-3</v>
      </c>
      <c r="I9" s="38">
        <f>IF(C9=0, "-", IF(G9/C9&lt;10, G9/C9, "&gt;999%"))</f>
        <v>-0.33333333333333331</v>
      </c>
      <c r="J9" s="39">
        <f>IF(E9=0, "-", IF(H9/E9&lt;10, H9/E9, "&gt;999%"))</f>
        <v>-0.11538461538461539</v>
      </c>
    </row>
    <row r="10" spans="1:10" x14ac:dyDescent="0.25">
      <c r="A10" s="124" t="s">
        <v>128</v>
      </c>
      <c r="B10" s="35">
        <v>354</v>
      </c>
      <c r="C10" s="36">
        <v>214</v>
      </c>
      <c r="D10" s="35">
        <v>976</v>
      </c>
      <c r="E10" s="36">
        <v>584</v>
      </c>
      <c r="F10" s="37"/>
      <c r="G10" s="35">
        <f>B10-C10</f>
        <v>140</v>
      </c>
      <c r="H10" s="36">
        <f>D10-E10</f>
        <v>392</v>
      </c>
      <c r="I10" s="38">
        <f>IF(C10=0, "-", IF(G10/C10&lt;10, G10/C10, "&gt;999%"))</f>
        <v>0.65420560747663548</v>
      </c>
      <c r="J10" s="39">
        <f>IF(E10=0, "-", IF(H10/E10&lt;10, H10/E10, "&gt;999%"))</f>
        <v>0.67123287671232879</v>
      </c>
    </row>
    <row r="11" spans="1:10" x14ac:dyDescent="0.25">
      <c r="A11" s="124" t="s">
        <v>129</v>
      </c>
      <c r="B11" s="35">
        <v>3985</v>
      </c>
      <c r="C11" s="36">
        <v>5577</v>
      </c>
      <c r="D11" s="35">
        <v>11426</v>
      </c>
      <c r="E11" s="36">
        <v>16259</v>
      </c>
      <c r="F11" s="37"/>
      <c r="G11" s="35">
        <f>B11-C11</f>
        <v>-1592</v>
      </c>
      <c r="H11" s="36">
        <f>D11-E11</f>
        <v>-4833</v>
      </c>
      <c r="I11" s="38">
        <f>IF(C11=0, "-", IF(G11/C11&lt;10, G11/C11, "&gt;999%"))</f>
        <v>-0.28545813161197775</v>
      </c>
      <c r="J11" s="39">
        <f>IF(E11=0, "-", IF(H11/E11&lt;10, H11/E11, "&gt;999%"))</f>
        <v>-0.29725075342887014</v>
      </c>
    </row>
    <row r="12" spans="1:10" x14ac:dyDescent="0.25">
      <c r="A12" s="124"/>
      <c r="B12" s="35"/>
      <c r="C12" s="36"/>
      <c r="D12" s="35"/>
      <c r="E12" s="36"/>
      <c r="F12" s="37"/>
      <c r="G12" s="35"/>
      <c r="H12" s="36"/>
      <c r="I12" s="38"/>
      <c r="J12" s="39"/>
    </row>
    <row r="13" spans="1:10" ht="13" x14ac:dyDescent="0.3">
      <c r="A13" s="118" t="s">
        <v>130</v>
      </c>
      <c r="B13" s="35"/>
      <c r="C13" s="36"/>
      <c r="D13" s="35"/>
      <c r="E13" s="36"/>
      <c r="F13" s="37"/>
      <c r="G13" s="35"/>
      <c r="H13" s="36"/>
      <c r="I13" s="38"/>
      <c r="J13" s="39"/>
    </row>
    <row r="14" spans="1:10" x14ac:dyDescent="0.25">
      <c r="A14" s="124" t="s">
        <v>126</v>
      </c>
      <c r="B14" s="35">
        <v>133</v>
      </c>
      <c r="C14" s="36">
        <v>239</v>
      </c>
      <c r="D14" s="35">
        <v>408</v>
      </c>
      <c r="E14" s="36">
        <v>650</v>
      </c>
      <c r="F14" s="37"/>
      <c r="G14" s="35">
        <f>B14-C14</f>
        <v>-106</v>
      </c>
      <c r="H14" s="36">
        <f>D14-E14</f>
        <v>-242</v>
      </c>
      <c r="I14" s="38">
        <f>IF(C14=0, "-", IF(G14/C14&lt;10, G14/C14, "&gt;999%"))</f>
        <v>-0.44351464435146443</v>
      </c>
      <c r="J14" s="39">
        <f>IF(E14=0, "-", IF(H14/E14&lt;10, H14/E14, "&gt;999%"))</f>
        <v>-0.37230769230769228</v>
      </c>
    </row>
    <row r="15" spans="1:10" x14ac:dyDescent="0.25">
      <c r="A15" s="124" t="s">
        <v>127</v>
      </c>
      <c r="B15" s="35">
        <v>10</v>
      </c>
      <c r="C15" s="36">
        <v>10</v>
      </c>
      <c r="D15" s="35">
        <v>46</v>
      </c>
      <c r="E15" s="36">
        <v>21</v>
      </c>
      <c r="F15" s="37"/>
      <c r="G15" s="35">
        <f>B15-C15</f>
        <v>0</v>
      </c>
      <c r="H15" s="36">
        <f>D15-E15</f>
        <v>25</v>
      </c>
      <c r="I15" s="38">
        <f>IF(C15=0, "-", IF(G15/C15&lt;10, G15/C15, "&gt;999%"))</f>
        <v>0</v>
      </c>
      <c r="J15" s="39">
        <f>IF(E15=0, "-", IF(H15/E15&lt;10, H15/E15, "&gt;999%"))</f>
        <v>1.1904761904761905</v>
      </c>
    </row>
    <row r="16" spans="1:10" x14ac:dyDescent="0.25">
      <c r="A16" s="124" t="s">
        <v>128</v>
      </c>
      <c r="B16" s="35">
        <v>484</v>
      </c>
      <c r="C16" s="36">
        <v>232</v>
      </c>
      <c r="D16" s="35">
        <v>1236</v>
      </c>
      <c r="E16" s="36">
        <v>773</v>
      </c>
      <c r="F16" s="37"/>
      <c r="G16" s="35">
        <f>B16-C16</f>
        <v>252</v>
      </c>
      <c r="H16" s="36">
        <f>D16-E16</f>
        <v>463</v>
      </c>
      <c r="I16" s="38">
        <f>IF(C16=0, "-", IF(G16/C16&lt;10, G16/C16, "&gt;999%"))</f>
        <v>1.0862068965517242</v>
      </c>
      <c r="J16" s="39">
        <f>IF(E16=0, "-", IF(H16/E16&lt;10, H16/E16, "&gt;999%"))</f>
        <v>0.59896507115135833</v>
      </c>
    </row>
    <row r="17" spans="1:10" x14ac:dyDescent="0.25">
      <c r="A17" s="124" t="s">
        <v>129</v>
      </c>
      <c r="B17" s="35">
        <v>2550</v>
      </c>
      <c r="C17" s="36">
        <v>3981</v>
      </c>
      <c r="D17" s="35">
        <v>8072</v>
      </c>
      <c r="E17" s="36">
        <v>11098</v>
      </c>
      <c r="F17" s="37"/>
      <c r="G17" s="35">
        <f>B17-C17</f>
        <v>-1431</v>
      </c>
      <c r="H17" s="36">
        <f>D17-E17</f>
        <v>-3026</v>
      </c>
      <c r="I17" s="38">
        <f>IF(C17=0, "-", IF(G17/C17&lt;10, G17/C17, "&gt;999%"))</f>
        <v>-0.359457422758101</v>
      </c>
      <c r="J17" s="39">
        <f>IF(E17=0, "-", IF(H17/E17&lt;10, H17/E17, "&gt;999%"))</f>
        <v>-0.27266174085420797</v>
      </c>
    </row>
    <row r="18" spans="1:10" x14ac:dyDescent="0.25">
      <c r="A18" s="34"/>
      <c r="B18" s="35"/>
      <c r="C18" s="36"/>
      <c r="D18" s="35"/>
      <c r="E18" s="36"/>
      <c r="F18" s="37"/>
      <c r="G18" s="35"/>
      <c r="H18" s="36"/>
      <c r="I18" s="38"/>
      <c r="J18" s="39"/>
    </row>
    <row r="19" spans="1:10" ht="13" x14ac:dyDescent="0.3">
      <c r="A19" s="118" t="s">
        <v>131</v>
      </c>
      <c r="B19" s="35"/>
      <c r="C19" s="36"/>
      <c r="D19" s="35"/>
      <c r="E19" s="36"/>
      <c r="F19" s="37"/>
      <c r="G19" s="35"/>
      <c r="H19" s="36"/>
      <c r="I19" s="38"/>
      <c r="J19" s="39"/>
    </row>
    <row r="20" spans="1:10" x14ac:dyDescent="0.25">
      <c r="A20" s="124" t="s">
        <v>126</v>
      </c>
      <c r="B20" s="35">
        <v>1129</v>
      </c>
      <c r="C20" s="36">
        <v>1688</v>
      </c>
      <c r="D20" s="35">
        <v>3064</v>
      </c>
      <c r="E20" s="36">
        <v>4176</v>
      </c>
      <c r="F20" s="37"/>
      <c r="G20" s="35">
        <f>B20-C20</f>
        <v>-559</v>
      </c>
      <c r="H20" s="36">
        <f>D20-E20</f>
        <v>-1112</v>
      </c>
      <c r="I20" s="38">
        <f>IF(C20=0, "-", IF(G20/C20&lt;10, G20/C20, "&gt;999%"))</f>
        <v>-0.33116113744075831</v>
      </c>
      <c r="J20" s="39">
        <f>IF(E20=0, "-", IF(H20/E20&lt;10, H20/E20, "&gt;999%"))</f>
        <v>-0.26628352490421459</v>
      </c>
    </row>
    <row r="21" spans="1:10" x14ac:dyDescent="0.25">
      <c r="A21" s="124" t="s">
        <v>127</v>
      </c>
      <c r="B21" s="35">
        <v>37</v>
      </c>
      <c r="C21" s="36">
        <v>28</v>
      </c>
      <c r="D21" s="35">
        <v>75</v>
      </c>
      <c r="E21" s="36">
        <v>50</v>
      </c>
      <c r="F21" s="37"/>
      <c r="G21" s="35">
        <f>B21-C21</f>
        <v>9</v>
      </c>
      <c r="H21" s="36">
        <f>D21-E21</f>
        <v>25</v>
      </c>
      <c r="I21" s="38">
        <f>IF(C21=0, "-", IF(G21/C21&lt;10, G21/C21, "&gt;999%"))</f>
        <v>0.32142857142857145</v>
      </c>
      <c r="J21" s="39">
        <f>IF(E21=0, "-", IF(H21/E21&lt;10, H21/E21, "&gt;999%"))</f>
        <v>0.5</v>
      </c>
    </row>
    <row r="22" spans="1:10" x14ac:dyDescent="0.25">
      <c r="A22" s="124" t="s">
        <v>128</v>
      </c>
      <c r="B22" s="35">
        <v>463</v>
      </c>
      <c r="C22" s="36">
        <v>26</v>
      </c>
      <c r="D22" s="35">
        <v>1189</v>
      </c>
      <c r="E22" s="36">
        <v>91</v>
      </c>
      <c r="F22" s="37"/>
      <c r="G22" s="35">
        <f>B22-C22</f>
        <v>437</v>
      </c>
      <c r="H22" s="36">
        <f>D22-E22</f>
        <v>1098</v>
      </c>
      <c r="I22" s="38" t="str">
        <f>IF(C22=0, "-", IF(G22/C22&lt;10, G22/C22, "&gt;999%"))</f>
        <v>&gt;999%</v>
      </c>
      <c r="J22" s="39" t="str">
        <f>IF(E22=0, "-", IF(H22/E22&lt;10, H22/E22, "&gt;999%"))</f>
        <v>&gt;999%</v>
      </c>
    </row>
    <row r="23" spans="1:10" x14ac:dyDescent="0.25">
      <c r="A23" s="124" t="s">
        <v>129</v>
      </c>
      <c r="B23" s="35">
        <v>5796</v>
      </c>
      <c r="C23" s="36">
        <v>6456</v>
      </c>
      <c r="D23" s="35">
        <v>16212</v>
      </c>
      <c r="E23" s="36">
        <v>17643</v>
      </c>
      <c r="F23" s="37"/>
      <c r="G23" s="35">
        <f>B23-C23</f>
        <v>-660</v>
      </c>
      <c r="H23" s="36">
        <f>D23-E23</f>
        <v>-1431</v>
      </c>
      <c r="I23" s="38">
        <f>IF(C23=0, "-", IF(G23/C23&lt;10, G23/C23, "&gt;999%"))</f>
        <v>-0.10223048327137546</v>
      </c>
      <c r="J23" s="39">
        <f>IF(E23=0, "-", IF(H23/E23&lt;10, H23/E23, "&gt;999%"))</f>
        <v>-8.1108654990647844E-2</v>
      </c>
    </row>
    <row r="24" spans="1:10" x14ac:dyDescent="0.25">
      <c r="A24" s="124"/>
      <c r="B24" s="35"/>
      <c r="C24" s="36"/>
      <c r="D24" s="35"/>
      <c r="E24" s="36"/>
      <c r="F24" s="37"/>
      <c r="G24" s="35"/>
      <c r="H24" s="36"/>
      <c r="I24" s="38"/>
      <c r="J24" s="39"/>
    </row>
    <row r="25" spans="1:10" ht="13" x14ac:dyDescent="0.3">
      <c r="A25" s="118" t="s">
        <v>132</v>
      </c>
      <c r="B25" s="35"/>
      <c r="C25" s="36"/>
      <c r="D25" s="35"/>
      <c r="E25" s="36"/>
      <c r="F25" s="37"/>
      <c r="G25" s="35"/>
      <c r="H25" s="36"/>
      <c r="I25" s="38"/>
      <c r="J25" s="39"/>
    </row>
    <row r="26" spans="1:10" x14ac:dyDescent="0.25">
      <c r="A26" s="124" t="s">
        <v>126</v>
      </c>
      <c r="B26" s="35">
        <v>1296</v>
      </c>
      <c r="C26" s="36">
        <v>1762</v>
      </c>
      <c r="D26" s="35">
        <v>3761</v>
      </c>
      <c r="E26" s="36">
        <v>4325</v>
      </c>
      <c r="F26" s="37"/>
      <c r="G26" s="35">
        <f>B26-C26</f>
        <v>-466</v>
      </c>
      <c r="H26" s="36">
        <f>D26-E26</f>
        <v>-564</v>
      </c>
      <c r="I26" s="38">
        <f>IF(C26=0, "-", IF(G26/C26&lt;10, G26/C26, "&gt;999%"))</f>
        <v>-0.26447219069239503</v>
      </c>
      <c r="J26" s="39">
        <f>IF(E26=0, "-", IF(H26/E26&lt;10, H26/E26, "&gt;999%"))</f>
        <v>-0.13040462427745664</v>
      </c>
    </row>
    <row r="27" spans="1:10" x14ac:dyDescent="0.25">
      <c r="A27" s="124" t="s">
        <v>127</v>
      </c>
      <c r="B27" s="35">
        <v>24</v>
      </c>
      <c r="C27" s="36">
        <v>39</v>
      </c>
      <c r="D27" s="35">
        <v>62</v>
      </c>
      <c r="E27" s="36">
        <v>55</v>
      </c>
      <c r="F27" s="37"/>
      <c r="G27" s="35">
        <f>B27-C27</f>
        <v>-15</v>
      </c>
      <c r="H27" s="36">
        <f>D27-E27</f>
        <v>7</v>
      </c>
      <c r="I27" s="38">
        <f>IF(C27=0, "-", IF(G27/C27&lt;10, G27/C27, "&gt;999%"))</f>
        <v>-0.38461538461538464</v>
      </c>
      <c r="J27" s="39">
        <f>IF(E27=0, "-", IF(H27/E27&lt;10, H27/E27, "&gt;999%"))</f>
        <v>0.12727272727272726</v>
      </c>
    </row>
    <row r="28" spans="1:10" x14ac:dyDescent="0.25">
      <c r="A28" s="124" t="s">
        <v>128</v>
      </c>
      <c r="B28" s="35">
        <v>288</v>
      </c>
      <c r="C28" s="36">
        <v>27</v>
      </c>
      <c r="D28" s="35">
        <v>777</v>
      </c>
      <c r="E28" s="36">
        <v>71</v>
      </c>
      <c r="F28" s="37"/>
      <c r="G28" s="35">
        <f>B28-C28</f>
        <v>261</v>
      </c>
      <c r="H28" s="36">
        <f>D28-E28</f>
        <v>706</v>
      </c>
      <c r="I28" s="38">
        <f>IF(C28=0, "-", IF(G28/C28&lt;10, G28/C28, "&gt;999%"))</f>
        <v>9.6666666666666661</v>
      </c>
      <c r="J28" s="39">
        <f>IF(E28=0, "-", IF(H28/E28&lt;10, H28/E28, "&gt;999%"))</f>
        <v>9.943661971830986</v>
      </c>
    </row>
    <row r="29" spans="1:10" x14ac:dyDescent="0.25">
      <c r="A29" s="124" t="s">
        <v>129</v>
      </c>
      <c r="B29" s="35">
        <v>3776</v>
      </c>
      <c r="C29" s="36">
        <v>4171</v>
      </c>
      <c r="D29" s="35">
        <v>10955</v>
      </c>
      <c r="E29" s="36">
        <v>10680</v>
      </c>
      <c r="F29" s="37"/>
      <c r="G29" s="35">
        <f>B29-C29</f>
        <v>-395</v>
      </c>
      <c r="H29" s="36">
        <f>D29-E29</f>
        <v>275</v>
      </c>
      <c r="I29" s="38">
        <f>IF(C29=0, "-", IF(G29/C29&lt;10, G29/C29, "&gt;999%"))</f>
        <v>-9.4701510429153674E-2</v>
      </c>
      <c r="J29" s="39">
        <f>IF(E29=0, "-", IF(H29/E29&lt;10, H29/E29, "&gt;999%"))</f>
        <v>2.5749063670411985E-2</v>
      </c>
    </row>
    <row r="30" spans="1:10" x14ac:dyDescent="0.25">
      <c r="A30" s="34"/>
      <c r="B30" s="35"/>
      <c r="C30" s="36"/>
      <c r="D30" s="35"/>
      <c r="E30" s="36"/>
      <c r="F30" s="37"/>
      <c r="G30" s="35"/>
      <c r="H30" s="36"/>
      <c r="I30" s="38"/>
      <c r="J30" s="39"/>
    </row>
    <row r="31" spans="1:10" ht="13" x14ac:dyDescent="0.3">
      <c r="A31" s="118" t="s">
        <v>133</v>
      </c>
      <c r="B31" s="35"/>
      <c r="C31" s="36"/>
      <c r="D31" s="35"/>
      <c r="E31" s="36"/>
      <c r="F31" s="37"/>
      <c r="G31" s="35"/>
      <c r="H31" s="36"/>
      <c r="I31" s="38"/>
      <c r="J31" s="39"/>
    </row>
    <row r="32" spans="1:10" x14ac:dyDescent="0.25">
      <c r="A32" s="124" t="s">
        <v>126</v>
      </c>
      <c r="B32" s="35">
        <v>1610</v>
      </c>
      <c r="C32" s="36">
        <v>1821</v>
      </c>
      <c r="D32" s="35">
        <v>3850</v>
      </c>
      <c r="E32" s="36">
        <v>5174</v>
      </c>
      <c r="F32" s="37"/>
      <c r="G32" s="35">
        <f>B32-C32</f>
        <v>-211</v>
      </c>
      <c r="H32" s="36">
        <f>D32-E32</f>
        <v>-1324</v>
      </c>
      <c r="I32" s="38">
        <f>IF(C32=0, "-", IF(G32/C32&lt;10, G32/C32, "&gt;999%"))</f>
        <v>-0.11587040087863811</v>
      </c>
      <c r="J32" s="39">
        <f>IF(E32=0, "-", IF(H32/E32&lt;10, H32/E32, "&gt;999%"))</f>
        <v>-0.2558948589099343</v>
      </c>
    </row>
    <row r="33" spans="1:10" x14ac:dyDescent="0.25">
      <c r="A33" s="124" t="s">
        <v>129</v>
      </c>
      <c r="B33" s="35">
        <v>157</v>
      </c>
      <c r="C33" s="36">
        <v>176</v>
      </c>
      <c r="D33" s="35">
        <v>416</v>
      </c>
      <c r="E33" s="36">
        <v>413</v>
      </c>
      <c r="F33" s="37"/>
      <c r="G33" s="35">
        <f>B33-C33</f>
        <v>-19</v>
      </c>
      <c r="H33" s="36">
        <f>D33-E33</f>
        <v>3</v>
      </c>
      <c r="I33" s="38">
        <f>IF(C33=0, "-", IF(G33/C33&lt;10, G33/C33, "&gt;999%"))</f>
        <v>-0.10795454545454546</v>
      </c>
      <c r="J33" s="39">
        <f>IF(E33=0, "-", IF(H33/E33&lt;10, H33/E33, "&gt;999%"))</f>
        <v>7.2639225181598066E-3</v>
      </c>
    </row>
    <row r="34" spans="1:10" x14ac:dyDescent="0.25">
      <c r="A34" s="124"/>
      <c r="B34" s="35"/>
      <c r="C34" s="36"/>
      <c r="D34" s="35"/>
      <c r="E34" s="36"/>
      <c r="F34" s="37"/>
      <c r="G34" s="35"/>
      <c r="H34" s="36"/>
      <c r="I34" s="38"/>
      <c r="J34" s="39"/>
    </row>
    <row r="35" spans="1:10" ht="13" x14ac:dyDescent="0.3">
      <c r="A35" s="118" t="s">
        <v>134</v>
      </c>
      <c r="B35" s="35"/>
      <c r="C35" s="36"/>
      <c r="D35" s="35"/>
      <c r="E35" s="36"/>
      <c r="F35" s="37"/>
      <c r="G35" s="35"/>
      <c r="H35" s="36"/>
      <c r="I35" s="38"/>
      <c r="J35" s="39"/>
    </row>
    <row r="36" spans="1:10" x14ac:dyDescent="0.25">
      <c r="A36" s="124" t="s">
        <v>126</v>
      </c>
      <c r="B36" s="35">
        <v>3516</v>
      </c>
      <c r="C36" s="36">
        <v>3985</v>
      </c>
      <c r="D36" s="35">
        <v>9383</v>
      </c>
      <c r="E36" s="36">
        <v>10599</v>
      </c>
      <c r="F36" s="37"/>
      <c r="G36" s="35">
        <f>B36-C36</f>
        <v>-469</v>
      </c>
      <c r="H36" s="36">
        <f>D36-E36</f>
        <v>-1216</v>
      </c>
      <c r="I36" s="38">
        <f>IF(C36=0, "-", IF(G36/C36&lt;10, G36/C36, "&gt;999%"))</f>
        <v>-0.11769134253450439</v>
      </c>
      <c r="J36" s="39">
        <f>IF(E36=0, "-", IF(H36/E36&lt;10, H36/E36, "&gt;999%"))</f>
        <v>-0.11472780450985942</v>
      </c>
    </row>
    <row r="37" spans="1:10" x14ac:dyDescent="0.25">
      <c r="A37" s="124" t="s">
        <v>127</v>
      </c>
      <c r="B37" s="35">
        <v>0</v>
      </c>
      <c r="C37" s="36">
        <v>1</v>
      </c>
      <c r="D37" s="35">
        <v>5</v>
      </c>
      <c r="E37" s="36">
        <v>1</v>
      </c>
      <c r="F37" s="37"/>
      <c r="G37" s="35">
        <f>B37-C37</f>
        <v>-1</v>
      </c>
      <c r="H37" s="36">
        <f>D37-E37</f>
        <v>4</v>
      </c>
      <c r="I37" s="38">
        <f>IF(C37=0, "-", IF(G37/C37&lt;10, G37/C37, "&gt;999%"))</f>
        <v>-1</v>
      </c>
      <c r="J37" s="39">
        <f>IF(E37=0, "-", IF(H37/E37&lt;10, H37/E37, "&gt;999%"))</f>
        <v>4</v>
      </c>
    </row>
    <row r="38" spans="1:10" x14ac:dyDescent="0.25">
      <c r="A38" s="124" t="s">
        <v>129</v>
      </c>
      <c r="B38" s="35">
        <v>253</v>
      </c>
      <c r="C38" s="36">
        <v>339</v>
      </c>
      <c r="D38" s="35">
        <v>654</v>
      </c>
      <c r="E38" s="36">
        <v>885</v>
      </c>
      <c r="F38" s="37"/>
      <c r="G38" s="35">
        <f>B38-C38</f>
        <v>-86</v>
      </c>
      <c r="H38" s="36">
        <f>D38-E38</f>
        <v>-231</v>
      </c>
      <c r="I38" s="38">
        <f>IF(C38=0, "-", IF(G38/C38&lt;10, G38/C38, "&gt;999%"))</f>
        <v>-0.25368731563421831</v>
      </c>
      <c r="J38" s="39">
        <f>IF(E38=0, "-", IF(H38/E38&lt;10, H38/E38, "&gt;999%"))</f>
        <v>-0.26101694915254237</v>
      </c>
    </row>
    <row r="39" spans="1:10" x14ac:dyDescent="0.25">
      <c r="A39" s="34"/>
      <c r="B39" s="35"/>
      <c r="C39" s="36"/>
      <c r="D39" s="35"/>
      <c r="E39" s="36"/>
      <c r="F39" s="37"/>
      <c r="G39" s="35"/>
      <c r="H39" s="36"/>
      <c r="I39" s="38"/>
      <c r="J39" s="39"/>
    </row>
    <row r="40" spans="1:10" ht="13" x14ac:dyDescent="0.3">
      <c r="A40" s="30" t="s">
        <v>26</v>
      </c>
      <c r="B40" s="35">
        <v>730</v>
      </c>
      <c r="C40" s="36">
        <v>977</v>
      </c>
      <c r="D40" s="35">
        <v>1910</v>
      </c>
      <c r="E40" s="36">
        <v>2479</v>
      </c>
      <c r="F40" s="37"/>
      <c r="G40" s="35">
        <f>B40-C40</f>
        <v>-247</v>
      </c>
      <c r="H40" s="36">
        <f>D40-E40</f>
        <v>-569</v>
      </c>
      <c r="I40" s="38">
        <f>IF(C40=0, "-", IF(G40/C40&lt;10, G40/C40, "&gt;999%"))</f>
        <v>-0.25281473899692936</v>
      </c>
      <c r="J40" s="39">
        <f>IF(E40=0, "-", IF(H40/E40&lt;10, H40/E40, "&gt;999%"))</f>
        <v>-0.22952803549818476</v>
      </c>
    </row>
    <row r="41" spans="1:10" x14ac:dyDescent="0.25">
      <c r="A41" s="34"/>
      <c r="B41" s="40"/>
      <c r="C41" s="41"/>
      <c r="D41" s="40"/>
      <c r="E41" s="41"/>
      <c r="F41" s="42"/>
      <c r="G41" s="40"/>
      <c r="H41" s="41"/>
      <c r="I41" s="43"/>
      <c r="J41" s="44"/>
    </row>
    <row r="42" spans="1:10" s="52" customFormat="1" ht="13" x14ac:dyDescent="0.3">
      <c r="A42" s="26" t="s">
        <v>17</v>
      </c>
      <c r="B42" s="46">
        <f>SUM(B6:B41)</f>
        <v>26621</v>
      </c>
      <c r="C42" s="128">
        <f>SUM(C6:C41)</f>
        <v>31847</v>
      </c>
      <c r="D42" s="46">
        <f>SUM(D6:D41)</f>
        <v>74663</v>
      </c>
      <c r="E42" s="128">
        <f>SUM(E6:E41)</f>
        <v>86297</v>
      </c>
      <c r="F42" s="48"/>
      <c r="G42" s="46">
        <f>B42-C42</f>
        <v>-5226</v>
      </c>
      <c r="H42" s="47">
        <f>D42-E42</f>
        <v>-11634</v>
      </c>
      <c r="I42" s="49">
        <f>IF(C42=0, 0, G42/C42)</f>
        <v>-0.16409708920777466</v>
      </c>
      <c r="J42" s="50">
        <f>IF(E42=0, 0, H42/E42)</f>
        <v>-0.13481349293718206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82A55-944A-4618-A829-6BA49FA92896}">
  <dimension ref="A1:J43"/>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135</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136</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t="s">
        <v>64</v>
      </c>
      <c r="B9" s="35">
        <v>0</v>
      </c>
      <c r="C9" s="36">
        <v>4</v>
      </c>
      <c r="D9" s="35">
        <v>0</v>
      </c>
      <c r="E9" s="36">
        <v>10</v>
      </c>
      <c r="F9" s="37"/>
      <c r="G9" s="35">
        <f>B9-C9</f>
        <v>-4</v>
      </c>
      <c r="H9" s="36">
        <f>D9-E9</f>
        <v>-10</v>
      </c>
      <c r="I9" s="38">
        <f>IF(C9=0, "-", IF(G9/C9&lt;10, G9/C9, "&gt;999%"))</f>
        <v>-1</v>
      </c>
      <c r="J9" s="39">
        <f>IF(E9=0, "-", IF(H9/E9&lt;10, H9/E9, "&gt;999%"))</f>
        <v>-1</v>
      </c>
    </row>
    <row r="10" spans="1:10" x14ac:dyDescent="0.25">
      <c r="A10" s="34"/>
      <c r="B10" s="40"/>
      <c r="C10" s="41"/>
      <c r="D10" s="40"/>
      <c r="E10" s="41"/>
      <c r="F10" s="42"/>
      <c r="G10" s="40"/>
      <c r="H10" s="41"/>
      <c r="I10" s="43"/>
      <c r="J10" s="44"/>
    </row>
    <row r="11" spans="1:10" s="52" customFormat="1" ht="13" x14ac:dyDescent="0.3">
      <c r="A11" s="26" t="s">
        <v>137</v>
      </c>
      <c r="B11" s="46">
        <f>SUM(B9:B10)</f>
        <v>0</v>
      </c>
      <c r="C11" s="47">
        <f>SUM(C9:C10)</f>
        <v>4</v>
      </c>
      <c r="D11" s="46">
        <f>SUM(D9:D10)</f>
        <v>0</v>
      </c>
      <c r="E11" s="47">
        <f>SUM(E9:E10)</f>
        <v>10</v>
      </c>
      <c r="F11" s="48"/>
      <c r="G11" s="46">
        <f>B11-C11</f>
        <v>-4</v>
      </c>
      <c r="H11" s="47">
        <f>D11-E11</f>
        <v>-10</v>
      </c>
      <c r="I11" s="49">
        <f>IF(C11=0, "-", IF(G11/C11&lt;10, G11/C11, "&gt;999%"))</f>
        <v>-1</v>
      </c>
      <c r="J11" s="50">
        <f>IF(E11=0, "-", IF(H11/E11&lt;10, H11/E11, "&gt;999%"))</f>
        <v>-1</v>
      </c>
    </row>
    <row r="12" spans="1:10" s="52" customFormat="1" ht="13" x14ac:dyDescent="0.3">
      <c r="A12" s="30"/>
      <c r="B12" s="119"/>
      <c r="C12" s="120"/>
      <c r="D12" s="119"/>
      <c r="E12" s="120"/>
      <c r="F12" s="121"/>
      <c r="G12" s="119"/>
      <c r="H12" s="120"/>
      <c r="I12" s="122"/>
      <c r="J12" s="123"/>
    </row>
    <row r="13" spans="1:10" ht="13" x14ac:dyDescent="0.3">
      <c r="A13" s="30" t="s">
        <v>138</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139</v>
      </c>
      <c r="B15" s="35">
        <v>107</v>
      </c>
      <c r="C15" s="36">
        <v>173</v>
      </c>
      <c r="D15" s="35">
        <v>276</v>
      </c>
      <c r="E15" s="36">
        <v>389</v>
      </c>
      <c r="F15" s="37"/>
      <c r="G15" s="35">
        <f t="shared" ref="G15:G40" si="0">B15-C15</f>
        <v>-66</v>
      </c>
      <c r="H15" s="36">
        <f t="shared" ref="H15:H40" si="1">D15-E15</f>
        <v>-113</v>
      </c>
      <c r="I15" s="38">
        <f t="shared" ref="I15:I40" si="2">IF(C15=0, "-", IF(G15/C15&lt;10, G15/C15, "&gt;999%"))</f>
        <v>-0.38150289017341038</v>
      </c>
      <c r="J15" s="39">
        <f t="shared" ref="J15:J40" si="3">IF(E15=0, "-", IF(H15/E15&lt;10, H15/E15, "&gt;999%"))</f>
        <v>-0.29048843187660667</v>
      </c>
    </row>
    <row r="16" spans="1:10" x14ac:dyDescent="0.25">
      <c r="A16" s="34" t="s">
        <v>140</v>
      </c>
      <c r="B16" s="35">
        <v>45</v>
      </c>
      <c r="C16" s="36">
        <v>9</v>
      </c>
      <c r="D16" s="35">
        <v>112</v>
      </c>
      <c r="E16" s="36">
        <v>29</v>
      </c>
      <c r="F16" s="37"/>
      <c r="G16" s="35">
        <f t="shared" si="0"/>
        <v>36</v>
      </c>
      <c r="H16" s="36">
        <f t="shared" si="1"/>
        <v>83</v>
      </c>
      <c r="I16" s="38">
        <f t="shared" si="2"/>
        <v>4</v>
      </c>
      <c r="J16" s="39">
        <f t="shared" si="3"/>
        <v>2.8620689655172415</v>
      </c>
    </row>
    <row r="17" spans="1:10" x14ac:dyDescent="0.25">
      <c r="A17" s="34" t="s">
        <v>141</v>
      </c>
      <c r="B17" s="35">
        <v>61</v>
      </c>
      <c r="C17" s="36">
        <v>132</v>
      </c>
      <c r="D17" s="35">
        <v>213</v>
      </c>
      <c r="E17" s="36">
        <v>397</v>
      </c>
      <c r="F17" s="37"/>
      <c r="G17" s="35">
        <f t="shared" si="0"/>
        <v>-71</v>
      </c>
      <c r="H17" s="36">
        <f t="shared" si="1"/>
        <v>-184</v>
      </c>
      <c r="I17" s="38">
        <f t="shared" si="2"/>
        <v>-0.53787878787878785</v>
      </c>
      <c r="J17" s="39">
        <f t="shared" si="3"/>
        <v>-0.46347607052896728</v>
      </c>
    </row>
    <row r="18" spans="1:10" x14ac:dyDescent="0.25">
      <c r="A18" s="34" t="s">
        <v>142</v>
      </c>
      <c r="B18" s="35">
        <v>22</v>
      </c>
      <c r="C18" s="36">
        <v>43</v>
      </c>
      <c r="D18" s="35">
        <v>67</v>
      </c>
      <c r="E18" s="36">
        <v>119</v>
      </c>
      <c r="F18" s="37"/>
      <c r="G18" s="35">
        <f t="shared" si="0"/>
        <v>-21</v>
      </c>
      <c r="H18" s="36">
        <f t="shared" si="1"/>
        <v>-52</v>
      </c>
      <c r="I18" s="38">
        <f t="shared" si="2"/>
        <v>-0.48837209302325579</v>
      </c>
      <c r="J18" s="39">
        <f t="shared" si="3"/>
        <v>-0.43697478991596639</v>
      </c>
    </row>
    <row r="19" spans="1:10" x14ac:dyDescent="0.25">
      <c r="A19" s="34" t="s">
        <v>143</v>
      </c>
      <c r="B19" s="35">
        <v>840</v>
      </c>
      <c r="C19" s="36">
        <v>437</v>
      </c>
      <c r="D19" s="35">
        <v>2136</v>
      </c>
      <c r="E19" s="36">
        <v>1210</v>
      </c>
      <c r="F19" s="37"/>
      <c r="G19" s="35">
        <f t="shared" si="0"/>
        <v>403</v>
      </c>
      <c r="H19" s="36">
        <f t="shared" si="1"/>
        <v>926</v>
      </c>
      <c r="I19" s="38">
        <f t="shared" si="2"/>
        <v>0.9221967963386728</v>
      </c>
      <c r="J19" s="39">
        <f t="shared" si="3"/>
        <v>0.76528925619834709</v>
      </c>
    </row>
    <row r="20" spans="1:10" x14ac:dyDescent="0.25">
      <c r="A20" s="34" t="s">
        <v>144</v>
      </c>
      <c r="B20" s="35">
        <v>269</v>
      </c>
      <c r="C20" s="36">
        <v>480</v>
      </c>
      <c r="D20" s="35">
        <v>1019</v>
      </c>
      <c r="E20" s="36">
        <v>1284</v>
      </c>
      <c r="F20" s="37"/>
      <c r="G20" s="35">
        <f t="shared" si="0"/>
        <v>-211</v>
      </c>
      <c r="H20" s="36">
        <f t="shared" si="1"/>
        <v>-265</v>
      </c>
      <c r="I20" s="38">
        <f t="shared" si="2"/>
        <v>-0.43958333333333333</v>
      </c>
      <c r="J20" s="39">
        <f t="shared" si="3"/>
        <v>-0.20638629283489096</v>
      </c>
    </row>
    <row r="21" spans="1:10" x14ac:dyDescent="0.25">
      <c r="A21" s="34" t="s">
        <v>145</v>
      </c>
      <c r="B21" s="35">
        <v>542</v>
      </c>
      <c r="C21" s="36">
        <v>1337</v>
      </c>
      <c r="D21" s="35">
        <v>1852</v>
      </c>
      <c r="E21" s="36">
        <v>2782</v>
      </c>
      <c r="F21" s="37"/>
      <c r="G21" s="35">
        <f t="shared" si="0"/>
        <v>-795</v>
      </c>
      <c r="H21" s="36">
        <f t="shared" si="1"/>
        <v>-930</v>
      </c>
      <c r="I21" s="38">
        <f t="shared" si="2"/>
        <v>-0.59461480927449517</v>
      </c>
      <c r="J21" s="39">
        <f t="shared" si="3"/>
        <v>-0.3342918763479511</v>
      </c>
    </row>
    <row r="22" spans="1:10" x14ac:dyDescent="0.25">
      <c r="A22" s="34" t="s">
        <v>146</v>
      </c>
      <c r="B22" s="35">
        <v>96</v>
      </c>
      <c r="C22" s="36">
        <v>60</v>
      </c>
      <c r="D22" s="35">
        <v>298</v>
      </c>
      <c r="E22" s="36">
        <v>212</v>
      </c>
      <c r="F22" s="37"/>
      <c r="G22" s="35">
        <f t="shared" si="0"/>
        <v>36</v>
      </c>
      <c r="H22" s="36">
        <f t="shared" si="1"/>
        <v>86</v>
      </c>
      <c r="I22" s="38">
        <f t="shared" si="2"/>
        <v>0.6</v>
      </c>
      <c r="J22" s="39">
        <f t="shared" si="3"/>
        <v>0.40566037735849059</v>
      </c>
    </row>
    <row r="23" spans="1:10" x14ac:dyDescent="0.25">
      <c r="A23" s="34" t="s">
        <v>147</v>
      </c>
      <c r="B23" s="35">
        <v>120</v>
      </c>
      <c r="C23" s="36">
        <v>146</v>
      </c>
      <c r="D23" s="35">
        <v>369</v>
      </c>
      <c r="E23" s="36">
        <v>419</v>
      </c>
      <c r="F23" s="37"/>
      <c r="G23" s="35">
        <f t="shared" si="0"/>
        <v>-26</v>
      </c>
      <c r="H23" s="36">
        <f t="shared" si="1"/>
        <v>-50</v>
      </c>
      <c r="I23" s="38">
        <f t="shared" si="2"/>
        <v>-0.17808219178082191</v>
      </c>
      <c r="J23" s="39">
        <f t="shared" si="3"/>
        <v>-0.11933174224343675</v>
      </c>
    </row>
    <row r="24" spans="1:10" x14ac:dyDescent="0.25">
      <c r="A24" s="34" t="s">
        <v>148</v>
      </c>
      <c r="B24" s="35">
        <v>1720</v>
      </c>
      <c r="C24" s="36">
        <v>3007</v>
      </c>
      <c r="D24" s="35">
        <v>5593</v>
      </c>
      <c r="E24" s="36">
        <v>7525</v>
      </c>
      <c r="F24" s="37"/>
      <c r="G24" s="35">
        <f t="shared" si="0"/>
        <v>-1287</v>
      </c>
      <c r="H24" s="36">
        <f t="shared" si="1"/>
        <v>-1932</v>
      </c>
      <c r="I24" s="38">
        <f t="shared" si="2"/>
        <v>-0.42800133022946457</v>
      </c>
      <c r="J24" s="39">
        <f t="shared" si="3"/>
        <v>-0.25674418604651161</v>
      </c>
    </row>
    <row r="25" spans="1:10" x14ac:dyDescent="0.25">
      <c r="A25" s="34" t="s">
        <v>149</v>
      </c>
      <c r="B25" s="35">
        <v>548</v>
      </c>
      <c r="C25" s="36">
        <v>299</v>
      </c>
      <c r="D25" s="35">
        <v>1132</v>
      </c>
      <c r="E25" s="36">
        <v>765</v>
      </c>
      <c r="F25" s="37"/>
      <c r="G25" s="35">
        <f t="shared" si="0"/>
        <v>249</v>
      </c>
      <c r="H25" s="36">
        <f t="shared" si="1"/>
        <v>367</v>
      </c>
      <c r="I25" s="38">
        <f t="shared" si="2"/>
        <v>0.83277591973244147</v>
      </c>
      <c r="J25" s="39">
        <f t="shared" si="3"/>
        <v>0.47973856209150328</v>
      </c>
    </row>
    <row r="26" spans="1:10" x14ac:dyDescent="0.25">
      <c r="A26" s="34" t="s">
        <v>150</v>
      </c>
      <c r="B26" s="35">
        <v>97</v>
      </c>
      <c r="C26" s="36">
        <v>59</v>
      </c>
      <c r="D26" s="35">
        <v>309</v>
      </c>
      <c r="E26" s="36">
        <v>191</v>
      </c>
      <c r="F26" s="37"/>
      <c r="G26" s="35">
        <f t="shared" si="0"/>
        <v>38</v>
      </c>
      <c r="H26" s="36">
        <f t="shared" si="1"/>
        <v>118</v>
      </c>
      <c r="I26" s="38">
        <f t="shared" si="2"/>
        <v>0.64406779661016944</v>
      </c>
      <c r="J26" s="39">
        <f t="shared" si="3"/>
        <v>0.61780104712041883</v>
      </c>
    </row>
    <row r="27" spans="1:10" x14ac:dyDescent="0.25">
      <c r="A27" s="34" t="s">
        <v>151</v>
      </c>
      <c r="B27" s="35">
        <v>69</v>
      </c>
      <c r="C27" s="36">
        <v>58</v>
      </c>
      <c r="D27" s="35">
        <v>174</v>
      </c>
      <c r="E27" s="36">
        <v>194</v>
      </c>
      <c r="F27" s="37"/>
      <c r="G27" s="35">
        <f t="shared" si="0"/>
        <v>11</v>
      </c>
      <c r="H27" s="36">
        <f t="shared" si="1"/>
        <v>-20</v>
      </c>
      <c r="I27" s="38">
        <f t="shared" si="2"/>
        <v>0.18965517241379309</v>
      </c>
      <c r="J27" s="39">
        <f t="shared" si="3"/>
        <v>-0.10309278350515463</v>
      </c>
    </row>
    <row r="28" spans="1:10" x14ac:dyDescent="0.25">
      <c r="A28" s="34" t="s">
        <v>152</v>
      </c>
      <c r="B28" s="35">
        <v>9122</v>
      </c>
      <c r="C28" s="36">
        <v>9554</v>
      </c>
      <c r="D28" s="35">
        <v>24588</v>
      </c>
      <c r="E28" s="36">
        <v>27273</v>
      </c>
      <c r="F28" s="37"/>
      <c r="G28" s="35">
        <f t="shared" si="0"/>
        <v>-432</v>
      </c>
      <c r="H28" s="36">
        <f t="shared" si="1"/>
        <v>-2685</v>
      </c>
      <c r="I28" s="38">
        <f t="shared" si="2"/>
        <v>-4.5216663177726608E-2</v>
      </c>
      <c r="J28" s="39">
        <f t="shared" si="3"/>
        <v>-9.8449015509844903E-2</v>
      </c>
    </row>
    <row r="29" spans="1:10" x14ac:dyDescent="0.25">
      <c r="A29" s="34" t="s">
        <v>153</v>
      </c>
      <c r="B29" s="35">
        <v>3786</v>
      </c>
      <c r="C29" s="36">
        <v>4854</v>
      </c>
      <c r="D29" s="35">
        <v>10987</v>
      </c>
      <c r="E29" s="36">
        <v>12405</v>
      </c>
      <c r="F29" s="37"/>
      <c r="G29" s="35">
        <f t="shared" si="0"/>
        <v>-1068</v>
      </c>
      <c r="H29" s="36">
        <f t="shared" si="1"/>
        <v>-1418</v>
      </c>
      <c r="I29" s="38">
        <f t="shared" si="2"/>
        <v>-0.22002472187886279</v>
      </c>
      <c r="J29" s="39">
        <f t="shared" si="3"/>
        <v>-0.11430874647319629</v>
      </c>
    </row>
    <row r="30" spans="1:10" x14ac:dyDescent="0.25">
      <c r="A30" s="34" t="s">
        <v>154</v>
      </c>
      <c r="B30" s="35">
        <v>409</v>
      </c>
      <c r="C30" s="36">
        <v>370</v>
      </c>
      <c r="D30" s="35">
        <v>1124</v>
      </c>
      <c r="E30" s="36">
        <v>1091</v>
      </c>
      <c r="F30" s="37"/>
      <c r="G30" s="35">
        <f t="shared" si="0"/>
        <v>39</v>
      </c>
      <c r="H30" s="36">
        <f t="shared" si="1"/>
        <v>33</v>
      </c>
      <c r="I30" s="38">
        <f t="shared" si="2"/>
        <v>0.10540540540540541</v>
      </c>
      <c r="J30" s="39">
        <f t="shared" si="3"/>
        <v>3.0247479376718608E-2</v>
      </c>
    </row>
    <row r="31" spans="1:10" x14ac:dyDescent="0.25">
      <c r="A31" s="34" t="s">
        <v>155</v>
      </c>
      <c r="B31" s="35">
        <v>221</v>
      </c>
      <c r="C31" s="36">
        <v>171</v>
      </c>
      <c r="D31" s="35">
        <v>439</v>
      </c>
      <c r="E31" s="36">
        <v>549</v>
      </c>
      <c r="F31" s="37"/>
      <c r="G31" s="35">
        <f t="shared" si="0"/>
        <v>50</v>
      </c>
      <c r="H31" s="36">
        <f t="shared" si="1"/>
        <v>-110</v>
      </c>
      <c r="I31" s="38">
        <f t="shared" si="2"/>
        <v>0.29239766081871343</v>
      </c>
      <c r="J31" s="39">
        <f t="shared" si="3"/>
        <v>-0.20036429872495445</v>
      </c>
    </row>
    <row r="32" spans="1:10" x14ac:dyDescent="0.25">
      <c r="A32" s="34" t="s">
        <v>156</v>
      </c>
      <c r="B32" s="35">
        <v>3</v>
      </c>
      <c r="C32" s="36">
        <v>0</v>
      </c>
      <c r="D32" s="35">
        <v>3</v>
      </c>
      <c r="E32" s="36">
        <v>0</v>
      </c>
      <c r="F32" s="37"/>
      <c r="G32" s="35">
        <f t="shared" si="0"/>
        <v>3</v>
      </c>
      <c r="H32" s="36">
        <f t="shared" si="1"/>
        <v>3</v>
      </c>
      <c r="I32" s="38" t="str">
        <f t="shared" si="2"/>
        <v>-</v>
      </c>
      <c r="J32" s="39" t="str">
        <f t="shared" si="3"/>
        <v>-</v>
      </c>
    </row>
    <row r="33" spans="1:10" x14ac:dyDescent="0.25">
      <c r="A33" s="34" t="s">
        <v>157</v>
      </c>
      <c r="B33" s="35">
        <v>169</v>
      </c>
      <c r="C33" s="36">
        <v>100</v>
      </c>
      <c r="D33" s="35">
        <v>612</v>
      </c>
      <c r="E33" s="36">
        <v>224</v>
      </c>
      <c r="F33" s="37"/>
      <c r="G33" s="35">
        <f t="shared" si="0"/>
        <v>69</v>
      </c>
      <c r="H33" s="36">
        <f t="shared" si="1"/>
        <v>388</v>
      </c>
      <c r="I33" s="38">
        <f t="shared" si="2"/>
        <v>0.69</v>
      </c>
      <c r="J33" s="39">
        <f t="shared" si="3"/>
        <v>1.7321428571428572</v>
      </c>
    </row>
    <row r="34" spans="1:10" x14ac:dyDescent="0.25">
      <c r="A34" s="34" t="s">
        <v>158</v>
      </c>
      <c r="B34" s="35">
        <v>198</v>
      </c>
      <c r="C34" s="36">
        <v>376</v>
      </c>
      <c r="D34" s="35">
        <v>579</v>
      </c>
      <c r="E34" s="36">
        <v>1295</v>
      </c>
      <c r="F34" s="37"/>
      <c r="G34" s="35">
        <f t="shared" si="0"/>
        <v>-178</v>
      </c>
      <c r="H34" s="36">
        <f t="shared" si="1"/>
        <v>-716</v>
      </c>
      <c r="I34" s="38">
        <f t="shared" si="2"/>
        <v>-0.47340425531914893</v>
      </c>
      <c r="J34" s="39">
        <f t="shared" si="3"/>
        <v>-0.55289575289575288</v>
      </c>
    </row>
    <row r="35" spans="1:10" x14ac:dyDescent="0.25">
      <c r="A35" s="34" t="s">
        <v>159</v>
      </c>
      <c r="B35" s="35">
        <v>208</v>
      </c>
      <c r="C35" s="36">
        <v>284</v>
      </c>
      <c r="D35" s="35">
        <v>619</v>
      </c>
      <c r="E35" s="36">
        <v>745</v>
      </c>
      <c r="F35" s="37"/>
      <c r="G35" s="35">
        <f t="shared" si="0"/>
        <v>-76</v>
      </c>
      <c r="H35" s="36">
        <f t="shared" si="1"/>
        <v>-126</v>
      </c>
      <c r="I35" s="38">
        <f t="shared" si="2"/>
        <v>-0.26760563380281688</v>
      </c>
      <c r="J35" s="39">
        <f t="shared" si="3"/>
        <v>-0.1691275167785235</v>
      </c>
    </row>
    <row r="36" spans="1:10" x14ac:dyDescent="0.25">
      <c r="A36" s="34" t="s">
        <v>160</v>
      </c>
      <c r="B36" s="35">
        <v>88</v>
      </c>
      <c r="C36" s="36">
        <v>203</v>
      </c>
      <c r="D36" s="35">
        <v>423</v>
      </c>
      <c r="E36" s="36">
        <v>464</v>
      </c>
      <c r="F36" s="37"/>
      <c r="G36" s="35">
        <f t="shared" si="0"/>
        <v>-115</v>
      </c>
      <c r="H36" s="36">
        <f t="shared" si="1"/>
        <v>-41</v>
      </c>
      <c r="I36" s="38">
        <f t="shared" si="2"/>
        <v>-0.56650246305418717</v>
      </c>
      <c r="J36" s="39">
        <f t="shared" si="3"/>
        <v>-8.8362068965517238E-2</v>
      </c>
    </row>
    <row r="37" spans="1:10" x14ac:dyDescent="0.25">
      <c r="A37" s="34" t="s">
        <v>161</v>
      </c>
      <c r="B37" s="35">
        <v>6187</v>
      </c>
      <c r="C37" s="36">
        <v>7769</v>
      </c>
      <c r="D37" s="35">
        <v>16984</v>
      </c>
      <c r="E37" s="36">
        <v>21541</v>
      </c>
      <c r="F37" s="37"/>
      <c r="G37" s="35">
        <f t="shared" si="0"/>
        <v>-1582</v>
      </c>
      <c r="H37" s="36">
        <f t="shared" si="1"/>
        <v>-4557</v>
      </c>
      <c r="I37" s="38">
        <f t="shared" si="2"/>
        <v>-0.203629810786459</v>
      </c>
      <c r="J37" s="39">
        <f t="shared" si="3"/>
        <v>-0.21155006731349518</v>
      </c>
    </row>
    <row r="38" spans="1:10" x14ac:dyDescent="0.25">
      <c r="A38" s="34" t="s">
        <v>162</v>
      </c>
      <c r="B38" s="35">
        <v>73</v>
      </c>
      <c r="C38" s="36">
        <v>112</v>
      </c>
      <c r="D38" s="35">
        <v>217</v>
      </c>
      <c r="E38" s="36">
        <v>239</v>
      </c>
      <c r="F38" s="37"/>
      <c r="G38" s="35">
        <f t="shared" si="0"/>
        <v>-39</v>
      </c>
      <c r="H38" s="36">
        <f t="shared" si="1"/>
        <v>-22</v>
      </c>
      <c r="I38" s="38">
        <f t="shared" si="2"/>
        <v>-0.3482142857142857</v>
      </c>
      <c r="J38" s="39">
        <f t="shared" si="3"/>
        <v>-9.2050209205020925E-2</v>
      </c>
    </row>
    <row r="39" spans="1:10" x14ac:dyDescent="0.25">
      <c r="A39" s="34" t="s">
        <v>163</v>
      </c>
      <c r="B39" s="35">
        <v>1047</v>
      </c>
      <c r="C39" s="36">
        <v>1005</v>
      </c>
      <c r="D39" s="35">
        <v>2987</v>
      </c>
      <c r="E39" s="36">
        <v>2900</v>
      </c>
      <c r="F39" s="37"/>
      <c r="G39" s="35">
        <f t="shared" si="0"/>
        <v>42</v>
      </c>
      <c r="H39" s="36">
        <f t="shared" si="1"/>
        <v>87</v>
      </c>
      <c r="I39" s="38">
        <f t="shared" si="2"/>
        <v>4.1791044776119404E-2</v>
      </c>
      <c r="J39" s="39">
        <f t="shared" si="3"/>
        <v>0.03</v>
      </c>
    </row>
    <row r="40" spans="1:10" x14ac:dyDescent="0.25">
      <c r="A40" s="34" t="s">
        <v>164</v>
      </c>
      <c r="B40" s="35">
        <v>574</v>
      </c>
      <c r="C40" s="36">
        <v>805</v>
      </c>
      <c r="D40" s="35">
        <v>1551</v>
      </c>
      <c r="E40" s="36">
        <v>2045</v>
      </c>
      <c r="F40" s="37"/>
      <c r="G40" s="35">
        <f t="shared" si="0"/>
        <v>-231</v>
      </c>
      <c r="H40" s="36">
        <f t="shared" si="1"/>
        <v>-494</v>
      </c>
      <c r="I40" s="38">
        <f t="shared" si="2"/>
        <v>-0.28695652173913044</v>
      </c>
      <c r="J40" s="39">
        <f t="shared" si="3"/>
        <v>-0.24156479217603913</v>
      </c>
    </row>
    <row r="41" spans="1:10" x14ac:dyDescent="0.25">
      <c r="A41" s="34"/>
      <c r="B41" s="35"/>
      <c r="C41" s="36"/>
      <c r="D41" s="35"/>
      <c r="E41" s="36"/>
      <c r="F41" s="37"/>
      <c r="G41" s="35"/>
      <c r="H41" s="36"/>
      <c r="I41" s="38"/>
      <c r="J41" s="39"/>
    </row>
    <row r="42" spans="1:10" s="52" customFormat="1" ht="13" x14ac:dyDescent="0.3">
      <c r="A42" s="26" t="s">
        <v>165</v>
      </c>
      <c r="B42" s="46">
        <f>SUM(B15:B41)</f>
        <v>26621</v>
      </c>
      <c r="C42" s="47">
        <f>SUM(C15:C41)</f>
        <v>31843</v>
      </c>
      <c r="D42" s="46">
        <f>SUM(D15:D41)</f>
        <v>74663</v>
      </c>
      <c r="E42" s="47">
        <f>SUM(E15:E41)</f>
        <v>86287</v>
      </c>
      <c r="F42" s="48"/>
      <c r="G42" s="46">
        <f>B42-C42</f>
        <v>-5222</v>
      </c>
      <c r="H42" s="47">
        <f>D42-E42</f>
        <v>-11624</v>
      </c>
      <c r="I42" s="49">
        <f>IF(C42=0, "-", G42/C42)</f>
        <v>-0.16399208617278524</v>
      </c>
      <c r="J42" s="50">
        <f>IF(E42=0, "-", H42/E42)</f>
        <v>-0.1347132244718208</v>
      </c>
    </row>
    <row r="43" spans="1:10" s="52" customFormat="1" ht="13" x14ac:dyDescent="0.3">
      <c r="A43" s="26" t="s">
        <v>7</v>
      </c>
      <c r="B43" s="46">
        <f>B11+B42</f>
        <v>26621</v>
      </c>
      <c r="C43" s="128">
        <f>C11+C42</f>
        <v>31847</v>
      </c>
      <c r="D43" s="46">
        <f>D11+D42</f>
        <v>74663</v>
      </c>
      <c r="E43" s="128">
        <f>E11+E42</f>
        <v>86297</v>
      </c>
      <c r="F43" s="48"/>
      <c r="G43" s="46">
        <f>B43-C43</f>
        <v>-5226</v>
      </c>
      <c r="H43" s="47">
        <f>D43-E43</f>
        <v>-11634</v>
      </c>
      <c r="I43" s="49">
        <f>IF(C43=0, "-", G43/C43)</f>
        <v>-0.16409708920777466</v>
      </c>
      <c r="J43" s="50">
        <f>IF(E43=0, "-", H43/E43)</f>
        <v>-0.13481349293718206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5533-AB19-471A-BEEF-F16584AAD396}">
  <sheetPr>
    <pageSetUpPr fitToPage="1"/>
  </sheetPr>
  <dimension ref="A1:K271"/>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167</v>
      </c>
      <c r="G4" s="25"/>
      <c r="H4" s="25"/>
      <c r="I4" s="23"/>
      <c r="J4" s="22" t="s">
        <v>168</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169</v>
      </c>
      <c r="C6" s="133" t="s">
        <v>170</v>
      </c>
      <c r="D6" s="132" t="s">
        <v>169</v>
      </c>
      <c r="E6" s="134" t="s">
        <v>170</v>
      </c>
      <c r="F6" s="133" t="s">
        <v>169</v>
      </c>
      <c r="G6" s="133" t="s">
        <v>170</v>
      </c>
      <c r="H6" s="132" t="s">
        <v>169</v>
      </c>
      <c r="I6" s="134" t="s">
        <v>170</v>
      </c>
      <c r="J6" s="132"/>
      <c r="K6" s="134"/>
    </row>
    <row r="7" spans="1:11" ht="14.5" x14ac:dyDescent="0.35">
      <c r="A7" s="34" t="s">
        <v>171</v>
      </c>
      <c r="B7" s="35">
        <v>11</v>
      </c>
      <c r="C7" s="135">
        <f>IF(B11=0, "-", B7/B11)</f>
        <v>8.7301587301587297E-2</v>
      </c>
      <c r="D7" s="35">
        <v>42</v>
      </c>
      <c r="E7" s="126">
        <f>IF(D11=0, "-", D7/D11)</f>
        <v>0.15162454873646208</v>
      </c>
      <c r="F7" s="136">
        <v>38</v>
      </c>
      <c r="G7" s="135">
        <f>IF(F11=0, "-", F7/F11)</f>
        <v>8.8578088578088576E-2</v>
      </c>
      <c r="H7" s="35">
        <v>95</v>
      </c>
      <c r="I7" s="126">
        <f>IF(H11=0, "-", H7/H11)</f>
        <v>0.14503816793893129</v>
      </c>
      <c r="J7" s="125">
        <f>IF(D7=0, "-", IF((B7-D7)/D7&lt;10, (B7-D7)/D7, "&gt;999%"))</f>
        <v>-0.73809523809523814</v>
      </c>
      <c r="K7" s="126">
        <f>IF(H7=0, "-", IF((F7-H7)/H7&lt;10, (F7-H7)/H7, "&gt;999%"))</f>
        <v>-0.6</v>
      </c>
    </row>
    <row r="8" spans="1:11" ht="14.5" x14ac:dyDescent="0.35">
      <c r="A8" s="34" t="s">
        <v>172</v>
      </c>
      <c r="B8" s="35">
        <v>103</v>
      </c>
      <c r="C8" s="135">
        <f>IF(B11=0, "-", B8/B11)</f>
        <v>0.81746031746031744</v>
      </c>
      <c r="D8" s="35">
        <v>208</v>
      </c>
      <c r="E8" s="126">
        <f>IF(D11=0, "-", D8/D11)</f>
        <v>0.75090252707581229</v>
      </c>
      <c r="F8" s="136">
        <v>353</v>
      </c>
      <c r="G8" s="135">
        <f>IF(F11=0, "-", F8/F11)</f>
        <v>0.82284382284382285</v>
      </c>
      <c r="H8" s="35">
        <v>518</v>
      </c>
      <c r="I8" s="126">
        <f>IF(H11=0, "-", H8/H11)</f>
        <v>0.79083969465648851</v>
      </c>
      <c r="J8" s="125">
        <f>IF(D8=0, "-", IF((B8-D8)/D8&lt;10, (B8-D8)/D8, "&gt;999%"))</f>
        <v>-0.50480769230769229</v>
      </c>
      <c r="K8" s="126">
        <f>IF(H8=0, "-", IF((F8-H8)/H8&lt;10, (F8-H8)/H8, "&gt;999%"))</f>
        <v>-0.31853281853281851</v>
      </c>
    </row>
    <row r="9" spans="1:11" ht="14.5" x14ac:dyDescent="0.35">
      <c r="A9" s="34" t="s">
        <v>173</v>
      </c>
      <c r="B9" s="35">
        <v>12</v>
      </c>
      <c r="C9" s="135">
        <f>IF(B11=0, "-", B9/B11)</f>
        <v>9.5238095238095233E-2</v>
      </c>
      <c r="D9" s="35">
        <v>27</v>
      </c>
      <c r="E9" s="126">
        <f>IF(D11=0, "-", D9/D11)</f>
        <v>9.7472924187725629E-2</v>
      </c>
      <c r="F9" s="136">
        <v>38</v>
      </c>
      <c r="G9" s="135">
        <f>IF(F11=0, "-", F9/F11)</f>
        <v>8.8578088578088576E-2</v>
      </c>
      <c r="H9" s="35">
        <v>42</v>
      </c>
      <c r="I9" s="126">
        <f>IF(H11=0, "-", H9/H11)</f>
        <v>6.4122137404580157E-2</v>
      </c>
      <c r="J9" s="125">
        <f>IF(D9=0, "-", IF((B9-D9)/D9&lt;10, (B9-D9)/D9, "&gt;999%"))</f>
        <v>-0.55555555555555558</v>
      </c>
      <c r="K9" s="126">
        <f>IF(H9=0, "-", IF((F9-H9)/H9&lt;10, (F9-H9)/H9, "&gt;999%"))</f>
        <v>-9.5238095238095233E-2</v>
      </c>
    </row>
    <row r="10" spans="1:11" x14ac:dyDescent="0.25">
      <c r="A10" s="137"/>
      <c r="B10" s="40"/>
      <c r="D10" s="40"/>
      <c r="E10" s="44"/>
      <c r="F10" s="138"/>
      <c r="H10" s="40"/>
      <c r="I10" s="44"/>
      <c r="J10" s="43"/>
      <c r="K10" s="44"/>
    </row>
    <row r="11" spans="1:11" s="52" customFormat="1" ht="13" x14ac:dyDescent="0.3">
      <c r="A11" s="139" t="s">
        <v>174</v>
      </c>
      <c r="B11" s="46">
        <f>SUM(B7:B10)</f>
        <v>126</v>
      </c>
      <c r="C11" s="140">
        <f>B11/26621</f>
        <v>4.7331054430712598E-3</v>
      </c>
      <c r="D11" s="46">
        <f>SUM(D7:D10)</f>
        <v>277</v>
      </c>
      <c r="E11" s="141">
        <f>D11/31847</f>
        <v>8.69783653091343E-3</v>
      </c>
      <c r="F11" s="128">
        <f>SUM(F7:F10)</f>
        <v>429</v>
      </c>
      <c r="G11" s="142">
        <f>F11/74663</f>
        <v>5.745817874984932E-3</v>
      </c>
      <c r="H11" s="46">
        <f>SUM(H7:H10)</f>
        <v>655</v>
      </c>
      <c r="I11" s="141">
        <f>H11/86297</f>
        <v>7.5900668621157168E-3</v>
      </c>
      <c r="J11" s="49">
        <f>IF(D11=0, "-", IF((B11-D11)/D11&lt;10, (B11-D11)/D11, "&gt;999%"))</f>
        <v>-0.54512635379061369</v>
      </c>
      <c r="K11" s="50">
        <f>IF(H11=0, "-", IF((F11-H11)/H11&lt;10, (F11-H11)/H11, "&gt;999%"))</f>
        <v>-0.34503816793893127</v>
      </c>
    </row>
    <row r="12" spans="1:11" x14ac:dyDescent="0.25">
      <c r="B12" s="138"/>
      <c r="D12" s="138"/>
      <c r="F12" s="138"/>
      <c r="H12" s="138"/>
    </row>
    <row r="13" spans="1:11" s="52" customFormat="1" ht="13" x14ac:dyDescent="0.3">
      <c r="A13" s="139" t="s">
        <v>174</v>
      </c>
      <c r="B13" s="46">
        <v>126</v>
      </c>
      <c r="C13" s="140">
        <f>B13/26621</f>
        <v>4.7331054430712598E-3</v>
      </c>
      <c r="D13" s="46">
        <v>277</v>
      </c>
      <c r="E13" s="141">
        <f>D13/31847</f>
        <v>8.69783653091343E-3</v>
      </c>
      <c r="F13" s="128">
        <v>429</v>
      </c>
      <c r="G13" s="142">
        <f>F13/74663</f>
        <v>5.745817874984932E-3</v>
      </c>
      <c r="H13" s="46">
        <v>655</v>
      </c>
      <c r="I13" s="141">
        <f>H13/86297</f>
        <v>7.5900668621157168E-3</v>
      </c>
      <c r="J13" s="49">
        <f>IF(D13=0, "-", IF((B13-D13)/D13&lt;10, (B13-D13)/D13, "&gt;999%"))</f>
        <v>-0.54512635379061369</v>
      </c>
      <c r="K13" s="50">
        <f>IF(H13=0, "-", IF((F13-H13)/H13&lt;10, (F13-H13)/H13, "&gt;999%"))</f>
        <v>-0.34503816793893127</v>
      </c>
    </row>
    <row r="14" spans="1:11" x14ac:dyDescent="0.25">
      <c r="B14" s="138"/>
      <c r="D14" s="138"/>
      <c r="F14" s="138"/>
      <c r="H14" s="138"/>
    </row>
    <row r="15" spans="1:11" ht="15.5" x14ac:dyDescent="0.35">
      <c r="A15" s="129" t="s">
        <v>28</v>
      </c>
      <c r="B15" s="22" t="s">
        <v>4</v>
      </c>
      <c r="C15" s="25"/>
      <c r="D15" s="25"/>
      <c r="E15" s="23"/>
      <c r="F15" s="22" t="s">
        <v>167</v>
      </c>
      <c r="G15" s="25"/>
      <c r="H15" s="25"/>
      <c r="I15" s="23"/>
      <c r="J15" s="22" t="s">
        <v>168</v>
      </c>
      <c r="K15" s="23"/>
    </row>
    <row r="16" spans="1:11" ht="13" x14ac:dyDescent="0.3">
      <c r="A16" s="30"/>
      <c r="B16" s="22">
        <f>VALUE(RIGHT($B$2, 4))</f>
        <v>2020</v>
      </c>
      <c r="C16" s="23"/>
      <c r="D16" s="22">
        <f>B16-1</f>
        <v>2019</v>
      </c>
      <c r="E16" s="130"/>
      <c r="F16" s="22">
        <f>B16</f>
        <v>2020</v>
      </c>
      <c r="G16" s="130"/>
      <c r="H16" s="22">
        <f>D16</f>
        <v>2019</v>
      </c>
      <c r="I16" s="130"/>
      <c r="J16" s="27" t="s">
        <v>8</v>
      </c>
      <c r="K16" s="28" t="s">
        <v>5</v>
      </c>
    </row>
    <row r="17" spans="1:11" ht="13" x14ac:dyDescent="0.3">
      <c r="A17" s="131" t="s">
        <v>175</v>
      </c>
      <c r="B17" s="132" t="s">
        <v>169</v>
      </c>
      <c r="C17" s="133" t="s">
        <v>170</v>
      </c>
      <c r="D17" s="132" t="s">
        <v>169</v>
      </c>
      <c r="E17" s="134" t="s">
        <v>170</v>
      </c>
      <c r="F17" s="133" t="s">
        <v>169</v>
      </c>
      <c r="G17" s="133" t="s">
        <v>170</v>
      </c>
      <c r="H17" s="132" t="s">
        <v>169</v>
      </c>
      <c r="I17" s="134" t="s">
        <v>170</v>
      </c>
      <c r="J17" s="132"/>
      <c r="K17" s="134"/>
    </row>
    <row r="18" spans="1:11" ht="14.5" x14ac:dyDescent="0.35">
      <c r="A18" s="34" t="s">
        <v>176</v>
      </c>
      <c r="B18" s="35">
        <v>0</v>
      </c>
      <c r="C18" s="135">
        <f>IF(B33=0, "-", B18/B33)</f>
        <v>0</v>
      </c>
      <c r="D18" s="35">
        <v>0</v>
      </c>
      <c r="E18" s="126">
        <f>IF(D33=0, "-", D18/D33)</f>
        <v>0</v>
      </c>
      <c r="F18" s="136">
        <v>0</v>
      </c>
      <c r="G18" s="135">
        <f>IF(F33=0, "-", F18/F33)</f>
        <v>0</v>
      </c>
      <c r="H18" s="35">
        <v>8</v>
      </c>
      <c r="I18" s="126">
        <f>IF(H33=0, "-", H18/H33)</f>
        <v>1.3729191693839025E-3</v>
      </c>
      <c r="J18" s="125" t="str">
        <f t="shared" ref="J18:J31" si="0">IF(D18=0, "-", IF((B18-D18)/D18&lt;10, (B18-D18)/D18, "&gt;999%"))</f>
        <v>-</v>
      </c>
      <c r="K18" s="126">
        <f t="shared" ref="K18:K31" si="1">IF(H18=0, "-", IF((F18-H18)/H18&lt;10, (F18-H18)/H18, "&gt;999%"))</f>
        <v>-1</v>
      </c>
    </row>
    <row r="19" spans="1:11" ht="14.5" x14ac:dyDescent="0.35">
      <c r="A19" s="34" t="s">
        <v>177</v>
      </c>
      <c r="B19" s="35">
        <v>4</v>
      </c>
      <c r="C19" s="135">
        <f>IF(B33=0, "-", B19/B33)</f>
        <v>3.3305578684429643E-3</v>
      </c>
      <c r="D19" s="35">
        <v>35</v>
      </c>
      <c r="E19" s="126">
        <f>IF(D33=0, "-", D19/D33)</f>
        <v>1.8817204301075269E-2</v>
      </c>
      <c r="F19" s="136">
        <v>20</v>
      </c>
      <c r="G19" s="135">
        <f>IF(F33=0, "-", F19/F33)</f>
        <v>5.2246603970741903E-3</v>
      </c>
      <c r="H19" s="35">
        <v>82</v>
      </c>
      <c r="I19" s="126">
        <f>IF(H33=0, "-", H19/H33)</f>
        <v>1.4072421486185E-2</v>
      </c>
      <c r="J19" s="125">
        <f t="shared" si="0"/>
        <v>-0.88571428571428568</v>
      </c>
      <c r="K19" s="126">
        <f t="shared" si="1"/>
        <v>-0.75609756097560976</v>
      </c>
    </row>
    <row r="20" spans="1:11" ht="14.5" x14ac:dyDescent="0.35">
      <c r="A20" s="34" t="s">
        <v>178</v>
      </c>
      <c r="B20" s="35">
        <v>95</v>
      </c>
      <c r="C20" s="135">
        <f>IF(B33=0, "-", B20/B33)</f>
        <v>7.9100749375520404E-2</v>
      </c>
      <c r="D20" s="35">
        <v>177</v>
      </c>
      <c r="E20" s="126">
        <f>IF(D33=0, "-", D20/D33)</f>
        <v>9.5161290322580638E-2</v>
      </c>
      <c r="F20" s="136">
        <v>277</v>
      </c>
      <c r="G20" s="135">
        <f>IF(F33=0, "-", F20/F33)</f>
        <v>7.2361546499477528E-2</v>
      </c>
      <c r="H20" s="35">
        <v>590</v>
      </c>
      <c r="I20" s="126">
        <f>IF(H33=0, "-", H20/H33)</f>
        <v>0.10125278874206281</v>
      </c>
      <c r="J20" s="125">
        <f t="shared" si="0"/>
        <v>-0.4632768361581921</v>
      </c>
      <c r="K20" s="126">
        <f t="shared" si="1"/>
        <v>-0.53050847457627115</v>
      </c>
    </row>
    <row r="21" spans="1:11" ht="14.5" x14ac:dyDescent="0.35">
      <c r="A21" s="34" t="s">
        <v>179</v>
      </c>
      <c r="B21" s="35">
        <v>0</v>
      </c>
      <c r="C21" s="135">
        <f>IF(B33=0, "-", B21/B33)</f>
        <v>0</v>
      </c>
      <c r="D21" s="35">
        <v>354</v>
      </c>
      <c r="E21" s="126">
        <f>IF(D33=0, "-", D21/D33)</f>
        <v>0.19032258064516128</v>
      </c>
      <c r="F21" s="136">
        <v>10</v>
      </c>
      <c r="G21" s="135">
        <f>IF(F33=0, "-", F21/F33)</f>
        <v>2.6123301985370951E-3</v>
      </c>
      <c r="H21" s="35">
        <v>1039</v>
      </c>
      <c r="I21" s="126">
        <f>IF(H33=0, "-", H21/H33)</f>
        <v>0.17830787712373433</v>
      </c>
      <c r="J21" s="125">
        <f t="shared" si="0"/>
        <v>-1</v>
      </c>
      <c r="K21" s="126">
        <f t="shared" si="1"/>
        <v>-0.99037536092396539</v>
      </c>
    </row>
    <row r="22" spans="1:11" ht="14.5" x14ac:dyDescent="0.35">
      <c r="A22" s="34" t="s">
        <v>180</v>
      </c>
      <c r="B22" s="35">
        <v>169</v>
      </c>
      <c r="C22" s="135">
        <f>IF(B33=0, "-", B22/B33)</f>
        <v>0.14071606994171523</v>
      </c>
      <c r="D22" s="35">
        <v>182</v>
      </c>
      <c r="E22" s="126">
        <f>IF(D33=0, "-", D22/D33)</f>
        <v>9.7849462365591403E-2</v>
      </c>
      <c r="F22" s="136">
        <v>529</v>
      </c>
      <c r="G22" s="135">
        <f>IF(F33=0, "-", F22/F33)</f>
        <v>0.13819226750261232</v>
      </c>
      <c r="H22" s="35">
        <v>546</v>
      </c>
      <c r="I22" s="126">
        <f>IF(H33=0, "-", H22/H33)</f>
        <v>9.3701733310451341E-2</v>
      </c>
      <c r="J22" s="125">
        <f t="shared" si="0"/>
        <v>-7.1428571428571425E-2</v>
      </c>
      <c r="K22" s="126">
        <f t="shared" si="1"/>
        <v>-3.1135531135531136E-2</v>
      </c>
    </row>
    <row r="23" spans="1:11" ht="14.5" x14ac:dyDescent="0.35">
      <c r="A23" s="34" t="s">
        <v>181</v>
      </c>
      <c r="B23" s="35">
        <v>89</v>
      </c>
      <c r="C23" s="135">
        <f>IF(B33=0, "-", B23/B33)</f>
        <v>7.4104912572855952E-2</v>
      </c>
      <c r="D23" s="35">
        <v>285</v>
      </c>
      <c r="E23" s="126">
        <f>IF(D33=0, "-", D23/D33)</f>
        <v>0.15322580645161291</v>
      </c>
      <c r="F23" s="136">
        <v>272</v>
      </c>
      <c r="G23" s="135">
        <f>IF(F33=0, "-", F23/F33)</f>
        <v>7.1055381400208992E-2</v>
      </c>
      <c r="H23" s="35">
        <v>1002</v>
      </c>
      <c r="I23" s="126">
        <f>IF(H33=0, "-", H23/H33)</f>
        <v>0.1719581259653338</v>
      </c>
      <c r="J23" s="125">
        <f t="shared" si="0"/>
        <v>-0.68771929824561406</v>
      </c>
      <c r="K23" s="126">
        <f t="shared" si="1"/>
        <v>-0.72854291417165673</v>
      </c>
    </row>
    <row r="24" spans="1:11" ht="14.5" x14ac:dyDescent="0.35">
      <c r="A24" s="34" t="s">
        <v>182</v>
      </c>
      <c r="B24" s="35">
        <v>234</v>
      </c>
      <c r="C24" s="135">
        <f>IF(B33=0, "-", B24/B33)</f>
        <v>0.1948376353039134</v>
      </c>
      <c r="D24" s="35">
        <v>88</v>
      </c>
      <c r="E24" s="126">
        <f>IF(D33=0, "-", D24/D33)</f>
        <v>4.7311827956989246E-2</v>
      </c>
      <c r="F24" s="136">
        <v>579</v>
      </c>
      <c r="G24" s="135">
        <f>IF(F33=0, "-", F24/F33)</f>
        <v>0.15125391849529782</v>
      </c>
      <c r="H24" s="35">
        <v>220</v>
      </c>
      <c r="I24" s="126">
        <f>IF(H33=0, "-", H24/H33)</f>
        <v>3.7755277158057321E-2</v>
      </c>
      <c r="J24" s="125">
        <f t="shared" si="0"/>
        <v>1.6590909090909092</v>
      </c>
      <c r="K24" s="126">
        <f t="shared" si="1"/>
        <v>1.6318181818181818</v>
      </c>
    </row>
    <row r="25" spans="1:11" ht="14.5" x14ac:dyDescent="0.35">
      <c r="A25" s="34" t="s">
        <v>183</v>
      </c>
      <c r="B25" s="35">
        <v>1</v>
      </c>
      <c r="C25" s="135">
        <f>IF(B33=0, "-", B25/B33)</f>
        <v>8.3263946711074107E-4</v>
      </c>
      <c r="D25" s="35">
        <v>11</v>
      </c>
      <c r="E25" s="126">
        <f>IF(D33=0, "-", D25/D33)</f>
        <v>5.9139784946236557E-3</v>
      </c>
      <c r="F25" s="136">
        <v>4</v>
      </c>
      <c r="G25" s="135">
        <f>IF(F33=0, "-", F25/F33)</f>
        <v>1.0449320794148381E-3</v>
      </c>
      <c r="H25" s="35">
        <v>46</v>
      </c>
      <c r="I25" s="126">
        <f>IF(H33=0, "-", H25/H33)</f>
        <v>7.8942852239574403E-3</v>
      </c>
      <c r="J25" s="125">
        <f t="shared" si="0"/>
        <v>-0.90909090909090906</v>
      </c>
      <c r="K25" s="126">
        <f t="shared" si="1"/>
        <v>-0.91304347826086951</v>
      </c>
    </row>
    <row r="26" spans="1:11" ht="14.5" x14ac:dyDescent="0.35">
      <c r="A26" s="34" t="s">
        <v>184</v>
      </c>
      <c r="B26" s="35">
        <v>22</v>
      </c>
      <c r="C26" s="135">
        <f>IF(B33=0, "-", B26/B33)</f>
        <v>1.8318068276436304E-2</v>
      </c>
      <c r="D26" s="35">
        <v>22</v>
      </c>
      <c r="E26" s="126">
        <f>IF(D33=0, "-", D26/D33)</f>
        <v>1.1827956989247311E-2</v>
      </c>
      <c r="F26" s="136">
        <v>79</v>
      </c>
      <c r="G26" s="135">
        <f>IF(F33=0, "-", F26/F33)</f>
        <v>2.0637408568443052E-2</v>
      </c>
      <c r="H26" s="35">
        <v>70</v>
      </c>
      <c r="I26" s="126">
        <f>IF(H33=0, "-", H26/H33)</f>
        <v>1.2013042732109147E-2</v>
      </c>
      <c r="J26" s="125">
        <f t="shared" si="0"/>
        <v>0</v>
      </c>
      <c r="K26" s="126">
        <f t="shared" si="1"/>
        <v>0.12857142857142856</v>
      </c>
    </row>
    <row r="27" spans="1:11" ht="14.5" x14ac:dyDescent="0.35">
      <c r="A27" s="34" t="s">
        <v>185</v>
      </c>
      <c r="B27" s="35">
        <v>86</v>
      </c>
      <c r="C27" s="135">
        <f>IF(B33=0, "-", B27/B33)</f>
        <v>7.1606994171523733E-2</v>
      </c>
      <c r="D27" s="35">
        <v>23</v>
      </c>
      <c r="E27" s="126">
        <f>IF(D33=0, "-", D27/D33)</f>
        <v>1.2365591397849462E-2</v>
      </c>
      <c r="F27" s="136">
        <v>255</v>
      </c>
      <c r="G27" s="135">
        <f>IF(F33=0, "-", F27/F33)</f>
        <v>6.6614420062695925E-2</v>
      </c>
      <c r="H27" s="35">
        <v>100</v>
      </c>
      <c r="I27" s="126">
        <f>IF(H33=0, "-", H27/H33)</f>
        <v>1.716148961729878E-2</v>
      </c>
      <c r="J27" s="125">
        <f t="shared" si="0"/>
        <v>2.7391304347826089</v>
      </c>
      <c r="K27" s="126">
        <f t="shared" si="1"/>
        <v>1.55</v>
      </c>
    </row>
    <row r="28" spans="1:11" ht="14.5" x14ac:dyDescent="0.35">
      <c r="A28" s="34" t="s">
        <v>186</v>
      </c>
      <c r="B28" s="35">
        <v>146</v>
      </c>
      <c r="C28" s="135">
        <f>IF(B33=0, "-", B28/B33)</f>
        <v>0.12156536219816819</v>
      </c>
      <c r="D28" s="35">
        <v>251</v>
      </c>
      <c r="E28" s="126">
        <f>IF(D33=0, "-", D28/D33)</f>
        <v>0.13494623655913979</v>
      </c>
      <c r="F28" s="136">
        <v>372</v>
      </c>
      <c r="G28" s="135">
        <f>IF(F33=0, "-", F28/F33)</f>
        <v>9.7178683385579931E-2</v>
      </c>
      <c r="H28" s="35">
        <v>671</v>
      </c>
      <c r="I28" s="126">
        <f>IF(H33=0, "-", H28/H33)</f>
        <v>0.11515359533207482</v>
      </c>
      <c r="J28" s="125">
        <f t="shared" si="0"/>
        <v>-0.41832669322709165</v>
      </c>
      <c r="K28" s="126">
        <f t="shared" si="1"/>
        <v>-0.44560357675111772</v>
      </c>
    </row>
    <row r="29" spans="1:11" ht="14.5" x14ac:dyDescent="0.35">
      <c r="A29" s="34" t="s">
        <v>187</v>
      </c>
      <c r="B29" s="35">
        <v>0</v>
      </c>
      <c r="C29" s="135">
        <f>IF(B33=0, "-", B29/B33)</f>
        <v>0</v>
      </c>
      <c r="D29" s="35">
        <v>12</v>
      </c>
      <c r="E29" s="126">
        <f>IF(D33=0, "-", D29/D33)</f>
        <v>6.4516129032258064E-3</v>
      </c>
      <c r="F29" s="136">
        <v>3</v>
      </c>
      <c r="G29" s="135">
        <f>IF(F33=0, "-", F29/F33)</f>
        <v>7.836990595611285E-4</v>
      </c>
      <c r="H29" s="35">
        <v>56</v>
      </c>
      <c r="I29" s="126">
        <f>IF(H33=0, "-", H29/H33)</f>
        <v>9.6104341856873172E-3</v>
      </c>
      <c r="J29" s="125">
        <f t="shared" si="0"/>
        <v>-1</v>
      </c>
      <c r="K29" s="126">
        <f t="shared" si="1"/>
        <v>-0.9464285714285714</v>
      </c>
    </row>
    <row r="30" spans="1:11" ht="14.5" x14ac:dyDescent="0.35">
      <c r="A30" s="34" t="s">
        <v>188</v>
      </c>
      <c r="B30" s="35">
        <v>265</v>
      </c>
      <c r="C30" s="135">
        <f>IF(B33=0, "-", B30/B33)</f>
        <v>0.22064945878434639</v>
      </c>
      <c r="D30" s="35">
        <v>255</v>
      </c>
      <c r="E30" s="126">
        <f>IF(D33=0, "-", D30/D33)</f>
        <v>0.13709677419354838</v>
      </c>
      <c r="F30" s="136">
        <v>1112</v>
      </c>
      <c r="G30" s="135">
        <f>IF(F33=0, "-", F30/F33)</f>
        <v>0.29049111807732497</v>
      </c>
      <c r="H30" s="35">
        <v>851</v>
      </c>
      <c r="I30" s="126">
        <f>IF(H33=0, "-", H30/H33)</f>
        <v>0.14604427664321262</v>
      </c>
      <c r="J30" s="125">
        <f t="shared" si="0"/>
        <v>3.9215686274509803E-2</v>
      </c>
      <c r="K30" s="126">
        <f t="shared" si="1"/>
        <v>0.30669800235017625</v>
      </c>
    </row>
    <row r="31" spans="1:11" ht="14.5" x14ac:dyDescent="0.35">
      <c r="A31" s="34" t="s">
        <v>189</v>
      </c>
      <c r="B31" s="35">
        <v>90</v>
      </c>
      <c r="C31" s="135">
        <f>IF(B33=0, "-", B31/B33)</f>
        <v>7.4937552039966701E-2</v>
      </c>
      <c r="D31" s="35">
        <v>165</v>
      </c>
      <c r="E31" s="126">
        <f>IF(D33=0, "-", D31/D33)</f>
        <v>8.8709677419354843E-2</v>
      </c>
      <c r="F31" s="136">
        <v>316</v>
      </c>
      <c r="G31" s="135">
        <f>IF(F33=0, "-", F31/F33)</f>
        <v>8.254963427377221E-2</v>
      </c>
      <c r="H31" s="35">
        <v>546</v>
      </c>
      <c r="I31" s="126">
        <f>IF(H33=0, "-", H31/H33)</f>
        <v>9.3701733310451341E-2</v>
      </c>
      <c r="J31" s="125">
        <f t="shared" si="0"/>
        <v>-0.45454545454545453</v>
      </c>
      <c r="K31" s="126">
        <f t="shared" si="1"/>
        <v>-0.42124542124542125</v>
      </c>
    </row>
    <row r="32" spans="1:11" x14ac:dyDescent="0.25">
      <c r="A32" s="137"/>
      <c r="B32" s="40"/>
      <c r="D32" s="40"/>
      <c r="E32" s="44"/>
      <c r="F32" s="138"/>
      <c r="H32" s="40"/>
      <c r="I32" s="44"/>
      <c r="J32" s="43"/>
      <c r="K32" s="44"/>
    </row>
    <row r="33" spans="1:11" s="52" customFormat="1" ht="13" x14ac:dyDescent="0.3">
      <c r="A33" s="139" t="s">
        <v>190</v>
      </c>
      <c r="B33" s="46">
        <f>SUM(B18:B32)</f>
        <v>1201</v>
      </c>
      <c r="C33" s="140">
        <f>B33/26621</f>
        <v>4.5114759024830024E-2</v>
      </c>
      <c r="D33" s="46">
        <f>SUM(D18:D32)</f>
        <v>1860</v>
      </c>
      <c r="E33" s="141">
        <f>D33/31847</f>
        <v>5.8404245297830254E-2</v>
      </c>
      <c r="F33" s="128">
        <f>SUM(F18:F32)</f>
        <v>3828</v>
      </c>
      <c r="G33" s="142">
        <f>F33/74663</f>
        <v>5.1270374884480933E-2</v>
      </c>
      <c r="H33" s="46">
        <f>SUM(H18:H32)</f>
        <v>5827</v>
      </c>
      <c r="I33" s="141">
        <f>H33/86297</f>
        <v>6.7522625351982113E-2</v>
      </c>
      <c r="J33" s="49">
        <f>IF(D33=0, "-", IF((B33-D33)/D33&lt;10, (B33-D33)/D33, "&gt;999%"))</f>
        <v>-0.35430107526881721</v>
      </c>
      <c r="K33" s="50">
        <f>IF(H33=0, "-", IF((F33-H33)/H33&lt;10, (F33-H33)/H33, "&gt;999%"))</f>
        <v>-0.34305817744980266</v>
      </c>
    </row>
    <row r="34" spans="1:11" x14ac:dyDescent="0.25">
      <c r="B34" s="138"/>
      <c r="D34" s="138"/>
      <c r="F34" s="138"/>
      <c r="H34" s="138"/>
    </row>
    <row r="35" spans="1:11" ht="13" x14ac:dyDescent="0.3">
      <c r="A35" s="131" t="s">
        <v>191</v>
      </c>
      <c r="B35" s="132" t="s">
        <v>169</v>
      </c>
      <c r="C35" s="133" t="s">
        <v>170</v>
      </c>
      <c r="D35" s="132" t="s">
        <v>169</v>
      </c>
      <c r="E35" s="134" t="s">
        <v>170</v>
      </c>
      <c r="F35" s="133" t="s">
        <v>169</v>
      </c>
      <c r="G35" s="133" t="s">
        <v>170</v>
      </c>
      <c r="H35" s="132" t="s">
        <v>169</v>
      </c>
      <c r="I35" s="134" t="s">
        <v>170</v>
      </c>
      <c r="J35" s="132"/>
      <c r="K35" s="134"/>
    </row>
    <row r="36" spans="1:11" ht="14.5" x14ac:dyDescent="0.35">
      <c r="A36" s="34" t="s">
        <v>192</v>
      </c>
      <c r="B36" s="35">
        <v>15</v>
      </c>
      <c r="C36" s="135">
        <f>IF(B42=0, "-", B36/B42)</f>
        <v>0.35714285714285715</v>
      </c>
      <c r="D36" s="35">
        <v>7</v>
      </c>
      <c r="E36" s="126">
        <f>IF(D42=0, "-", D36/D42)</f>
        <v>0.10144927536231885</v>
      </c>
      <c r="F36" s="136">
        <v>67</v>
      </c>
      <c r="G36" s="135">
        <f>IF(F42=0, "-", F36/F42)</f>
        <v>0.36216216216216218</v>
      </c>
      <c r="H36" s="35">
        <v>51</v>
      </c>
      <c r="I36" s="126">
        <f>IF(H42=0, "-", H36/H42)</f>
        <v>0.22270742358078602</v>
      </c>
      <c r="J36" s="125">
        <f>IF(D36=0, "-", IF((B36-D36)/D36&lt;10, (B36-D36)/D36, "&gt;999%"))</f>
        <v>1.1428571428571428</v>
      </c>
      <c r="K36" s="126">
        <f>IF(H36=0, "-", IF((F36-H36)/H36&lt;10, (F36-H36)/H36, "&gt;999%"))</f>
        <v>0.31372549019607843</v>
      </c>
    </row>
    <row r="37" spans="1:11" ht="14.5" x14ac:dyDescent="0.35">
      <c r="A37" s="34" t="s">
        <v>193</v>
      </c>
      <c r="B37" s="35">
        <v>4</v>
      </c>
      <c r="C37" s="135">
        <f>IF(B42=0, "-", B37/B42)</f>
        <v>9.5238095238095233E-2</v>
      </c>
      <c r="D37" s="35">
        <v>1</v>
      </c>
      <c r="E37" s="126">
        <f>IF(D42=0, "-", D37/D42)</f>
        <v>1.4492753623188406E-2</v>
      </c>
      <c r="F37" s="136">
        <v>7</v>
      </c>
      <c r="G37" s="135">
        <f>IF(F42=0, "-", F37/F42)</f>
        <v>3.783783783783784E-2</v>
      </c>
      <c r="H37" s="35">
        <v>6</v>
      </c>
      <c r="I37" s="126">
        <f>IF(H42=0, "-", H37/H42)</f>
        <v>2.6200873362445413E-2</v>
      </c>
      <c r="J37" s="125">
        <f>IF(D37=0, "-", IF((B37-D37)/D37&lt;10, (B37-D37)/D37, "&gt;999%"))</f>
        <v>3</v>
      </c>
      <c r="K37" s="126">
        <f>IF(H37=0, "-", IF((F37-H37)/H37&lt;10, (F37-H37)/H37, "&gt;999%"))</f>
        <v>0.16666666666666666</v>
      </c>
    </row>
    <row r="38" spans="1:11" ht="14.5" x14ac:dyDescent="0.35">
      <c r="A38" s="34" t="s">
        <v>194</v>
      </c>
      <c r="B38" s="35">
        <v>23</v>
      </c>
      <c r="C38" s="135">
        <f>IF(B42=0, "-", B38/B42)</f>
        <v>0.54761904761904767</v>
      </c>
      <c r="D38" s="35">
        <v>59</v>
      </c>
      <c r="E38" s="126">
        <f>IF(D42=0, "-", D38/D42)</f>
        <v>0.85507246376811596</v>
      </c>
      <c r="F38" s="136">
        <v>110</v>
      </c>
      <c r="G38" s="135">
        <f>IF(F42=0, "-", F38/F42)</f>
        <v>0.59459459459459463</v>
      </c>
      <c r="H38" s="35">
        <v>164</v>
      </c>
      <c r="I38" s="126">
        <f>IF(H42=0, "-", H38/H42)</f>
        <v>0.71615720524017468</v>
      </c>
      <c r="J38" s="125">
        <f>IF(D38=0, "-", IF((B38-D38)/D38&lt;10, (B38-D38)/D38, "&gt;999%"))</f>
        <v>-0.61016949152542377</v>
      </c>
      <c r="K38" s="126">
        <f>IF(H38=0, "-", IF((F38-H38)/H38&lt;10, (F38-H38)/H38, "&gt;999%"))</f>
        <v>-0.32926829268292684</v>
      </c>
    </row>
    <row r="39" spans="1:11" ht="14.5" x14ac:dyDescent="0.35">
      <c r="A39" s="34" t="s">
        <v>195</v>
      </c>
      <c r="B39" s="35">
        <v>0</v>
      </c>
      <c r="C39" s="135">
        <f>IF(B42=0, "-", B39/B42)</f>
        <v>0</v>
      </c>
      <c r="D39" s="35">
        <v>2</v>
      </c>
      <c r="E39" s="126">
        <f>IF(D42=0, "-", D39/D42)</f>
        <v>2.8985507246376812E-2</v>
      </c>
      <c r="F39" s="136">
        <v>0</v>
      </c>
      <c r="G39" s="135">
        <f>IF(F42=0, "-", F39/F42)</f>
        <v>0</v>
      </c>
      <c r="H39" s="35">
        <v>8</v>
      </c>
      <c r="I39" s="126">
        <f>IF(H42=0, "-", H39/H42)</f>
        <v>3.4934497816593885E-2</v>
      </c>
      <c r="J39" s="125">
        <f>IF(D39=0, "-", IF((B39-D39)/D39&lt;10, (B39-D39)/D39, "&gt;999%"))</f>
        <v>-1</v>
      </c>
      <c r="K39" s="126">
        <f>IF(H39=0, "-", IF((F39-H39)/H39&lt;10, (F39-H39)/H39, "&gt;999%"))</f>
        <v>-1</v>
      </c>
    </row>
    <row r="40" spans="1:11" ht="14.5" x14ac:dyDescent="0.35">
      <c r="A40" s="34" t="s">
        <v>196</v>
      </c>
      <c r="B40" s="35">
        <v>0</v>
      </c>
      <c r="C40" s="135">
        <f>IF(B42=0, "-", B40/B42)</f>
        <v>0</v>
      </c>
      <c r="D40" s="35">
        <v>0</v>
      </c>
      <c r="E40" s="126">
        <f>IF(D42=0, "-", D40/D42)</f>
        <v>0</v>
      </c>
      <c r="F40" s="136">
        <v>1</v>
      </c>
      <c r="G40" s="135">
        <f>IF(F42=0, "-", F40/F42)</f>
        <v>5.4054054054054057E-3</v>
      </c>
      <c r="H40" s="35">
        <v>0</v>
      </c>
      <c r="I40" s="126">
        <f>IF(H42=0, "-", H40/H42)</f>
        <v>0</v>
      </c>
      <c r="J40" s="125" t="str">
        <f>IF(D40=0, "-", IF((B40-D40)/D40&lt;10, (B40-D40)/D40, "&gt;999%"))</f>
        <v>-</v>
      </c>
      <c r="K40" s="126" t="str">
        <f>IF(H40=0, "-", IF((F40-H40)/H40&lt;10, (F40-H40)/H40, "&gt;999%"))</f>
        <v>-</v>
      </c>
    </row>
    <row r="41" spans="1:11" x14ac:dyDescent="0.25">
      <c r="A41" s="137"/>
      <c r="B41" s="40"/>
      <c r="D41" s="40"/>
      <c r="E41" s="44"/>
      <c r="F41" s="138"/>
      <c r="H41" s="40"/>
      <c r="I41" s="44"/>
      <c r="J41" s="43"/>
      <c r="K41" s="44"/>
    </row>
    <row r="42" spans="1:11" s="52" customFormat="1" ht="13" x14ac:dyDescent="0.3">
      <c r="A42" s="139" t="s">
        <v>197</v>
      </c>
      <c r="B42" s="46">
        <f>SUM(B36:B41)</f>
        <v>42</v>
      </c>
      <c r="C42" s="140">
        <f>B42/26621</f>
        <v>1.5777018143570865E-3</v>
      </c>
      <c r="D42" s="46">
        <f>SUM(D36:D41)</f>
        <v>69</v>
      </c>
      <c r="E42" s="141">
        <f>D42/31847</f>
        <v>2.1666090997582189E-3</v>
      </c>
      <c r="F42" s="128">
        <f>SUM(F36:F41)</f>
        <v>185</v>
      </c>
      <c r="G42" s="142">
        <f>F42/74663</f>
        <v>2.4778002491193762E-3</v>
      </c>
      <c r="H42" s="46">
        <f>SUM(H36:H41)</f>
        <v>229</v>
      </c>
      <c r="I42" s="141">
        <f>H42/86297</f>
        <v>2.6536264296557238E-3</v>
      </c>
      <c r="J42" s="49">
        <f>IF(D42=0, "-", IF((B42-D42)/D42&lt;10, (B42-D42)/D42, "&gt;999%"))</f>
        <v>-0.39130434782608697</v>
      </c>
      <c r="K42" s="50">
        <f>IF(H42=0, "-", IF((F42-H42)/H42&lt;10, (F42-H42)/H42, "&gt;999%"))</f>
        <v>-0.19213973799126638</v>
      </c>
    </row>
    <row r="43" spans="1:11" x14ac:dyDescent="0.25">
      <c r="B43" s="138"/>
      <c r="D43" s="138"/>
      <c r="F43" s="138"/>
      <c r="H43" s="138"/>
    </row>
    <row r="44" spans="1:11" s="52" customFormat="1" ht="13" x14ac:dyDescent="0.3">
      <c r="A44" s="139" t="s">
        <v>198</v>
      </c>
      <c r="B44" s="46">
        <v>1243</v>
      </c>
      <c r="C44" s="140">
        <f>B44/26621</f>
        <v>4.6692460839187107E-2</v>
      </c>
      <c r="D44" s="46">
        <v>1929</v>
      </c>
      <c r="E44" s="141">
        <f>D44/31847</f>
        <v>6.0570854397588469E-2</v>
      </c>
      <c r="F44" s="128">
        <v>4013</v>
      </c>
      <c r="G44" s="142">
        <f>F44/74663</f>
        <v>5.3748175133600314E-2</v>
      </c>
      <c r="H44" s="46">
        <v>6056</v>
      </c>
      <c r="I44" s="141">
        <f>H44/86297</f>
        <v>7.0176251781637833E-2</v>
      </c>
      <c r="J44" s="49">
        <f>IF(D44=0, "-", IF((B44-D44)/D44&lt;10, (B44-D44)/D44, "&gt;999%"))</f>
        <v>-0.35562467599792641</v>
      </c>
      <c r="K44" s="50">
        <f>IF(H44=0, "-", IF((F44-H44)/H44&lt;10, (F44-H44)/H44, "&gt;999%"))</f>
        <v>-0.33735138705416118</v>
      </c>
    </row>
    <row r="45" spans="1:11" x14ac:dyDescent="0.25">
      <c r="B45" s="138"/>
      <c r="D45" s="138"/>
      <c r="F45" s="138"/>
      <c r="H45" s="138"/>
    </row>
    <row r="46" spans="1:11" ht="15.5" x14ac:dyDescent="0.35">
      <c r="A46" s="129" t="s">
        <v>29</v>
      </c>
      <c r="B46" s="22" t="s">
        <v>4</v>
      </c>
      <c r="C46" s="25"/>
      <c r="D46" s="25"/>
      <c r="E46" s="23"/>
      <c r="F46" s="22" t="s">
        <v>167</v>
      </c>
      <c r="G46" s="25"/>
      <c r="H46" s="25"/>
      <c r="I46" s="23"/>
      <c r="J46" s="22" t="s">
        <v>168</v>
      </c>
      <c r="K46" s="23"/>
    </row>
    <row r="47" spans="1:11" ht="13" x14ac:dyDescent="0.3">
      <c r="A47" s="30"/>
      <c r="B47" s="22">
        <f>VALUE(RIGHT($B$2, 4))</f>
        <v>2020</v>
      </c>
      <c r="C47" s="23"/>
      <c r="D47" s="22">
        <f>B47-1</f>
        <v>2019</v>
      </c>
      <c r="E47" s="130"/>
      <c r="F47" s="22">
        <f>B47</f>
        <v>2020</v>
      </c>
      <c r="G47" s="130"/>
      <c r="H47" s="22">
        <f>D47</f>
        <v>2019</v>
      </c>
      <c r="I47" s="130"/>
      <c r="J47" s="27" t="s">
        <v>8</v>
      </c>
      <c r="K47" s="28" t="s">
        <v>5</v>
      </c>
    </row>
    <row r="48" spans="1:11" ht="13" x14ac:dyDescent="0.3">
      <c r="A48" s="131" t="s">
        <v>199</v>
      </c>
      <c r="B48" s="132" t="s">
        <v>169</v>
      </c>
      <c r="C48" s="133" t="s">
        <v>170</v>
      </c>
      <c r="D48" s="132" t="s">
        <v>169</v>
      </c>
      <c r="E48" s="134" t="s">
        <v>170</v>
      </c>
      <c r="F48" s="133" t="s">
        <v>169</v>
      </c>
      <c r="G48" s="133" t="s">
        <v>170</v>
      </c>
      <c r="H48" s="132" t="s">
        <v>169</v>
      </c>
      <c r="I48" s="134" t="s">
        <v>170</v>
      </c>
      <c r="J48" s="132"/>
      <c r="K48" s="134"/>
    </row>
    <row r="49" spans="1:11" ht="14.5" x14ac:dyDescent="0.35">
      <c r="A49" s="34" t="s">
        <v>200</v>
      </c>
      <c r="B49" s="35">
        <v>2</v>
      </c>
      <c r="C49" s="135">
        <f>IF(B72=0, "-", B49/B72)</f>
        <v>5.1506567087303637E-4</v>
      </c>
      <c r="D49" s="35">
        <v>4</v>
      </c>
      <c r="E49" s="126">
        <f>IF(D72=0, "-", D49/D72)</f>
        <v>7.8895463510848124E-4</v>
      </c>
      <c r="F49" s="136">
        <v>6</v>
      </c>
      <c r="G49" s="135">
        <f>IF(F72=0, "-", F49/F72)</f>
        <v>5.2751890276068222E-4</v>
      </c>
      <c r="H49" s="35">
        <v>16</v>
      </c>
      <c r="I49" s="126">
        <f>IF(H72=0, "-", H49/H72)</f>
        <v>1.1170844096907073E-3</v>
      </c>
      <c r="J49" s="125">
        <f t="shared" ref="J49:J70" si="2">IF(D49=0, "-", IF((B49-D49)/D49&lt;10, (B49-D49)/D49, "&gt;999%"))</f>
        <v>-0.5</v>
      </c>
      <c r="K49" s="126">
        <f t="shared" ref="K49:K70" si="3">IF(H49=0, "-", IF((F49-H49)/H49&lt;10, (F49-H49)/H49, "&gt;999%"))</f>
        <v>-0.625</v>
      </c>
    </row>
    <row r="50" spans="1:11" ht="14.5" x14ac:dyDescent="0.35">
      <c r="A50" s="34" t="s">
        <v>201</v>
      </c>
      <c r="B50" s="35">
        <v>36</v>
      </c>
      <c r="C50" s="135">
        <f>IF(B72=0, "-", B50/B72)</f>
        <v>9.2711820757146544E-3</v>
      </c>
      <c r="D50" s="35">
        <v>95</v>
      </c>
      <c r="E50" s="126">
        <f>IF(D72=0, "-", D50/D72)</f>
        <v>1.8737672583826429E-2</v>
      </c>
      <c r="F50" s="136">
        <v>105</v>
      </c>
      <c r="G50" s="135">
        <f>IF(F72=0, "-", F50/F72)</f>
        <v>9.2315807983119388E-3</v>
      </c>
      <c r="H50" s="35">
        <v>289</v>
      </c>
      <c r="I50" s="126">
        <f>IF(H72=0, "-", H50/H72)</f>
        <v>2.0177337150038398E-2</v>
      </c>
      <c r="J50" s="125">
        <f t="shared" si="2"/>
        <v>-0.62105263157894741</v>
      </c>
      <c r="K50" s="126">
        <f t="shared" si="3"/>
        <v>-0.63667820069204151</v>
      </c>
    </row>
    <row r="51" spans="1:11" ht="14.5" x14ac:dyDescent="0.35">
      <c r="A51" s="34" t="s">
        <v>202</v>
      </c>
      <c r="B51" s="35">
        <v>143</v>
      </c>
      <c r="C51" s="135">
        <f>IF(B72=0, "-", B51/B72)</f>
        <v>3.6827195467422094E-2</v>
      </c>
      <c r="D51" s="35">
        <v>75</v>
      </c>
      <c r="E51" s="126">
        <f>IF(D72=0, "-", D51/D72)</f>
        <v>1.4792899408284023E-2</v>
      </c>
      <c r="F51" s="136">
        <v>181</v>
      </c>
      <c r="G51" s="135">
        <f>IF(F72=0, "-", F51/F72)</f>
        <v>1.591348689994725E-2</v>
      </c>
      <c r="H51" s="35">
        <v>503</v>
      </c>
      <c r="I51" s="126">
        <f>IF(H72=0, "-", H51/H72)</f>
        <v>3.5118341129651606E-2</v>
      </c>
      <c r="J51" s="125">
        <f t="shared" si="2"/>
        <v>0.90666666666666662</v>
      </c>
      <c r="K51" s="126">
        <f t="shared" si="3"/>
        <v>-0.64015904572564608</v>
      </c>
    </row>
    <row r="52" spans="1:11" ht="14.5" x14ac:dyDescent="0.35">
      <c r="A52" s="34" t="s">
        <v>203</v>
      </c>
      <c r="B52" s="35">
        <v>238</v>
      </c>
      <c r="C52" s="135">
        <f>IF(B72=0, "-", B52/B72)</f>
        <v>6.1292814833891318E-2</v>
      </c>
      <c r="D52" s="35">
        <v>314</v>
      </c>
      <c r="E52" s="126">
        <f>IF(D72=0, "-", D52/D72)</f>
        <v>6.1932938856015779E-2</v>
      </c>
      <c r="F52" s="136">
        <v>774</v>
      </c>
      <c r="G52" s="135">
        <f>IF(F72=0, "-", F52/F72)</f>
        <v>6.8049938456128015E-2</v>
      </c>
      <c r="H52" s="35">
        <v>933</v>
      </c>
      <c r="I52" s="126">
        <f>IF(H72=0, "-", H52/H72)</f>
        <v>6.5139984640089368E-2</v>
      </c>
      <c r="J52" s="125">
        <f t="shared" si="2"/>
        <v>-0.24203821656050956</v>
      </c>
      <c r="K52" s="126">
        <f t="shared" si="3"/>
        <v>-0.17041800643086816</v>
      </c>
    </row>
    <row r="53" spans="1:11" ht="14.5" x14ac:dyDescent="0.35">
      <c r="A53" s="34" t="s">
        <v>204</v>
      </c>
      <c r="B53" s="35">
        <v>49</v>
      </c>
      <c r="C53" s="135">
        <f>IF(B72=0, "-", B53/B72)</f>
        <v>1.261910893638939E-2</v>
      </c>
      <c r="D53" s="35">
        <v>74</v>
      </c>
      <c r="E53" s="126">
        <f>IF(D72=0, "-", D53/D72)</f>
        <v>1.4595660749506903E-2</v>
      </c>
      <c r="F53" s="136">
        <v>146</v>
      </c>
      <c r="G53" s="135">
        <f>IF(F72=0, "-", F53/F72)</f>
        <v>1.2836293300509935E-2</v>
      </c>
      <c r="H53" s="35">
        <v>231</v>
      </c>
      <c r="I53" s="126">
        <f>IF(H72=0, "-", H53/H72)</f>
        <v>1.6127906164909587E-2</v>
      </c>
      <c r="J53" s="125">
        <f t="shared" si="2"/>
        <v>-0.33783783783783783</v>
      </c>
      <c r="K53" s="126">
        <f t="shared" si="3"/>
        <v>-0.36796536796536794</v>
      </c>
    </row>
    <row r="54" spans="1:11" ht="14.5" x14ac:dyDescent="0.35">
      <c r="A54" s="34" t="s">
        <v>205</v>
      </c>
      <c r="B54" s="35">
        <v>614</v>
      </c>
      <c r="C54" s="135">
        <f>IF(B72=0, "-", B54/B72)</f>
        <v>0.15812516095802215</v>
      </c>
      <c r="D54" s="35">
        <v>1076</v>
      </c>
      <c r="E54" s="126">
        <f>IF(D72=0, "-", D54/D72)</f>
        <v>0.21222879684418147</v>
      </c>
      <c r="F54" s="136">
        <v>2125</v>
      </c>
      <c r="G54" s="135">
        <f>IF(F72=0, "-", F54/F72)</f>
        <v>0.18682961139440829</v>
      </c>
      <c r="H54" s="35">
        <v>2517</v>
      </c>
      <c r="I54" s="126">
        <f>IF(H72=0, "-", H54/H72)</f>
        <v>0.1757313411994694</v>
      </c>
      <c r="J54" s="125">
        <f t="shared" si="2"/>
        <v>-0.42936802973977695</v>
      </c>
      <c r="K54" s="126">
        <f t="shared" si="3"/>
        <v>-0.15574096146205801</v>
      </c>
    </row>
    <row r="55" spans="1:11" ht="14.5" x14ac:dyDescent="0.35">
      <c r="A55" s="34" t="s">
        <v>206</v>
      </c>
      <c r="B55" s="35">
        <v>7</v>
      </c>
      <c r="C55" s="135">
        <f>IF(B72=0, "-", B55/B72)</f>
        <v>1.8027298480556271E-3</v>
      </c>
      <c r="D55" s="35">
        <v>13</v>
      </c>
      <c r="E55" s="126">
        <f>IF(D72=0, "-", D55/D72)</f>
        <v>2.5641025641025641E-3</v>
      </c>
      <c r="F55" s="136">
        <v>39</v>
      </c>
      <c r="G55" s="135">
        <f>IF(F72=0, "-", F55/F72)</f>
        <v>3.4288728679444345E-3</v>
      </c>
      <c r="H55" s="35">
        <v>41</v>
      </c>
      <c r="I55" s="126">
        <f>IF(H72=0, "-", H55/H72)</f>
        <v>2.8625287998324373E-3</v>
      </c>
      <c r="J55" s="125">
        <f t="shared" si="2"/>
        <v>-0.46153846153846156</v>
      </c>
      <c r="K55" s="126">
        <f t="shared" si="3"/>
        <v>-4.878048780487805E-2</v>
      </c>
    </row>
    <row r="56" spans="1:11" ht="14.5" x14ac:dyDescent="0.35">
      <c r="A56" s="34" t="s">
        <v>207</v>
      </c>
      <c r="B56" s="35">
        <v>593</v>
      </c>
      <c r="C56" s="135">
        <f>IF(B72=0, "-", B56/B72)</f>
        <v>0.15271697141385526</v>
      </c>
      <c r="D56" s="35">
        <v>625</v>
      </c>
      <c r="E56" s="126">
        <f>IF(D72=0, "-", D56/D72)</f>
        <v>0.1232741617357002</v>
      </c>
      <c r="F56" s="136">
        <v>1957</v>
      </c>
      <c r="G56" s="135">
        <f>IF(F72=0, "-", F56/F72)</f>
        <v>0.17205908211710919</v>
      </c>
      <c r="H56" s="35">
        <v>1648</v>
      </c>
      <c r="I56" s="126">
        <f>IF(H72=0, "-", H56/H72)</f>
        <v>0.11505969419814285</v>
      </c>
      <c r="J56" s="125">
        <f t="shared" si="2"/>
        <v>-5.1200000000000002E-2</v>
      </c>
      <c r="K56" s="126">
        <f t="shared" si="3"/>
        <v>0.1875</v>
      </c>
    </row>
    <row r="57" spans="1:11" ht="14.5" x14ac:dyDescent="0.35">
      <c r="A57" s="34" t="s">
        <v>208</v>
      </c>
      <c r="B57" s="35">
        <v>0</v>
      </c>
      <c r="C57" s="135">
        <f>IF(B72=0, "-", B57/B72)</f>
        <v>0</v>
      </c>
      <c r="D57" s="35">
        <v>1</v>
      </c>
      <c r="E57" s="126">
        <f>IF(D72=0, "-", D57/D72)</f>
        <v>1.9723865877712031E-4</v>
      </c>
      <c r="F57" s="136">
        <v>0</v>
      </c>
      <c r="G57" s="135">
        <f>IF(F72=0, "-", F57/F72)</f>
        <v>0</v>
      </c>
      <c r="H57" s="35">
        <v>8</v>
      </c>
      <c r="I57" s="126">
        <f>IF(H72=0, "-", H57/H72)</f>
        <v>5.5854220484535366E-4</v>
      </c>
      <c r="J57" s="125">
        <f t="shared" si="2"/>
        <v>-1</v>
      </c>
      <c r="K57" s="126">
        <f t="shared" si="3"/>
        <v>-1</v>
      </c>
    </row>
    <row r="58" spans="1:11" ht="14.5" x14ac:dyDescent="0.35">
      <c r="A58" s="34" t="s">
        <v>209</v>
      </c>
      <c r="B58" s="35">
        <v>458</v>
      </c>
      <c r="C58" s="135">
        <f>IF(B72=0, "-", B58/B72)</f>
        <v>0.11795003862992531</v>
      </c>
      <c r="D58" s="35">
        <v>923</v>
      </c>
      <c r="E58" s="126">
        <f>IF(D72=0, "-", D58/D72)</f>
        <v>0.18205128205128204</v>
      </c>
      <c r="F58" s="136">
        <v>1276</v>
      </c>
      <c r="G58" s="135">
        <f>IF(F72=0, "-", F58/F72)</f>
        <v>0.11218568665377177</v>
      </c>
      <c r="H58" s="35">
        <v>2878</v>
      </c>
      <c r="I58" s="126">
        <f>IF(H72=0, "-", H58/H72)</f>
        <v>0.20093555819311595</v>
      </c>
      <c r="J58" s="125">
        <f t="shared" si="2"/>
        <v>-0.50379198266522207</v>
      </c>
      <c r="K58" s="126">
        <f t="shared" si="3"/>
        <v>-0.55663655316191796</v>
      </c>
    </row>
    <row r="59" spans="1:11" ht="14.5" x14ac:dyDescent="0.35">
      <c r="A59" s="34" t="s">
        <v>210</v>
      </c>
      <c r="B59" s="35">
        <v>0</v>
      </c>
      <c r="C59" s="135">
        <f>IF(B72=0, "-", B59/B72)</f>
        <v>0</v>
      </c>
      <c r="D59" s="35">
        <v>2</v>
      </c>
      <c r="E59" s="126">
        <f>IF(D72=0, "-", D59/D72)</f>
        <v>3.9447731755424062E-4</v>
      </c>
      <c r="F59" s="136">
        <v>0</v>
      </c>
      <c r="G59" s="135">
        <f>IF(F72=0, "-", F59/F72)</f>
        <v>0</v>
      </c>
      <c r="H59" s="35">
        <v>17</v>
      </c>
      <c r="I59" s="126">
        <f>IF(H72=0, "-", H59/H72)</f>
        <v>1.1869021852963764E-3</v>
      </c>
      <c r="J59" s="125">
        <f t="shared" si="2"/>
        <v>-1</v>
      </c>
      <c r="K59" s="126">
        <f t="shared" si="3"/>
        <v>-1</v>
      </c>
    </row>
    <row r="60" spans="1:11" ht="14.5" x14ac:dyDescent="0.35">
      <c r="A60" s="34" t="s">
        <v>211</v>
      </c>
      <c r="B60" s="35">
        <v>0</v>
      </c>
      <c r="C60" s="135">
        <f>IF(B72=0, "-", B60/B72)</f>
        <v>0</v>
      </c>
      <c r="D60" s="35">
        <v>248</v>
      </c>
      <c r="E60" s="126">
        <f>IF(D72=0, "-", D60/D72)</f>
        <v>4.8915187376725837E-2</v>
      </c>
      <c r="F60" s="136">
        <v>0</v>
      </c>
      <c r="G60" s="135">
        <f>IF(F72=0, "-", F60/F72)</f>
        <v>0</v>
      </c>
      <c r="H60" s="35">
        <v>485</v>
      </c>
      <c r="I60" s="126">
        <f>IF(H72=0, "-", H60/H72)</f>
        <v>3.3861621168749564E-2</v>
      </c>
      <c r="J60" s="125">
        <f t="shared" si="2"/>
        <v>-1</v>
      </c>
      <c r="K60" s="126">
        <f t="shared" si="3"/>
        <v>-1</v>
      </c>
    </row>
    <row r="61" spans="1:11" ht="14.5" x14ac:dyDescent="0.35">
      <c r="A61" s="34" t="s">
        <v>212</v>
      </c>
      <c r="B61" s="35">
        <v>10</v>
      </c>
      <c r="C61" s="135">
        <f>IF(B72=0, "-", B61/B72)</f>
        <v>2.5753283543651817E-3</v>
      </c>
      <c r="D61" s="35">
        <v>7</v>
      </c>
      <c r="E61" s="126">
        <f>IF(D72=0, "-", D61/D72)</f>
        <v>1.3806706114398422E-3</v>
      </c>
      <c r="F61" s="136">
        <v>23</v>
      </c>
      <c r="G61" s="135">
        <f>IF(F72=0, "-", F61/F72)</f>
        <v>2.0221557939159485E-3</v>
      </c>
      <c r="H61" s="35">
        <v>21</v>
      </c>
      <c r="I61" s="126">
        <f>IF(H72=0, "-", H61/H72)</f>
        <v>1.4661732877190533E-3</v>
      </c>
      <c r="J61" s="125">
        <f t="shared" si="2"/>
        <v>0.42857142857142855</v>
      </c>
      <c r="K61" s="126">
        <f t="shared" si="3"/>
        <v>9.5238095238095233E-2</v>
      </c>
    </row>
    <row r="62" spans="1:11" ht="14.5" x14ac:dyDescent="0.35">
      <c r="A62" s="34" t="s">
        <v>213</v>
      </c>
      <c r="B62" s="35">
        <v>2</v>
      </c>
      <c r="C62" s="135">
        <f>IF(B72=0, "-", B62/B72)</f>
        <v>5.1506567087303637E-4</v>
      </c>
      <c r="D62" s="35">
        <v>16</v>
      </c>
      <c r="E62" s="126">
        <f>IF(D72=0, "-", D62/D72)</f>
        <v>3.1558185404339249E-3</v>
      </c>
      <c r="F62" s="136">
        <v>14</v>
      </c>
      <c r="G62" s="135">
        <f>IF(F72=0, "-", F62/F72)</f>
        <v>1.2308774397749253E-3</v>
      </c>
      <c r="H62" s="35">
        <v>40</v>
      </c>
      <c r="I62" s="126">
        <f>IF(H72=0, "-", H62/H72)</f>
        <v>2.792711024226768E-3</v>
      </c>
      <c r="J62" s="125">
        <f t="shared" si="2"/>
        <v>-0.875</v>
      </c>
      <c r="K62" s="126">
        <f t="shared" si="3"/>
        <v>-0.65</v>
      </c>
    </row>
    <row r="63" spans="1:11" ht="14.5" x14ac:dyDescent="0.35">
      <c r="A63" s="34" t="s">
        <v>214</v>
      </c>
      <c r="B63" s="35">
        <v>4</v>
      </c>
      <c r="C63" s="135">
        <f>IF(B72=0, "-", B63/B72)</f>
        <v>1.0301313417460727E-3</v>
      </c>
      <c r="D63" s="35">
        <v>10</v>
      </c>
      <c r="E63" s="126">
        <f>IF(D72=0, "-", D63/D72)</f>
        <v>1.9723865877712033E-3</v>
      </c>
      <c r="F63" s="136">
        <v>39</v>
      </c>
      <c r="G63" s="135">
        <f>IF(F72=0, "-", F63/F72)</f>
        <v>3.4288728679444345E-3</v>
      </c>
      <c r="H63" s="35">
        <v>32</v>
      </c>
      <c r="I63" s="126">
        <f>IF(H72=0, "-", H63/H72)</f>
        <v>2.2341688193814146E-3</v>
      </c>
      <c r="J63" s="125">
        <f t="shared" si="2"/>
        <v>-0.6</v>
      </c>
      <c r="K63" s="126">
        <f t="shared" si="3"/>
        <v>0.21875</v>
      </c>
    </row>
    <row r="64" spans="1:11" ht="14.5" x14ac:dyDescent="0.35">
      <c r="A64" s="34" t="s">
        <v>215</v>
      </c>
      <c r="B64" s="35">
        <v>107</v>
      </c>
      <c r="C64" s="135">
        <f>IF(B72=0, "-", B64/B72)</f>
        <v>2.7556013391707442E-2</v>
      </c>
      <c r="D64" s="35">
        <v>86</v>
      </c>
      <c r="E64" s="126">
        <f>IF(D72=0, "-", D64/D72)</f>
        <v>1.6962524654832348E-2</v>
      </c>
      <c r="F64" s="136">
        <v>353</v>
      </c>
      <c r="G64" s="135">
        <f>IF(F72=0, "-", F64/F72)</f>
        <v>3.1035695445753474E-2</v>
      </c>
      <c r="H64" s="35">
        <v>365</v>
      </c>
      <c r="I64" s="126">
        <f>IF(H72=0, "-", H64/H72)</f>
        <v>2.5483488096069259E-2</v>
      </c>
      <c r="J64" s="125">
        <f t="shared" si="2"/>
        <v>0.2441860465116279</v>
      </c>
      <c r="K64" s="126">
        <f t="shared" si="3"/>
        <v>-3.287671232876712E-2</v>
      </c>
    </row>
    <row r="65" spans="1:11" ht="14.5" x14ac:dyDescent="0.35">
      <c r="A65" s="34" t="s">
        <v>216</v>
      </c>
      <c r="B65" s="35">
        <v>58</v>
      </c>
      <c r="C65" s="135">
        <f>IF(B72=0, "-", B65/B72)</f>
        <v>1.4936904455318053E-2</v>
      </c>
      <c r="D65" s="35">
        <v>50</v>
      </c>
      <c r="E65" s="126">
        <f>IF(D72=0, "-", D65/D72)</f>
        <v>9.8619329388560158E-3</v>
      </c>
      <c r="F65" s="136">
        <v>140</v>
      </c>
      <c r="G65" s="135">
        <f>IF(F72=0, "-", F65/F72)</f>
        <v>1.2308774397749253E-2</v>
      </c>
      <c r="H65" s="35">
        <v>147</v>
      </c>
      <c r="I65" s="126">
        <f>IF(H72=0, "-", H65/H72)</f>
        <v>1.0263213014033374E-2</v>
      </c>
      <c r="J65" s="125">
        <f t="shared" si="2"/>
        <v>0.16</v>
      </c>
      <c r="K65" s="126">
        <f t="shared" si="3"/>
        <v>-4.7619047619047616E-2</v>
      </c>
    </row>
    <row r="66" spans="1:11" ht="14.5" x14ac:dyDescent="0.35">
      <c r="A66" s="34" t="s">
        <v>217</v>
      </c>
      <c r="B66" s="35">
        <v>1174</v>
      </c>
      <c r="C66" s="135">
        <f>IF(B72=0, "-", B66/B72)</f>
        <v>0.30234354880247233</v>
      </c>
      <c r="D66" s="35">
        <v>864</v>
      </c>
      <c r="E66" s="126">
        <f>IF(D72=0, "-", D66/D72)</f>
        <v>0.17041420118343195</v>
      </c>
      <c r="F66" s="136">
        <v>2854</v>
      </c>
      <c r="G66" s="135">
        <f>IF(F72=0, "-", F66/F72)</f>
        <v>0.25092315807983118</v>
      </c>
      <c r="H66" s="35">
        <v>2566</v>
      </c>
      <c r="I66" s="126">
        <f>IF(H72=0, "-", H66/H72)</f>
        <v>0.17915241220414718</v>
      </c>
      <c r="J66" s="125">
        <f t="shared" si="2"/>
        <v>0.35879629629629628</v>
      </c>
      <c r="K66" s="126">
        <f t="shared" si="3"/>
        <v>0.1122369446609509</v>
      </c>
    </row>
    <row r="67" spans="1:11" ht="14.5" x14ac:dyDescent="0.35">
      <c r="A67" s="34" t="s">
        <v>218</v>
      </c>
      <c r="B67" s="35">
        <v>5</v>
      </c>
      <c r="C67" s="135">
        <f>IF(B72=0, "-", B67/B72)</f>
        <v>1.2876641771825909E-3</v>
      </c>
      <c r="D67" s="35">
        <v>6</v>
      </c>
      <c r="E67" s="126">
        <f>IF(D72=0, "-", D67/D72)</f>
        <v>1.1834319526627219E-3</v>
      </c>
      <c r="F67" s="136">
        <v>14</v>
      </c>
      <c r="G67" s="135">
        <f>IF(F72=0, "-", F67/F72)</f>
        <v>1.2308774397749253E-3</v>
      </c>
      <c r="H67" s="35">
        <v>14</v>
      </c>
      <c r="I67" s="126">
        <f>IF(H72=0, "-", H67/H72)</f>
        <v>9.7744885847936887E-4</v>
      </c>
      <c r="J67" s="125">
        <f t="shared" si="2"/>
        <v>-0.16666666666666666</v>
      </c>
      <c r="K67" s="126">
        <f t="shared" si="3"/>
        <v>0</v>
      </c>
    </row>
    <row r="68" spans="1:11" ht="14.5" x14ac:dyDescent="0.35">
      <c r="A68" s="34" t="s">
        <v>219</v>
      </c>
      <c r="B68" s="35">
        <v>11</v>
      </c>
      <c r="C68" s="135">
        <f>IF(B72=0, "-", B68/B72)</f>
        <v>2.8328611898016999E-3</v>
      </c>
      <c r="D68" s="35">
        <v>4</v>
      </c>
      <c r="E68" s="126">
        <f>IF(D72=0, "-", D68/D72)</f>
        <v>7.8895463510848124E-4</v>
      </c>
      <c r="F68" s="136">
        <v>37</v>
      </c>
      <c r="G68" s="135">
        <f>IF(F72=0, "-", F68/F72)</f>
        <v>3.2530332336908737E-3</v>
      </c>
      <c r="H68" s="35">
        <v>21</v>
      </c>
      <c r="I68" s="126">
        <f>IF(H72=0, "-", H68/H72)</f>
        <v>1.4661732877190533E-3</v>
      </c>
      <c r="J68" s="125">
        <f t="shared" si="2"/>
        <v>1.75</v>
      </c>
      <c r="K68" s="126">
        <f t="shared" si="3"/>
        <v>0.76190476190476186</v>
      </c>
    </row>
    <row r="69" spans="1:11" ht="14.5" x14ac:dyDescent="0.35">
      <c r="A69" s="34" t="s">
        <v>220</v>
      </c>
      <c r="B69" s="35">
        <v>372</v>
      </c>
      <c r="C69" s="135">
        <f>IF(B72=0, "-", B69/B72)</f>
        <v>9.5802214782384751E-2</v>
      </c>
      <c r="D69" s="35">
        <v>577</v>
      </c>
      <c r="E69" s="126">
        <f>IF(D72=0, "-", D69/D72)</f>
        <v>0.11380670611439843</v>
      </c>
      <c r="F69" s="136">
        <v>1291</v>
      </c>
      <c r="G69" s="135">
        <f>IF(F72=0, "-", F69/F72)</f>
        <v>0.11350448391067347</v>
      </c>
      <c r="H69" s="35">
        <v>1526</v>
      </c>
      <c r="I69" s="126">
        <f>IF(H72=0, "-", H69/H72)</f>
        <v>0.1065419255742512</v>
      </c>
      <c r="J69" s="125">
        <f t="shared" si="2"/>
        <v>-0.35528596187175043</v>
      </c>
      <c r="K69" s="126">
        <f t="shared" si="3"/>
        <v>-0.15399737876802097</v>
      </c>
    </row>
    <row r="70" spans="1:11" ht="14.5" x14ac:dyDescent="0.35">
      <c r="A70" s="34" t="s">
        <v>221</v>
      </c>
      <c r="B70" s="35">
        <v>0</v>
      </c>
      <c r="C70" s="135">
        <f>IF(B72=0, "-", B70/B72)</f>
        <v>0</v>
      </c>
      <c r="D70" s="35">
        <v>0</v>
      </c>
      <c r="E70" s="126">
        <f>IF(D72=0, "-", D70/D72)</f>
        <v>0</v>
      </c>
      <c r="F70" s="136">
        <v>0</v>
      </c>
      <c r="G70" s="135">
        <f>IF(F72=0, "-", F70/F72)</f>
        <v>0</v>
      </c>
      <c r="H70" s="35">
        <v>25</v>
      </c>
      <c r="I70" s="126">
        <f>IF(H72=0, "-", H70/H72)</f>
        <v>1.74544439014173E-3</v>
      </c>
      <c r="J70" s="125" t="str">
        <f t="shared" si="2"/>
        <v>-</v>
      </c>
      <c r="K70" s="126">
        <f t="shared" si="3"/>
        <v>-1</v>
      </c>
    </row>
    <row r="71" spans="1:11" x14ac:dyDescent="0.25">
      <c r="A71" s="137"/>
      <c r="B71" s="40"/>
      <c r="D71" s="40"/>
      <c r="E71" s="44"/>
      <c r="F71" s="138"/>
      <c r="H71" s="40"/>
      <c r="I71" s="44"/>
      <c r="J71" s="43"/>
      <c r="K71" s="44"/>
    </row>
    <row r="72" spans="1:11" s="52" customFormat="1" ht="13" x14ac:dyDescent="0.3">
      <c r="A72" s="139" t="s">
        <v>222</v>
      </c>
      <c r="B72" s="46">
        <f>SUM(B49:B71)</f>
        <v>3883</v>
      </c>
      <c r="C72" s="140">
        <f>B72/26621</f>
        <v>0.14586228917020397</v>
      </c>
      <c r="D72" s="46">
        <f>SUM(D49:D71)</f>
        <v>5070</v>
      </c>
      <c r="E72" s="141">
        <f>D72/31847</f>
        <v>0.15919866863440826</v>
      </c>
      <c r="F72" s="128">
        <f>SUM(F49:F71)</f>
        <v>11374</v>
      </c>
      <c r="G72" s="142">
        <f>F72/74663</f>
        <v>0.15233783801883127</v>
      </c>
      <c r="H72" s="46">
        <f>SUM(H49:H71)</f>
        <v>14323</v>
      </c>
      <c r="I72" s="141">
        <f>H72/86297</f>
        <v>0.16597332468104337</v>
      </c>
      <c r="J72" s="49">
        <f>IF(D72=0, "-", IF((B72-D72)/D72&lt;10, (B72-D72)/D72, "&gt;999%"))</f>
        <v>-0.23412228796844181</v>
      </c>
      <c r="K72" s="50">
        <f>IF(H72=0, "-", IF((F72-H72)/H72&lt;10, (F72-H72)/H72, "&gt;999%"))</f>
        <v>-0.20589262026111849</v>
      </c>
    </row>
    <row r="73" spans="1:11" x14ac:dyDescent="0.25">
      <c r="B73" s="138"/>
      <c r="D73" s="138"/>
      <c r="F73" s="138"/>
      <c r="H73" s="138"/>
    </row>
    <row r="74" spans="1:11" ht="13" x14ac:dyDescent="0.3">
      <c r="A74" s="131" t="s">
        <v>223</v>
      </c>
      <c r="B74" s="132" t="s">
        <v>169</v>
      </c>
      <c r="C74" s="133" t="s">
        <v>170</v>
      </c>
      <c r="D74" s="132" t="s">
        <v>169</v>
      </c>
      <c r="E74" s="134" t="s">
        <v>170</v>
      </c>
      <c r="F74" s="133" t="s">
        <v>169</v>
      </c>
      <c r="G74" s="133" t="s">
        <v>170</v>
      </c>
      <c r="H74" s="132" t="s">
        <v>169</v>
      </c>
      <c r="I74" s="134" t="s">
        <v>170</v>
      </c>
      <c r="J74" s="132"/>
      <c r="K74" s="134"/>
    </row>
    <row r="75" spans="1:11" ht="14.5" x14ac:dyDescent="0.35">
      <c r="A75" s="34" t="s">
        <v>224</v>
      </c>
      <c r="B75" s="35">
        <v>76</v>
      </c>
      <c r="C75" s="135">
        <f>IF(B86=0, "-", B75/B86)</f>
        <v>0.13451327433628318</v>
      </c>
      <c r="D75" s="35">
        <v>137</v>
      </c>
      <c r="E75" s="126">
        <f>IF(D86=0, "-", D75/D86)</f>
        <v>0.39255014326647564</v>
      </c>
      <c r="F75" s="136">
        <v>211</v>
      </c>
      <c r="G75" s="135">
        <f>IF(F86=0, "-", F75/F86)</f>
        <v>0.15652818991097922</v>
      </c>
      <c r="H75" s="35">
        <v>414</v>
      </c>
      <c r="I75" s="126">
        <f>IF(H86=0, "-", H75/H86)</f>
        <v>0.37602179836512262</v>
      </c>
      <c r="J75" s="125">
        <f t="shared" ref="J75:J84" si="4">IF(D75=0, "-", IF((B75-D75)/D75&lt;10, (B75-D75)/D75, "&gt;999%"))</f>
        <v>-0.44525547445255476</v>
      </c>
      <c r="K75" s="126">
        <f t="shared" ref="K75:K84" si="5">IF(H75=0, "-", IF((F75-H75)/H75&lt;10, (F75-H75)/H75, "&gt;999%"))</f>
        <v>-0.49033816425120774</v>
      </c>
    </row>
    <row r="76" spans="1:11" ht="14.5" x14ac:dyDescent="0.35">
      <c r="A76" s="34" t="s">
        <v>225</v>
      </c>
      <c r="B76" s="35">
        <v>61</v>
      </c>
      <c r="C76" s="135">
        <f>IF(B86=0, "-", B76/B86)</f>
        <v>0.1079646017699115</v>
      </c>
      <c r="D76" s="35">
        <v>50</v>
      </c>
      <c r="E76" s="126">
        <f>IF(D86=0, "-", D76/D86)</f>
        <v>0.14326647564469913</v>
      </c>
      <c r="F76" s="136">
        <v>247</v>
      </c>
      <c r="G76" s="135">
        <f>IF(F86=0, "-", F76/F86)</f>
        <v>0.18323442136498516</v>
      </c>
      <c r="H76" s="35">
        <v>188</v>
      </c>
      <c r="I76" s="126">
        <f>IF(H86=0, "-", H76/H86)</f>
        <v>0.17075386012715713</v>
      </c>
      <c r="J76" s="125">
        <f t="shared" si="4"/>
        <v>0.22</v>
      </c>
      <c r="K76" s="126">
        <f t="shared" si="5"/>
        <v>0.31382978723404253</v>
      </c>
    </row>
    <row r="77" spans="1:11" ht="14.5" x14ac:dyDescent="0.35">
      <c r="A77" s="34" t="s">
        <v>226</v>
      </c>
      <c r="B77" s="35">
        <v>1</v>
      </c>
      <c r="C77" s="135">
        <f>IF(B86=0, "-", B77/B86)</f>
        <v>1.7699115044247787E-3</v>
      </c>
      <c r="D77" s="35">
        <v>0</v>
      </c>
      <c r="E77" s="126">
        <f>IF(D86=0, "-", D77/D86)</f>
        <v>0</v>
      </c>
      <c r="F77" s="136">
        <v>6</v>
      </c>
      <c r="G77" s="135">
        <f>IF(F86=0, "-", F77/F86)</f>
        <v>4.4510385756676559E-3</v>
      </c>
      <c r="H77" s="35">
        <v>0</v>
      </c>
      <c r="I77" s="126">
        <f>IF(H86=0, "-", H77/H86)</f>
        <v>0</v>
      </c>
      <c r="J77" s="125" t="str">
        <f t="shared" si="4"/>
        <v>-</v>
      </c>
      <c r="K77" s="126" t="str">
        <f t="shared" si="5"/>
        <v>-</v>
      </c>
    </row>
    <row r="78" spans="1:11" ht="14.5" x14ac:dyDescent="0.35">
      <c r="A78" s="34" t="s">
        <v>227</v>
      </c>
      <c r="B78" s="35">
        <v>48</v>
      </c>
      <c r="C78" s="135">
        <f>IF(B86=0, "-", B78/B86)</f>
        <v>8.4955752212389379E-2</v>
      </c>
      <c r="D78" s="35">
        <v>0</v>
      </c>
      <c r="E78" s="126">
        <f>IF(D86=0, "-", D78/D86)</f>
        <v>0</v>
      </c>
      <c r="F78" s="136">
        <v>69</v>
      </c>
      <c r="G78" s="135">
        <f>IF(F86=0, "-", F78/F86)</f>
        <v>5.118694362017804E-2</v>
      </c>
      <c r="H78" s="35">
        <v>0</v>
      </c>
      <c r="I78" s="126">
        <f>IF(H86=0, "-", H78/H86)</f>
        <v>0</v>
      </c>
      <c r="J78" s="125" t="str">
        <f t="shared" si="4"/>
        <v>-</v>
      </c>
      <c r="K78" s="126" t="str">
        <f t="shared" si="5"/>
        <v>-</v>
      </c>
    </row>
    <row r="79" spans="1:11" ht="14.5" x14ac:dyDescent="0.35">
      <c r="A79" s="34" t="s">
        <v>228</v>
      </c>
      <c r="B79" s="35">
        <v>2</v>
      </c>
      <c r="C79" s="135">
        <f>IF(B86=0, "-", B79/B86)</f>
        <v>3.5398230088495575E-3</v>
      </c>
      <c r="D79" s="35">
        <v>3</v>
      </c>
      <c r="E79" s="126">
        <f>IF(D86=0, "-", D79/D86)</f>
        <v>8.5959885386819486E-3</v>
      </c>
      <c r="F79" s="136">
        <v>9</v>
      </c>
      <c r="G79" s="135">
        <f>IF(F86=0, "-", F79/F86)</f>
        <v>6.6765578635014835E-3</v>
      </c>
      <c r="H79" s="35">
        <v>4</v>
      </c>
      <c r="I79" s="126">
        <f>IF(H86=0, "-", H79/H86)</f>
        <v>3.6330608537693005E-3</v>
      </c>
      <c r="J79" s="125">
        <f t="shared" si="4"/>
        <v>-0.33333333333333331</v>
      </c>
      <c r="K79" s="126">
        <f t="shared" si="5"/>
        <v>1.25</v>
      </c>
    </row>
    <row r="80" spans="1:11" ht="14.5" x14ac:dyDescent="0.35">
      <c r="A80" s="34" t="s">
        <v>229</v>
      </c>
      <c r="B80" s="35">
        <v>4</v>
      </c>
      <c r="C80" s="135">
        <f>IF(B86=0, "-", B80/B86)</f>
        <v>7.0796460176991149E-3</v>
      </c>
      <c r="D80" s="35">
        <v>3</v>
      </c>
      <c r="E80" s="126">
        <f>IF(D86=0, "-", D80/D86)</f>
        <v>8.5959885386819486E-3</v>
      </c>
      <c r="F80" s="136">
        <v>19</v>
      </c>
      <c r="G80" s="135">
        <f>IF(F86=0, "-", F80/F86)</f>
        <v>1.4094955489614243E-2</v>
      </c>
      <c r="H80" s="35">
        <v>32</v>
      </c>
      <c r="I80" s="126">
        <f>IF(H86=0, "-", H80/H86)</f>
        <v>2.9064486830154404E-2</v>
      </c>
      <c r="J80" s="125">
        <f t="shared" si="4"/>
        <v>0.33333333333333331</v>
      </c>
      <c r="K80" s="126">
        <f t="shared" si="5"/>
        <v>-0.40625</v>
      </c>
    </row>
    <row r="81" spans="1:11" ht="14.5" x14ac:dyDescent="0.35">
      <c r="A81" s="34" t="s">
        <v>230</v>
      </c>
      <c r="B81" s="35">
        <v>352</v>
      </c>
      <c r="C81" s="135">
        <f>IF(B86=0, "-", B81/B86)</f>
        <v>0.62300884955752212</v>
      </c>
      <c r="D81" s="35">
        <v>151</v>
      </c>
      <c r="E81" s="126">
        <f>IF(D86=0, "-", D81/D86)</f>
        <v>0.43266475644699143</v>
      </c>
      <c r="F81" s="136">
        <v>718</v>
      </c>
      <c r="G81" s="135">
        <f>IF(F86=0, "-", F81/F86)</f>
        <v>0.53264094955489616</v>
      </c>
      <c r="H81" s="35">
        <v>442</v>
      </c>
      <c r="I81" s="126">
        <f>IF(H86=0, "-", H81/H86)</f>
        <v>0.40145322434150771</v>
      </c>
      <c r="J81" s="125">
        <f t="shared" si="4"/>
        <v>1.3311258278145695</v>
      </c>
      <c r="K81" s="126">
        <f t="shared" si="5"/>
        <v>0.6244343891402715</v>
      </c>
    </row>
    <row r="82" spans="1:11" ht="14.5" x14ac:dyDescent="0.35">
      <c r="A82" s="34" t="s">
        <v>231</v>
      </c>
      <c r="B82" s="35">
        <v>9</v>
      </c>
      <c r="C82" s="135">
        <f>IF(B86=0, "-", B82/B86)</f>
        <v>1.5929203539823009E-2</v>
      </c>
      <c r="D82" s="35">
        <v>1</v>
      </c>
      <c r="E82" s="126">
        <f>IF(D86=0, "-", D82/D86)</f>
        <v>2.8653295128939827E-3</v>
      </c>
      <c r="F82" s="136">
        <v>31</v>
      </c>
      <c r="G82" s="135">
        <f>IF(F86=0, "-", F82/F86)</f>
        <v>2.2997032640949554E-2</v>
      </c>
      <c r="H82" s="35">
        <v>8</v>
      </c>
      <c r="I82" s="126">
        <f>IF(H86=0, "-", H82/H86)</f>
        <v>7.266121707538601E-3</v>
      </c>
      <c r="J82" s="125">
        <f t="shared" si="4"/>
        <v>8</v>
      </c>
      <c r="K82" s="126">
        <f t="shared" si="5"/>
        <v>2.875</v>
      </c>
    </row>
    <row r="83" spans="1:11" ht="14.5" x14ac:dyDescent="0.35">
      <c r="A83" s="34" t="s">
        <v>232</v>
      </c>
      <c r="B83" s="35">
        <v>8</v>
      </c>
      <c r="C83" s="135">
        <f>IF(B86=0, "-", B83/B86)</f>
        <v>1.415929203539823E-2</v>
      </c>
      <c r="D83" s="35">
        <v>4</v>
      </c>
      <c r="E83" s="126">
        <f>IF(D86=0, "-", D83/D86)</f>
        <v>1.1461318051575931E-2</v>
      </c>
      <c r="F83" s="136">
        <v>24</v>
      </c>
      <c r="G83" s="135">
        <f>IF(F86=0, "-", F83/F86)</f>
        <v>1.7804154302670624E-2</v>
      </c>
      <c r="H83" s="35">
        <v>13</v>
      </c>
      <c r="I83" s="126">
        <f>IF(H86=0, "-", H83/H86)</f>
        <v>1.1807447774750226E-2</v>
      </c>
      <c r="J83" s="125">
        <f t="shared" si="4"/>
        <v>1</v>
      </c>
      <c r="K83" s="126">
        <f t="shared" si="5"/>
        <v>0.84615384615384615</v>
      </c>
    </row>
    <row r="84" spans="1:11" ht="14.5" x14ac:dyDescent="0.35">
      <c r="A84" s="34" t="s">
        <v>233</v>
      </c>
      <c r="B84" s="35">
        <v>4</v>
      </c>
      <c r="C84" s="135">
        <f>IF(B86=0, "-", B84/B86)</f>
        <v>7.0796460176991149E-3</v>
      </c>
      <c r="D84" s="35">
        <v>0</v>
      </c>
      <c r="E84" s="126">
        <f>IF(D86=0, "-", D84/D86)</f>
        <v>0</v>
      </c>
      <c r="F84" s="136">
        <v>14</v>
      </c>
      <c r="G84" s="135">
        <f>IF(F86=0, "-", F84/F86)</f>
        <v>1.0385756676557863E-2</v>
      </c>
      <c r="H84" s="35">
        <v>0</v>
      </c>
      <c r="I84" s="126">
        <f>IF(H86=0, "-", H84/H86)</f>
        <v>0</v>
      </c>
      <c r="J84" s="125" t="str">
        <f t="shared" si="4"/>
        <v>-</v>
      </c>
      <c r="K84" s="126" t="str">
        <f t="shared" si="5"/>
        <v>-</v>
      </c>
    </row>
    <row r="85" spans="1:11" x14ac:dyDescent="0.25">
      <c r="A85" s="137"/>
      <c r="B85" s="40"/>
      <c r="D85" s="40"/>
      <c r="E85" s="44"/>
      <c r="F85" s="138"/>
      <c r="H85" s="40"/>
      <c r="I85" s="44"/>
      <c r="J85" s="43"/>
      <c r="K85" s="44"/>
    </row>
    <row r="86" spans="1:11" s="52" customFormat="1" ht="13" x14ac:dyDescent="0.3">
      <c r="A86" s="139" t="s">
        <v>234</v>
      </c>
      <c r="B86" s="46">
        <f>SUM(B75:B85)</f>
        <v>565</v>
      </c>
      <c r="C86" s="140">
        <f>B86/26621</f>
        <v>2.122384583599414E-2</v>
      </c>
      <c r="D86" s="46">
        <f>SUM(D75:D85)</f>
        <v>349</v>
      </c>
      <c r="E86" s="141">
        <f>D86/31847</f>
        <v>1.095864602631331E-2</v>
      </c>
      <c r="F86" s="128">
        <f>SUM(F75:F85)</f>
        <v>1348</v>
      </c>
      <c r="G86" s="142">
        <f>F86/74663</f>
        <v>1.8054458031421187E-2</v>
      </c>
      <c r="H86" s="46">
        <f>SUM(H75:H85)</f>
        <v>1101</v>
      </c>
      <c r="I86" s="141">
        <f>H86/86297</f>
        <v>1.2758265061357868E-2</v>
      </c>
      <c r="J86" s="49">
        <f>IF(D86=0, "-", IF((B86-D86)/D86&lt;10, (B86-D86)/D86, "&gt;999%"))</f>
        <v>0.61891117478510027</v>
      </c>
      <c r="K86" s="50">
        <f>IF(H86=0, "-", IF((F86-H86)/H86&lt;10, (F86-H86)/H86, "&gt;999%"))</f>
        <v>0.22434150772025432</v>
      </c>
    </row>
    <row r="87" spans="1:11" x14ac:dyDescent="0.25">
      <c r="B87" s="138"/>
      <c r="D87" s="138"/>
      <c r="F87" s="138"/>
      <c r="H87" s="138"/>
    </row>
    <row r="88" spans="1:11" s="52" customFormat="1" ht="13" x14ac:dyDescent="0.3">
      <c r="A88" s="139" t="s">
        <v>235</v>
      </c>
      <c r="B88" s="46">
        <v>4448</v>
      </c>
      <c r="C88" s="140">
        <f>B88/26621</f>
        <v>0.16708613500619812</v>
      </c>
      <c r="D88" s="46">
        <v>5419</v>
      </c>
      <c r="E88" s="141">
        <f>D88/31847</f>
        <v>0.17015731466072156</v>
      </c>
      <c r="F88" s="128">
        <v>12722</v>
      </c>
      <c r="G88" s="142">
        <f>F88/74663</f>
        <v>0.17039229605025247</v>
      </c>
      <c r="H88" s="46">
        <v>15424</v>
      </c>
      <c r="I88" s="141">
        <f>H88/86297</f>
        <v>0.17873158974240125</v>
      </c>
      <c r="J88" s="49">
        <f>IF(D88=0, "-", IF((B88-D88)/D88&lt;10, (B88-D88)/D88, "&gt;999%"))</f>
        <v>-0.17918435135633881</v>
      </c>
      <c r="K88" s="50">
        <f>IF(H88=0, "-", IF((F88-H88)/H88&lt;10, (F88-H88)/H88, "&gt;999%"))</f>
        <v>-0.17518153526970953</v>
      </c>
    </row>
    <row r="89" spans="1:11" x14ac:dyDescent="0.25">
      <c r="B89" s="138"/>
      <c r="D89" s="138"/>
      <c r="F89" s="138"/>
      <c r="H89" s="138"/>
    </row>
    <row r="90" spans="1:11" ht="15.5" x14ac:dyDescent="0.35">
      <c r="A90" s="129" t="s">
        <v>30</v>
      </c>
      <c r="B90" s="22" t="s">
        <v>4</v>
      </c>
      <c r="C90" s="25"/>
      <c r="D90" s="25"/>
      <c r="E90" s="23"/>
      <c r="F90" s="22" t="s">
        <v>167</v>
      </c>
      <c r="G90" s="25"/>
      <c r="H90" s="25"/>
      <c r="I90" s="23"/>
      <c r="J90" s="22" t="s">
        <v>168</v>
      </c>
      <c r="K90" s="23"/>
    </row>
    <row r="91" spans="1:11" ht="13" x14ac:dyDescent="0.3">
      <c r="A91" s="30"/>
      <c r="B91" s="22">
        <f>VALUE(RIGHT($B$2, 4))</f>
        <v>2020</v>
      </c>
      <c r="C91" s="23"/>
      <c r="D91" s="22">
        <f>B91-1</f>
        <v>2019</v>
      </c>
      <c r="E91" s="130"/>
      <c r="F91" s="22">
        <f>B91</f>
        <v>2020</v>
      </c>
      <c r="G91" s="130"/>
      <c r="H91" s="22">
        <f>D91</f>
        <v>2019</v>
      </c>
      <c r="I91" s="130"/>
      <c r="J91" s="27" t="s">
        <v>8</v>
      </c>
      <c r="K91" s="28" t="s">
        <v>5</v>
      </c>
    </row>
    <row r="92" spans="1:11" ht="13" x14ac:dyDescent="0.3">
      <c r="A92" s="131" t="s">
        <v>236</v>
      </c>
      <c r="B92" s="132" t="s">
        <v>169</v>
      </c>
      <c r="C92" s="133" t="s">
        <v>170</v>
      </c>
      <c r="D92" s="132" t="s">
        <v>169</v>
      </c>
      <c r="E92" s="134" t="s">
        <v>170</v>
      </c>
      <c r="F92" s="133" t="s">
        <v>169</v>
      </c>
      <c r="G92" s="133" t="s">
        <v>170</v>
      </c>
      <c r="H92" s="132" t="s">
        <v>169</v>
      </c>
      <c r="I92" s="134" t="s">
        <v>170</v>
      </c>
      <c r="J92" s="132"/>
      <c r="K92" s="134"/>
    </row>
    <row r="93" spans="1:11" ht="14.5" x14ac:dyDescent="0.35">
      <c r="A93" s="34" t="s">
        <v>237</v>
      </c>
      <c r="B93" s="35">
        <v>9</v>
      </c>
      <c r="C93" s="135">
        <f>IF(B106=0, "-", B93/B106)</f>
        <v>1.4516129032258065E-2</v>
      </c>
      <c r="D93" s="35">
        <v>24</v>
      </c>
      <c r="E93" s="126">
        <f>IF(D106=0, "-", D93/D106)</f>
        <v>3.5555555555555556E-2</v>
      </c>
      <c r="F93" s="136">
        <v>26</v>
      </c>
      <c r="G93" s="135">
        <f>IF(F106=0, "-", F93/F106)</f>
        <v>1.3933547695605574E-2</v>
      </c>
      <c r="H93" s="35">
        <v>46</v>
      </c>
      <c r="I93" s="126">
        <f>IF(H106=0, "-", H93/H106)</f>
        <v>2.2626660108214462E-2</v>
      </c>
      <c r="J93" s="125">
        <f t="shared" ref="J93:J104" si="6">IF(D93=0, "-", IF((B93-D93)/D93&lt;10, (B93-D93)/D93, "&gt;999%"))</f>
        <v>-0.625</v>
      </c>
      <c r="K93" s="126">
        <f t="shared" ref="K93:K104" si="7">IF(H93=0, "-", IF((F93-H93)/H93&lt;10, (F93-H93)/H93, "&gt;999%"))</f>
        <v>-0.43478260869565216</v>
      </c>
    </row>
    <row r="94" spans="1:11" ht="14.5" x14ac:dyDescent="0.35">
      <c r="A94" s="34" t="s">
        <v>238</v>
      </c>
      <c r="B94" s="35">
        <v>1</v>
      </c>
      <c r="C94" s="135">
        <f>IF(B106=0, "-", B94/B106)</f>
        <v>1.6129032258064516E-3</v>
      </c>
      <c r="D94" s="35">
        <v>4</v>
      </c>
      <c r="E94" s="126">
        <f>IF(D106=0, "-", D94/D106)</f>
        <v>5.9259259259259256E-3</v>
      </c>
      <c r="F94" s="136">
        <v>11</v>
      </c>
      <c r="G94" s="135">
        <f>IF(F106=0, "-", F94/F106)</f>
        <v>5.8949624866023584E-3</v>
      </c>
      <c r="H94" s="35">
        <v>9</v>
      </c>
      <c r="I94" s="126">
        <f>IF(H106=0, "-", H94/H106)</f>
        <v>4.426955238563699E-3</v>
      </c>
      <c r="J94" s="125">
        <f t="shared" si="6"/>
        <v>-0.75</v>
      </c>
      <c r="K94" s="126">
        <f t="shared" si="7"/>
        <v>0.22222222222222221</v>
      </c>
    </row>
    <row r="95" spans="1:11" ht="14.5" x14ac:dyDescent="0.35">
      <c r="A95" s="34" t="s">
        <v>239</v>
      </c>
      <c r="B95" s="35">
        <v>0</v>
      </c>
      <c r="C95" s="135">
        <f>IF(B106=0, "-", B95/B106)</f>
        <v>0</v>
      </c>
      <c r="D95" s="35">
        <v>0</v>
      </c>
      <c r="E95" s="126">
        <f>IF(D106=0, "-", D95/D106)</f>
        <v>0</v>
      </c>
      <c r="F95" s="136">
        <v>0</v>
      </c>
      <c r="G95" s="135">
        <f>IF(F106=0, "-", F95/F106)</f>
        <v>0</v>
      </c>
      <c r="H95" s="35">
        <v>2</v>
      </c>
      <c r="I95" s="126">
        <f>IF(H106=0, "-", H95/H106)</f>
        <v>9.8376783079193305E-4</v>
      </c>
      <c r="J95" s="125" t="str">
        <f t="shared" si="6"/>
        <v>-</v>
      </c>
      <c r="K95" s="126">
        <f t="shared" si="7"/>
        <v>-1</v>
      </c>
    </row>
    <row r="96" spans="1:11" ht="14.5" x14ac:dyDescent="0.35">
      <c r="A96" s="34" t="s">
        <v>240</v>
      </c>
      <c r="B96" s="35">
        <v>17</v>
      </c>
      <c r="C96" s="135">
        <f>IF(B106=0, "-", B96/B106)</f>
        <v>2.7419354838709678E-2</v>
      </c>
      <c r="D96" s="35">
        <v>49</v>
      </c>
      <c r="E96" s="126">
        <f>IF(D106=0, "-", D96/D106)</f>
        <v>7.2592592592592597E-2</v>
      </c>
      <c r="F96" s="136">
        <v>45</v>
      </c>
      <c r="G96" s="135">
        <f>IF(F106=0, "-", F96/F106)</f>
        <v>2.4115755627009645E-2</v>
      </c>
      <c r="H96" s="35">
        <v>153</v>
      </c>
      <c r="I96" s="126">
        <f>IF(H106=0, "-", H96/H106)</f>
        <v>7.5258239055582876E-2</v>
      </c>
      <c r="J96" s="125">
        <f t="shared" si="6"/>
        <v>-0.65306122448979587</v>
      </c>
      <c r="K96" s="126">
        <f t="shared" si="7"/>
        <v>-0.70588235294117652</v>
      </c>
    </row>
    <row r="97" spans="1:11" ht="14.5" x14ac:dyDescent="0.35">
      <c r="A97" s="34" t="s">
        <v>241</v>
      </c>
      <c r="B97" s="35">
        <v>30</v>
      </c>
      <c r="C97" s="135">
        <f>IF(B106=0, "-", B97/B106)</f>
        <v>4.8387096774193547E-2</v>
      </c>
      <c r="D97" s="35">
        <v>19</v>
      </c>
      <c r="E97" s="126">
        <f>IF(D106=0, "-", D97/D106)</f>
        <v>2.8148148148148148E-2</v>
      </c>
      <c r="F97" s="136">
        <v>43</v>
      </c>
      <c r="G97" s="135">
        <f>IF(F106=0, "-", F97/F106)</f>
        <v>2.3043944265809219E-2</v>
      </c>
      <c r="H97" s="35">
        <v>42</v>
      </c>
      <c r="I97" s="126">
        <f>IF(H106=0, "-", H97/H106)</f>
        <v>2.0659124446630595E-2</v>
      </c>
      <c r="J97" s="125">
        <f t="shared" si="6"/>
        <v>0.57894736842105265</v>
      </c>
      <c r="K97" s="126">
        <f t="shared" si="7"/>
        <v>2.3809523809523808E-2</v>
      </c>
    </row>
    <row r="98" spans="1:11" ht="14.5" x14ac:dyDescent="0.35">
      <c r="A98" s="34" t="s">
        <v>242</v>
      </c>
      <c r="B98" s="35">
        <v>49</v>
      </c>
      <c r="C98" s="135">
        <f>IF(B106=0, "-", B98/B106)</f>
        <v>7.9032258064516123E-2</v>
      </c>
      <c r="D98" s="35">
        <v>75</v>
      </c>
      <c r="E98" s="126">
        <f>IF(D106=0, "-", D98/D106)</f>
        <v>0.1111111111111111</v>
      </c>
      <c r="F98" s="136">
        <v>137</v>
      </c>
      <c r="G98" s="135">
        <f>IF(F106=0, "-", F98/F106)</f>
        <v>7.3419078242229374E-2</v>
      </c>
      <c r="H98" s="35">
        <v>237</v>
      </c>
      <c r="I98" s="126">
        <f>IF(H106=0, "-", H98/H106)</f>
        <v>0.11657648794884408</v>
      </c>
      <c r="J98" s="125">
        <f t="shared" si="6"/>
        <v>-0.34666666666666668</v>
      </c>
      <c r="K98" s="126">
        <f t="shared" si="7"/>
        <v>-0.4219409282700422</v>
      </c>
    </row>
    <row r="99" spans="1:11" ht="14.5" x14ac:dyDescent="0.35">
      <c r="A99" s="34" t="s">
        <v>243</v>
      </c>
      <c r="B99" s="35">
        <v>8</v>
      </c>
      <c r="C99" s="135">
        <f>IF(B106=0, "-", B99/B106)</f>
        <v>1.2903225806451613E-2</v>
      </c>
      <c r="D99" s="35">
        <v>0</v>
      </c>
      <c r="E99" s="126">
        <f>IF(D106=0, "-", D99/D106)</f>
        <v>0</v>
      </c>
      <c r="F99" s="136">
        <v>24</v>
      </c>
      <c r="G99" s="135">
        <f>IF(F106=0, "-", F99/F106)</f>
        <v>1.2861736334405145E-2</v>
      </c>
      <c r="H99" s="35">
        <v>0</v>
      </c>
      <c r="I99" s="126">
        <f>IF(H106=0, "-", H99/H106)</f>
        <v>0</v>
      </c>
      <c r="J99" s="125" t="str">
        <f t="shared" si="6"/>
        <v>-</v>
      </c>
      <c r="K99" s="126" t="str">
        <f t="shared" si="7"/>
        <v>-</v>
      </c>
    </row>
    <row r="100" spans="1:11" ht="14.5" x14ac:dyDescent="0.35">
      <c r="A100" s="34" t="s">
        <v>244</v>
      </c>
      <c r="B100" s="35">
        <v>43</v>
      </c>
      <c r="C100" s="135">
        <f>IF(B106=0, "-", B100/B106)</f>
        <v>6.9354838709677416E-2</v>
      </c>
      <c r="D100" s="35">
        <v>41</v>
      </c>
      <c r="E100" s="126">
        <f>IF(D106=0, "-", D100/D106)</f>
        <v>6.0740740740740741E-2</v>
      </c>
      <c r="F100" s="136">
        <v>160</v>
      </c>
      <c r="G100" s="135">
        <f>IF(F106=0, "-", F100/F106)</f>
        <v>8.5744908896034297E-2</v>
      </c>
      <c r="H100" s="35">
        <v>100</v>
      </c>
      <c r="I100" s="126">
        <f>IF(H106=0, "-", H100/H106)</f>
        <v>4.9188391539596657E-2</v>
      </c>
      <c r="J100" s="125">
        <f t="shared" si="6"/>
        <v>4.878048780487805E-2</v>
      </c>
      <c r="K100" s="126">
        <f t="shared" si="7"/>
        <v>0.6</v>
      </c>
    </row>
    <row r="101" spans="1:11" ht="14.5" x14ac:dyDescent="0.35">
      <c r="A101" s="34" t="s">
        <v>245</v>
      </c>
      <c r="B101" s="35">
        <v>19</v>
      </c>
      <c r="C101" s="135">
        <f>IF(B106=0, "-", B101/B106)</f>
        <v>3.0645161290322579E-2</v>
      </c>
      <c r="D101" s="35">
        <v>4</v>
      </c>
      <c r="E101" s="126">
        <f>IF(D106=0, "-", D101/D106)</f>
        <v>5.9259259259259256E-3</v>
      </c>
      <c r="F101" s="136">
        <v>44</v>
      </c>
      <c r="G101" s="135">
        <f>IF(F106=0, "-", F101/F106)</f>
        <v>2.3579849946409433E-2</v>
      </c>
      <c r="H101" s="35">
        <v>24</v>
      </c>
      <c r="I101" s="126">
        <f>IF(H106=0, "-", H101/H106)</f>
        <v>1.1805213969503197E-2</v>
      </c>
      <c r="J101" s="125">
        <f t="shared" si="6"/>
        <v>3.75</v>
      </c>
      <c r="K101" s="126">
        <f t="shared" si="7"/>
        <v>0.83333333333333337</v>
      </c>
    </row>
    <row r="102" spans="1:11" ht="14.5" x14ac:dyDescent="0.35">
      <c r="A102" s="34" t="s">
        <v>246</v>
      </c>
      <c r="B102" s="35">
        <v>28</v>
      </c>
      <c r="C102" s="135">
        <f>IF(B106=0, "-", B102/B106)</f>
        <v>4.5161290322580643E-2</v>
      </c>
      <c r="D102" s="35">
        <v>32</v>
      </c>
      <c r="E102" s="126">
        <f>IF(D106=0, "-", D102/D106)</f>
        <v>4.7407407407407405E-2</v>
      </c>
      <c r="F102" s="136">
        <v>68</v>
      </c>
      <c r="G102" s="135">
        <f>IF(F106=0, "-", F102/F106)</f>
        <v>3.6441586280814578E-2</v>
      </c>
      <c r="H102" s="35">
        <v>120</v>
      </c>
      <c r="I102" s="126">
        <f>IF(H106=0, "-", H102/H106)</f>
        <v>5.9026069847515988E-2</v>
      </c>
      <c r="J102" s="125">
        <f t="shared" si="6"/>
        <v>-0.125</v>
      </c>
      <c r="K102" s="126">
        <f t="shared" si="7"/>
        <v>-0.43333333333333335</v>
      </c>
    </row>
    <row r="103" spans="1:11" ht="14.5" x14ac:dyDescent="0.35">
      <c r="A103" s="34" t="s">
        <v>247</v>
      </c>
      <c r="B103" s="35">
        <v>409</v>
      </c>
      <c r="C103" s="135">
        <f>IF(B106=0, "-", B103/B106)</f>
        <v>0.6596774193548387</v>
      </c>
      <c r="D103" s="35">
        <v>382</v>
      </c>
      <c r="E103" s="126">
        <f>IF(D106=0, "-", D103/D106)</f>
        <v>0.56592592592592594</v>
      </c>
      <c r="F103" s="136">
        <v>1269</v>
      </c>
      <c r="G103" s="135">
        <f>IF(F106=0, "-", F103/F106)</f>
        <v>0.680064308681672</v>
      </c>
      <c r="H103" s="35">
        <v>1203</v>
      </c>
      <c r="I103" s="126">
        <f>IF(H106=0, "-", H103/H106)</f>
        <v>0.59173635022134774</v>
      </c>
      <c r="J103" s="125">
        <f t="shared" si="6"/>
        <v>7.0680628272251314E-2</v>
      </c>
      <c r="K103" s="126">
        <f t="shared" si="7"/>
        <v>5.4862842892768077E-2</v>
      </c>
    </row>
    <row r="104" spans="1:11" ht="14.5" x14ac:dyDescent="0.35">
      <c r="A104" s="34" t="s">
        <v>248</v>
      </c>
      <c r="B104" s="35">
        <v>7</v>
      </c>
      <c r="C104" s="135">
        <f>IF(B106=0, "-", B104/B106)</f>
        <v>1.1290322580645161E-2</v>
      </c>
      <c r="D104" s="35">
        <v>45</v>
      </c>
      <c r="E104" s="126">
        <f>IF(D106=0, "-", D104/D106)</f>
        <v>6.6666666666666666E-2</v>
      </c>
      <c r="F104" s="136">
        <v>39</v>
      </c>
      <c r="G104" s="135">
        <f>IF(F106=0, "-", F104/F106)</f>
        <v>2.0900321543408359E-2</v>
      </c>
      <c r="H104" s="35">
        <v>97</v>
      </c>
      <c r="I104" s="126">
        <f>IF(H106=0, "-", H104/H106)</f>
        <v>4.7712739793408752E-2</v>
      </c>
      <c r="J104" s="125">
        <f t="shared" si="6"/>
        <v>-0.84444444444444444</v>
      </c>
      <c r="K104" s="126">
        <f t="shared" si="7"/>
        <v>-0.59793814432989689</v>
      </c>
    </row>
    <row r="105" spans="1:11" x14ac:dyDescent="0.25">
      <c r="A105" s="137"/>
      <c r="B105" s="40"/>
      <c r="D105" s="40"/>
      <c r="E105" s="44"/>
      <c r="F105" s="138"/>
      <c r="H105" s="40"/>
      <c r="I105" s="44"/>
      <c r="J105" s="43"/>
      <c r="K105" s="44"/>
    </row>
    <row r="106" spans="1:11" s="52" customFormat="1" ht="13" x14ac:dyDescent="0.3">
      <c r="A106" s="139" t="s">
        <v>249</v>
      </c>
      <c r="B106" s="46">
        <f>SUM(B93:B105)</f>
        <v>620</v>
      </c>
      <c r="C106" s="140">
        <f>B106/26621</f>
        <v>2.3289883926223658E-2</v>
      </c>
      <c r="D106" s="46">
        <f>SUM(D93:D105)</f>
        <v>675</v>
      </c>
      <c r="E106" s="141">
        <f>D106/31847</f>
        <v>2.1195089019373881E-2</v>
      </c>
      <c r="F106" s="128">
        <f>SUM(F93:F105)</f>
        <v>1866</v>
      </c>
      <c r="G106" s="142">
        <f>F106/74663</f>
        <v>2.4992298728955441E-2</v>
      </c>
      <c r="H106" s="46">
        <f>SUM(H93:H105)</f>
        <v>2033</v>
      </c>
      <c r="I106" s="141">
        <f>H106/86297</f>
        <v>2.3558176993406493E-2</v>
      </c>
      <c r="J106" s="49">
        <f>IF(D106=0, "-", IF((B106-D106)/D106&lt;10, (B106-D106)/D106, "&gt;999%"))</f>
        <v>-8.1481481481481488E-2</v>
      </c>
      <c r="K106" s="50">
        <f>IF(H106=0, "-", IF((F106-H106)/H106&lt;10, (F106-H106)/H106, "&gt;999%"))</f>
        <v>-8.2144613871126412E-2</v>
      </c>
    </row>
    <row r="107" spans="1:11" x14ac:dyDescent="0.25">
      <c r="B107" s="138"/>
      <c r="D107" s="138"/>
      <c r="F107" s="138"/>
      <c r="H107" s="138"/>
    </row>
    <row r="108" spans="1:11" ht="13" x14ac:dyDescent="0.3">
      <c r="A108" s="131" t="s">
        <v>250</v>
      </c>
      <c r="B108" s="132" t="s">
        <v>169</v>
      </c>
      <c r="C108" s="133" t="s">
        <v>170</v>
      </c>
      <c r="D108" s="132" t="s">
        <v>169</v>
      </c>
      <c r="E108" s="134" t="s">
        <v>170</v>
      </c>
      <c r="F108" s="133" t="s">
        <v>169</v>
      </c>
      <c r="G108" s="133" t="s">
        <v>170</v>
      </c>
      <c r="H108" s="132" t="s">
        <v>169</v>
      </c>
      <c r="I108" s="134" t="s">
        <v>170</v>
      </c>
      <c r="J108" s="132"/>
      <c r="K108" s="134"/>
    </row>
    <row r="109" spans="1:11" ht="14.5" x14ac:dyDescent="0.35">
      <c r="A109" s="34" t="s">
        <v>251</v>
      </c>
      <c r="B109" s="35">
        <v>5</v>
      </c>
      <c r="C109" s="135">
        <f>IF(B126=0, "-", B109/B126)</f>
        <v>1.4005602240896359E-2</v>
      </c>
      <c r="D109" s="35">
        <v>4</v>
      </c>
      <c r="E109" s="126">
        <f>IF(D126=0, "-", D109/D126)</f>
        <v>6.2402496099843996E-3</v>
      </c>
      <c r="F109" s="136">
        <v>11</v>
      </c>
      <c r="G109" s="135">
        <f>IF(F126=0, "-", F109/F126)</f>
        <v>1.1011011011011011E-2</v>
      </c>
      <c r="H109" s="35">
        <v>14</v>
      </c>
      <c r="I109" s="126">
        <f>IF(H126=0, "-", H109/H126)</f>
        <v>8.2595870206489674E-3</v>
      </c>
      <c r="J109" s="125">
        <f t="shared" ref="J109:J124" si="8">IF(D109=0, "-", IF((B109-D109)/D109&lt;10, (B109-D109)/D109, "&gt;999%"))</f>
        <v>0.25</v>
      </c>
      <c r="K109" s="126">
        <f t="shared" ref="K109:K124" si="9">IF(H109=0, "-", IF((F109-H109)/H109&lt;10, (F109-H109)/H109, "&gt;999%"))</f>
        <v>-0.21428571428571427</v>
      </c>
    </row>
    <row r="110" spans="1:11" ht="14.5" x14ac:dyDescent="0.35">
      <c r="A110" s="34" t="s">
        <v>252</v>
      </c>
      <c r="B110" s="35">
        <v>29</v>
      </c>
      <c r="C110" s="135">
        <f>IF(B126=0, "-", B110/B126)</f>
        <v>8.1232492997198882E-2</v>
      </c>
      <c r="D110" s="35">
        <v>87</v>
      </c>
      <c r="E110" s="126">
        <f>IF(D126=0, "-", D110/D126)</f>
        <v>0.1357254290171607</v>
      </c>
      <c r="F110" s="136">
        <v>79</v>
      </c>
      <c r="G110" s="135">
        <f>IF(F126=0, "-", F110/F126)</f>
        <v>7.9079079079079073E-2</v>
      </c>
      <c r="H110" s="35">
        <v>173</v>
      </c>
      <c r="I110" s="126">
        <f>IF(H126=0, "-", H110/H126)</f>
        <v>0.10206489675516224</v>
      </c>
      <c r="J110" s="125">
        <f t="shared" si="8"/>
        <v>-0.66666666666666663</v>
      </c>
      <c r="K110" s="126">
        <f t="shared" si="9"/>
        <v>-0.54335260115606931</v>
      </c>
    </row>
    <row r="111" spans="1:11" ht="14.5" x14ac:dyDescent="0.35">
      <c r="A111" s="34" t="s">
        <v>253</v>
      </c>
      <c r="B111" s="35">
        <v>22</v>
      </c>
      <c r="C111" s="135">
        <f>IF(B126=0, "-", B111/B126)</f>
        <v>6.1624649859943981E-2</v>
      </c>
      <c r="D111" s="35">
        <v>46</v>
      </c>
      <c r="E111" s="126">
        <f>IF(D126=0, "-", D111/D126)</f>
        <v>7.1762870514820595E-2</v>
      </c>
      <c r="F111" s="136">
        <v>98</v>
      </c>
      <c r="G111" s="135">
        <f>IF(F126=0, "-", F111/F126)</f>
        <v>9.8098098098098094E-2</v>
      </c>
      <c r="H111" s="35">
        <v>109</v>
      </c>
      <c r="I111" s="126">
        <f>IF(H126=0, "-", H111/H126)</f>
        <v>6.4306784660766961E-2</v>
      </c>
      <c r="J111" s="125">
        <f t="shared" si="8"/>
        <v>-0.52173913043478259</v>
      </c>
      <c r="K111" s="126">
        <f t="shared" si="9"/>
        <v>-0.10091743119266056</v>
      </c>
    </row>
    <row r="112" spans="1:11" ht="14.5" x14ac:dyDescent="0.35">
      <c r="A112" s="34" t="s">
        <v>254</v>
      </c>
      <c r="B112" s="35">
        <v>77</v>
      </c>
      <c r="C112" s="135">
        <f>IF(B126=0, "-", B112/B126)</f>
        <v>0.21568627450980393</v>
      </c>
      <c r="D112" s="35">
        <v>97</v>
      </c>
      <c r="E112" s="126">
        <f>IF(D126=0, "-", D112/D126)</f>
        <v>0.15132605304212168</v>
      </c>
      <c r="F112" s="136">
        <v>244</v>
      </c>
      <c r="G112" s="135">
        <f>IF(F126=0, "-", F112/F126)</f>
        <v>0.24424424424424424</v>
      </c>
      <c r="H112" s="35">
        <v>170</v>
      </c>
      <c r="I112" s="126">
        <f>IF(H126=0, "-", H112/H126)</f>
        <v>0.10029498525073746</v>
      </c>
      <c r="J112" s="125">
        <f t="shared" si="8"/>
        <v>-0.20618556701030927</v>
      </c>
      <c r="K112" s="126">
        <f t="shared" si="9"/>
        <v>0.43529411764705883</v>
      </c>
    </row>
    <row r="113" spans="1:11" ht="14.5" x14ac:dyDescent="0.35">
      <c r="A113" s="34" t="s">
        <v>255</v>
      </c>
      <c r="B113" s="35">
        <v>0</v>
      </c>
      <c r="C113" s="135">
        <f>IF(B126=0, "-", B113/B126)</f>
        <v>0</v>
      </c>
      <c r="D113" s="35">
        <v>2</v>
      </c>
      <c r="E113" s="126">
        <f>IF(D126=0, "-", D113/D126)</f>
        <v>3.1201248049921998E-3</v>
      </c>
      <c r="F113" s="136">
        <v>0</v>
      </c>
      <c r="G113" s="135">
        <f>IF(F126=0, "-", F113/F126)</f>
        <v>0</v>
      </c>
      <c r="H113" s="35">
        <v>3</v>
      </c>
      <c r="I113" s="126">
        <f>IF(H126=0, "-", H113/H126)</f>
        <v>1.7699115044247787E-3</v>
      </c>
      <c r="J113" s="125">
        <f t="shared" si="8"/>
        <v>-1</v>
      </c>
      <c r="K113" s="126">
        <f t="shared" si="9"/>
        <v>-1</v>
      </c>
    </row>
    <row r="114" spans="1:11" ht="14.5" x14ac:dyDescent="0.35">
      <c r="A114" s="34" t="s">
        <v>256</v>
      </c>
      <c r="B114" s="35">
        <v>2</v>
      </c>
      <c r="C114" s="135">
        <f>IF(B126=0, "-", B114/B126)</f>
        <v>5.6022408963585435E-3</v>
      </c>
      <c r="D114" s="35">
        <v>9</v>
      </c>
      <c r="E114" s="126">
        <f>IF(D126=0, "-", D114/D126)</f>
        <v>1.4040561622464899E-2</v>
      </c>
      <c r="F114" s="136">
        <v>7</v>
      </c>
      <c r="G114" s="135">
        <f>IF(F126=0, "-", F114/F126)</f>
        <v>7.0070070070070069E-3</v>
      </c>
      <c r="H114" s="35">
        <v>44</v>
      </c>
      <c r="I114" s="126">
        <f>IF(H126=0, "-", H114/H126)</f>
        <v>2.5958702064896755E-2</v>
      </c>
      <c r="J114" s="125">
        <f t="shared" si="8"/>
        <v>-0.77777777777777779</v>
      </c>
      <c r="K114" s="126">
        <f t="shared" si="9"/>
        <v>-0.84090909090909094</v>
      </c>
    </row>
    <row r="115" spans="1:11" ht="14.5" x14ac:dyDescent="0.35">
      <c r="A115" s="34" t="s">
        <v>257</v>
      </c>
      <c r="B115" s="35">
        <v>13</v>
      </c>
      <c r="C115" s="135">
        <f>IF(B126=0, "-", B115/B126)</f>
        <v>3.6414565826330535E-2</v>
      </c>
      <c r="D115" s="35">
        <v>1</v>
      </c>
      <c r="E115" s="126">
        <f>IF(D126=0, "-", D115/D126)</f>
        <v>1.5600624024960999E-3</v>
      </c>
      <c r="F115" s="136">
        <v>19</v>
      </c>
      <c r="G115" s="135">
        <f>IF(F126=0, "-", F115/F126)</f>
        <v>1.9019019019019021E-2</v>
      </c>
      <c r="H115" s="35">
        <v>1</v>
      </c>
      <c r="I115" s="126">
        <f>IF(H126=0, "-", H115/H126)</f>
        <v>5.8997050147492625E-4</v>
      </c>
      <c r="J115" s="125" t="str">
        <f t="shared" si="8"/>
        <v>&gt;999%</v>
      </c>
      <c r="K115" s="126" t="str">
        <f t="shared" si="9"/>
        <v>&gt;999%</v>
      </c>
    </row>
    <row r="116" spans="1:11" ht="14.5" x14ac:dyDescent="0.35">
      <c r="A116" s="34" t="s">
        <v>258</v>
      </c>
      <c r="B116" s="35">
        <v>8</v>
      </c>
      <c r="C116" s="135">
        <f>IF(B126=0, "-", B116/B126)</f>
        <v>2.2408963585434174E-2</v>
      </c>
      <c r="D116" s="35">
        <v>11</v>
      </c>
      <c r="E116" s="126">
        <f>IF(D126=0, "-", D116/D126)</f>
        <v>1.7160686427457099E-2</v>
      </c>
      <c r="F116" s="136">
        <v>14</v>
      </c>
      <c r="G116" s="135">
        <f>IF(F126=0, "-", F116/F126)</f>
        <v>1.4014014014014014E-2</v>
      </c>
      <c r="H116" s="35">
        <v>11</v>
      </c>
      <c r="I116" s="126">
        <f>IF(H126=0, "-", H116/H126)</f>
        <v>6.4896755162241887E-3</v>
      </c>
      <c r="J116" s="125">
        <f t="shared" si="8"/>
        <v>-0.27272727272727271</v>
      </c>
      <c r="K116" s="126">
        <f t="shared" si="9"/>
        <v>0.27272727272727271</v>
      </c>
    </row>
    <row r="117" spans="1:11" ht="14.5" x14ac:dyDescent="0.35">
      <c r="A117" s="34" t="s">
        <v>259</v>
      </c>
      <c r="B117" s="35">
        <v>4</v>
      </c>
      <c r="C117" s="135">
        <f>IF(B126=0, "-", B117/B126)</f>
        <v>1.1204481792717087E-2</v>
      </c>
      <c r="D117" s="35">
        <v>21</v>
      </c>
      <c r="E117" s="126">
        <f>IF(D126=0, "-", D117/D126)</f>
        <v>3.2761310452418098E-2</v>
      </c>
      <c r="F117" s="136">
        <v>23</v>
      </c>
      <c r="G117" s="135">
        <f>IF(F126=0, "-", F117/F126)</f>
        <v>2.3023023023023025E-2</v>
      </c>
      <c r="H117" s="35">
        <v>48</v>
      </c>
      <c r="I117" s="126">
        <f>IF(H126=0, "-", H117/H126)</f>
        <v>2.831858407079646E-2</v>
      </c>
      <c r="J117" s="125">
        <f t="shared" si="8"/>
        <v>-0.80952380952380953</v>
      </c>
      <c r="K117" s="126">
        <f t="shared" si="9"/>
        <v>-0.52083333333333337</v>
      </c>
    </row>
    <row r="118" spans="1:11" ht="14.5" x14ac:dyDescent="0.35">
      <c r="A118" s="34" t="s">
        <v>260</v>
      </c>
      <c r="B118" s="35">
        <v>15</v>
      </c>
      <c r="C118" s="135">
        <f>IF(B126=0, "-", B118/B126)</f>
        <v>4.2016806722689079E-2</v>
      </c>
      <c r="D118" s="35">
        <v>18</v>
      </c>
      <c r="E118" s="126">
        <f>IF(D126=0, "-", D118/D126)</f>
        <v>2.8081123244929798E-2</v>
      </c>
      <c r="F118" s="136">
        <v>53</v>
      </c>
      <c r="G118" s="135">
        <f>IF(F126=0, "-", F118/F126)</f>
        <v>5.3053053053053051E-2</v>
      </c>
      <c r="H118" s="35">
        <v>47</v>
      </c>
      <c r="I118" s="126">
        <f>IF(H126=0, "-", H118/H126)</f>
        <v>2.7728613569321534E-2</v>
      </c>
      <c r="J118" s="125">
        <f t="shared" si="8"/>
        <v>-0.16666666666666666</v>
      </c>
      <c r="K118" s="126">
        <f t="shared" si="9"/>
        <v>0.1276595744680851</v>
      </c>
    </row>
    <row r="119" spans="1:11" ht="14.5" x14ac:dyDescent="0.35">
      <c r="A119" s="34" t="s">
        <v>261</v>
      </c>
      <c r="B119" s="35">
        <v>20</v>
      </c>
      <c r="C119" s="135">
        <f>IF(B126=0, "-", B119/B126)</f>
        <v>5.6022408963585436E-2</v>
      </c>
      <c r="D119" s="35">
        <v>31</v>
      </c>
      <c r="E119" s="126">
        <f>IF(D126=0, "-", D119/D126)</f>
        <v>4.8361934477379097E-2</v>
      </c>
      <c r="F119" s="136">
        <v>59</v>
      </c>
      <c r="G119" s="135">
        <f>IF(F126=0, "-", F119/F126)</f>
        <v>5.905905905905906E-2</v>
      </c>
      <c r="H119" s="35">
        <v>92</v>
      </c>
      <c r="I119" s="126">
        <f>IF(H126=0, "-", H119/H126)</f>
        <v>5.4277286135693215E-2</v>
      </c>
      <c r="J119" s="125">
        <f t="shared" si="8"/>
        <v>-0.35483870967741937</v>
      </c>
      <c r="K119" s="126">
        <f t="shared" si="9"/>
        <v>-0.35869565217391303</v>
      </c>
    </row>
    <row r="120" spans="1:11" ht="14.5" x14ac:dyDescent="0.35">
      <c r="A120" s="34" t="s">
        <v>262</v>
      </c>
      <c r="B120" s="35">
        <v>61</v>
      </c>
      <c r="C120" s="135">
        <f>IF(B126=0, "-", B120/B126)</f>
        <v>0.17086834733893558</v>
      </c>
      <c r="D120" s="35">
        <v>249</v>
      </c>
      <c r="E120" s="126">
        <f>IF(D126=0, "-", D120/D126)</f>
        <v>0.38845553822152884</v>
      </c>
      <c r="F120" s="136">
        <v>234</v>
      </c>
      <c r="G120" s="135">
        <f>IF(F126=0, "-", F120/F126)</f>
        <v>0.23423423423423423</v>
      </c>
      <c r="H120" s="35">
        <v>807</v>
      </c>
      <c r="I120" s="126">
        <f>IF(H126=0, "-", H120/H126)</f>
        <v>0.47610619469026549</v>
      </c>
      <c r="J120" s="125">
        <f t="shared" si="8"/>
        <v>-0.75502008032128509</v>
      </c>
      <c r="K120" s="126">
        <f t="shared" si="9"/>
        <v>-0.71003717472118955</v>
      </c>
    </row>
    <row r="121" spans="1:11" ht="14.5" x14ac:dyDescent="0.35">
      <c r="A121" s="34" t="s">
        <v>263</v>
      </c>
      <c r="B121" s="35">
        <v>89</v>
      </c>
      <c r="C121" s="135">
        <f>IF(B126=0, "-", B121/B126)</f>
        <v>0.24929971988795518</v>
      </c>
      <c r="D121" s="35">
        <v>50</v>
      </c>
      <c r="E121" s="126">
        <f>IF(D126=0, "-", D121/D126)</f>
        <v>7.8003120124804995E-2</v>
      </c>
      <c r="F121" s="136">
        <v>115</v>
      </c>
      <c r="G121" s="135">
        <f>IF(F126=0, "-", F121/F126)</f>
        <v>0.11511511511511512</v>
      </c>
      <c r="H121" s="35">
        <v>141</v>
      </c>
      <c r="I121" s="126">
        <f>IF(H126=0, "-", H121/H126)</f>
        <v>8.3185840707964601E-2</v>
      </c>
      <c r="J121" s="125">
        <f t="shared" si="8"/>
        <v>0.78</v>
      </c>
      <c r="K121" s="126">
        <f t="shared" si="9"/>
        <v>-0.18439716312056736</v>
      </c>
    </row>
    <row r="122" spans="1:11" ht="14.5" x14ac:dyDescent="0.35">
      <c r="A122" s="34" t="s">
        <v>264</v>
      </c>
      <c r="B122" s="35">
        <v>1</v>
      </c>
      <c r="C122" s="135">
        <f>IF(B126=0, "-", B122/B126)</f>
        <v>2.8011204481792717E-3</v>
      </c>
      <c r="D122" s="35">
        <v>15</v>
      </c>
      <c r="E122" s="126">
        <f>IF(D126=0, "-", D122/D126)</f>
        <v>2.3400936037441498E-2</v>
      </c>
      <c r="F122" s="136">
        <v>7</v>
      </c>
      <c r="G122" s="135">
        <f>IF(F126=0, "-", F122/F126)</f>
        <v>7.0070070070070069E-3</v>
      </c>
      <c r="H122" s="35">
        <v>35</v>
      </c>
      <c r="I122" s="126">
        <f>IF(H126=0, "-", H122/H126)</f>
        <v>2.0648967551622419E-2</v>
      </c>
      <c r="J122" s="125">
        <f t="shared" si="8"/>
        <v>-0.93333333333333335</v>
      </c>
      <c r="K122" s="126">
        <f t="shared" si="9"/>
        <v>-0.8</v>
      </c>
    </row>
    <row r="123" spans="1:11" ht="14.5" x14ac:dyDescent="0.35">
      <c r="A123" s="34" t="s">
        <v>265</v>
      </c>
      <c r="B123" s="35">
        <v>4</v>
      </c>
      <c r="C123" s="135">
        <f>IF(B126=0, "-", B123/B126)</f>
        <v>1.1204481792717087E-2</v>
      </c>
      <c r="D123" s="35">
        <v>0</v>
      </c>
      <c r="E123" s="126">
        <f>IF(D126=0, "-", D123/D126)</f>
        <v>0</v>
      </c>
      <c r="F123" s="136">
        <v>16</v>
      </c>
      <c r="G123" s="135">
        <f>IF(F126=0, "-", F123/F126)</f>
        <v>1.6016016016016016E-2</v>
      </c>
      <c r="H123" s="35">
        <v>0</v>
      </c>
      <c r="I123" s="126">
        <f>IF(H126=0, "-", H123/H126)</f>
        <v>0</v>
      </c>
      <c r="J123" s="125" t="str">
        <f t="shared" si="8"/>
        <v>-</v>
      </c>
      <c r="K123" s="126" t="str">
        <f t="shared" si="9"/>
        <v>-</v>
      </c>
    </row>
    <row r="124" spans="1:11" ht="14.5" x14ac:dyDescent="0.35">
      <c r="A124" s="34" t="s">
        <v>266</v>
      </c>
      <c r="B124" s="35">
        <v>7</v>
      </c>
      <c r="C124" s="135">
        <f>IF(B126=0, "-", B124/B126)</f>
        <v>1.9607843137254902E-2</v>
      </c>
      <c r="D124" s="35">
        <v>0</v>
      </c>
      <c r="E124" s="126">
        <f>IF(D126=0, "-", D124/D126)</f>
        <v>0</v>
      </c>
      <c r="F124" s="136">
        <v>20</v>
      </c>
      <c r="G124" s="135">
        <f>IF(F126=0, "-", F124/F126)</f>
        <v>2.002002002002002E-2</v>
      </c>
      <c r="H124" s="35">
        <v>0</v>
      </c>
      <c r="I124" s="126">
        <f>IF(H126=0, "-", H124/H126)</f>
        <v>0</v>
      </c>
      <c r="J124" s="125" t="str">
        <f t="shared" si="8"/>
        <v>-</v>
      </c>
      <c r="K124" s="126" t="str">
        <f t="shared" si="9"/>
        <v>-</v>
      </c>
    </row>
    <row r="125" spans="1:11" x14ac:dyDescent="0.25">
      <c r="A125" s="137"/>
      <c r="B125" s="40"/>
      <c r="D125" s="40"/>
      <c r="E125" s="44"/>
      <c r="F125" s="138"/>
      <c r="H125" s="40"/>
      <c r="I125" s="44"/>
      <c r="J125" s="43"/>
      <c r="K125" s="44"/>
    </row>
    <row r="126" spans="1:11" s="52" customFormat="1" ht="13" x14ac:dyDescent="0.3">
      <c r="A126" s="139" t="s">
        <v>267</v>
      </c>
      <c r="B126" s="46">
        <f>SUM(B109:B125)</f>
        <v>357</v>
      </c>
      <c r="C126" s="140">
        <f>B126/26621</f>
        <v>1.3410465422035235E-2</v>
      </c>
      <c r="D126" s="46">
        <f>SUM(D109:D125)</f>
        <v>641</v>
      </c>
      <c r="E126" s="141">
        <f>D126/31847</f>
        <v>2.0127484535435048E-2</v>
      </c>
      <c r="F126" s="128">
        <f>SUM(F109:F125)</f>
        <v>999</v>
      </c>
      <c r="G126" s="142">
        <f>F126/74663</f>
        <v>1.3380121345244633E-2</v>
      </c>
      <c r="H126" s="46">
        <f>SUM(H109:H125)</f>
        <v>1695</v>
      </c>
      <c r="I126" s="141">
        <f>H126/86297</f>
        <v>1.9641470734787999E-2</v>
      </c>
      <c r="J126" s="49">
        <f>IF(D126=0, "-", IF((B126-D126)/D126&lt;10, (B126-D126)/D126, "&gt;999%"))</f>
        <v>-0.44305772230889234</v>
      </c>
      <c r="K126" s="50">
        <f>IF(H126=0, "-", IF((F126-H126)/H126&lt;10, (F126-H126)/H126, "&gt;999%"))</f>
        <v>-0.41061946902654867</v>
      </c>
    </row>
    <row r="127" spans="1:11" x14ac:dyDescent="0.25">
      <c r="B127" s="138"/>
      <c r="D127" s="138"/>
      <c r="F127" s="138"/>
      <c r="H127" s="138"/>
    </row>
    <row r="128" spans="1:11" s="52" customFormat="1" ht="13" x14ac:dyDescent="0.3">
      <c r="A128" s="139" t="s">
        <v>268</v>
      </c>
      <c r="B128" s="46">
        <v>977</v>
      </c>
      <c r="C128" s="140">
        <f>B128/26621</f>
        <v>3.6700349348258894E-2</v>
      </c>
      <c r="D128" s="46">
        <v>1316</v>
      </c>
      <c r="E128" s="141">
        <f>D128/31847</f>
        <v>4.1322573554808929E-2</v>
      </c>
      <c r="F128" s="128">
        <v>2865</v>
      </c>
      <c r="G128" s="142">
        <f>F128/74663</f>
        <v>3.8372420074200074E-2</v>
      </c>
      <c r="H128" s="46">
        <v>3728</v>
      </c>
      <c r="I128" s="141">
        <f>H128/86297</f>
        <v>4.3199647728194492E-2</v>
      </c>
      <c r="J128" s="49">
        <f>IF(D128=0, "-", IF((B128-D128)/D128&lt;10, (B128-D128)/D128, "&gt;999%"))</f>
        <v>-0.25759878419452886</v>
      </c>
      <c r="K128" s="50">
        <f>IF(H128=0, "-", IF((F128-H128)/H128&lt;10, (F128-H128)/H128, "&gt;999%"))</f>
        <v>-0.23149141630901288</v>
      </c>
    </row>
    <row r="129" spans="1:11" x14ac:dyDescent="0.25">
      <c r="B129" s="138"/>
      <c r="D129" s="138"/>
      <c r="F129" s="138"/>
      <c r="H129" s="138"/>
    </row>
    <row r="130" spans="1:11" ht="15.5" x14ac:dyDescent="0.35">
      <c r="A130" s="129" t="s">
        <v>31</v>
      </c>
      <c r="B130" s="22" t="s">
        <v>4</v>
      </c>
      <c r="C130" s="25"/>
      <c r="D130" s="25"/>
      <c r="E130" s="23"/>
      <c r="F130" s="22" t="s">
        <v>167</v>
      </c>
      <c r="G130" s="25"/>
      <c r="H130" s="25"/>
      <c r="I130" s="23"/>
      <c r="J130" s="22" t="s">
        <v>168</v>
      </c>
      <c r="K130" s="23"/>
    </row>
    <row r="131" spans="1:11" ht="13" x14ac:dyDescent="0.3">
      <c r="A131" s="30"/>
      <c r="B131" s="22">
        <f>VALUE(RIGHT($B$2, 4))</f>
        <v>2020</v>
      </c>
      <c r="C131" s="23"/>
      <c r="D131" s="22">
        <f>B131-1</f>
        <v>2019</v>
      </c>
      <c r="E131" s="130"/>
      <c r="F131" s="22">
        <f>B131</f>
        <v>2020</v>
      </c>
      <c r="G131" s="130"/>
      <c r="H131" s="22">
        <f>D131</f>
        <v>2019</v>
      </c>
      <c r="I131" s="130"/>
      <c r="J131" s="27" t="s">
        <v>8</v>
      </c>
      <c r="K131" s="28" t="s">
        <v>5</v>
      </c>
    </row>
    <row r="132" spans="1:11" ht="13" x14ac:dyDescent="0.3">
      <c r="A132" s="131" t="s">
        <v>269</v>
      </c>
      <c r="B132" s="132" t="s">
        <v>169</v>
      </c>
      <c r="C132" s="133" t="s">
        <v>170</v>
      </c>
      <c r="D132" s="132" t="s">
        <v>169</v>
      </c>
      <c r="E132" s="134" t="s">
        <v>170</v>
      </c>
      <c r="F132" s="133" t="s">
        <v>169</v>
      </c>
      <c r="G132" s="133" t="s">
        <v>170</v>
      </c>
      <c r="H132" s="132" t="s">
        <v>169</v>
      </c>
      <c r="I132" s="134" t="s">
        <v>170</v>
      </c>
      <c r="J132" s="132"/>
      <c r="K132" s="134"/>
    </row>
    <row r="133" spans="1:11" ht="14.5" x14ac:dyDescent="0.35">
      <c r="A133" s="34" t="s">
        <v>270</v>
      </c>
      <c r="B133" s="35">
        <v>13</v>
      </c>
      <c r="C133" s="135">
        <f>IF(B137=0, "-", B133/B137)</f>
        <v>0.15294117647058825</v>
      </c>
      <c r="D133" s="35">
        <v>107</v>
      </c>
      <c r="E133" s="126">
        <f>IF(D137=0, "-", D133/D137)</f>
        <v>0.52709359605911332</v>
      </c>
      <c r="F133" s="136">
        <v>95</v>
      </c>
      <c r="G133" s="135">
        <f>IF(F137=0, "-", F133/F137)</f>
        <v>0.35055350553505538</v>
      </c>
      <c r="H133" s="35">
        <v>442</v>
      </c>
      <c r="I133" s="126">
        <f>IF(H137=0, "-", H133/H137)</f>
        <v>0.64057971014492754</v>
      </c>
      <c r="J133" s="125">
        <f>IF(D133=0, "-", IF((B133-D133)/D133&lt;10, (B133-D133)/D133, "&gt;999%"))</f>
        <v>-0.87850467289719625</v>
      </c>
      <c r="K133" s="126">
        <f>IF(H133=0, "-", IF((F133-H133)/H133&lt;10, (F133-H133)/H133, "&gt;999%"))</f>
        <v>-0.78506787330316741</v>
      </c>
    </row>
    <row r="134" spans="1:11" ht="14.5" x14ac:dyDescent="0.35">
      <c r="A134" s="34" t="s">
        <v>271</v>
      </c>
      <c r="B134" s="35">
        <v>64</v>
      </c>
      <c r="C134" s="135">
        <f>IF(B137=0, "-", B134/B137)</f>
        <v>0.75294117647058822</v>
      </c>
      <c r="D134" s="35">
        <v>54</v>
      </c>
      <c r="E134" s="126">
        <f>IF(D137=0, "-", D134/D137)</f>
        <v>0.26600985221674878</v>
      </c>
      <c r="F134" s="136">
        <v>154</v>
      </c>
      <c r="G134" s="135">
        <f>IF(F137=0, "-", F134/F137)</f>
        <v>0.56826568265682653</v>
      </c>
      <c r="H134" s="35">
        <v>142</v>
      </c>
      <c r="I134" s="126">
        <f>IF(H137=0, "-", H134/H137)</f>
        <v>0.20579710144927535</v>
      </c>
      <c r="J134" s="125">
        <f>IF(D134=0, "-", IF((B134-D134)/D134&lt;10, (B134-D134)/D134, "&gt;999%"))</f>
        <v>0.18518518518518517</v>
      </c>
      <c r="K134" s="126">
        <f>IF(H134=0, "-", IF((F134-H134)/H134&lt;10, (F134-H134)/H134, "&gt;999%"))</f>
        <v>8.4507042253521125E-2</v>
      </c>
    </row>
    <row r="135" spans="1:11" ht="14.5" x14ac:dyDescent="0.35">
      <c r="A135" s="34" t="s">
        <v>272</v>
      </c>
      <c r="B135" s="35">
        <v>8</v>
      </c>
      <c r="C135" s="135">
        <f>IF(B137=0, "-", B135/B137)</f>
        <v>9.4117647058823528E-2</v>
      </c>
      <c r="D135" s="35">
        <v>42</v>
      </c>
      <c r="E135" s="126">
        <f>IF(D137=0, "-", D135/D137)</f>
        <v>0.20689655172413793</v>
      </c>
      <c r="F135" s="136">
        <v>22</v>
      </c>
      <c r="G135" s="135">
        <f>IF(F137=0, "-", F135/F137)</f>
        <v>8.1180811808118078E-2</v>
      </c>
      <c r="H135" s="35">
        <v>106</v>
      </c>
      <c r="I135" s="126">
        <f>IF(H137=0, "-", H135/H137)</f>
        <v>0.15362318840579711</v>
      </c>
      <c r="J135" s="125">
        <f>IF(D135=0, "-", IF((B135-D135)/D135&lt;10, (B135-D135)/D135, "&gt;999%"))</f>
        <v>-0.80952380952380953</v>
      </c>
      <c r="K135" s="126">
        <f>IF(H135=0, "-", IF((F135-H135)/H135&lt;10, (F135-H135)/H135, "&gt;999%"))</f>
        <v>-0.79245283018867929</v>
      </c>
    </row>
    <row r="136" spans="1:11" x14ac:dyDescent="0.25">
      <c r="A136" s="137"/>
      <c r="B136" s="40"/>
      <c r="D136" s="40"/>
      <c r="E136" s="44"/>
      <c r="F136" s="138"/>
      <c r="H136" s="40"/>
      <c r="I136" s="44"/>
      <c r="J136" s="43"/>
      <c r="K136" s="44"/>
    </row>
    <row r="137" spans="1:11" s="52" customFormat="1" ht="13" x14ac:dyDescent="0.3">
      <c r="A137" s="139" t="s">
        <v>273</v>
      </c>
      <c r="B137" s="46">
        <f>SUM(B133:B136)</f>
        <v>85</v>
      </c>
      <c r="C137" s="140">
        <f>B137/26621</f>
        <v>3.1929679576274371E-3</v>
      </c>
      <c r="D137" s="46">
        <f>SUM(D133:D136)</f>
        <v>203</v>
      </c>
      <c r="E137" s="141">
        <f>D137/31847</f>
        <v>6.3742267717524417E-3</v>
      </c>
      <c r="F137" s="128">
        <f>SUM(F133:F136)</f>
        <v>271</v>
      </c>
      <c r="G137" s="142">
        <f>F137/74663</f>
        <v>3.629642527088384E-3</v>
      </c>
      <c r="H137" s="46">
        <f>SUM(H133:H136)</f>
        <v>690</v>
      </c>
      <c r="I137" s="141">
        <f>H137/86297</f>
        <v>7.9956429539844946E-3</v>
      </c>
      <c r="J137" s="49">
        <f>IF(D137=0, "-", IF((B137-D137)/D137&lt;10, (B137-D137)/D137, "&gt;999%"))</f>
        <v>-0.58128078817733986</v>
      </c>
      <c r="K137" s="50">
        <f>IF(H137=0, "-", IF((F137-H137)/H137&lt;10, (F137-H137)/H137, "&gt;999%"))</f>
        <v>-0.60724637681159421</v>
      </c>
    </row>
    <row r="138" spans="1:11" x14ac:dyDescent="0.25">
      <c r="B138" s="138"/>
      <c r="D138" s="138"/>
      <c r="F138" s="138"/>
      <c r="H138" s="138"/>
    </row>
    <row r="139" spans="1:11" ht="13" x14ac:dyDescent="0.3">
      <c r="A139" s="131" t="s">
        <v>274</v>
      </c>
      <c r="B139" s="132" t="s">
        <v>169</v>
      </c>
      <c r="C139" s="133" t="s">
        <v>170</v>
      </c>
      <c r="D139" s="132" t="s">
        <v>169</v>
      </c>
      <c r="E139" s="134" t="s">
        <v>170</v>
      </c>
      <c r="F139" s="133" t="s">
        <v>169</v>
      </c>
      <c r="G139" s="133" t="s">
        <v>170</v>
      </c>
      <c r="H139" s="132" t="s">
        <v>169</v>
      </c>
      <c r="I139" s="134" t="s">
        <v>170</v>
      </c>
      <c r="J139" s="132"/>
      <c r="K139" s="134"/>
    </row>
    <row r="140" spans="1:11" ht="14.5" x14ac:dyDescent="0.35">
      <c r="A140" s="34" t="s">
        <v>275</v>
      </c>
      <c r="B140" s="35">
        <v>16</v>
      </c>
      <c r="C140" s="135">
        <f>IF(B150=0, "-", B140/B150)</f>
        <v>0.25806451612903225</v>
      </c>
      <c r="D140" s="35">
        <v>1</v>
      </c>
      <c r="E140" s="126">
        <f>IF(D150=0, "-", D140/D150)</f>
        <v>1.1111111111111112E-2</v>
      </c>
      <c r="F140" s="136">
        <v>18</v>
      </c>
      <c r="G140" s="135">
        <f>IF(F150=0, "-", F140/F150)</f>
        <v>0.13235294117647059</v>
      </c>
      <c r="H140" s="35">
        <v>5</v>
      </c>
      <c r="I140" s="126">
        <f>IF(H150=0, "-", H140/H150)</f>
        <v>2.032520325203252E-2</v>
      </c>
      <c r="J140" s="125" t="str">
        <f t="shared" ref="J140:J148" si="10">IF(D140=0, "-", IF((B140-D140)/D140&lt;10, (B140-D140)/D140, "&gt;999%"))</f>
        <v>&gt;999%</v>
      </c>
      <c r="K140" s="126">
        <f t="shared" ref="K140:K148" si="11">IF(H140=0, "-", IF((F140-H140)/H140&lt;10, (F140-H140)/H140, "&gt;999%"))</f>
        <v>2.6</v>
      </c>
    </row>
    <row r="141" spans="1:11" ht="14.5" x14ac:dyDescent="0.35">
      <c r="A141" s="34" t="s">
        <v>276</v>
      </c>
      <c r="B141" s="35">
        <v>5</v>
      </c>
      <c r="C141" s="135">
        <f>IF(B150=0, "-", B141/B150)</f>
        <v>8.0645161290322578E-2</v>
      </c>
      <c r="D141" s="35">
        <v>2</v>
      </c>
      <c r="E141" s="126">
        <f>IF(D150=0, "-", D141/D150)</f>
        <v>2.2222222222222223E-2</v>
      </c>
      <c r="F141" s="136">
        <v>9</v>
      </c>
      <c r="G141" s="135">
        <f>IF(F150=0, "-", F141/F150)</f>
        <v>6.6176470588235295E-2</v>
      </c>
      <c r="H141" s="35">
        <v>11</v>
      </c>
      <c r="I141" s="126">
        <f>IF(H150=0, "-", H141/H150)</f>
        <v>4.4715447154471545E-2</v>
      </c>
      <c r="J141" s="125">
        <f t="shared" si="10"/>
        <v>1.5</v>
      </c>
      <c r="K141" s="126">
        <f t="shared" si="11"/>
        <v>-0.18181818181818182</v>
      </c>
    </row>
    <row r="142" spans="1:11" ht="14.5" x14ac:dyDescent="0.35">
      <c r="A142" s="34" t="s">
        <v>277</v>
      </c>
      <c r="B142" s="35">
        <v>7</v>
      </c>
      <c r="C142" s="135">
        <f>IF(B150=0, "-", B142/B150)</f>
        <v>0.11290322580645161</v>
      </c>
      <c r="D142" s="35">
        <v>24</v>
      </c>
      <c r="E142" s="126">
        <f>IF(D150=0, "-", D142/D150)</f>
        <v>0.26666666666666666</v>
      </c>
      <c r="F142" s="136">
        <v>19</v>
      </c>
      <c r="G142" s="135">
        <f>IF(F150=0, "-", F142/F150)</f>
        <v>0.13970588235294118</v>
      </c>
      <c r="H142" s="35">
        <v>73</v>
      </c>
      <c r="I142" s="126">
        <f>IF(H150=0, "-", H142/H150)</f>
        <v>0.2967479674796748</v>
      </c>
      <c r="J142" s="125">
        <f t="shared" si="10"/>
        <v>-0.70833333333333337</v>
      </c>
      <c r="K142" s="126">
        <f t="shared" si="11"/>
        <v>-0.73972602739726023</v>
      </c>
    </row>
    <row r="143" spans="1:11" ht="14.5" x14ac:dyDescent="0.35">
      <c r="A143" s="34" t="s">
        <v>278</v>
      </c>
      <c r="B143" s="35">
        <v>1</v>
      </c>
      <c r="C143" s="135">
        <f>IF(B150=0, "-", B143/B150)</f>
        <v>1.6129032258064516E-2</v>
      </c>
      <c r="D143" s="35">
        <v>0</v>
      </c>
      <c r="E143" s="126">
        <f>IF(D150=0, "-", D143/D150)</f>
        <v>0</v>
      </c>
      <c r="F143" s="136">
        <v>6</v>
      </c>
      <c r="G143" s="135">
        <f>IF(F150=0, "-", F143/F150)</f>
        <v>4.4117647058823532E-2</v>
      </c>
      <c r="H143" s="35">
        <v>0</v>
      </c>
      <c r="I143" s="126">
        <f>IF(H150=0, "-", H143/H150)</f>
        <v>0</v>
      </c>
      <c r="J143" s="125" t="str">
        <f t="shared" si="10"/>
        <v>-</v>
      </c>
      <c r="K143" s="126" t="str">
        <f t="shared" si="11"/>
        <v>-</v>
      </c>
    </row>
    <row r="144" spans="1:11" ht="14.5" x14ac:dyDescent="0.35">
      <c r="A144" s="34" t="s">
        <v>279</v>
      </c>
      <c r="B144" s="35">
        <v>1</v>
      </c>
      <c r="C144" s="135">
        <f>IF(B150=0, "-", B144/B150)</f>
        <v>1.6129032258064516E-2</v>
      </c>
      <c r="D144" s="35">
        <v>3</v>
      </c>
      <c r="E144" s="126">
        <f>IF(D150=0, "-", D144/D150)</f>
        <v>3.3333333333333333E-2</v>
      </c>
      <c r="F144" s="136">
        <v>4</v>
      </c>
      <c r="G144" s="135">
        <f>IF(F150=0, "-", F144/F150)</f>
        <v>2.9411764705882353E-2</v>
      </c>
      <c r="H144" s="35">
        <v>12</v>
      </c>
      <c r="I144" s="126">
        <f>IF(H150=0, "-", H144/H150)</f>
        <v>4.878048780487805E-2</v>
      </c>
      <c r="J144" s="125">
        <f t="shared" si="10"/>
        <v>-0.66666666666666663</v>
      </c>
      <c r="K144" s="126">
        <f t="shared" si="11"/>
        <v>-0.66666666666666663</v>
      </c>
    </row>
    <row r="145" spans="1:11" ht="14.5" x14ac:dyDescent="0.35">
      <c r="A145" s="34" t="s">
        <v>280</v>
      </c>
      <c r="B145" s="35">
        <v>1</v>
      </c>
      <c r="C145" s="135">
        <f>IF(B150=0, "-", B145/B150)</f>
        <v>1.6129032258064516E-2</v>
      </c>
      <c r="D145" s="35">
        <v>3</v>
      </c>
      <c r="E145" s="126">
        <f>IF(D150=0, "-", D145/D150)</f>
        <v>3.3333333333333333E-2</v>
      </c>
      <c r="F145" s="136">
        <v>4</v>
      </c>
      <c r="G145" s="135">
        <f>IF(F150=0, "-", F145/F150)</f>
        <v>2.9411764705882353E-2</v>
      </c>
      <c r="H145" s="35">
        <v>5</v>
      </c>
      <c r="I145" s="126">
        <f>IF(H150=0, "-", H145/H150)</f>
        <v>2.032520325203252E-2</v>
      </c>
      <c r="J145" s="125">
        <f t="shared" si="10"/>
        <v>-0.66666666666666663</v>
      </c>
      <c r="K145" s="126">
        <f t="shared" si="11"/>
        <v>-0.2</v>
      </c>
    </row>
    <row r="146" spans="1:11" ht="14.5" x14ac:dyDescent="0.35">
      <c r="A146" s="34" t="s">
        <v>281</v>
      </c>
      <c r="B146" s="35">
        <v>2</v>
      </c>
      <c r="C146" s="135">
        <f>IF(B150=0, "-", B146/B150)</f>
        <v>3.2258064516129031E-2</v>
      </c>
      <c r="D146" s="35">
        <v>6</v>
      </c>
      <c r="E146" s="126">
        <f>IF(D150=0, "-", D146/D150)</f>
        <v>6.6666666666666666E-2</v>
      </c>
      <c r="F146" s="136">
        <v>12</v>
      </c>
      <c r="G146" s="135">
        <f>IF(F150=0, "-", F146/F150)</f>
        <v>8.8235294117647065E-2</v>
      </c>
      <c r="H146" s="35">
        <v>16</v>
      </c>
      <c r="I146" s="126">
        <f>IF(H150=0, "-", H146/H150)</f>
        <v>6.5040650406504072E-2</v>
      </c>
      <c r="J146" s="125">
        <f t="shared" si="10"/>
        <v>-0.66666666666666663</v>
      </c>
      <c r="K146" s="126">
        <f t="shared" si="11"/>
        <v>-0.25</v>
      </c>
    </row>
    <row r="147" spans="1:11" ht="14.5" x14ac:dyDescent="0.35">
      <c r="A147" s="34" t="s">
        <v>282</v>
      </c>
      <c r="B147" s="35">
        <v>7</v>
      </c>
      <c r="C147" s="135">
        <f>IF(B150=0, "-", B147/B150)</f>
        <v>0.11290322580645161</v>
      </c>
      <c r="D147" s="35">
        <v>11</v>
      </c>
      <c r="E147" s="126">
        <f>IF(D150=0, "-", D147/D150)</f>
        <v>0.12222222222222222</v>
      </c>
      <c r="F147" s="136">
        <v>11</v>
      </c>
      <c r="G147" s="135">
        <f>IF(F150=0, "-", F147/F150)</f>
        <v>8.0882352941176475E-2</v>
      </c>
      <c r="H147" s="35">
        <v>27</v>
      </c>
      <c r="I147" s="126">
        <f>IF(H150=0, "-", H147/H150)</f>
        <v>0.10975609756097561</v>
      </c>
      <c r="J147" s="125">
        <f t="shared" si="10"/>
        <v>-0.36363636363636365</v>
      </c>
      <c r="K147" s="126">
        <f t="shared" si="11"/>
        <v>-0.59259259259259256</v>
      </c>
    </row>
    <row r="148" spans="1:11" ht="14.5" x14ac:dyDescent="0.35">
      <c r="A148" s="34" t="s">
        <v>283</v>
      </c>
      <c r="B148" s="35">
        <v>22</v>
      </c>
      <c r="C148" s="135">
        <f>IF(B150=0, "-", B148/B150)</f>
        <v>0.35483870967741937</v>
      </c>
      <c r="D148" s="35">
        <v>40</v>
      </c>
      <c r="E148" s="126">
        <f>IF(D150=0, "-", D148/D150)</f>
        <v>0.44444444444444442</v>
      </c>
      <c r="F148" s="136">
        <v>53</v>
      </c>
      <c r="G148" s="135">
        <f>IF(F150=0, "-", F148/F150)</f>
        <v>0.38970588235294118</v>
      </c>
      <c r="H148" s="35">
        <v>97</v>
      </c>
      <c r="I148" s="126">
        <f>IF(H150=0, "-", H148/H150)</f>
        <v>0.39430894308943087</v>
      </c>
      <c r="J148" s="125">
        <f t="shared" si="10"/>
        <v>-0.45</v>
      </c>
      <c r="K148" s="126">
        <f t="shared" si="11"/>
        <v>-0.45360824742268041</v>
      </c>
    </row>
    <row r="149" spans="1:11" x14ac:dyDescent="0.25">
      <c r="A149" s="137"/>
      <c r="B149" s="40"/>
      <c r="D149" s="40"/>
      <c r="E149" s="44"/>
      <c r="F149" s="138"/>
      <c r="H149" s="40"/>
      <c r="I149" s="44"/>
      <c r="J149" s="43"/>
      <c r="K149" s="44"/>
    </row>
    <row r="150" spans="1:11" s="52" customFormat="1" ht="13" x14ac:dyDescent="0.3">
      <c r="A150" s="139" t="s">
        <v>284</v>
      </c>
      <c r="B150" s="46">
        <f>SUM(B140:B149)</f>
        <v>62</v>
      </c>
      <c r="C150" s="140">
        <f>B150/26621</f>
        <v>2.3289883926223658E-3</v>
      </c>
      <c r="D150" s="46">
        <f>SUM(D140:D149)</f>
        <v>90</v>
      </c>
      <c r="E150" s="141">
        <f>D150/31847</f>
        <v>2.8260118692498507E-3</v>
      </c>
      <c r="F150" s="128">
        <f>SUM(F140:F149)</f>
        <v>136</v>
      </c>
      <c r="G150" s="142">
        <f>F150/74663</f>
        <v>1.8215180209742443E-3</v>
      </c>
      <c r="H150" s="46">
        <f>SUM(H140:H149)</f>
        <v>246</v>
      </c>
      <c r="I150" s="141">
        <f>H150/86297</f>
        <v>2.8506205314205594E-3</v>
      </c>
      <c r="J150" s="49">
        <f>IF(D150=0, "-", IF((B150-D150)/D150&lt;10, (B150-D150)/D150, "&gt;999%"))</f>
        <v>-0.31111111111111112</v>
      </c>
      <c r="K150" s="50">
        <f>IF(H150=0, "-", IF((F150-H150)/H150&lt;10, (F150-H150)/H150, "&gt;999%"))</f>
        <v>-0.44715447154471544</v>
      </c>
    </row>
    <row r="151" spans="1:11" x14ac:dyDescent="0.25">
      <c r="B151" s="138"/>
      <c r="D151" s="138"/>
      <c r="F151" s="138"/>
      <c r="H151" s="138"/>
    </row>
    <row r="152" spans="1:11" s="52" customFormat="1" ht="13" x14ac:dyDescent="0.3">
      <c r="A152" s="139" t="s">
        <v>285</v>
      </c>
      <c r="B152" s="46">
        <v>147</v>
      </c>
      <c r="C152" s="140">
        <f>B152/26621</f>
        <v>5.5219563502498029E-3</v>
      </c>
      <c r="D152" s="46">
        <v>293</v>
      </c>
      <c r="E152" s="141">
        <f>D152/31847</f>
        <v>9.2002386410022924E-3</v>
      </c>
      <c r="F152" s="128">
        <v>407</v>
      </c>
      <c r="G152" s="142">
        <f>F152/74663</f>
        <v>5.4511605480626283E-3</v>
      </c>
      <c r="H152" s="46">
        <v>936</v>
      </c>
      <c r="I152" s="141">
        <f>H152/86297</f>
        <v>1.0846263485405055E-2</v>
      </c>
      <c r="J152" s="49">
        <f>IF(D152=0, "-", IF((B152-D152)/D152&lt;10, (B152-D152)/D152, "&gt;999%"))</f>
        <v>-0.49829351535836175</v>
      </c>
      <c r="K152" s="50">
        <f>IF(H152=0, "-", IF((F152-H152)/H152&lt;10, (F152-H152)/H152, "&gt;999%"))</f>
        <v>-0.56517094017094016</v>
      </c>
    </row>
    <row r="153" spans="1:11" x14ac:dyDescent="0.25">
      <c r="B153" s="138"/>
      <c r="D153" s="138"/>
      <c r="F153" s="138"/>
      <c r="H153" s="138"/>
    </row>
    <row r="154" spans="1:11" ht="15.5" x14ac:dyDescent="0.35">
      <c r="A154" s="129" t="s">
        <v>32</v>
      </c>
      <c r="B154" s="22" t="s">
        <v>4</v>
      </c>
      <c r="C154" s="25"/>
      <c r="D154" s="25"/>
      <c r="E154" s="23"/>
      <c r="F154" s="22" t="s">
        <v>167</v>
      </c>
      <c r="G154" s="25"/>
      <c r="H154" s="25"/>
      <c r="I154" s="23"/>
      <c r="J154" s="22" t="s">
        <v>168</v>
      </c>
      <c r="K154" s="23"/>
    </row>
    <row r="155" spans="1:11" ht="13" x14ac:dyDescent="0.3">
      <c r="A155" s="30"/>
      <c r="B155" s="22">
        <f>VALUE(RIGHT($B$2, 4))</f>
        <v>2020</v>
      </c>
      <c r="C155" s="23"/>
      <c r="D155" s="22">
        <f>B155-1</f>
        <v>2019</v>
      </c>
      <c r="E155" s="130"/>
      <c r="F155" s="22">
        <f>B155</f>
        <v>2020</v>
      </c>
      <c r="G155" s="130"/>
      <c r="H155" s="22">
        <f>D155</f>
        <v>2019</v>
      </c>
      <c r="I155" s="130"/>
      <c r="J155" s="27" t="s">
        <v>8</v>
      </c>
      <c r="K155" s="28" t="s">
        <v>5</v>
      </c>
    </row>
    <row r="156" spans="1:11" ht="13" x14ac:dyDescent="0.3">
      <c r="A156" s="131" t="s">
        <v>286</v>
      </c>
      <c r="B156" s="132" t="s">
        <v>169</v>
      </c>
      <c r="C156" s="133" t="s">
        <v>170</v>
      </c>
      <c r="D156" s="132" t="s">
        <v>169</v>
      </c>
      <c r="E156" s="134" t="s">
        <v>170</v>
      </c>
      <c r="F156" s="133" t="s">
        <v>169</v>
      </c>
      <c r="G156" s="133" t="s">
        <v>170</v>
      </c>
      <c r="H156" s="132" t="s">
        <v>169</v>
      </c>
      <c r="I156" s="134" t="s">
        <v>170</v>
      </c>
      <c r="J156" s="132"/>
      <c r="K156" s="134"/>
    </row>
    <row r="157" spans="1:11" ht="14.5" x14ac:dyDescent="0.35">
      <c r="A157" s="34" t="s">
        <v>287</v>
      </c>
      <c r="B157" s="35">
        <v>11</v>
      </c>
      <c r="C157" s="135">
        <f>IF(B159=0, "-", B157/B159)</f>
        <v>1</v>
      </c>
      <c r="D157" s="35">
        <v>14</v>
      </c>
      <c r="E157" s="126">
        <f>IF(D159=0, "-", D157/D159)</f>
        <v>1</v>
      </c>
      <c r="F157" s="136">
        <v>35</v>
      </c>
      <c r="G157" s="135">
        <f>IF(F159=0, "-", F157/F159)</f>
        <v>1</v>
      </c>
      <c r="H157" s="35">
        <v>35</v>
      </c>
      <c r="I157" s="126">
        <f>IF(H159=0, "-", H157/H159)</f>
        <v>1</v>
      </c>
      <c r="J157" s="125">
        <f>IF(D157=0, "-", IF((B157-D157)/D157&lt;10, (B157-D157)/D157, "&gt;999%"))</f>
        <v>-0.21428571428571427</v>
      </c>
      <c r="K157" s="126">
        <f>IF(H157=0, "-", IF((F157-H157)/H157&lt;10, (F157-H157)/H157, "&gt;999%"))</f>
        <v>0</v>
      </c>
    </row>
    <row r="158" spans="1:11" x14ac:dyDescent="0.25">
      <c r="A158" s="137"/>
      <c r="B158" s="40"/>
      <c r="D158" s="40"/>
      <c r="E158" s="44"/>
      <c r="F158" s="138"/>
      <c r="H158" s="40"/>
      <c r="I158" s="44"/>
      <c r="J158" s="43"/>
      <c r="K158" s="44"/>
    </row>
    <row r="159" spans="1:11" s="52" customFormat="1" ht="13" x14ac:dyDescent="0.3">
      <c r="A159" s="139" t="s">
        <v>288</v>
      </c>
      <c r="B159" s="46">
        <f>SUM(B157:B158)</f>
        <v>11</v>
      </c>
      <c r="C159" s="140">
        <f>B159/26621</f>
        <v>4.1320761804590359E-4</v>
      </c>
      <c r="D159" s="46">
        <f>SUM(D157:D158)</f>
        <v>14</v>
      </c>
      <c r="E159" s="141">
        <f>D159/31847</f>
        <v>4.3960184632775459E-4</v>
      </c>
      <c r="F159" s="128">
        <f>SUM(F157:F158)</f>
        <v>35</v>
      </c>
      <c r="G159" s="142">
        <f>F159/74663</f>
        <v>4.6877302010366582E-4</v>
      </c>
      <c r="H159" s="46">
        <f>SUM(H157:H158)</f>
        <v>35</v>
      </c>
      <c r="I159" s="141">
        <f>H159/86297</f>
        <v>4.0557609186877875E-4</v>
      </c>
      <c r="J159" s="49">
        <f>IF(D159=0, "-", IF((B159-D159)/D159&lt;10, (B159-D159)/D159, "&gt;999%"))</f>
        <v>-0.21428571428571427</v>
      </c>
      <c r="K159" s="50">
        <f>IF(H159=0, "-", IF((F159-H159)/H159&lt;10, (F159-H159)/H159, "&gt;999%"))</f>
        <v>0</v>
      </c>
    </row>
    <row r="160" spans="1:11" x14ac:dyDescent="0.25">
      <c r="B160" s="138"/>
      <c r="D160" s="138"/>
      <c r="F160" s="138"/>
      <c r="H160" s="138"/>
    </row>
    <row r="161" spans="1:11" ht="13" x14ac:dyDescent="0.3">
      <c r="A161" s="131" t="s">
        <v>289</v>
      </c>
      <c r="B161" s="132" t="s">
        <v>169</v>
      </c>
      <c r="C161" s="133" t="s">
        <v>170</v>
      </c>
      <c r="D161" s="132" t="s">
        <v>169</v>
      </c>
      <c r="E161" s="134" t="s">
        <v>170</v>
      </c>
      <c r="F161" s="133" t="s">
        <v>169</v>
      </c>
      <c r="G161" s="133" t="s">
        <v>170</v>
      </c>
      <c r="H161" s="132" t="s">
        <v>169</v>
      </c>
      <c r="I161" s="134" t="s">
        <v>170</v>
      </c>
      <c r="J161" s="132"/>
      <c r="K161" s="134"/>
    </row>
    <row r="162" spans="1:11" ht="14.5" x14ac:dyDescent="0.35">
      <c r="A162" s="34" t="s">
        <v>290</v>
      </c>
      <c r="B162" s="35">
        <v>0</v>
      </c>
      <c r="C162" s="135">
        <f>IF(B174=0, "-", B162/B174)</f>
        <v>0</v>
      </c>
      <c r="D162" s="35">
        <v>6</v>
      </c>
      <c r="E162" s="126">
        <f>IF(D174=0, "-", D162/D174)</f>
        <v>0.23076923076923078</v>
      </c>
      <c r="F162" s="136">
        <v>3</v>
      </c>
      <c r="G162" s="135">
        <f>IF(F174=0, "-", F162/F174)</f>
        <v>6.8181818181818177E-2</v>
      </c>
      <c r="H162" s="35">
        <v>7</v>
      </c>
      <c r="I162" s="126">
        <f>IF(H174=0, "-", H162/H174)</f>
        <v>0.13725490196078433</v>
      </c>
      <c r="J162" s="125">
        <f t="shared" ref="J162:J172" si="12">IF(D162=0, "-", IF((B162-D162)/D162&lt;10, (B162-D162)/D162, "&gt;999%"))</f>
        <v>-1</v>
      </c>
      <c r="K162" s="126">
        <f t="shared" ref="K162:K172" si="13">IF(H162=0, "-", IF((F162-H162)/H162&lt;10, (F162-H162)/H162, "&gt;999%"))</f>
        <v>-0.5714285714285714</v>
      </c>
    </row>
    <row r="163" spans="1:11" ht="14.5" x14ac:dyDescent="0.35">
      <c r="A163" s="34" t="s">
        <v>291</v>
      </c>
      <c r="B163" s="35">
        <v>0</v>
      </c>
      <c r="C163" s="135">
        <f>IF(B174=0, "-", B163/B174)</f>
        <v>0</v>
      </c>
      <c r="D163" s="35">
        <v>1</v>
      </c>
      <c r="E163" s="126">
        <f>IF(D174=0, "-", D163/D174)</f>
        <v>3.8461538461538464E-2</v>
      </c>
      <c r="F163" s="136">
        <v>2</v>
      </c>
      <c r="G163" s="135">
        <f>IF(F174=0, "-", F163/F174)</f>
        <v>4.5454545454545456E-2</v>
      </c>
      <c r="H163" s="35">
        <v>3</v>
      </c>
      <c r="I163" s="126">
        <f>IF(H174=0, "-", H163/H174)</f>
        <v>5.8823529411764705E-2</v>
      </c>
      <c r="J163" s="125">
        <f t="shared" si="12"/>
        <v>-1</v>
      </c>
      <c r="K163" s="126">
        <f t="shared" si="13"/>
        <v>-0.33333333333333331</v>
      </c>
    </row>
    <row r="164" spans="1:11" ht="14.5" x14ac:dyDescent="0.35">
      <c r="A164" s="34" t="s">
        <v>292</v>
      </c>
      <c r="B164" s="35">
        <v>1</v>
      </c>
      <c r="C164" s="135">
        <f>IF(B174=0, "-", B164/B174)</f>
        <v>0.16666666666666666</v>
      </c>
      <c r="D164" s="35">
        <v>5</v>
      </c>
      <c r="E164" s="126">
        <f>IF(D174=0, "-", D164/D174)</f>
        <v>0.19230769230769232</v>
      </c>
      <c r="F164" s="136">
        <v>8</v>
      </c>
      <c r="G164" s="135">
        <f>IF(F174=0, "-", F164/F174)</f>
        <v>0.18181818181818182</v>
      </c>
      <c r="H164" s="35">
        <v>10</v>
      </c>
      <c r="I164" s="126">
        <f>IF(H174=0, "-", H164/H174)</f>
        <v>0.19607843137254902</v>
      </c>
      <c r="J164" s="125">
        <f t="shared" si="12"/>
        <v>-0.8</v>
      </c>
      <c r="K164" s="126">
        <f t="shared" si="13"/>
        <v>-0.2</v>
      </c>
    </row>
    <row r="165" spans="1:11" ht="14.5" x14ac:dyDescent="0.35">
      <c r="A165" s="34" t="s">
        <v>293</v>
      </c>
      <c r="B165" s="35">
        <v>1</v>
      </c>
      <c r="C165" s="135">
        <f>IF(B174=0, "-", B165/B174)</f>
        <v>0.16666666666666666</v>
      </c>
      <c r="D165" s="35">
        <v>0</v>
      </c>
      <c r="E165" s="126">
        <f>IF(D174=0, "-", D165/D174)</f>
        <v>0</v>
      </c>
      <c r="F165" s="136">
        <v>9</v>
      </c>
      <c r="G165" s="135">
        <f>IF(F174=0, "-", F165/F174)</f>
        <v>0.20454545454545456</v>
      </c>
      <c r="H165" s="35">
        <v>0</v>
      </c>
      <c r="I165" s="126">
        <f>IF(H174=0, "-", H165/H174)</f>
        <v>0</v>
      </c>
      <c r="J165" s="125" t="str">
        <f t="shared" si="12"/>
        <v>-</v>
      </c>
      <c r="K165" s="126" t="str">
        <f t="shared" si="13"/>
        <v>-</v>
      </c>
    </row>
    <row r="166" spans="1:11" ht="14.5" x14ac:dyDescent="0.35">
      <c r="A166" s="34" t="s">
        <v>294</v>
      </c>
      <c r="B166" s="35">
        <v>0</v>
      </c>
      <c r="C166" s="135">
        <f>IF(B174=0, "-", B166/B174)</f>
        <v>0</v>
      </c>
      <c r="D166" s="35">
        <v>0</v>
      </c>
      <c r="E166" s="126">
        <f>IF(D174=0, "-", D166/D174)</f>
        <v>0</v>
      </c>
      <c r="F166" s="136">
        <v>2</v>
      </c>
      <c r="G166" s="135">
        <f>IF(F174=0, "-", F166/F174)</f>
        <v>4.5454545454545456E-2</v>
      </c>
      <c r="H166" s="35">
        <v>1</v>
      </c>
      <c r="I166" s="126">
        <f>IF(H174=0, "-", H166/H174)</f>
        <v>1.9607843137254902E-2</v>
      </c>
      <c r="J166" s="125" t="str">
        <f t="shared" si="12"/>
        <v>-</v>
      </c>
      <c r="K166" s="126">
        <f t="shared" si="13"/>
        <v>1</v>
      </c>
    </row>
    <row r="167" spans="1:11" ht="14.5" x14ac:dyDescent="0.35">
      <c r="A167" s="34" t="s">
        <v>295</v>
      </c>
      <c r="B167" s="35">
        <v>0</v>
      </c>
      <c r="C167" s="135">
        <f>IF(B174=0, "-", B167/B174)</f>
        <v>0</v>
      </c>
      <c r="D167" s="35">
        <v>2</v>
      </c>
      <c r="E167" s="126">
        <f>IF(D174=0, "-", D167/D174)</f>
        <v>7.6923076923076927E-2</v>
      </c>
      <c r="F167" s="136">
        <v>4</v>
      </c>
      <c r="G167" s="135">
        <f>IF(F174=0, "-", F167/F174)</f>
        <v>9.0909090909090912E-2</v>
      </c>
      <c r="H167" s="35">
        <v>6</v>
      </c>
      <c r="I167" s="126">
        <f>IF(H174=0, "-", H167/H174)</f>
        <v>0.11764705882352941</v>
      </c>
      <c r="J167" s="125">
        <f t="shared" si="12"/>
        <v>-1</v>
      </c>
      <c r="K167" s="126">
        <f t="shared" si="13"/>
        <v>-0.33333333333333331</v>
      </c>
    </row>
    <row r="168" spans="1:11" ht="14.5" x14ac:dyDescent="0.35">
      <c r="A168" s="34" t="s">
        <v>296</v>
      </c>
      <c r="B168" s="35">
        <v>0</v>
      </c>
      <c r="C168" s="135">
        <f>IF(B174=0, "-", B168/B174)</f>
        <v>0</v>
      </c>
      <c r="D168" s="35">
        <v>0</v>
      </c>
      <c r="E168" s="126">
        <f>IF(D174=0, "-", D168/D174)</f>
        <v>0</v>
      </c>
      <c r="F168" s="136">
        <v>0</v>
      </c>
      <c r="G168" s="135">
        <f>IF(F174=0, "-", F168/F174)</f>
        <v>0</v>
      </c>
      <c r="H168" s="35">
        <v>2</v>
      </c>
      <c r="I168" s="126">
        <f>IF(H174=0, "-", H168/H174)</f>
        <v>3.9215686274509803E-2</v>
      </c>
      <c r="J168" s="125" t="str">
        <f t="shared" si="12"/>
        <v>-</v>
      </c>
      <c r="K168" s="126">
        <f t="shared" si="13"/>
        <v>-1</v>
      </c>
    </row>
    <row r="169" spans="1:11" ht="14.5" x14ac:dyDescent="0.35">
      <c r="A169" s="34" t="s">
        <v>297</v>
      </c>
      <c r="B169" s="35">
        <v>1</v>
      </c>
      <c r="C169" s="135">
        <f>IF(B174=0, "-", B169/B174)</f>
        <v>0.16666666666666666</v>
      </c>
      <c r="D169" s="35">
        <v>0</v>
      </c>
      <c r="E169" s="126">
        <f>IF(D174=0, "-", D169/D174)</f>
        <v>0</v>
      </c>
      <c r="F169" s="136">
        <v>4</v>
      </c>
      <c r="G169" s="135">
        <f>IF(F174=0, "-", F169/F174)</f>
        <v>9.0909090909090912E-2</v>
      </c>
      <c r="H169" s="35">
        <v>0</v>
      </c>
      <c r="I169" s="126">
        <f>IF(H174=0, "-", H169/H174)</f>
        <v>0</v>
      </c>
      <c r="J169" s="125" t="str">
        <f t="shared" si="12"/>
        <v>-</v>
      </c>
      <c r="K169" s="126" t="str">
        <f t="shared" si="13"/>
        <v>-</v>
      </c>
    </row>
    <row r="170" spans="1:11" ht="14.5" x14ac:dyDescent="0.35">
      <c r="A170" s="34" t="s">
        <v>298</v>
      </c>
      <c r="B170" s="35">
        <v>3</v>
      </c>
      <c r="C170" s="135">
        <f>IF(B174=0, "-", B170/B174)</f>
        <v>0.5</v>
      </c>
      <c r="D170" s="35">
        <v>8</v>
      </c>
      <c r="E170" s="126">
        <f>IF(D174=0, "-", D170/D174)</f>
        <v>0.30769230769230771</v>
      </c>
      <c r="F170" s="136">
        <v>12</v>
      </c>
      <c r="G170" s="135">
        <f>IF(F174=0, "-", F170/F174)</f>
        <v>0.27272727272727271</v>
      </c>
      <c r="H170" s="35">
        <v>15</v>
      </c>
      <c r="I170" s="126">
        <f>IF(H174=0, "-", H170/H174)</f>
        <v>0.29411764705882354</v>
      </c>
      <c r="J170" s="125">
        <f t="shared" si="12"/>
        <v>-0.625</v>
      </c>
      <c r="K170" s="126">
        <f t="shared" si="13"/>
        <v>-0.2</v>
      </c>
    </row>
    <row r="171" spans="1:11" ht="14.5" x14ac:dyDescent="0.35">
      <c r="A171" s="34" t="s">
        <v>299</v>
      </c>
      <c r="B171" s="35">
        <v>0</v>
      </c>
      <c r="C171" s="135">
        <f>IF(B174=0, "-", B171/B174)</f>
        <v>0</v>
      </c>
      <c r="D171" s="35">
        <v>2</v>
      </c>
      <c r="E171" s="126">
        <f>IF(D174=0, "-", D171/D174)</f>
        <v>7.6923076923076927E-2</v>
      </c>
      <c r="F171" s="136">
        <v>0</v>
      </c>
      <c r="G171" s="135">
        <f>IF(F174=0, "-", F171/F174)</f>
        <v>0</v>
      </c>
      <c r="H171" s="35">
        <v>5</v>
      </c>
      <c r="I171" s="126">
        <f>IF(H174=0, "-", H171/H174)</f>
        <v>9.8039215686274508E-2</v>
      </c>
      <c r="J171" s="125">
        <f t="shared" si="12"/>
        <v>-1</v>
      </c>
      <c r="K171" s="126">
        <f t="shared" si="13"/>
        <v>-1</v>
      </c>
    </row>
    <row r="172" spans="1:11" ht="14.5" x14ac:dyDescent="0.35">
      <c r="A172" s="34" t="s">
        <v>300</v>
      </c>
      <c r="B172" s="35">
        <v>0</v>
      </c>
      <c r="C172" s="135">
        <f>IF(B174=0, "-", B172/B174)</f>
        <v>0</v>
      </c>
      <c r="D172" s="35">
        <v>2</v>
      </c>
      <c r="E172" s="126">
        <f>IF(D174=0, "-", D172/D174)</f>
        <v>7.6923076923076927E-2</v>
      </c>
      <c r="F172" s="136">
        <v>0</v>
      </c>
      <c r="G172" s="135">
        <f>IF(F174=0, "-", F172/F174)</f>
        <v>0</v>
      </c>
      <c r="H172" s="35">
        <v>2</v>
      </c>
      <c r="I172" s="126">
        <f>IF(H174=0, "-", H172/H174)</f>
        <v>3.9215686274509803E-2</v>
      </c>
      <c r="J172" s="125">
        <f t="shared" si="12"/>
        <v>-1</v>
      </c>
      <c r="K172" s="126">
        <f t="shared" si="13"/>
        <v>-1</v>
      </c>
    </row>
    <row r="173" spans="1:11" x14ac:dyDescent="0.25">
      <c r="A173" s="137"/>
      <c r="B173" s="40"/>
      <c r="D173" s="40"/>
      <c r="E173" s="44"/>
      <c r="F173" s="138"/>
      <c r="H173" s="40"/>
      <c r="I173" s="44"/>
      <c r="J173" s="43"/>
      <c r="K173" s="44"/>
    </row>
    <row r="174" spans="1:11" s="52" customFormat="1" ht="13" x14ac:dyDescent="0.3">
      <c r="A174" s="139" t="s">
        <v>301</v>
      </c>
      <c r="B174" s="46">
        <f>SUM(B162:B173)</f>
        <v>6</v>
      </c>
      <c r="C174" s="140">
        <f>B174/26621</f>
        <v>2.2538597347958379E-4</v>
      </c>
      <c r="D174" s="46">
        <f>SUM(D162:D173)</f>
        <v>26</v>
      </c>
      <c r="E174" s="141">
        <f>D174/31847</f>
        <v>8.1640342889440138E-4</v>
      </c>
      <c r="F174" s="128">
        <f>SUM(F162:F173)</f>
        <v>44</v>
      </c>
      <c r="G174" s="142">
        <f>F174/74663</f>
        <v>5.8931465384460841E-4</v>
      </c>
      <c r="H174" s="46">
        <f>SUM(H162:H173)</f>
        <v>51</v>
      </c>
      <c r="I174" s="141">
        <f>H174/86297</f>
        <v>5.9098230529450613E-4</v>
      </c>
      <c r="J174" s="49">
        <f>IF(D174=0, "-", IF((B174-D174)/D174&lt;10, (B174-D174)/D174, "&gt;999%"))</f>
        <v>-0.76923076923076927</v>
      </c>
      <c r="K174" s="50">
        <f>IF(H174=0, "-", IF((F174-H174)/H174&lt;10, (F174-H174)/H174, "&gt;999%"))</f>
        <v>-0.13725490196078433</v>
      </c>
    </row>
    <row r="175" spans="1:11" x14ac:dyDescent="0.25">
      <c r="B175" s="138"/>
      <c r="D175" s="138"/>
      <c r="F175" s="138"/>
      <c r="H175" s="138"/>
    </row>
    <row r="176" spans="1:11" s="52" customFormat="1" ht="13" x14ac:dyDescent="0.3">
      <c r="A176" s="139" t="s">
        <v>302</v>
      </c>
      <c r="B176" s="46">
        <v>17</v>
      </c>
      <c r="C176" s="140">
        <f>B176/26621</f>
        <v>6.3859359152548735E-4</v>
      </c>
      <c r="D176" s="46">
        <v>40</v>
      </c>
      <c r="E176" s="141">
        <f>D176/31847</f>
        <v>1.256005275222156E-3</v>
      </c>
      <c r="F176" s="128">
        <v>79</v>
      </c>
      <c r="G176" s="142">
        <f>F176/74663</f>
        <v>1.0580876739482742E-3</v>
      </c>
      <c r="H176" s="46">
        <v>86</v>
      </c>
      <c r="I176" s="141">
        <f>H176/86297</f>
        <v>9.9655839716328493E-4</v>
      </c>
      <c r="J176" s="49">
        <f>IF(D176=0, "-", IF((B176-D176)/D176&lt;10, (B176-D176)/D176, "&gt;999%"))</f>
        <v>-0.57499999999999996</v>
      </c>
      <c r="K176" s="50">
        <f>IF(H176=0, "-", IF((F176-H176)/H176&lt;10, (F176-H176)/H176, "&gt;999%"))</f>
        <v>-8.1395348837209308E-2</v>
      </c>
    </row>
    <row r="177" spans="1:11" x14ac:dyDescent="0.25">
      <c r="B177" s="138"/>
      <c r="D177" s="138"/>
      <c r="F177" s="138"/>
      <c r="H177" s="138"/>
    </row>
    <row r="178" spans="1:11" ht="15.5" x14ac:dyDescent="0.35">
      <c r="A178" s="129" t="s">
        <v>33</v>
      </c>
      <c r="B178" s="22" t="s">
        <v>4</v>
      </c>
      <c r="C178" s="25"/>
      <c r="D178" s="25"/>
      <c r="E178" s="23"/>
      <c r="F178" s="22" t="s">
        <v>167</v>
      </c>
      <c r="G178" s="25"/>
      <c r="H178" s="25"/>
      <c r="I178" s="23"/>
      <c r="J178" s="22" t="s">
        <v>168</v>
      </c>
      <c r="K178" s="23"/>
    </row>
    <row r="179" spans="1:11" ht="13" x14ac:dyDescent="0.3">
      <c r="A179" s="30"/>
      <c r="B179" s="22">
        <f>VALUE(RIGHT($B$2, 4))</f>
        <v>2020</v>
      </c>
      <c r="C179" s="23"/>
      <c r="D179" s="22">
        <f>B179-1</f>
        <v>2019</v>
      </c>
      <c r="E179" s="130"/>
      <c r="F179" s="22">
        <f>B179</f>
        <v>2020</v>
      </c>
      <c r="G179" s="130"/>
      <c r="H179" s="22">
        <f>D179</f>
        <v>2019</v>
      </c>
      <c r="I179" s="130"/>
      <c r="J179" s="27" t="s">
        <v>8</v>
      </c>
      <c r="K179" s="28" t="s">
        <v>5</v>
      </c>
    </row>
    <row r="180" spans="1:11" ht="13" x14ac:dyDescent="0.3">
      <c r="A180" s="131" t="s">
        <v>303</v>
      </c>
      <c r="B180" s="132" t="s">
        <v>169</v>
      </c>
      <c r="C180" s="133" t="s">
        <v>170</v>
      </c>
      <c r="D180" s="132" t="s">
        <v>169</v>
      </c>
      <c r="E180" s="134" t="s">
        <v>170</v>
      </c>
      <c r="F180" s="133" t="s">
        <v>169</v>
      </c>
      <c r="G180" s="133" t="s">
        <v>170</v>
      </c>
      <c r="H180" s="132" t="s">
        <v>169</v>
      </c>
      <c r="I180" s="134" t="s">
        <v>170</v>
      </c>
      <c r="J180" s="132"/>
      <c r="K180" s="134"/>
    </row>
    <row r="181" spans="1:11" ht="14.5" x14ac:dyDescent="0.35">
      <c r="A181" s="34" t="s">
        <v>304</v>
      </c>
      <c r="B181" s="35">
        <v>56</v>
      </c>
      <c r="C181" s="135">
        <f>IF(B192=0, "-", B181/B192)</f>
        <v>0.21292775665399238</v>
      </c>
      <c r="D181" s="35">
        <v>58</v>
      </c>
      <c r="E181" s="126">
        <f>IF(D192=0, "-", D181/D192)</f>
        <v>0.10507246376811594</v>
      </c>
      <c r="F181" s="136">
        <v>159</v>
      </c>
      <c r="G181" s="135">
        <f>IF(F192=0, "-", F181/F192)</f>
        <v>0.18883610451306412</v>
      </c>
      <c r="H181" s="35">
        <v>182</v>
      </c>
      <c r="I181" s="126">
        <f>IF(H192=0, "-", H181/H192)</f>
        <v>0.12926136363636365</v>
      </c>
      <c r="J181" s="125">
        <f t="shared" ref="J181:J190" si="14">IF(D181=0, "-", IF((B181-D181)/D181&lt;10, (B181-D181)/D181, "&gt;999%"))</f>
        <v>-3.4482758620689655E-2</v>
      </c>
      <c r="K181" s="126">
        <f t="shared" ref="K181:K190" si="15">IF(H181=0, "-", IF((F181-H181)/H181&lt;10, (F181-H181)/H181, "&gt;999%"))</f>
        <v>-0.12637362637362637</v>
      </c>
    </row>
    <row r="182" spans="1:11" ht="14.5" x14ac:dyDescent="0.35">
      <c r="A182" s="34" t="s">
        <v>305</v>
      </c>
      <c r="B182" s="35">
        <v>18</v>
      </c>
      <c r="C182" s="135">
        <f>IF(B192=0, "-", B182/B192)</f>
        <v>6.8441064638783272E-2</v>
      </c>
      <c r="D182" s="35">
        <v>25</v>
      </c>
      <c r="E182" s="126">
        <f>IF(D192=0, "-", D182/D192)</f>
        <v>4.5289855072463768E-2</v>
      </c>
      <c r="F182" s="136">
        <v>51</v>
      </c>
      <c r="G182" s="135">
        <f>IF(F192=0, "-", F182/F192)</f>
        <v>6.0570071258907364E-2</v>
      </c>
      <c r="H182" s="35">
        <v>83</v>
      </c>
      <c r="I182" s="126">
        <f>IF(H192=0, "-", H182/H192)</f>
        <v>5.894886363636364E-2</v>
      </c>
      <c r="J182" s="125">
        <f t="shared" si="14"/>
        <v>-0.28000000000000003</v>
      </c>
      <c r="K182" s="126">
        <f t="shared" si="15"/>
        <v>-0.38554216867469882</v>
      </c>
    </row>
    <row r="183" spans="1:11" ht="14.5" x14ac:dyDescent="0.35">
      <c r="A183" s="34" t="s">
        <v>306</v>
      </c>
      <c r="B183" s="35">
        <v>149</v>
      </c>
      <c r="C183" s="135">
        <f>IF(B192=0, "-", B183/B192)</f>
        <v>0.56653992395437258</v>
      </c>
      <c r="D183" s="35">
        <v>353</v>
      </c>
      <c r="E183" s="126">
        <f>IF(D192=0, "-", D183/D192)</f>
        <v>0.63949275362318836</v>
      </c>
      <c r="F183" s="136">
        <v>415</v>
      </c>
      <c r="G183" s="135">
        <f>IF(F192=0, "-", F183/F192)</f>
        <v>0.49287410926365793</v>
      </c>
      <c r="H183" s="35">
        <v>838</v>
      </c>
      <c r="I183" s="126">
        <f>IF(H192=0, "-", H183/H192)</f>
        <v>0.59517045454545459</v>
      </c>
      <c r="J183" s="125">
        <f t="shared" si="14"/>
        <v>-0.57790368271954673</v>
      </c>
      <c r="K183" s="126">
        <f t="shared" si="15"/>
        <v>-0.50477326968973746</v>
      </c>
    </row>
    <row r="184" spans="1:11" ht="14.5" x14ac:dyDescent="0.35">
      <c r="A184" s="34" t="s">
        <v>307</v>
      </c>
      <c r="B184" s="35">
        <v>0</v>
      </c>
      <c r="C184" s="135">
        <f>IF(B192=0, "-", B184/B192)</f>
        <v>0</v>
      </c>
      <c r="D184" s="35">
        <v>2</v>
      </c>
      <c r="E184" s="126">
        <f>IF(D192=0, "-", D184/D192)</f>
        <v>3.6231884057971015E-3</v>
      </c>
      <c r="F184" s="136">
        <v>0</v>
      </c>
      <c r="G184" s="135">
        <f>IF(F192=0, "-", F184/F192)</f>
        <v>0</v>
      </c>
      <c r="H184" s="35">
        <v>2</v>
      </c>
      <c r="I184" s="126">
        <f>IF(H192=0, "-", H184/H192)</f>
        <v>1.4204545454545455E-3</v>
      </c>
      <c r="J184" s="125">
        <f t="shared" si="14"/>
        <v>-1</v>
      </c>
      <c r="K184" s="126">
        <f t="shared" si="15"/>
        <v>-1</v>
      </c>
    </row>
    <row r="185" spans="1:11" ht="14.5" x14ac:dyDescent="0.35">
      <c r="A185" s="34" t="s">
        <v>308</v>
      </c>
      <c r="B185" s="35">
        <v>18</v>
      </c>
      <c r="C185" s="135">
        <f>IF(B192=0, "-", B185/B192)</f>
        <v>6.8441064638783272E-2</v>
      </c>
      <c r="D185" s="35">
        <v>30</v>
      </c>
      <c r="E185" s="126">
        <f>IF(D192=0, "-", D185/D192)</f>
        <v>5.434782608695652E-2</v>
      </c>
      <c r="F185" s="136">
        <v>99</v>
      </c>
      <c r="G185" s="135">
        <f>IF(F192=0, "-", F185/F192)</f>
        <v>0.11757719714964371</v>
      </c>
      <c r="H185" s="35">
        <v>101</v>
      </c>
      <c r="I185" s="126">
        <f>IF(H192=0, "-", H185/H192)</f>
        <v>7.1732954545454544E-2</v>
      </c>
      <c r="J185" s="125">
        <f t="shared" si="14"/>
        <v>-0.4</v>
      </c>
      <c r="K185" s="126">
        <f t="shared" si="15"/>
        <v>-1.9801980198019802E-2</v>
      </c>
    </row>
    <row r="186" spans="1:11" ht="14.5" x14ac:dyDescent="0.35">
      <c r="A186" s="34" t="s">
        <v>309</v>
      </c>
      <c r="B186" s="35">
        <v>1</v>
      </c>
      <c r="C186" s="135">
        <f>IF(B192=0, "-", B186/B192)</f>
        <v>3.8022813688212928E-3</v>
      </c>
      <c r="D186" s="35">
        <v>0</v>
      </c>
      <c r="E186" s="126">
        <f>IF(D192=0, "-", D186/D192)</f>
        <v>0</v>
      </c>
      <c r="F186" s="136">
        <v>1</v>
      </c>
      <c r="G186" s="135">
        <f>IF(F192=0, "-", F186/F192)</f>
        <v>1.1876484560570072E-3</v>
      </c>
      <c r="H186" s="35">
        <v>0</v>
      </c>
      <c r="I186" s="126">
        <f>IF(H192=0, "-", H186/H192)</f>
        <v>0</v>
      </c>
      <c r="J186" s="125" t="str">
        <f t="shared" si="14"/>
        <v>-</v>
      </c>
      <c r="K186" s="126" t="str">
        <f t="shared" si="15"/>
        <v>-</v>
      </c>
    </row>
    <row r="187" spans="1:11" ht="14.5" x14ac:dyDescent="0.35">
      <c r="A187" s="34" t="s">
        <v>310</v>
      </c>
      <c r="B187" s="35">
        <v>6</v>
      </c>
      <c r="C187" s="135">
        <f>IF(B192=0, "-", B187/B192)</f>
        <v>2.2813688212927757E-2</v>
      </c>
      <c r="D187" s="35">
        <v>17</v>
      </c>
      <c r="E187" s="126">
        <f>IF(D192=0, "-", D187/D192)</f>
        <v>3.0797101449275364E-2</v>
      </c>
      <c r="F187" s="136">
        <v>18</v>
      </c>
      <c r="G187" s="135">
        <f>IF(F192=0, "-", F187/F192)</f>
        <v>2.1377672209026127E-2</v>
      </c>
      <c r="H187" s="35">
        <v>47</v>
      </c>
      <c r="I187" s="126">
        <f>IF(H192=0, "-", H187/H192)</f>
        <v>3.3380681818181816E-2</v>
      </c>
      <c r="J187" s="125">
        <f t="shared" si="14"/>
        <v>-0.6470588235294118</v>
      </c>
      <c r="K187" s="126">
        <f t="shared" si="15"/>
        <v>-0.61702127659574468</v>
      </c>
    </row>
    <row r="188" spans="1:11" ht="14.5" x14ac:dyDescent="0.35">
      <c r="A188" s="34" t="s">
        <v>311</v>
      </c>
      <c r="B188" s="35">
        <v>6</v>
      </c>
      <c r="C188" s="135">
        <f>IF(B192=0, "-", B188/B192)</f>
        <v>2.2813688212927757E-2</v>
      </c>
      <c r="D188" s="35">
        <v>7</v>
      </c>
      <c r="E188" s="126">
        <f>IF(D192=0, "-", D188/D192)</f>
        <v>1.2681159420289856E-2</v>
      </c>
      <c r="F188" s="136">
        <v>20</v>
      </c>
      <c r="G188" s="135">
        <f>IF(F192=0, "-", F188/F192)</f>
        <v>2.3752969121140142E-2</v>
      </c>
      <c r="H188" s="35">
        <v>26</v>
      </c>
      <c r="I188" s="126">
        <f>IF(H192=0, "-", H188/H192)</f>
        <v>1.8465909090909092E-2</v>
      </c>
      <c r="J188" s="125">
        <f t="shared" si="14"/>
        <v>-0.14285714285714285</v>
      </c>
      <c r="K188" s="126">
        <f t="shared" si="15"/>
        <v>-0.23076923076923078</v>
      </c>
    </row>
    <row r="189" spans="1:11" ht="14.5" x14ac:dyDescent="0.35">
      <c r="A189" s="34" t="s">
        <v>312</v>
      </c>
      <c r="B189" s="35">
        <v>0</v>
      </c>
      <c r="C189" s="135">
        <f>IF(B192=0, "-", B189/B192)</f>
        <v>0</v>
      </c>
      <c r="D189" s="35">
        <v>7</v>
      </c>
      <c r="E189" s="126">
        <f>IF(D192=0, "-", D189/D192)</f>
        <v>1.2681159420289856E-2</v>
      </c>
      <c r="F189" s="136">
        <v>1</v>
      </c>
      <c r="G189" s="135">
        <f>IF(F192=0, "-", F189/F192)</f>
        <v>1.1876484560570072E-3</v>
      </c>
      <c r="H189" s="35">
        <v>11</v>
      </c>
      <c r="I189" s="126">
        <f>IF(H192=0, "-", H189/H192)</f>
        <v>7.8125E-3</v>
      </c>
      <c r="J189" s="125">
        <f t="shared" si="14"/>
        <v>-1</v>
      </c>
      <c r="K189" s="126">
        <f t="shared" si="15"/>
        <v>-0.90909090909090906</v>
      </c>
    </row>
    <row r="190" spans="1:11" ht="14.5" x14ac:dyDescent="0.35">
      <c r="A190" s="34" t="s">
        <v>313</v>
      </c>
      <c r="B190" s="35">
        <v>9</v>
      </c>
      <c r="C190" s="135">
        <f>IF(B192=0, "-", B190/B192)</f>
        <v>3.4220532319391636E-2</v>
      </c>
      <c r="D190" s="35">
        <v>53</v>
      </c>
      <c r="E190" s="126">
        <f>IF(D192=0, "-", D190/D192)</f>
        <v>9.6014492753623185E-2</v>
      </c>
      <c r="F190" s="136">
        <v>78</v>
      </c>
      <c r="G190" s="135">
        <f>IF(F192=0, "-", F190/F192)</f>
        <v>9.2636579572446559E-2</v>
      </c>
      <c r="H190" s="35">
        <v>118</v>
      </c>
      <c r="I190" s="126">
        <f>IF(H192=0, "-", H190/H192)</f>
        <v>8.3806818181818177E-2</v>
      </c>
      <c r="J190" s="125">
        <f t="shared" si="14"/>
        <v>-0.83018867924528306</v>
      </c>
      <c r="K190" s="126">
        <f t="shared" si="15"/>
        <v>-0.33898305084745761</v>
      </c>
    </row>
    <row r="191" spans="1:11" x14ac:dyDescent="0.25">
      <c r="A191" s="137"/>
      <c r="B191" s="40"/>
      <c r="D191" s="40"/>
      <c r="E191" s="44"/>
      <c r="F191" s="138"/>
      <c r="H191" s="40"/>
      <c r="I191" s="44"/>
      <c r="J191" s="43"/>
      <c r="K191" s="44"/>
    </row>
    <row r="192" spans="1:11" s="52" customFormat="1" ht="13" x14ac:dyDescent="0.3">
      <c r="A192" s="139" t="s">
        <v>314</v>
      </c>
      <c r="B192" s="46">
        <f>SUM(B181:B191)</f>
        <v>263</v>
      </c>
      <c r="C192" s="140">
        <f>B192/26621</f>
        <v>9.8794185041884228E-3</v>
      </c>
      <c r="D192" s="46">
        <f>SUM(D181:D191)</f>
        <v>552</v>
      </c>
      <c r="E192" s="141">
        <f>D192/31847</f>
        <v>1.7332872798065752E-2</v>
      </c>
      <c r="F192" s="128">
        <f>SUM(F181:F191)</f>
        <v>842</v>
      </c>
      <c r="G192" s="142">
        <f>F192/74663</f>
        <v>1.1277339512208188E-2</v>
      </c>
      <c r="H192" s="46">
        <f>SUM(H181:H191)</f>
        <v>1408</v>
      </c>
      <c r="I192" s="141">
        <f>H192/86297</f>
        <v>1.6315746781464014E-2</v>
      </c>
      <c r="J192" s="49">
        <f>IF(D192=0, "-", IF((B192-D192)/D192&lt;10, (B192-D192)/D192, "&gt;999%"))</f>
        <v>-0.52355072463768115</v>
      </c>
      <c r="K192" s="50">
        <f>IF(H192=0, "-", IF((F192-H192)/H192&lt;10, (F192-H192)/H192, "&gt;999%"))</f>
        <v>-0.40198863636363635</v>
      </c>
    </row>
    <row r="193" spans="1:11" x14ac:dyDescent="0.25">
      <c r="B193" s="138"/>
      <c r="D193" s="138"/>
      <c r="F193" s="138"/>
      <c r="H193" s="138"/>
    </row>
    <row r="194" spans="1:11" ht="13" x14ac:dyDescent="0.3">
      <c r="A194" s="131" t="s">
        <v>315</v>
      </c>
      <c r="B194" s="132" t="s">
        <v>169</v>
      </c>
      <c r="C194" s="133" t="s">
        <v>170</v>
      </c>
      <c r="D194" s="132" t="s">
        <v>169</v>
      </c>
      <c r="E194" s="134" t="s">
        <v>170</v>
      </c>
      <c r="F194" s="133" t="s">
        <v>169</v>
      </c>
      <c r="G194" s="133" t="s">
        <v>170</v>
      </c>
      <c r="H194" s="132" t="s">
        <v>169</v>
      </c>
      <c r="I194" s="134" t="s">
        <v>170</v>
      </c>
      <c r="J194" s="132"/>
      <c r="K194" s="134"/>
    </row>
    <row r="195" spans="1:11" ht="14.5" x14ac:dyDescent="0.35">
      <c r="A195" s="34" t="s">
        <v>316</v>
      </c>
      <c r="B195" s="35">
        <v>0</v>
      </c>
      <c r="C195" s="135">
        <f>IF(B200=0, "-", B195/B200)</f>
        <v>0</v>
      </c>
      <c r="D195" s="35">
        <v>2</v>
      </c>
      <c r="E195" s="126">
        <f>IF(D200=0, "-", D195/D200)</f>
        <v>6.4516129032258063E-2</v>
      </c>
      <c r="F195" s="136">
        <v>0</v>
      </c>
      <c r="G195" s="135">
        <f>IF(F200=0, "-", F195/F200)</f>
        <v>0</v>
      </c>
      <c r="H195" s="35">
        <v>6</v>
      </c>
      <c r="I195" s="126">
        <f>IF(H200=0, "-", H195/H200)</f>
        <v>8.3333333333333329E-2</v>
      </c>
      <c r="J195" s="125">
        <f>IF(D195=0, "-", IF((B195-D195)/D195&lt;10, (B195-D195)/D195, "&gt;999%"))</f>
        <v>-1</v>
      </c>
      <c r="K195" s="126">
        <f>IF(H195=0, "-", IF((F195-H195)/H195&lt;10, (F195-H195)/H195, "&gt;999%"))</f>
        <v>-1</v>
      </c>
    </row>
    <row r="196" spans="1:11" ht="14.5" x14ac:dyDescent="0.35">
      <c r="A196" s="34" t="s">
        <v>317</v>
      </c>
      <c r="B196" s="35">
        <v>5</v>
      </c>
      <c r="C196" s="135">
        <f>IF(B200=0, "-", B196/B200)</f>
        <v>0.21739130434782608</v>
      </c>
      <c r="D196" s="35">
        <v>11</v>
      </c>
      <c r="E196" s="126">
        <f>IF(D200=0, "-", D196/D200)</f>
        <v>0.35483870967741937</v>
      </c>
      <c r="F196" s="136">
        <v>14</v>
      </c>
      <c r="G196" s="135">
        <f>IF(F200=0, "-", F196/F200)</f>
        <v>0.15909090909090909</v>
      </c>
      <c r="H196" s="35">
        <v>22</v>
      </c>
      <c r="I196" s="126">
        <f>IF(H200=0, "-", H196/H200)</f>
        <v>0.30555555555555558</v>
      </c>
      <c r="J196" s="125">
        <f>IF(D196=0, "-", IF((B196-D196)/D196&lt;10, (B196-D196)/D196, "&gt;999%"))</f>
        <v>-0.54545454545454541</v>
      </c>
      <c r="K196" s="126">
        <f>IF(H196=0, "-", IF((F196-H196)/H196&lt;10, (F196-H196)/H196, "&gt;999%"))</f>
        <v>-0.36363636363636365</v>
      </c>
    </row>
    <row r="197" spans="1:11" ht="14.5" x14ac:dyDescent="0.35">
      <c r="A197" s="34" t="s">
        <v>318</v>
      </c>
      <c r="B197" s="35">
        <v>8</v>
      </c>
      <c r="C197" s="135">
        <f>IF(B200=0, "-", B197/B200)</f>
        <v>0.34782608695652173</v>
      </c>
      <c r="D197" s="35">
        <v>18</v>
      </c>
      <c r="E197" s="126">
        <f>IF(D200=0, "-", D197/D200)</f>
        <v>0.58064516129032262</v>
      </c>
      <c r="F197" s="136">
        <v>49</v>
      </c>
      <c r="G197" s="135">
        <f>IF(F200=0, "-", F197/F200)</f>
        <v>0.55681818181818177</v>
      </c>
      <c r="H197" s="35">
        <v>44</v>
      </c>
      <c r="I197" s="126">
        <f>IF(H200=0, "-", H197/H200)</f>
        <v>0.61111111111111116</v>
      </c>
      <c r="J197" s="125">
        <f>IF(D197=0, "-", IF((B197-D197)/D197&lt;10, (B197-D197)/D197, "&gt;999%"))</f>
        <v>-0.55555555555555558</v>
      </c>
      <c r="K197" s="126">
        <f>IF(H197=0, "-", IF((F197-H197)/H197&lt;10, (F197-H197)/H197, "&gt;999%"))</f>
        <v>0.11363636363636363</v>
      </c>
    </row>
    <row r="198" spans="1:11" ht="14.5" x14ac:dyDescent="0.35">
      <c r="A198" s="34" t="s">
        <v>319</v>
      </c>
      <c r="B198" s="35">
        <v>10</v>
      </c>
      <c r="C198" s="135">
        <f>IF(B200=0, "-", B198/B200)</f>
        <v>0.43478260869565216</v>
      </c>
      <c r="D198" s="35">
        <v>0</v>
      </c>
      <c r="E198" s="126">
        <f>IF(D200=0, "-", D198/D200)</f>
        <v>0</v>
      </c>
      <c r="F198" s="136">
        <v>25</v>
      </c>
      <c r="G198" s="135">
        <f>IF(F200=0, "-", F198/F200)</f>
        <v>0.28409090909090912</v>
      </c>
      <c r="H198" s="35">
        <v>0</v>
      </c>
      <c r="I198" s="126">
        <f>IF(H200=0, "-", H198/H200)</f>
        <v>0</v>
      </c>
      <c r="J198" s="125" t="str">
        <f>IF(D198=0, "-", IF((B198-D198)/D198&lt;10, (B198-D198)/D198, "&gt;999%"))</f>
        <v>-</v>
      </c>
      <c r="K198" s="126" t="str">
        <f>IF(H198=0, "-", IF((F198-H198)/H198&lt;10, (F198-H198)/H198, "&gt;999%"))</f>
        <v>-</v>
      </c>
    </row>
    <row r="199" spans="1:11" x14ac:dyDescent="0.25">
      <c r="A199" s="137"/>
      <c r="B199" s="40"/>
      <c r="D199" s="40"/>
      <c r="E199" s="44"/>
      <c r="F199" s="138"/>
      <c r="H199" s="40"/>
      <c r="I199" s="44"/>
      <c r="J199" s="43"/>
      <c r="K199" s="44"/>
    </row>
    <row r="200" spans="1:11" s="52" customFormat="1" ht="13" x14ac:dyDescent="0.3">
      <c r="A200" s="139" t="s">
        <v>320</v>
      </c>
      <c r="B200" s="46">
        <f>SUM(B195:B199)</f>
        <v>23</v>
      </c>
      <c r="C200" s="140">
        <f>B200/26621</f>
        <v>8.6397956500507123E-4</v>
      </c>
      <c r="D200" s="46">
        <f>SUM(D195:D199)</f>
        <v>31</v>
      </c>
      <c r="E200" s="141">
        <f>D200/31847</f>
        <v>9.7340408829717088E-4</v>
      </c>
      <c r="F200" s="128">
        <f>SUM(F195:F199)</f>
        <v>88</v>
      </c>
      <c r="G200" s="142">
        <f>F200/74663</f>
        <v>1.1786293076892168E-3</v>
      </c>
      <c r="H200" s="46">
        <f>SUM(H195:H199)</f>
        <v>72</v>
      </c>
      <c r="I200" s="141">
        <f>H200/86297</f>
        <v>8.3432796041577344E-4</v>
      </c>
      <c r="J200" s="49">
        <f>IF(D200=0, "-", IF((B200-D200)/D200&lt;10, (B200-D200)/D200, "&gt;999%"))</f>
        <v>-0.25806451612903225</v>
      </c>
      <c r="K200" s="50">
        <f>IF(H200=0, "-", IF((F200-H200)/H200&lt;10, (F200-H200)/H200, "&gt;999%"))</f>
        <v>0.22222222222222221</v>
      </c>
    </row>
    <row r="201" spans="1:11" x14ac:dyDescent="0.25">
      <c r="B201" s="138"/>
      <c r="D201" s="138"/>
      <c r="F201" s="138"/>
      <c r="H201" s="138"/>
    </row>
    <row r="202" spans="1:11" s="52" customFormat="1" ht="13" x14ac:dyDescent="0.3">
      <c r="A202" s="139" t="s">
        <v>321</v>
      </c>
      <c r="B202" s="46">
        <v>286</v>
      </c>
      <c r="C202" s="140">
        <f>B202/26621</f>
        <v>1.0743398069193494E-2</v>
      </c>
      <c r="D202" s="46">
        <v>583</v>
      </c>
      <c r="E202" s="141">
        <f>D202/31847</f>
        <v>1.8306276886362924E-2</v>
      </c>
      <c r="F202" s="128">
        <v>930</v>
      </c>
      <c r="G202" s="142">
        <f>F202/74663</f>
        <v>1.2455968819897406E-2</v>
      </c>
      <c r="H202" s="46">
        <v>1480</v>
      </c>
      <c r="I202" s="141">
        <f>H202/86297</f>
        <v>1.7150074741879788E-2</v>
      </c>
      <c r="J202" s="49">
        <f>IF(D202=0, "-", IF((B202-D202)/D202&lt;10, (B202-D202)/D202, "&gt;999%"))</f>
        <v>-0.50943396226415094</v>
      </c>
      <c r="K202" s="50">
        <f>IF(H202=0, "-", IF((F202-H202)/H202&lt;10, (F202-H202)/H202, "&gt;999%"))</f>
        <v>-0.3716216216216216</v>
      </c>
    </row>
    <row r="203" spans="1:11" x14ac:dyDescent="0.25">
      <c r="B203" s="138"/>
      <c r="D203" s="138"/>
      <c r="F203" s="138"/>
      <c r="H203" s="138"/>
    </row>
    <row r="204" spans="1:11" ht="15.5" x14ac:dyDescent="0.35">
      <c r="A204" s="129" t="s">
        <v>34</v>
      </c>
      <c r="B204" s="22" t="s">
        <v>4</v>
      </c>
      <c r="C204" s="25"/>
      <c r="D204" s="25"/>
      <c r="E204" s="23"/>
      <c r="F204" s="22" t="s">
        <v>167</v>
      </c>
      <c r="G204" s="25"/>
      <c r="H204" s="25"/>
      <c r="I204" s="23"/>
      <c r="J204" s="22" t="s">
        <v>168</v>
      </c>
      <c r="K204" s="23"/>
    </row>
    <row r="205" spans="1:11" ht="13" x14ac:dyDescent="0.3">
      <c r="A205" s="30"/>
      <c r="B205" s="22">
        <f>VALUE(RIGHT($B$2, 4))</f>
        <v>2020</v>
      </c>
      <c r="C205" s="23"/>
      <c r="D205" s="22">
        <f>B205-1</f>
        <v>2019</v>
      </c>
      <c r="E205" s="130"/>
      <c r="F205" s="22">
        <f>B205</f>
        <v>2020</v>
      </c>
      <c r="G205" s="130"/>
      <c r="H205" s="22">
        <f>D205</f>
        <v>2019</v>
      </c>
      <c r="I205" s="130"/>
      <c r="J205" s="27" t="s">
        <v>8</v>
      </c>
      <c r="K205" s="28" t="s">
        <v>5</v>
      </c>
    </row>
    <row r="206" spans="1:11" ht="13" x14ac:dyDescent="0.3">
      <c r="A206" s="131" t="s">
        <v>322</v>
      </c>
      <c r="B206" s="132" t="s">
        <v>169</v>
      </c>
      <c r="C206" s="133" t="s">
        <v>170</v>
      </c>
      <c r="D206" s="132" t="s">
        <v>169</v>
      </c>
      <c r="E206" s="134" t="s">
        <v>170</v>
      </c>
      <c r="F206" s="133" t="s">
        <v>169</v>
      </c>
      <c r="G206" s="133" t="s">
        <v>170</v>
      </c>
      <c r="H206" s="132" t="s">
        <v>169</v>
      </c>
      <c r="I206" s="134" t="s">
        <v>170</v>
      </c>
      <c r="J206" s="132"/>
      <c r="K206" s="134"/>
    </row>
    <row r="207" spans="1:11" ht="14.5" x14ac:dyDescent="0.35">
      <c r="A207" s="34" t="s">
        <v>323</v>
      </c>
      <c r="B207" s="35">
        <v>4</v>
      </c>
      <c r="C207" s="135">
        <f>IF(B218=0, "-", B207/B218)</f>
        <v>2.4844720496894408E-2</v>
      </c>
      <c r="D207" s="35">
        <v>2</v>
      </c>
      <c r="E207" s="126">
        <f>IF(D218=0, "-", D207/D218)</f>
        <v>9.8039215686274508E-3</v>
      </c>
      <c r="F207" s="136">
        <v>12</v>
      </c>
      <c r="G207" s="135">
        <f>IF(F218=0, "-", F207/F218)</f>
        <v>2.591792656587473E-2</v>
      </c>
      <c r="H207" s="35">
        <v>5</v>
      </c>
      <c r="I207" s="126">
        <f>IF(H218=0, "-", H207/H218)</f>
        <v>7.5987841945288756E-3</v>
      </c>
      <c r="J207" s="125">
        <f t="shared" ref="J207:J216" si="16">IF(D207=0, "-", IF((B207-D207)/D207&lt;10, (B207-D207)/D207, "&gt;999%"))</f>
        <v>1</v>
      </c>
      <c r="K207" s="126">
        <f t="shared" ref="K207:K216" si="17">IF(H207=0, "-", IF((F207-H207)/H207&lt;10, (F207-H207)/H207, "&gt;999%"))</f>
        <v>1.4</v>
      </c>
    </row>
    <row r="208" spans="1:11" ht="14.5" x14ac:dyDescent="0.35">
      <c r="A208" s="34" t="s">
        <v>324</v>
      </c>
      <c r="B208" s="35">
        <v>12</v>
      </c>
      <c r="C208" s="135">
        <f>IF(B218=0, "-", B208/B218)</f>
        <v>7.4534161490683232E-2</v>
      </c>
      <c r="D208" s="35">
        <v>14</v>
      </c>
      <c r="E208" s="126">
        <f>IF(D218=0, "-", D208/D218)</f>
        <v>6.8627450980392163E-2</v>
      </c>
      <c r="F208" s="136">
        <v>15</v>
      </c>
      <c r="G208" s="135">
        <f>IF(F218=0, "-", F208/F218)</f>
        <v>3.2397408207343416E-2</v>
      </c>
      <c r="H208" s="35">
        <v>30</v>
      </c>
      <c r="I208" s="126">
        <f>IF(H218=0, "-", H208/H218)</f>
        <v>4.5592705167173252E-2</v>
      </c>
      <c r="J208" s="125">
        <f t="shared" si="16"/>
        <v>-0.14285714285714285</v>
      </c>
      <c r="K208" s="126">
        <f t="shared" si="17"/>
        <v>-0.5</v>
      </c>
    </row>
    <row r="209" spans="1:11" ht="14.5" x14ac:dyDescent="0.35">
      <c r="A209" s="34" t="s">
        <v>325</v>
      </c>
      <c r="B209" s="35">
        <v>11</v>
      </c>
      <c r="C209" s="135">
        <f>IF(B218=0, "-", B209/B218)</f>
        <v>6.8322981366459631E-2</v>
      </c>
      <c r="D209" s="35">
        <v>17</v>
      </c>
      <c r="E209" s="126">
        <f>IF(D218=0, "-", D209/D218)</f>
        <v>8.3333333333333329E-2</v>
      </c>
      <c r="F209" s="136">
        <v>89</v>
      </c>
      <c r="G209" s="135">
        <f>IF(F218=0, "-", F209/F218)</f>
        <v>0.19222462203023757</v>
      </c>
      <c r="H209" s="35">
        <v>83</v>
      </c>
      <c r="I209" s="126">
        <f>IF(H218=0, "-", H209/H218)</f>
        <v>0.12613981762917933</v>
      </c>
      <c r="J209" s="125">
        <f t="shared" si="16"/>
        <v>-0.35294117647058826</v>
      </c>
      <c r="K209" s="126">
        <f t="shared" si="17"/>
        <v>7.2289156626506021E-2</v>
      </c>
    </row>
    <row r="210" spans="1:11" ht="14.5" x14ac:dyDescent="0.35">
      <c r="A210" s="34" t="s">
        <v>326</v>
      </c>
      <c r="B210" s="35">
        <v>86</v>
      </c>
      <c r="C210" s="135">
        <f>IF(B218=0, "-", B210/B218)</f>
        <v>0.53416149068322982</v>
      </c>
      <c r="D210" s="35">
        <v>125</v>
      </c>
      <c r="E210" s="126">
        <f>IF(D218=0, "-", D210/D218)</f>
        <v>0.61274509803921573</v>
      </c>
      <c r="F210" s="136">
        <v>192</v>
      </c>
      <c r="G210" s="135">
        <f>IF(F218=0, "-", F210/F218)</f>
        <v>0.41468682505399568</v>
      </c>
      <c r="H210" s="35">
        <v>364</v>
      </c>
      <c r="I210" s="126">
        <f>IF(H218=0, "-", H210/H218)</f>
        <v>0.55319148936170215</v>
      </c>
      <c r="J210" s="125">
        <f t="shared" si="16"/>
        <v>-0.312</v>
      </c>
      <c r="K210" s="126">
        <f t="shared" si="17"/>
        <v>-0.47252747252747251</v>
      </c>
    </row>
    <row r="211" spans="1:11" ht="14.5" x14ac:dyDescent="0.35">
      <c r="A211" s="34" t="s">
        <v>327</v>
      </c>
      <c r="B211" s="35">
        <v>7</v>
      </c>
      <c r="C211" s="135">
        <f>IF(B218=0, "-", B211/B218)</f>
        <v>4.3478260869565216E-2</v>
      </c>
      <c r="D211" s="35">
        <v>0</v>
      </c>
      <c r="E211" s="126">
        <f>IF(D218=0, "-", D211/D218)</f>
        <v>0</v>
      </c>
      <c r="F211" s="136">
        <v>45</v>
      </c>
      <c r="G211" s="135">
        <f>IF(F218=0, "-", F211/F218)</f>
        <v>9.719222462203024E-2</v>
      </c>
      <c r="H211" s="35">
        <v>0</v>
      </c>
      <c r="I211" s="126">
        <f>IF(H218=0, "-", H211/H218)</f>
        <v>0</v>
      </c>
      <c r="J211" s="125" t="str">
        <f t="shared" si="16"/>
        <v>-</v>
      </c>
      <c r="K211" s="126" t="str">
        <f t="shared" si="17"/>
        <v>-</v>
      </c>
    </row>
    <row r="212" spans="1:11" ht="14.5" x14ac:dyDescent="0.35">
      <c r="A212" s="34" t="s">
        <v>328</v>
      </c>
      <c r="B212" s="35">
        <v>9</v>
      </c>
      <c r="C212" s="135">
        <f>IF(B218=0, "-", B212/B218)</f>
        <v>5.5900621118012424E-2</v>
      </c>
      <c r="D212" s="35">
        <v>16</v>
      </c>
      <c r="E212" s="126">
        <f>IF(D218=0, "-", D212/D218)</f>
        <v>7.8431372549019607E-2</v>
      </c>
      <c r="F212" s="136">
        <v>27</v>
      </c>
      <c r="G212" s="135">
        <f>IF(F218=0, "-", F212/F218)</f>
        <v>5.8315334773218146E-2</v>
      </c>
      <c r="H212" s="35">
        <v>39</v>
      </c>
      <c r="I212" s="126">
        <f>IF(H218=0, "-", H212/H218)</f>
        <v>5.9270516717325229E-2</v>
      </c>
      <c r="J212" s="125">
        <f t="shared" si="16"/>
        <v>-0.4375</v>
      </c>
      <c r="K212" s="126">
        <f t="shared" si="17"/>
        <v>-0.30769230769230771</v>
      </c>
    </row>
    <row r="213" spans="1:11" ht="14.5" x14ac:dyDescent="0.35">
      <c r="A213" s="34" t="s">
        <v>329</v>
      </c>
      <c r="B213" s="35">
        <v>5</v>
      </c>
      <c r="C213" s="135">
        <f>IF(B218=0, "-", B213/B218)</f>
        <v>3.1055900621118012E-2</v>
      </c>
      <c r="D213" s="35">
        <v>8</v>
      </c>
      <c r="E213" s="126">
        <f>IF(D218=0, "-", D213/D218)</f>
        <v>3.9215686274509803E-2</v>
      </c>
      <c r="F213" s="136">
        <v>15</v>
      </c>
      <c r="G213" s="135">
        <f>IF(F218=0, "-", F213/F218)</f>
        <v>3.2397408207343416E-2</v>
      </c>
      <c r="H213" s="35">
        <v>28</v>
      </c>
      <c r="I213" s="126">
        <f>IF(H218=0, "-", H213/H218)</f>
        <v>4.2553191489361701E-2</v>
      </c>
      <c r="J213" s="125">
        <f t="shared" si="16"/>
        <v>-0.375</v>
      </c>
      <c r="K213" s="126">
        <f t="shared" si="17"/>
        <v>-0.4642857142857143</v>
      </c>
    </row>
    <row r="214" spans="1:11" ht="14.5" x14ac:dyDescent="0.35">
      <c r="A214" s="34" t="s">
        <v>330</v>
      </c>
      <c r="B214" s="35">
        <v>3</v>
      </c>
      <c r="C214" s="135">
        <f>IF(B218=0, "-", B214/B218)</f>
        <v>1.8633540372670808E-2</v>
      </c>
      <c r="D214" s="35">
        <v>3</v>
      </c>
      <c r="E214" s="126">
        <f>IF(D218=0, "-", D214/D218)</f>
        <v>1.4705882352941176E-2</v>
      </c>
      <c r="F214" s="136">
        <v>5</v>
      </c>
      <c r="G214" s="135">
        <f>IF(F218=0, "-", F214/F218)</f>
        <v>1.079913606911447E-2</v>
      </c>
      <c r="H214" s="35">
        <v>12</v>
      </c>
      <c r="I214" s="126">
        <f>IF(H218=0, "-", H214/H218)</f>
        <v>1.82370820668693E-2</v>
      </c>
      <c r="J214" s="125">
        <f t="shared" si="16"/>
        <v>0</v>
      </c>
      <c r="K214" s="126">
        <f t="shared" si="17"/>
        <v>-0.58333333333333337</v>
      </c>
    </row>
    <row r="215" spans="1:11" ht="14.5" x14ac:dyDescent="0.35">
      <c r="A215" s="34" t="s">
        <v>331</v>
      </c>
      <c r="B215" s="35">
        <v>12</v>
      </c>
      <c r="C215" s="135">
        <f>IF(B218=0, "-", B215/B218)</f>
        <v>7.4534161490683232E-2</v>
      </c>
      <c r="D215" s="35">
        <v>8</v>
      </c>
      <c r="E215" s="126">
        <f>IF(D218=0, "-", D215/D218)</f>
        <v>3.9215686274509803E-2</v>
      </c>
      <c r="F215" s="136">
        <v>36</v>
      </c>
      <c r="G215" s="135">
        <f>IF(F218=0, "-", F215/F218)</f>
        <v>7.775377969762419E-2</v>
      </c>
      <c r="H215" s="35">
        <v>41</v>
      </c>
      <c r="I215" s="126">
        <f>IF(H218=0, "-", H215/H218)</f>
        <v>6.231003039513678E-2</v>
      </c>
      <c r="J215" s="125">
        <f t="shared" si="16"/>
        <v>0.5</v>
      </c>
      <c r="K215" s="126">
        <f t="shared" si="17"/>
        <v>-0.12195121951219512</v>
      </c>
    </row>
    <row r="216" spans="1:11" ht="14.5" x14ac:dyDescent="0.35">
      <c r="A216" s="34" t="s">
        <v>332</v>
      </c>
      <c r="B216" s="35">
        <v>12</v>
      </c>
      <c r="C216" s="135">
        <f>IF(B218=0, "-", B216/B218)</f>
        <v>7.4534161490683232E-2</v>
      </c>
      <c r="D216" s="35">
        <v>11</v>
      </c>
      <c r="E216" s="126">
        <f>IF(D218=0, "-", D216/D218)</f>
        <v>5.3921568627450983E-2</v>
      </c>
      <c r="F216" s="136">
        <v>27</v>
      </c>
      <c r="G216" s="135">
        <f>IF(F218=0, "-", F216/F218)</f>
        <v>5.8315334773218146E-2</v>
      </c>
      <c r="H216" s="35">
        <v>56</v>
      </c>
      <c r="I216" s="126">
        <f>IF(H218=0, "-", H216/H218)</f>
        <v>8.5106382978723402E-2</v>
      </c>
      <c r="J216" s="125">
        <f t="shared" si="16"/>
        <v>9.0909090909090912E-2</v>
      </c>
      <c r="K216" s="126">
        <f t="shared" si="17"/>
        <v>-0.5178571428571429</v>
      </c>
    </row>
    <row r="217" spans="1:11" x14ac:dyDescent="0.25">
      <c r="A217" s="137"/>
      <c r="B217" s="40"/>
      <c r="D217" s="40"/>
      <c r="E217" s="44"/>
      <c r="F217" s="138"/>
      <c r="H217" s="40"/>
      <c r="I217" s="44"/>
      <c r="J217" s="43"/>
      <c r="K217" s="44"/>
    </row>
    <row r="218" spans="1:11" s="52" customFormat="1" ht="13" x14ac:dyDescent="0.3">
      <c r="A218" s="139" t="s">
        <v>333</v>
      </c>
      <c r="B218" s="46">
        <f>SUM(B207:B217)</f>
        <v>161</v>
      </c>
      <c r="C218" s="140">
        <f>B218/26621</f>
        <v>6.0478569550354985E-3</v>
      </c>
      <c r="D218" s="46">
        <f>SUM(D207:D217)</f>
        <v>204</v>
      </c>
      <c r="E218" s="141">
        <f>D218/31847</f>
        <v>6.405626903632995E-3</v>
      </c>
      <c r="F218" s="128">
        <f>SUM(F207:F217)</f>
        <v>463</v>
      </c>
      <c r="G218" s="142">
        <f>F218/74663</f>
        <v>6.2011973802284931E-3</v>
      </c>
      <c r="H218" s="46">
        <f>SUM(H207:H217)</f>
        <v>658</v>
      </c>
      <c r="I218" s="141">
        <f>H218/86297</f>
        <v>7.6248305271330403E-3</v>
      </c>
      <c r="J218" s="49">
        <f>IF(D218=0, "-", IF((B218-D218)/D218&lt;10, (B218-D218)/D218, "&gt;999%"))</f>
        <v>-0.2107843137254902</v>
      </c>
      <c r="K218" s="50">
        <f>IF(H218=0, "-", IF((F218-H218)/H218&lt;10, (F218-H218)/H218, "&gt;999%"))</f>
        <v>-0.29635258358662614</v>
      </c>
    </row>
    <row r="219" spans="1:11" x14ac:dyDescent="0.25">
      <c r="B219" s="138"/>
      <c r="D219" s="138"/>
      <c r="F219" s="138"/>
      <c r="H219" s="138"/>
    </row>
    <row r="220" spans="1:11" ht="13" x14ac:dyDescent="0.3">
      <c r="A220" s="131" t="s">
        <v>334</v>
      </c>
      <c r="B220" s="132" t="s">
        <v>169</v>
      </c>
      <c r="C220" s="133" t="s">
        <v>170</v>
      </c>
      <c r="D220" s="132" t="s">
        <v>169</v>
      </c>
      <c r="E220" s="134" t="s">
        <v>170</v>
      </c>
      <c r="F220" s="133" t="s">
        <v>169</v>
      </c>
      <c r="G220" s="133" t="s">
        <v>170</v>
      </c>
      <c r="H220" s="132" t="s">
        <v>169</v>
      </c>
      <c r="I220" s="134" t="s">
        <v>170</v>
      </c>
      <c r="J220" s="132"/>
      <c r="K220" s="134"/>
    </row>
    <row r="221" spans="1:11" ht="14.5" x14ac:dyDescent="0.35">
      <c r="A221" s="34" t="s">
        <v>335</v>
      </c>
      <c r="B221" s="35">
        <v>0</v>
      </c>
      <c r="C221" s="135">
        <f>IF(B242=0, "-", B221/B242)</f>
        <v>0</v>
      </c>
      <c r="D221" s="35">
        <v>3</v>
      </c>
      <c r="E221" s="126">
        <f>IF(D242=0, "-", D221/D242)</f>
        <v>1.276595744680851E-2</v>
      </c>
      <c r="F221" s="136">
        <v>0</v>
      </c>
      <c r="G221" s="135">
        <f>IF(F242=0, "-", F221/F242)</f>
        <v>0</v>
      </c>
      <c r="H221" s="35">
        <v>3</v>
      </c>
      <c r="I221" s="126">
        <f>IF(H242=0, "-", H221/H242)</f>
        <v>6.1224489795918364E-3</v>
      </c>
      <c r="J221" s="125">
        <f t="shared" ref="J221:J240" si="18">IF(D221=0, "-", IF((B221-D221)/D221&lt;10, (B221-D221)/D221, "&gt;999%"))</f>
        <v>-1</v>
      </c>
      <c r="K221" s="126">
        <f t="shared" ref="K221:K240" si="19">IF(H221=0, "-", IF((F221-H221)/H221&lt;10, (F221-H221)/H221, "&gt;999%"))</f>
        <v>-1</v>
      </c>
    </row>
    <row r="222" spans="1:11" ht="14.5" x14ac:dyDescent="0.35">
      <c r="A222" s="34" t="s">
        <v>336</v>
      </c>
      <c r="B222" s="35">
        <v>0</v>
      </c>
      <c r="C222" s="135">
        <f>IF(B242=0, "-", B222/B242)</f>
        <v>0</v>
      </c>
      <c r="D222" s="35">
        <v>0</v>
      </c>
      <c r="E222" s="126">
        <f>IF(D242=0, "-", D222/D242)</f>
        <v>0</v>
      </c>
      <c r="F222" s="136">
        <v>1</v>
      </c>
      <c r="G222" s="135">
        <f>IF(F242=0, "-", F222/F242)</f>
        <v>3.205128205128205E-3</v>
      </c>
      <c r="H222" s="35">
        <v>1</v>
      </c>
      <c r="I222" s="126">
        <f>IF(H242=0, "-", H222/H242)</f>
        <v>2.0408163265306124E-3</v>
      </c>
      <c r="J222" s="125" t="str">
        <f t="shared" si="18"/>
        <v>-</v>
      </c>
      <c r="K222" s="126">
        <f t="shared" si="19"/>
        <v>0</v>
      </c>
    </row>
    <row r="223" spans="1:11" ht="14.5" x14ac:dyDescent="0.35">
      <c r="A223" s="34" t="s">
        <v>337</v>
      </c>
      <c r="B223" s="35">
        <v>3</v>
      </c>
      <c r="C223" s="135">
        <f>IF(B242=0, "-", B223/B242)</f>
        <v>3.2967032967032968E-2</v>
      </c>
      <c r="D223" s="35">
        <v>19</v>
      </c>
      <c r="E223" s="126">
        <f>IF(D242=0, "-", D223/D242)</f>
        <v>8.085106382978724E-2</v>
      </c>
      <c r="F223" s="136">
        <v>20</v>
      </c>
      <c r="G223" s="135">
        <f>IF(F242=0, "-", F223/F242)</f>
        <v>6.4102564102564097E-2</v>
      </c>
      <c r="H223" s="35">
        <v>46</v>
      </c>
      <c r="I223" s="126">
        <f>IF(H242=0, "-", H223/H242)</f>
        <v>9.3877551020408165E-2</v>
      </c>
      <c r="J223" s="125">
        <f t="shared" si="18"/>
        <v>-0.84210526315789469</v>
      </c>
      <c r="K223" s="126">
        <f t="shared" si="19"/>
        <v>-0.56521739130434778</v>
      </c>
    </row>
    <row r="224" spans="1:11" ht="14.5" x14ac:dyDescent="0.35">
      <c r="A224" s="34" t="s">
        <v>338</v>
      </c>
      <c r="B224" s="35">
        <v>2</v>
      </c>
      <c r="C224" s="135">
        <f>IF(B242=0, "-", B224/B242)</f>
        <v>2.197802197802198E-2</v>
      </c>
      <c r="D224" s="35">
        <v>2</v>
      </c>
      <c r="E224" s="126">
        <f>IF(D242=0, "-", D224/D242)</f>
        <v>8.5106382978723406E-3</v>
      </c>
      <c r="F224" s="136">
        <v>6</v>
      </c>
      <c r="G224" s="135">
        <f>IF(F242=0, "-", F224/F242)</f>
        <v>1.9230769230769232E-2</v>
      </c>
      <c r="H224" s="35">
        <v>4</v>
      </c>
      <c r="I224" s="126">
        <f>IF(H242=0, "-", H224/H242)</f>
        <v>8.1632653061224497E-3</v>
      </c>
      <c r="J224" s="125">
        <f t="shared" si="18"/>
        <v>0</v>
      </c>
      <c r="K224" s="126">
        <f t="shared" si="19"/>
        <v>0.5</v>
      </c>
    </row>
    <row r="225" spans="1:11" ht="14.5" x14ac:dyDescent="0.35">
      <c r="A225" s="34" t="s">
        <v>339</v>
      </c>
      <c r="B225" s="35">
        <v>5</v>
      </c>
      <c r="C225" s="135">
        <f>IF(B242=0, "-", B225/B242)</f>
        <v>5.4945054945054944E-2</v>
      </c>
      <c r="D225" s="35">
        <v>21</v>
      </c>
      <c r="E225" s="126">
        <f>IF(D242=0, "-", D225/D242)</f>
        <v>8.9361702127659579E-2</v>
      </c>
      <c r="F225" s="136">
        <v>23</v>
      </c>
      <c r="G225" s="135">
        <f>IF(F242=0, "-", F225/F242)</f>
        <v>7.371794871794872E-2</v>
      </c>
      <c r="H225" s="35">
        <v>50</v>
      </c>
      <c r="I225" s="126">
        <f>IF(H242=0, "-", H225/H242)</f>
        <v>0.10204081632653061</v>
      </c>
      <c r="J225" s="125">
        <f t="shared" si="18"/>
        <v>-0.76190476190476186</v>
      </c>
      <c r="K225" s="126">
        <f t="shared" si="19"/>
        <v>-0.54</v>
      </c>
    </row>
    <row r="226" spans="1:11" ht="14.5" x14ac:dyDescent="0.35">
      <c r="A226" s="34" t="s">
        <v>340</v>
      </c>
      <c r="B226" s="35">
        <v>4</v>
      </c>
      <c r="C226" s="135">
        <f>IF(B242=0, "-", B226/B242)</f>
        <v>4.3956043956043959E-2</v>
      </c>
      <c r="D226" s="35">
        <v>6</v>
      </c>
      <c r="E226" s="126">
        <f>IF(D242=0, "-", D226/D242)</f>
        <v>2.553191489361702E-2</v>
      </c>
      <c r="F226" s="136">
        <v>21</v>
      </c>
      <c r="G226" s="135">
        <f>IF(F242=0, "-", F226/F242)</f>
        <v>6.7307692307692304E-2</v>
      </c>
      <c r="H226" s="35">
        <v>6</v>
      </c>
      <c r="I226" s="126">
        <f>IF(H242=0, "-", H226/H242)</f>
        <v>1.2244897959183673E-2</v>
      </c>
      <c r="J226" s="125">
        <f t="shared" si="18"/>
        <v>-0.33333333333333331</v>
      </c>
      <c r="K226" s="126">
        <f t="shared" si="19"/>
        <v>2.5</v>
      </c>
    </row>
    <row r="227" spans="1:11" ht="14.5" x14ac:dyDescent="0.35">
      <c r="A227" s="34" t="s">
        <v>341</v>
      </c>
      <c r="B227" s="35">
        <v>2</v>
      </c>
      <c r="C227" s="135">
        <f>IF(B242=0, "-", B227/B242)</f>
        <v>2.197802197802198E-2</v>
      </c>
      <c r="D227" s="35">
        <v>12</v>
      </c>
      <c r="E227" s="126">
        <f>IF(D242=0, "-", D227/D242)</f>
        <v>5.106382978723404E-2</v>
      </c>
      <c r="F227" s="136">
        <v>2</v>
      </c>
      <c r="G227" s="135">
        <f>IF(F242=0, "-", F227/F242)</f>
        <v>6.41025641025641E-3</v>
      </c>
      <c r="H227" s="35">
        <v>17</v>
      </c>
      <c r="I227" s="126">
        <f>IF(H242=0, "-", H227/H242)</f>
        <v>3.4693877551020408E-2</v>
      </c>
      <c r="J227" s="125">
        <f t="shared" si="18"/>
        <v>-0.83333333333333337</v>
      </c>
      <c r="K227" s="126">
        <f t="shared" si="19"/>
        <v>-0.88235294117647056</v>
      </c>
    </row>
    <row r="228" spans="1:11" ht="14.5" x14ac:dyDescent="0.35">
      <c r="A228" s="34" t="s">
        <v>342</v>
      </c>
      <c r="B228" s="35">
        <v>0</v>
      </c>
      <c r="C228" s="135">
        <f>IF(B242=0, "-", B228/B242)</f>
        <v>0</v>
      </c>
      <c r="D228" s="35">
        <v>19</v>
      </c>
      <c r="E228" s="126">
        <f>IF(D242=0, "-", D228/D242)</f>
        <v>8.085106382978724E-2</v>
      </c>
      <c r="F228" s="136">
        <v>2</v>
      </c>
      <c r="G228" s="135">
        <f>IF(F242=0, "-", F228/F242)</f>
        <v>6.41025641025641E-3</v>
      </c>
      <c r="H228" s="35">
        <v>43</v>
      </c>
      <c r="I228" s="126">
        <f>IF(H242=0, "-", H228/H242)</f>
        <v>8.7755102040816324E-2</v>
      </c>
      <c r="J228" s="125">
        <f t="shared" si="18"/>
        <v>-1</v>
      </c>
      <c r="K228" s="126">
        <f t="shared" si="19"/>
        <v>-0.95348837209302328</v>
      </c>
    </row>
    <row r="229" spans="1:11" ht="14.5" x14ac:dyDescent="0.35">
      <c r="A229" s="34" t="s">
        <v>343</v>
      </c>
      <c r="B229" s="35">
        <v>1</v>
      </c>
      <c r="C229" s="135">
        <f>IF(B242=0, "-", B229/B242)</f>
        <v>1.098901098901099E-2</v>
      </c>
      <c r="D229" s="35">
        <v>0</v>
      </c>
      <c r="E229" s="126">
        <f>IF(D242=0, "-", D229/D242)</f>
        <v>0</v>
      </c>
      <c r="F229" s="136">
        <v>2</v>
      </c>
      <c r="G229" s="135">
        <f>IF(F242=0, "-", F229/F242)</f>
        <v>6.41025641025641E-3</v>
      </c>
      <c r="H229" s="35">
        <v>0</v>
      </c>
      <c r="I229" s="126">
        <f>IF(H242=0, "-", H229/H242)</f>
        <v>0</v>
      </c>
      <c r="J229" s="125" t="str">
        <f t="shared" si="18"/>
        <v>-</v>
      </c>
      <c r="K229" s="126" t="str">
        <f t="shared" si="19"/>
        <v>-</v>
      </c>
    </row>
    <row r="230" spans="1:11" ht="14.5" x14ac:dyDescent="0.35">
      <c r="A230" s="34" t="s">
        <v>344</v>
      </c>
      <c r="B230" s="35">
        <v>9</v>
      </c>
      <c r="C230" s="135">
        <f>IF(B242=0, "-", B230/B242)</f>
        <v>9.8901098901098897E-2</v>
      </c>
      <c r="D230" s="35">
        <v>9</v>
      </c>
      <c r="E230" s="126">
        <f>IF(D242=0, "-", D230/D242)</f>
        <v>3.8297872340425532E-2</v>
      </c>
      <c r="F230" s="136">
        <v>23</v>
      </c>
      <c r="G230" s="135">
        <f>IF(F242=0, "-", F230/F242)</f>
        <v>7.371794871794872E-2</v>
      </c>
      <c r="H230" s="35">
        <v>28</v>
      </c>
      <c r="I230" s="126">
        <f>IF(H242=0, "-", H230/H242)</f>
        <v>5.7142857142857141E-2</v>
      </c>
      <c r="J230" s="125">
        <f t="shared" si="18"/>
        <v>0</v>
      </c>
      <c r="K230" s="126">
        <f t="shared" si="19"/>
        <v>-0.17857142857142858</v>
      </c>
    </row>
    <row r="231" spans="1:11" ht="14.5" x14ac:dyDescent="0.35">
      <c r="A231" s="34" t="s">
        <v>345</v>
      </c>
      <c r="B231" s="35">
        <v>1</v>
      </c>
      <c r="C231" s="135">
        <f>IF(B242=0, "-", B231/B242)</f>
        <v>1.098901098901099E-2</v>
      </c>
      <c r="D231" s="35">
        <v>0</v>
      </c>
      <c r="E231" s="126">
        <f>IF(D242=0, "-", D231/D242)</f>
        <v>0</v>
      </c>
      <c r="F231" s="136">
        <v>2</v>
      </c>
      <c r="G231" s="135">
        <f>IF(F242=0, "-", F231/F242)</f>
        <v>6.41025641025641E-3</v>
      </c>
      <c r="H231" s="35">
        <v>1</v>
      </c>
      <c r="I231" s="126">
        <f>IF(H242=0, "-", H231/H242)</f>
        <v>2.0408163265306124E-3</v>
      </c>
      <c r="J231" s="125" t="str">
        <f t="shared" si="18"/>
        <v>-</v>
      </c>
      <c r="K231" s="126">
        <f t="shared" si="19"/>
        <v>1</v>
      </c>
    </row>
    <row r="232" spans="1:11" ht="14.5" x14ac:dyDescent="0.35">
      <c r="A232" s="34" t="s">
        <v>346</v>
      </c>
      <c r="B232" s="35">
        <v>0</v>
      </c>
      <c r="C232" s="135">
        <f>IF(B242=0, "-", B232/B242)</f>
        <v>0</v>
      </c>
      <c r="D232" s="35">
        <v>0</v>
      </c>
      <c r="E232" s="126">
        <f>IF(D242=0, "-", D232/D242)</f>
        <v>0</v>
      </c>
      <c r="F232" s="136">
        <v>0</v>
      </c>
      <c r="G232" s="135">
        <f>IF(F242=0, "-", F232/F242)</f>
        <v>0</v>
      </c>
      <c r="H232" s="35">
        <v>2</v>
      </c>
      <c r="I232" s="126">
        <f>IF(H242=0, "-", H232/H242)</f>
        <v>4.0816326530612249E-3</v>
      </c>
      <c r="J232" s="125" t="str">
        <f t="shared" si="18"/>
        <v>-</v>
      </c>
      <c r="K232" s="126">
        <f t="shared" si="19"/>
        <v>-1</v>
      </c>
    </row>
    <row r="233" spans="1:11" ht="14.5" x14ac:dyDescent="0.35">
      <c r="A233" s="34" t="s">
        <v>347</v>
      </c>
      <c r="B233" s="35">
        <v>0</v>
      </c>
      <c r="C233" s="135">
        <f>IF(B242=0, "-", B233/B242)</f>
        <v>0</v>
      </c>
      <c r="D233" s="35">
        <v>3</v>
      </c>
      <c r="E233" s="126">
        <f>IF(D242=0, "-", D233/D242)</f>
        <v>1.276595744680851E-2</v>
      </c>
      <c r="F233" s="136">
        <v>2</v>
      </c>
      <c r="G233" s="135">
        <f>IF(F242=0, "-", F233/F242)</f>
        <v>6.41025641025641E-3</v>
      </c>
      <c r="H233" s="35">
        <v>6</v>
      </c>
      <c r="I233" s="126">
        <f>IF(H242=0, "-", H233/H242)</f>
        <v>1.2244897959183673E-2</v>
      </c>
      <c r="J233" s="125">
        <f t="shared" si="18"/>
        <v>-1</v>
      </c>
      <c r="K233" s="126">
        <f t="shared" si="19"/>
        <v>-0.66666666666666663</v>
      </c>
    </row>
    <row r="234" spans="1:11" ht="14.5" x14ac:dyDescent="0.35">
      <c r="A234" s="34" t="s">
        <v>348</v>
      </c>
      <c r="B234" s="35">
        <v>39</v>
      </c>
      <c r="C234" s="135">
        <f>IF(B242=0, "-", B234/B242)</f>
        <v>0.42857142857142855</v>
      </c>
      <c r="D234" s="35">
        <v>112</v>
      </c>
      <c r="E234" s="126">
        <f>IF(D242=0, "-", D234/D242)</f>
        <v>0.47659574468085109</v>
      </c>
      <c r="F234" s="136">
        <v>135</v>
      </c>
      <c r="G234" s="135">
        <f>IF(F242=0, "-", F234/F242)</f>
        <v>0.43269230769230771</v>
      </c>
      <c r="H234" s="35">
        <v>210</v>
      </c>
      <c r="I234" s="126">
        <f>IF(H242=0, "-", H234/H242)</f>
        <v>0.42857142857142855</v>
      </c>
      <c r="J234" s="125">
        <f t="shared" si="18"/>
        <v>-0.6517857142857143</v>
      </c>
      <c r="K234" s="126">
        <f t="shared" si="19"/>
        <v>-0.35714285714285715</v>
      </c>
    </row>
    <row r="235" spans="1:11" ht="14.5" x14ac:dyDescent="0.35">
      <c r="A235" s="34" t="s">
        <v>349</v>
      </c>
      <c r="B235" s="35">
        <v>10</v>
      </c>
      <c r="C235" s="135">
        <f>IF(B242=0, "-", B235/B242)</f>
        <v>0.10989010989010989</v>
      </c>
      <c r="D235" s="35">
        <v>14</v>
      </c>
      <c r="E235" s="126">
        <f>IF(D242=0, "-", D235/D242)</f>
        <v>5.9574468085106386E-2</v>
      </c>
      <c r="F235" s="136">
        <v>24</v>
      </c>
      <c r="G235" s="135">
        <f>IF(F242=0, "-", F235/F242)</f>
        <v>7.6923076923076927E-2</v>
      </c>
      <c r="H235" s="35">
        <v>43</v>
      </c>
      <c r="I235" s="126">
        <f>IF(H242=0, "-", H235/H242)</f>
        <v>8.7755102040816324E-2</v>
      </c>
      <c r="J235" s="125">
        <f t="shared" si="18"/>
        <v>-0.2857142857142857</v>
      </c>
      <c r="K235" s="126">
        <f t="shared" si="19"/>
        <v>-0.44186046511627908</v>
      </c>
    </row>
    <row r="236" spans="1:11" ht="14.5" x14ac:dyDescent="0.35">
      <c r="A236" s="34" t="s">
        <v>350</v>
      </c>
      <c r="B236" s="35">
        <v>0</v>
      </c>
      <c r="C236" s="135">
        <f>IF(B242=0, "-", B236/B242)</f>
        <v>0</v>
      </c>
      <c r="D236" s="35">
        <v>3</v>
      </c>
      <c r="E236" s="126">
        <f>IF(D242=0, "-", D236/D242)</f>
        <v>1.276595744680851E-2</v>
      </c>
      <c r="F236" s="136">
        <v>1</v>
      </c>
      <c r="G236" s="135">
        <f>IF(F242=0, "-", F236/F242)</f>
        <v>3.205128205128205E-3</v>
      </c>
      <c r="H236" s="35">
        <v>11</v>
      </c>
      <c r="I236" s="126">
        <f>IF(H242=0, "-", H236/H242)</f>
        <v>2.2448979591836733E-2</v>
      </c>
      <c r="J236" s="125">
        <f t="shared" si="18"/>
        <v>-1</v>
      </c>
      <c r="K236" s="126">
        <f t="shared" si="19"/>
        <v>-0.90909090909090906</v>
      </c>
    </row>
    <row r="237" spans="1:11" ht="14.5" x14ac:dyDescent="0.35">
      <c r="A237" s="34" t="s">
        <v>351</v>
      </c>
      <c r="B237" s="35">
        <v>0</v>
      </c>
      <c r="C237" s="135">
        <f>IF(B242=0, "-", B237/B242)</f>
        <v>0</v>
      </c>
      <c r="D237" s="35">
        <v>0</v>
      </c>
      <c r="E237" s="126">
        <f>IF(D242=0, "-", D237/D242)</f>
        <v>0</v>
      </c>
      <c r="F237" s="136">
        <v>2</v>
      </c>
      <c r="G237" s="135">
        <f>IF(F242=0, "-", F237/F242)</f>
        <v>6.41025641025641E-3</v>
      </c>
      <c r="H237" s="35">
        <v>0</v>
      </c>
      <c r="I237" s="126">
        <f>IF(H242=0, "-", H237/H242)</f>
        <v>0</v>
      </c>
      <c r="J237" s="125" t="str">
        <f t="shared" si="18"/>
        <v>-</v>
      </c>
      <c r="K237" s="126" t="str">
        <f t="shared" si="19"/>
        <v>-</v>
      </c>
    </row>
    <row r="238" spans="1:11" ht="14.5" x14ac:dyDescent="0.35">
      <c r="A238" s="34" t="s">
        <v>352</v>
      </c>
      <c r="B238" s="35">
        <v>2</v>
      </c>
      <c r="C238" s="135">
        <f>IF(B242=0, "-", B238/B242)</f>
        <v>2.197802197802198E-2</v>
      </c>
      <c r="D238" s="35">
        <v>6</v>
      </c>
      <c r="E238" s="126">
        <f>IF(D242=0, "-", D238/D242)</f>
        <v>2.553191489361702E-2</v>
      </c>
      <c r="F238" s="136">
        <v>9</v>
      </c>
      <c r="G238" s="135">
        <f>IF(F242=0, "-", F238/F242)</f>
        <v>2.8846153846153848E-2</v>
      </c>
      <c r="H238" s="35">
        <v>9</v>
      </c>
      <c r="I238" s="126">
        <f>IF(H242=0, "-", H238/H242)</f>
        <v>1.8367346938775512E-2</v>
      </c>
      <c r="J238" s="125">
        <f t="shared" si="18"/>
        <v>-0.66666666666666663</v>
      </c>
      <c r="K238" s="126">
        <f t="shared" si="19"/>
        <v>0</v>
      </c>
    </row>
    <row r="239" spans="1:11" ht="14.5" x14ac:dyDescent="0.35">
      <c r="A239" s="34" t="s">
        <v>353</v>
      </c>
      <c r="B239" s="35">
        <v>5</v>
      </c>
      <c r="C239" s="135">
        <f>IF(B242=0, "-", B239/B242)</f>
        <v>5.4945054945054944E-2</v>
      </c>
      <c r="D239" s="35">
        <v>6</v>
      </c>
      <c r="E239" s="126">
        <f>IF(D242=0, "-", D239/D242)</f>
        <v>2.553191489361702E-2</v>
      </c>
      <c r="F239" s="136">
        <v>16</v>
      </c>
      <c r="G239" s="135">
        <f>IF(F242=0, "-", F239/F242)</f>
        <v>5.128205128205128E-2</v>
      </c>
      <c r="H239" s="35">
        <v>10</v>
      </c>
      <c r="I239" s="126">
        <f>IF(H242=0, "-", H239/H242)</f>
        <v>2.0408163265306121E-2</v>
      </c>
      <c r="J239" s="125">
        <f t="shared" si="18"/>
        <v>-0.16666666666666666</v>
      </c>
      <c r="K239" s="126">
        <f t="shared" si="19"/>
        <v>0.6</v>
      </c>
    </row>
    <row r="240" spans="1:11" ht="14.5" x14ac:dyDescent="0.35">
      <c r="A240" s="34" t="s">
        <v>354</v>
      </c>
      <c r="B240" s="35">
        <v>8</v>
      </c>
      <c r="C240" s="135">
        <f>IF(B242=0, "-", B240/B242)</f>
        <v>8.7912087912087919E-2</v>
      </c>
      <c r="D240" s="35">
        <v>0</v>
      </c>
      <c r="E240" s="126">
        <f>IF(D242=0, "-", D240/D242)</f>
        <v>0</v>
      </c>
      <c r="F240" s="136">
        <v>21</v>
      </c>
      <c r="G240" s="135">
        <f>IF(F242=0, "-", F240/F242)</f>
        <v>6.7307692307692304E-2</v>
      </c>
      <c r="H240" s="35">
        <v>0</v>
      </c>
      <c r="I240" s="126">
        <f>IF(H242=0, "-", H240/H242)</f>
        <v>0</v>
      </c>
      <c r="J240" s="125" t="str">
        <f t="shared" si="18"/>
        <v>-</v>
      </c>
      <c r="K240" s="126" t="str">
        <f t="shared" si="19"/>
        <v>-</v>
      </c>
    </row>
    <row r="241" spans="1:11" x14ac:dyDescent="0.25">
      <c r="A241" s="137"/>
      <c r="B241" s="40"/>
      <c r="D241" s="40"/>
      <c r="E241" s="44"/>
      <c r="F241" s="138"/>
      <c r="H241" s="40"/>
      <c r="I241" s="44"/>
      <c r="J241" s="43"/>
      <c r="K241" s="44"/>
    </row>
    <row r="242" spans="1:11" s="52" customFormat="1" ht="13" x14ac:dyDescent="0.3">
      <c r="A242" s="139" t="s">
        <v>355</v>
      </c>
      <c r="B242" s="46">
        <f>SUM(B221:B241)</f>
        <v>91</v>
      </c>
      <c r="C242" s="140">
        <f>B242/26621</f>
        <v>3.4183539311070208E-3</v>
      </c>
      <c r="D242" s="46">
        <f>SUM(D221:D241)</f>
        <v>235</v>
      </c>
      <c r="E242" s="141">
        <f>D242/31847</f>
        <v>7.3790309919301664E-3</v>
      </c>
      <c r="F242" s="128">
        <f>SUM(F221:F241)</f>
        <v>312</v>
      </c>
      <c r="G242" s="142">
        <f>F242/74663</f>
        <v>4.1787766363526784E-3</v>
      </c>
      <c r="H242" s="46">
        <f>SUM(H221:H241)</f>
        <v>490</v>
      </c>
      <c r="I242" s="141">
        <f>H242/86297</f>
        <v>5.6780652861629028E-3</v>
      </c>
      <c r="J242" s="49">
        <f>IF(D242=0, "-", IF((B242-D242)/D242&lt;10, (B242-D242)/D242, "&gt;999%"))</f>
        <v>-0.61276595744680851</v>
      </c>
      <c r="K242" s="50">
        <f>IF(H242=0, "-", IF((F242-H242)/H242&lt;10, (F242-H242)/H242, "&gt;999%"))</f>
        <v>-0.36326530612244901</v>
      </c>
    </row>
    <row r="243" spans="1:11" x14ac:dyDescent="0.25">
      <c r="B243" s="138"/>
      <c r="D243" s="138"/>
      <c r="F243" s="138"/>
      <c r="H243" s="138"/>
    </row>
    <row r="244" spans="1:11" ht="13" x14ac:dyDescent="0.3">
      <c r="A244" s="131" t="s">
        <v>356</v>
      </c>
      <c r="B244" s="132" t="s">
        <v>169</v>
      </c>
      <c r="C244" s="133" t="s">
        <v>170</v>
      </c>
      <c r="D244" s="132" t="s">
        <v>169</v>
      </c>
      <c r="E244" s="134" t="s">
        <v>170</v>
      </c>
      <c r="F244" s="133" t="s">
        <v>169</v>
      </c>
      <c r="G244" s="133" t="s">
        <v>170</v>
      </c>
      <c r="H244" s="132" t="s">
        <v>169</v>
      </c>
      <c r="I244" s="134" t="s">
        <v>170</v>
      </c>
      <c r="J244" s="132"/>
      <c r="K244" s="134"/>
    </row>
    <row r="245" spans="1:11" ht="14.5" x14ac:dyDescent="0.35">
      <c r="A245" s="34" t="s">
        <v>357</v>
      </c>
      <c r="B245" s="35">
        <v>6</v>
      </c>
      <c r="C245" s="135">
        <f>IF(B263=0, "-", B245/B263)</f>
        <v>0.12</v>
      </c>
      <c r="D245" s="35">
        <v>7</v>
      </c>
      <c r="E245" s="126">
        <f>IF(D263=0, "-", D245/D263)</f>
        <v>0.12727272727272726</v>
      </c>
      <c r="F245" s="136">
        <v>14</v>
      </c>
      <c r="G245" s="135">
        <f>IF(F263=0, "-", F245/F263)</f>
        <v>0.1076923076923077</v>
      </c>
      <c r="H245" s="35">
        <v>13</v>
      </c>
      <c r="I245" s="126">
        <f>IF(H263=0, "-", H245/H263)</f>
        <v>9.154929577464789E-2</v>
      </c>
      <c r="J245" s="125">
        <f t="shared" ref="J245:J261" si="20">IF(D245=0, "-", IF((B245-D245)/D245&lt;10, (B245-D245)/D245, "&gt;999%"))</f>
        <v>-0.14285714285714285</v>
      </c>
      <c r="K245" s="126">
        <f t="shared" ref="K245:K261" si="21">IF(H245=0, "-", IF((F245-H245)/H245&lt;10, (F245-H245)/H245, "&gt;999%"))</f>
        <v>7.6923076923076927E-2</v>
      </c>
    </row>
    <row r="246" spans="1:11" ht="14.5" x14ac:dyDescent="0.35">
      <c r="A246" s="34" t="s">
        <v>358</v>
      </c>
      <c r="B246" s="35">
        <v>0</v>
      </c>
      <c r="C246" s="135">
        <f>IF(B263=0, "-", B246/B263)</f>
        <v>0</v>
      </c>
      <c r="D246" s="35">
        <v>0</v>
      </c>
      <c r="E246" s="126">
        <f>IF(D263=0, "-", D246/D263)</f>
        <v>0</v>
      </c>
      <c r="F246" s="136">
        <v>0</v>
      </c>
      <c r="G246" s="135">
        <f>IF(F263=0, "-", F246/F263)</f>
        <v>0</v>
      </c>
      <c r="H246" s="35">
        <v>3</v>
      </c>
      <c r="I246" s="126">
        <f>IF(H263=0, "-", H246/H263)</f>
        <v>2.1126760563380281E-2</v>
      </c>
      <c r="J246" s="125" t="str">
        <f t="shared" si="20"/>
        <v>-</v>
      </c>
      <c r="K246" s="126">
        <f t="shared" si="21"/>
        <v>-1</v>
      </c>
    </row>
    <row r="247" spans="1:11" ht="14.5" x14ac:dyDescent="0.35">
      <c r="A247" s="34" t="s">
        <v>359</v>
      </c>
      <c r="B247" s="35">
        <v>4</v>
      </c>
      <c r="C247" s="135">
        <f>IF(B263=0, "-", B247/B263)</f>
        <v>0.08</v>
      </c>
      <c r="D247" s="35">
        <v>3</v>
      </c>
      <c r="E247" s="126">
        <f>IF(D263=0, "-", D247/D263)</f>
        <v>5.4545454545454543E-2</v>
      </c>
      <c r="F247" s="136">
        <v>6</v>
      </c>
      <c r="G247" s="135">
        <f>IF(F263=0, "-", F247/F263)</f>
        <v>4.6153846153846156E-2</v>
      </c>
      <c r="H247" s="35">
        <v>12</v>
      </c>
      <c r="I247" s="126">
        <f>IF(H263=0, "-", H247/H263)</f>
        <v>8.4507042253521125E-2</v>
      </c>
      <c r="J247" s="125">
        <f t="shared" si="20"/>
        <v>0.33333333333333331</v>
      </c>
      <c r="K247" s="126">
        <f t="shared" si="21"/>
        <v>-0.5</v>
      </c>
    </row>
    <row r="248" spans="1:11" ht="14.5" x14ac:dyDescent="0.35">
      <c r="A248" s="34" t="s">
        <v>360</v>
      </c>
      <c r="B248" s="35">
        <v>0</v>
      </c>
      <c r="C248" s="135">
        <f>IF(B263=0, "-", B248/B263)</f>
        <v>0</v>
      </c>
      <c r="D248" s="35">
        <v>1</v>
      </c>
      <c r="E248" s="126">
        <f>IF(D263=0, "-", D248/D263)</f>
        <v>1.8181818181818181E-2</v>
      </c>
      <c r="F248" s="136">
        <v>0</v>
      </c>
      <c r="G248" s="135">
        <f>IF(F263=0, "-", F248/F263)</f>
        <v>0</v>
      </c>
      <c r="H248" s="35">
        <v>1</v>
      </c>
      <c r="I248" s="126">
        <f>IF(H263=0, "-", H248/H263)</f>
        <v>7.0422535211267607E-3</v>
      </c>
      <c r="J248" s="125">
        <f t="shared" si="20"/>
        <v>-1</v>
      </c>
      <c r="K248" s="126">
        <f t="shared" si="21"/>
        <v>-1</v>
      </c>
    </row>
    <row r="249" spans="1:11" ht="14.5" x14ac:dyDescent="0.35">
      <c r="A249" s="34" t="s">
        <v>361</v>
      </c>
      <c r="B249" s="35">
        <v>5</v>
      </c>
      <c r="C249" s="135">
        <f>IF(B263=0, "-", B249/B263)</f>
        <v>0.1</v>
      </c>
      <c r="D249" s="35">
        <v>4</v>
      </c>
      <c r="E249" s="126">
        <f>IF(D263=0, "-", D249/D263)</f>
        <v>7.2727272727272724E-2</v>
      </c>
      <c r="F249" s="136">
        <v>12</v>
      </c>
      <c r="G249" s="135">
        <f>IF(F263=0, "-", F249/F263)</f>
        <v>9.2307692307692313E-2</v>
      </c>
      <c r="H249" s="35">
        <v>4</v>
      </c>
      <c r="I249" s="126">
        <f>IF(H263=0, "-", H249/H263)</f>
        <v>2.8169014084507043E-2</v>
      </c>
      <c r="J249" s="125">
        <f t="shared" si="20"/>
        <v>0.25</v>
      </c>
      <c r="K249" s="126">
        <f t="shared" si="21"/>
        <v>2</v>
      </c>
    </row>
    <row r="250" spans="1:11" ht="14.5" x14ac:dyDescent="0.35">
      <c r="A250" s="34" t="s">
        <v>362</v>
      </c>
      <c r="B250" s="35">
        <v>0</v>
      </c>
      <c r="C250" s="135">
        <f>IF(B263=0, "-", B250/B263)</f>
        <v>0</v>
      </c>
      <c r="D250" s="35">
        <v>0</v>
      </c>
      <c r="E250" s="126">
        <f>IF(D263=0, "-", D250/D263)</f>
        <v>0</v>
      </c>
      <c r="F250" s="136">
        <v>3</v>
      </c>
      <c r="G250" s="135">
        <f>IF(F263=0, "-", F250/F263)</f>
        <v>2.3076923076923078E-2</v>
      </c>
      <c r="H250" s="35">
        <v>2</v>
      </c>
      <c r="I250" s="126">
        <f>IF(H263=0, "-", H250/H263)</f>
        <v>1.4084507042253521E-2</v>
      </c>
      <c r="J250" s="125" t="str">
        <f t="shared" si="20"/>
        <v>-</v>
      </c>
      <c r="K250" s="126">
        <f t="shared" si="21"/>
        <v>0.5</v>
      </c>
    </row>
    <row r="251" spans="1:11" ht="14.5" x14ac:dyDescent="0.35">
      <c r="A251" s="34" t="s">
        <v>363</v>
      </c>
      <c r="B251" s="35">
        <v>4</v>
      </c>
      <c r="C251" s="135">
        <f>IF(B263=0, "-", B251/B263)</f>
        <v>0.08</v>
      </c>
      <c r="D251" s="35">
        <v>6</v>
      </c>
      <c r="E251" s="126">
        <f>IF(D263=0, "-", D251/D263)</f>
        <v>0.10909090909090909</v>
      </c>
      <c r="F251" s="136">
        <v>22</v>
      </c>
      <c r="G251" s="135">
        <f>IF(F263=0, "-", F251/F263)</f>
        <v>0.16923076923076924</v>
      </c>
      <c r="H251" s="35">
        <v>22</v>
      </c>
      <c r="I251" s="126">
        <f>IF(H263=0, "-", H251/H263)</f>
        <v>0.15492957746478872</v>
      </c>
      <c r="J251" s="125">
        <f t="shared" si="20"/>
        <v>-0.33333333333333331</v>
      </c>
      <c r="K251" s="126">
        <f t="shared" si="21"/>
        <v>0</v>
      </c>
    </row>
    <row r="252" spans="1:11" ht="14.5" x14ac:dyDescent="0.35">
      <c r="A252" s="34" t="s">
        <v>364</v>
      </c>
      <c r="B252" s="35">
        <v>2</v>
      </c>
      <c r="C252" s="135">
        <f>IF(B263=0, "-", B252/B263)</f>
        <v>0.04</v>
      </c>
      <c r="D252" s="35">
        <v>2</v>
      </c>
      <c r="E252" s="126">
        <f>IF(D263=0, "-", D252/D263)</f>
        <v>3.6363636363636362E-2</v>
      </c>
      <c r="F252" s="136">
        <v>4</v>
      </c>
      <c r="G252" s="135">
        <f>IF(F263=0, "-", F252/F263)</f>
        <v>3.0769230769230771E-2</v>
      </c>
      <c r="H252" s="35">
        <v>3</v>
      </c>
      <c r="I252" s="126">
        <f>IF(H263=0, "-", H252/H263)</f>
        <v>2.1126760563380281E-2</v>
      </c>
      <c r="J252" s="125">
        <f t="shared" si="20"/>
        <v>0</v>
      </c>
      <c r="K252" s="126">
        <f t="shared" si="21"/>
        <v>0.33333333333333331</v>
      </c>
    </row>
    <row r="253" spans="1:11" ht="14.5" x14ac:dyDescent="0.35">
      <c r="A253" s="34" t="s">
        <v>365</v>
      </c>
      <c r="B253" s="35">
        <v>2</v>
      </c>
      <c r="C253" s="135">
        <f>IF(B263=0, "-", B253/B263)</f>
        <v>0.04</v>
      </c>
      <c r="D253" s="35">
        <v>1</v>
      </c>
      <c r="E253" s="126">
        <f>IF(D263=0, "-", D253/D263)</f>
        <v>1.8181818181818181E-2</v>
      </c>
      <c r="F253" s="136">
        <v>6</v>
      </c>
      <c r="G253" s="135">
        <f>IF(F263=0, "-", F253/F263)</f>
        <v>4.6153846153846156E-2</v>
      </c>
      <c r="H253" s="35">
        <v>2</v>
      </c>
      <c r="I253" s="126">
        <f>IF(H263=0, "-", H253/H263)</f>
        <v>1.4084507042253521E-2</v>
      </c>
      <c r="J253" s="125">
        <f t="shared" si="20"/>
        <v>1</v>
      </c>
      <c r="K253" s="126">
        <f t="shared" si="21"/>
        <v>2</v>
      </c>
    </row>
    <row r="254" spans="1:11" ht="14.5" x14ac:dyDescent="0.35">
      <c r="A254" s="34" t="s">
        <v>366</v>
      </c>
      <c r="B254" s="35">
        <v>8</v>
      </c>
      <c r="C254" s="135">
        <f>IF(B263=0, "-", B254/B263)</f>
        <v>0.16</v>
      </c>
      <c r="D254" s="35">
        <v>4</v>
      </c>
      <c r="E254" s="126">
        <f>IF(D263=0, "-", D254/D263)</f>
        <v>7.2727272727272724E-2</v>
      </c>
      <c r="F254" s="136">
        <v>11</v>
      </c>
      <c r="G254" s="135">
        <f>IF(F263=0, "-", F254/F263)</f>
        <v>8.461538461538462E-2</v>
      </c>
      <c r="H254" s="35">
        <v>10</v>
      </c>
      <c r="I254" s="126">
        <f>IF(H263=0, "-", H254/H263)</f>
        <v>7.0422535211267609E-2</v>
      </c>
      <c r="J254" s="125">
        <f t="shared" si="20"/>
        <v>1</v>
      </c>
      <c r="K254" s="126">
        <f t="shared" si="21"/>
        <v>0.1</v>
      </c>
    </row>
    <row r="255" spans="1:11" ht="14.5" x14ac:dyDescent="0.35">
      <c r="A255" s="34" t="s">
        <v>367</v>
      </c>
      <c r="B255" s="35">
        <v>0</v>
      </c>
      <c r="C255" s="135">
        <f>IF(B263=0, "-", B255/B263)</f>
        <v>0</v>
      </c>
      <c r="D255" s="35">
        <v>2</v>
      </c>
      <c r="E255" s="126">
        <f>IF(D263=0, "-", D255/D263)</f>
        <v>3.6363636363636362E-2</v>
      </c>
      <c r="F255" s="136">
        <v>1</v>
      </c>
      <c r="G255" s="135">
        <f>IF(F263=0, "-", F255/F263)</f>
        <v>7.6923076923076927E-3</v>
      </c>
      <c r="H255" s="35">
        <v>6</v>
      </c>
      <c r="I255" s="126">
        <f>IF(H263=0, "-", H255/H263)</f>
        <v>4.2253521126760563E-2</v>
      </c>
      <c r="J255" s="125">
        <f t="shared" si="20"/>
        <v>-1</v>
      </c>
      <c r="K255" s="126">
        <f t="shared" si="21"/>
        <v>-0.83333333333333337</v>
      </c>
    </row>
    <row r="256" spans="1:11" ht="14.5" x14ac:dyDescent="0.35">
      <c r="A256" s="34" t="s">
        <v>368</v>
      </c>
      <c r="B256" s="35">
        <v>1</v>
      </c>
      <c r="C256" s="135">
        <f>IF(B263=0, "-", B256/B263)</f>
        <v>0.02</v>
      </c>
      <c r="D256" s="35">
        <v>4</v>
      </c>
      <c r="E256" s="126">
        <f>IF(D263=0, "-", D256/D263)</f>
        <v>7.2727272727272724E-2</v>
      </c>
      <c r="F256" s="136">
        <v>1</v>
      </c>
      <c r="G256" s="135">
        <f>IF(F263=0, "-", F256/F263)</f>
        <v>7.6923076923076927E-3</v>
      </c>
      <c r="H256" s="35">
        <v>7</v>
      </c>
      <c r="I256" s="126">
        <f>IF(H263=0, "-", H256/H263)</f>
        <v>4.9295774647887321E-2</v>
      </c>
      <c r="J256" s="125">
        <f t="shared" si="20"/>
        <v>-0.75</v>
      </c>
      <c r="K256" s="126">
        <f t="shared" si="21"/>
        <v>-0.8571428571428571</v>
      </c>
    </row>
    <row r="257" spans="1:11" ht="14.5" x14ac:dyDescent="0.35">
      <c r="A257" s="34" t="s">
        <v>369</v>
      </c>
      <c r="B257" s="35">
        <v>0</v>
      </c>
      <c r="C257" s="135">
        <f>IF(B263=0, "-", B257/B263)</f>
        <v>0</v>
      </c>
      <c r="D257" s="35">
        <v>2</v>
      </c>
      <c r="E257" s="126">
        <f>IF(D263=0, "-", D257/D263)</f>
        <v>3.6363636363636362E-2</v>
      </c>
      <c r="F257" s="136">
        <v>0</v>
      </c>
      <c r="G257" s="135">
        <f>IF(F263=0, "-", F257/F263)</f>
        <v>0</v>
      </c>
      <c r="H257" s="35">
        <v>5</v>
      </c>
      <c r="I257" s="126">
        <f>IF(H263=0, "-", H257/H263)</f>
        <v>3.5211267605633804E-2</v>
      </c>
      <c r="J257" s="125">
        <f t="shared" si="20"/>
        <v>-1</v>
      </c>
      <c r="K257" s="126">
        <f t="shared" si="21"/>
        <v>-1</v>
      </c>
    </row>
    <row r="258" spans="1:11" ht="14.5" x14ac:dyDescent="0.35">
      <c r="A258" s="34" t="s">
        <v>370</v>
      </c>
      <c r="B258" s="35">
        <v>0</v>
      </c>
      <c r="C258" s="135">
        <f>IF(B263=0, "-", B258/B263)</f>
        <v>0</v>
      </c>
      <c r="D258" s="35">
        <v>0</v>
      </c>
      <c r="E258" s="126">
        <f>IF(D263=0, "-", D258/D263)</f>
        <v>0</v>
      </c>
      <c r="F258" s="136">
        <v>0</v>
      </c>
      <c r="G258" s="135">
        <f>IF(F263=0, "-", F258/F263)</f>
        <v>0</v>
      </c>
      <c r="H258" s="35">
        <v>2</v>
      </c>
      <c r="I258" s="126">
        <f>IF(H263=0, "-", H258/H263)</f>
        <v>1.4084507042253521E-2</v>
      </c>
      <c r="J258" s="125" t="str">
        <f t="shared" si="20"/>
        <v>-</v>
      </c>
      <c r="K258" s="126">
        <f t="shared" si="21"/>
        <v>-1</v>
      </c>
    </row>
    <row r="259" spans="1:11" ht="14.5" x14ac:dyDescent="0.35">
      <c r="A259" s="34" t="s">
        <v>371</v>
      </c>
      <c r="B259" s="35">
        <v>1</v>
      </c>
      <c r="C259" s="135">
        <f>IF(B263=0, "-", B259/B263)</f>
        <v>0.02</v>
      </c>
      <c r="D259" s="35">
        <v>1</v>
      </c>
      <c r="E259" s="126">
        <f>IF(D263=0, "-", D259/D263)</f>
        <v>1.8181818181818181E-2</v>
      </c>
      <c r="F259" s="136">
        <v>4</v>
      </c>
      <c r="G259" s="135">
        <f>IF(F263=0, "-", F259/F263)</f>
        <v>3.0769230769230771E-2</v>
      </c>
      <c r="H259" s="35">
        <v>3</v>
      </c>
      <c r="I259" s="126">
        <f>IF(H263=0, "-", H259/H263)</f>
        <v>2.1126760563380281E-2</v>
      </c>
      <c r="J259" s="125">
        <f t="shared" si="20"/>
        <v>0</v>
      </c>
      <c r="K259" s="126">
        <f t="shared" si="21"/>
        <v>0.33333333333333331</v>
      </c>
    </row>
    <row r="260" spans="1:11" ht="14.5" x14ac:dyDescent="0.35">
      <c r="A260" s="34" t="s">
        <v>372</v>
      </c>
      <c r="B260" s="35">
        <v>17</v>
      </c>
      <c r="C260" s="135">
        <f>IF(B263=0, "-", B260/B263)</f>
        <v>0.34</v>
      </c>
      <c r="D260" s="35">
        <v>16</v>
      </c>
      <c r="E260" s="126">
        <f>IF(D263=0, "-", D260/D263)</f>
        <v>0.29090909090909089</v>
      </c>
      <c r="F260" s="136">
        <v>44</v>
      </c>
      <c r="G260" s="135">
        <f>IF(F263=0, "-", F260/F263)</f>
        <v>0.33846153846153848</v>
      </c>
      <c r="H260" s="35">
        <v>44</v>
      </c>
      <c r="I260" s="126">
        <f>IF(H263=0, "-", H260/H263)</f>
        <v>0.30985915492957744</v>
      </c>
      <c r="J260" s="125">
        <f t="shared" si="20"/>
        <v>6.25E-2</v>
      </c>
      <c r="K260" s="126">
        <f t="shared" si="21"/>
        <v>0</v>
      </c>
    </row>
    <row r="261" spans="1:11" ht="14.5" x14ac:dyDescent="0.35">
      <c r="A261" s="34" t="s">
        <v>373</v>
      </c>
      <c r="B261" s="35">
        <v>0</v>
      </c>
      <c r="C261" s="135">
        <f>IF(B263=0, "-", B261/B263)</f>
        <v>0</v>
      </c>
      <c r="D261" s="35">
        <v>2</v>
      </c>
      <c r="E261" s="126">
        <f>IF(D263=0, "-", D261/D263)</f>
        <v>3.6363636363636362E-2</v>
      </c>
      <c r="F261" s="136">
        <v>2</v>
      </c>
      <c r="G261" s="135">
        <f>IF(F263=0, "-", F261/F263)</f>
        <v>1.5384615384615385E-2</v>
      </c>
      <c r="H261" s="35">
        <v>3</v>
      </c>
      <c r="I261" s="126">
        <f>IF(H263=0, "-", H261/H263)</f>
        <v>2.1126760563380281E-2</v>
      </c>
      <c r="J261" s="125">
        <f t="shared" si="20"/>
        <v>-1</v>
      </c>
      <c r="K261" s="126">
        <f t="shared" si="21"/>
        <v>-0.33333333333333331</v>
      </c>
    </row>
    <row r="262" spans="1:11" x14ac:dyDescent="0.25">
      <c r="A262" s="137"/>
      <c r="B262" s="40"/>
      <c r="D262" s="40"/>
      <c r="E262" s="44"/>
      <c r="F262" s="138"/>
      <c r="H262" s="40"/>
      <c r="I262" s="44"/>
      <c r="J262" s="43"/>
      <c r="K262" s="44"/>
    </row>
    <row r="263" spans="1:11" s="52" customFormat="1" ht="13" x14ac:dyDescent="0.3">
      <c r="A263" s="139" t="s">
        <v>374</v>
      </c>
      <c r="B263" s="46">
        <f>SUM(B245:B262)</f>
        <v>50</v>
      </c>
      <c r="C263" s="140">
        <f>B263/26621</f>
        <v>1.8782164456631982E-3</v>
      </c>
      <c r="D263" s="46">
        <f>SUM(D245:D262)</f>
        <v>55</v>
      </c>
      <c r="E263" s="141">
        <f>D263/31847</f>
        <v>1.7270072534304644E-3</v>
      </c>
      <c r="F263" s="128">
        <f>SUM(F245:F262)</f>
        <v>130</v>
      </c>
      <c r="G263" s="142">
        <f>F263/74663</f>
        <v>1.7411569318136158E-3</v>
      </c>
      <c r="H263" s="46">
        <f>SUM(H245:H262)</f>
        <v>142</v>
      </c>
      <c r="I263" s="141">
        <f>H263/86297</f>
        <v>1.6454801441533309E-3</v>
      </c>
      <c r="J263" s="49">
        <f>IF(D263=0, "-", IF((B263-D263)/D263&lt;10, (B263-D263)/D263, "&gt;999%"))</f>
        <v>-9.0909090909090912E-2</v>
      </c>
      <c r="K263" s="50">
        <f>IF(H263=0, "-", IF((F263-H263)/H263&lt;10, (F263-H263)/H263, "&gt;999%"))</f>
        <v>-8.4507042253521125E-2</v>
      </c>
    </row>
    <row r="264" spans="1:11" x14ac:dyDescent="0.25">
      <c r="B264" s="138"/>
      <c r="D264" s="138"/>
      <c r="F264" s="138"/>
      <c r="H264" s="138"/>
    </row>
    <row r="265" spans="1:11" s="52" customFormat="1" ht="13" x14ac:dyDescent="0.3">
      <c r="A265" s="139" t="s">
        <v>375</v>
      </c>
      <c r="B265" s="46">
        <v>302</v>
      </c>
      <c r="C265" s="140">
        <f>B265/26621</f>
        <v>1.1344427331805717E-2</v>
      </c>
      <c r="D265" s="46">
        <v>494</v>
      </c>
      <c r="E265" s="141">
        <f>D265/31847</f>
        <v>1.5511665148993626E-2</v>
      </c>
      <c r="F265" s="128">
        <v>905</v>
      </c>
      <c r="G265" s="142">
        <f>F265/74663</f>
        <v>1.2121130948394787E-2</v>
      </c>
      <c r="H265" s="46">
        <v>1290</v>
      </c>
      <c r="I265" s="141">
        <f>H265/86297</f>
        <v>1.4948375957449274E-2</v>
      </c>
      <c r="J265" s="49">
        <f>IF(D265=0, "-", IF((B265-D265)/D265&lt;10, (B265-D265)/D265, "&gt;999%"))</f>
        <v>-0.38866396761133604</v>
      </c>
      <c r="K265" s="50">
        <f>IF(H265=0, "-", IF((F265-H265)/H265&lt;10, (F265-H265)/H265, "&gt;999%"))</f>
        <v>-0.29844961240310075</v>
      </c>
    </row>
    <row r="266" spans="1:11" x14ac:dyDescent="0.25">
      <c r="B266" s="138"/>
      <c r="D266" s="138"/>
      <c r="F266" s="138"/>
      <c r="H266" s="138"/>
    </row>
    <row r="267" spans="1:11" ht="13" x14ac:dyDescent="0.3">
      <c r="A267" s="26" t="s">
        <v>376</v>
      </c>
      <c r="B267" s="46">
        <f>B271-B269</f>
        <v>6350</v>
      </c>
      <c r="C267" s="140">
        <f>B267/26621</f>
        <v>0.23853348859922618</v>
      </c>
      <c r="D267" s="46">
        <f>D271-D269</f>
        <v>8855</v>
      </c>
      <c r="E267" s="141">
        <f>D267/31847</f>
        <v>0.27804816780230479</v>
      </c>
      <c r="F267" s="128">
        <f>F271-F269</f>
        <v>19108</v>
      </c>
      <c r="G267" s="142">
        <f>F267/74663</f>
        <v>0.2559232819468813</v>
      </c>
      <c r="H267" s="46">
        <f>H271-H269</f>
        <v>25629</v>
      </c>
      <c r="I267" s="141">
        <f>H267/86297</f>
        <v>0.29698599024299804</v>
      </c>
      <c r="J267" s="49">
        <f>IF(D267=0, "-", IF((B267-D267)/D267&lt;10, (B267-D267)/D267, "&gt;999%"))</f>
        <v>-0.28289102202145683</v>
      </c>
      <c r="K267" s="50">
        <f>IF(H267=0, "-", IF((F267-H267)/H267&lt;10, (F267-H267)/H267, "&gt;999%"))</f>
        <v>-0.25443833157750984</v>
      </c>
    </row>
    <row r="268" spans="1:11" ht="13" x14ac:dyDescent="0.3">
      <c r="A268" s="26"/>
      <c r="B268" s="46"/>
      <c r="C268" s="140"/>
      <c r="D268" s="46"/>
      <c r="E268" s="141"/>
      <c r="F268" s="128"/>
      <c r="G268" s="142"/>
      <c r="H268" s="46"/>
      <c r="I268" s="141"/>
      <c r="J268" s="49"/>
      <c r="K268" s="50"/>
    </row>
    <row r="269" spans="1:11" ht="13" x14ac:dyDescent="0.3">
      <c r="A269" s="26" t="s">
        <v>377</v>
      </c>
      <c r="B269" s="46">
        <v>1196</v>
      </c>
      <c r="C269" s="140">
        <f>B269/26621</f>
        <v>4.4926937380263703E-2</v>
      </c>
      <c r="D269" s="46">
        <v>1496</v>
      </c>
      <c r="E269" s="141">
        <f>D269/31847</f>
        <v>4.6974597293308634E-2</v>
      </c>
      <c r="F269" s="128">
        <v>3242</v>
      </c>
      <c r="G269" s="142">
        <f>F269/74663</f>
        <v>4.3421775176459558E-2</v>
      </c>
      <c r="H269" s="46">
        <v>4026</v>
      </c>
      <c r="I269" s="141">
        <f>H269/86297</f>
        <v>4.6652838453248663E-2</v>
      </c>
      <c r="J269" s="49">
        <f>IF(D269=0, "-", IF((B269-D269)/D269&lt;10, (B269-D269)/D269, "&gt;999%"))</f>
        <v>-0.20053475935828877</v>
      </c>
      <c r="K269" s="50">
        <f>IF(H269=0, "-", IF((F269-H269)/H269&lt;10, (F269-H269)/H269, "&gt;999%"))</f>
        <v>-0.19473422752111277</v>
      </c>
    </row>
    <row r="270" spans="1:11" ht="13" x14ac:dyDescent="0.3">
      <c r="A270" s="26"/>
      <c r="B270" s="46"/>
      <c r="C270" s="140"/>
      <c r="D270" s="46"/>
      <c r="E270" s="141"/>
      <c r="F270" s="128"/>
      <c r="G270" s="142"/>
      <c r="H270" s="46"/>
      <c r="I270" s="141"/>
      <c r="J270" s="49"/>
      <c r="K270" s="50"/>
    </row>
    <row r="271" spans="1:11" ht="13" x14ac:dyDescent="0.3">
      <c r="A271" s="26" t="s">
        <v>378</v>
      </c>
      <c r="B271" s="46">
        <v>7546</v>
      </c>
      <c r="C271" s="140">
        <f>B271/26621</f>
        <v>0.28346042597948989</v>
      </c>
      <c r="D271" s="46">
        <v>10351</v>
      </c>
      <c r="E271" s="141">
        <f>D271/31847</f>
        <v>0.3250227650956134</v>
      </c>
      <c r="F271" s="128">
        <v>22350</v>
      </c>
      <c r="G271" s="142">
        <f>F271/74663</f>
        <v>0.29934505712334086</v>
      </c>
      <c r="H271" s="46">
        <v>29655</v>
      </c>
      <c r="I271" s="141">
        <f>H271/86297</f>
        <v>0.34363882869624668</v>
      </c>
      <c r="J271" s="49">
        <f>IF(D271=0, "-", IF((B271-D271)/D271&lt;10, (B271-D271)/D271, "&gt;999%"))</f>
        <v>-0.27098831030818277</v>
      </c>
      <c r="K271" s="50">
        <f>IF(H271=0, "-", IF((F271-H271)/H271&lt;10, (F271-H271)/H271, "&gt;999%"))</f>
        <v>-0.24633282751643906</v>
      </c>
    </row>
  </sheetData>
  <mergeCells count="58">
    <mergeCell ref="B204:E204"/>
    <mergeCell ref="F204:I204"/>
    <mergeCell ref="J204:K204"/>
    <mergeCell ref="B205:C205"/>
    <mergeCell ref="D205:E205"/>
    <mergeCell ref="F205:G205"/>
    <mergeCell ref="H205:I205"/>
    <mergeCell ref="B178:E178"/>
    <mergeCell ref="F178:I178"/>
    <mergeCell ref="J178:K178"/>
    <mergeCell ref="B179:C179"/>
    <mergeCell ref="D179:E179"/>
    <mergeCell ref="F179:G179"/>
    <mergeCell ref="H179:I179"/>
    <mergeCell ref="B154:E154"/>
    <mergeCell ref="F154:I154"/>
    <mergeCell ref="J154:K154"/>
    <mergeCell ref="B155:C155"/>
    <mergeCell ref="D155:E155"/>
    <mergeCell ref="F155:G155"/>
    <mergeCell ref="H155:I155"/>
    <mergeCell ref="B130:E130"/>
    <mergeCell ref="F130:I130"/>
    <mergeCell ref="J130:K130"/>
    <mergeCell ref="B131:C131"/>
    <mergeCell ref="D131:E131"/>
    <mergeCell ref="F131:G131"/>
    <mergeCell ref="H131:I131"/>
    <mergeCell ref="B90:E90"/>
    <mergeCell ref="F90:I90"/>
    <mergeCell ref="J90:K90"/>
    <mergeCell ref="B91:C91"/>
    <mergeCell ref="D91:E91"/>
    <mergeCell ref="F91:G91"/>
    <mergeCell ref="H91:I91"/>
    <mergeCell ref="B46:E46"/>
    <mergeCell ref="F46:I46"/>
    <mergeCell ref="J46:K46"/>
    <mergeCell ref="B47:C47"/>
    <mergeCell ref="D47:E47"/>
    <mergeCell ref="F47:G47"/>
    <mergeCell ref="H47:I47"/>
    <mergeCell ref="B15:E15"/>
    <mergeCell ref="F15:I15"/>
    <mergeCell ref="J15:K15"/>
    <mergeCell ref="B16:C16"/>
    <mergeCell ref="D16:E16"/>
    <mergeCell ref="F16:G16"/>
    <mergeCell ref="H16:I16"/>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5" max="16383" man="1"/>
    <brk id="89" max="16383" man="1"/>
    <brk id="129" max="16383" man="1"/>
    <brk id="177" max="16383" man="1"/>
    <brk id="203" max="16383" man="1"/>
    <brk id="2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98095-3EA2-4414-9646-8BA41CB9EDEB}">
  <sheetPr>
    <pageSetUpPr fitToPage="1"/>
  </sheetPr>
  <dimension ref="A1:K50"/>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379</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167</v>
      </c>
      <c r="G4" s="25"/>
      <c r="H4" s="25"/>
      <c r="I4" s="23"/>
      <c r="J4" s="22" t="s">
        <v>168</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169</v>
      </c>
      <c r="C6" s="133" t="s">
        <v>170</v>
      </c>
      <c r="D6" s="132" t="s">
        <v>169</v>
      </c>
      <c r="E6" s="134" t="s">
        <v>170</v>
      </c>
      <c r="F6" s="144" t="s">
        <v>169</v>
      </c>
      <c r="G6" s="133" t="s">
        <v>170</v>
      </c>
      <c r="H6" s="145" t="s">
        <v>169</v>
      </c>
      <c r="I6" s="134" t="s">
        <v>170</v>
      </c>
      <c r="J6" s="132"/>
      <c r="K6" s="134"/>
    </row>
    <row r="7" spans="1:11" x14ac:dyDescent="0.25">
      <c r="A7" s="34" t="s">
        <v>49</v>
      </c>
      <c r="B7" s="35">
        <v>7</v>
      </c>
      <c r="C7" s="146">
        <f>IF(B50=0, "-", B7/B50)</f>
        <v>9.2764378478664194E-4</v>
      </c>
      <c r="D7" s="35">
        <v>11</v>
      </c>
      <c r="E7" s="39">
        <f>IF(D50=0, "-", D7/D50)</f>
        <v>1.0626992561105207E-3</v>
      </c>
      <c r="F7" s="136">
        <v>17</v>
      </c>
      <c r="G7" s="146">
        <f>IF(F50=0, "-", F7/F50)</f>
        <v>7.6062639821029084E-4</v>
      </c>
      <c r="H7" s="35">
        <v>33</v>
      </c>
      <c r="I7" s="39">
        <f>IF(H50=0, "-", H7/H50)</f>
        <v>1.1127971674253919E-3</v>
      </c>
      <c r="J7" s="38">
        <f t="shared" ref="J7:J48" si="0">IF(D7=0, "-", IF((B7-D7)/D7&lt;10, (B7-D7)/D7, "&gt;999%"))</f>
        <v>-0.36363636363636365</v>
      </c>
      <c r="K7" s="39">
        <f t="shared" ref="K7:K48" si="1">IF(H7=0, "-", IF((F7-H7)/H7&lt;10, (F7-H7)/H7, "&gt;999%"))</f>
        <v>-0.48484848484848486</v>
      </c>
    </row>
    <row r="8" spans="1:11" x14ac:dyDescent="0.25">
      <c r="A8" s="34" t="s">
        <v>50</v>
      </c>
      <c r="B8" s="35">
        <v>0</v>
      </c>
      <c r="C8" s="146">
        <f>IF(B50=0, "-", B8/B50)</f>
        <v>0</v>
      </c>
      <c r="D8" s="35">
        <v>0</v>
      </c>
      <c r="E8" s="39">
        <f>IF(D50=0, "-", D8/D50)</f>
        <v>0</v>
      </c>
      <c r="F8" s="136">
        <v>1</v>
      </c>
      <c r="G8" s="146">
        <f>IF(F50=0, "-", F8/F50)</f>
        <v>4.4742729306487698E-5</v>
      </c>
      <c r="H8" s="35">
        <v>1</v>
      </c>
      <c r="I8" s="39">
        <f>IF(H50=0, "-", H8/H50)</f>
        <v>3.372112628561794E-5</v>
      </c>
      <c r="J8" s="38" t="str">
        <f t="shared" si="0"/>
        <v>-</v>
      </c>
      <c r="K8" s="39">
        <f t="shared" si="1"/>
        <v>0</v>
      </c>
    </row>
    <row r="9" spans="1:11" x14ac:dyDescent="0.25">
      <c r="A9" s="34" t="s">
        <v>51</v>
      </c>
      <c r="B9" s="35">
        <v>6</v>
      </c>
      <c r="C9" s="146">
        <f>IF(B50=0, "-", B9/B50)</f>
        <v>7.9512324410283594E-4</v>
      </c>
      <c r="D9" s="35">
        <v>7</v>
      </c>
      <c r="E9" s="39">
        <f>IF(D50=0, "-", D9/D50)</f>
        <v>6.7626316297942225E-4</v>
      </c>
      <c r="F9" s="136">
        <v>14</v>
      </c>
      <c r="G9" s="146">
        <f>IF(F50=0, "-", F9/F50)</f>
        <v>6.2639821029082774E-4</v>
      </c>
      <c r="H9" s="35">
        <v>13</v>
      </c>
      <c r="I9" s="39">
        <f>IF(H50=0, "-", H9/H50)</f>
        <v>4.3837464171303319E-4</v>
      </c>
      <c r="J9" s="38">
        <f t="shared" si="0"/>
        <v>-0.14285714285714285</v>
      </c>
      <c r="K9" s="39">
        <f t="shared" si="1"/>
        <v>7.6923076923076927E-2</v>
      </c>
    </row>
    <row r="10" spans="1:11" x14ac:dyDescent="0.25">
      <c r="A10" s="34" t="s">
        <v>52</v>
      </c>
      <c r="B10" s="35">
        <v>180</v>
      </c>
      <c r="C10" s="146">
        <f>IF(B50=0, "-", B10/B50)</f>
        <v>2.385369732308508E-2</v>
      </c>
      <c r="D10" s="35">
        <v>321</v>
      </c>
      <c r="E10" s="39">
        <f>IF(D50=0, "-", D10/D50)</f>
        <v>3.1011496473770651E-2</v>
      </c>
      <c r="F10" s="136">
        <v>526</v>
      </c>
      <c r="G10" s="146">
        <f>IF(F50=0, "-", F10/F50)</f>
        <v>2.3534675615212528E-2</v>
      </c>
      <c r="H10" s="35">
        <v>853</v>
      </c>
      <c r="I10" s="39">
        <f>IF(H50=0, "-", H10/H50)</f>
        <v>2.8764120721632102E-2</v>
      </c>
      <c r="J10" s="38">
        <f t="shared" si="0"/>
        <v>-0.43925233644859812</v>
      </c>
      <c r="K10" s="39">
        <f t="shared" si="1"/>
        <v>-0.38335287221570924</v>
      </c>
    </row>
    <row r="11" spans="1:11" x14ac:dyDescent="0.25">
      <c r="A11" s="34" t="s">
        <v>53</v>
      </c>
      <c r="B11" s="35">
        <v>4</v>
      </c>
      <c r="C11" s="146">
        <f>IF(B50=0, "-", B11/B50)</f>
        <v>5.3008216273522392E-4</v>
      </c>
      <c r="D11" s="35">
        <v>3</v>
      </c>
      <c r="E11" s="39">
        <f>IF(D50=0, "-", D11/D50)</f>
        <v>2.8982706984832384E-4</v>
      </c>
      <c r="F11" s="136">
        <v>6</v>
      </c>
      <c r="G11" s="146">
        <f>IF(F50=0, "-", F11/F50)</f>
        <v>2.6845637583892615E-4</v>
      </c>
      <c r="H11" s="35">
        <v>12</v>
      </c>
      <c r="I11" s="39">
        <f>IF(H50=0, "-", H11/H50)</f>
        <v>4.0465351542741526E-4</v>
      </c>
      <c r="J11" s="38">
        <f t="shared" si="0"/>
        <v>0.33333333333333331</v>
      </c>
      <c r="K11" s="39">
        <f t="shared" si="1"/>
        <v>-0.5</v>
      </c>
    </row>
    <row r="12" spans="1:11" x14ac:dyDescent="0.25">
      <c r="A12" s="34" t="s">
        <v>54</v>
      </c>
      <c r="B12" s="35">
        <v>225</v>
      </c>
      <c r="C12" s="146">
        <f>IF(B50=0, "-", B12/B50)</f>
        <v>2.9817121653856346E-2</v>
      </c>
      <c r="D12" s="35">
        <v>240</v>
      </c>
      <c r="E12" s="39">
        <f>IF(D50=0, "-", D12/D50)</f>
        <v>2.3186165587865907E-2</v>
      </c>
      <c r="F12" s="136">
        <v>768</v>
      </c>
      <c r="G12" s="146">
        <f>IF(F50=0, "-", F12/F50)</f>
        <v>3.4362416107382547E-2</v>
      </c>
      <c r="H12" s="35">
        <v>641</v>
      </c>
      <c r="I12" s="39">
        <f>IF(H50=0, "-", H12/H50)</f>
        <v>2.1615241949081099E-2</v>
      </c>
      <c r="J12" s="38">
        <f t="shared" si="0"/>
        <v>-6.25E-2</v>
      </c>
      <c r="K12" s="39">
        <f t="shared" si="1"/>
        <v>0.19812792511700469</v>
      </c>
    </row>
    <row r="13" spans="1:11" x14ac:dyDescent="0.25">
      <c r="A13" s="34" t="s">
        <v>55</v>
      </c>
      <c r="B13" s="35">
        <v>11</v>
      </c>
      <c r="C13" s="146">
        <f>IF(B50=0, "-", B13/B50)</f>
        <v>1.4577259475218659E-3</v>
      </c>
      <c r="D13" s="35">
        <v>14</v>
      </c>
      <c r="E13" s="39">
        <f>IF(D50=0, "-", D13/D50)</f>
        <v>1.3525263259588445E-3</v>
      </c>
      <c r="F13" s="136">
        <v>35</v>
      </c>
      <c r="G13" s="146">
        <f>IF(F50=0, "-", F13/F50)</f>
        <v>1.5659955257270694E-3</v>
      </c>
      <c r="H13" s="35">
        <v>35</v>
      </c>
      <c r="I13" s="39">
        <f>IF(H50=0, "-", H13/H50)</f>
        <v>1.1802394199966278E-3</v>
      </c>
      <c r="J13" s="38">
        <f t="shared" si="0"/>
        <v>-0.21428571428571427</v>
      </c>
      <c r="K13" s="39">
        <f t="shared" si="1"/>
        <v>0</v>
      </c>
    </row>
    <row r="14" spans="1:11" x14ac:dyDescent="0.25">
      <c r="A14" s="34" t="s">
        <v>56</v>
      </c>
      <c r="B14" s="35">
        <v>4</v>
      </c>
      <c r="C14" s="146">
        <f>IF(B50=0, "-", B14/B50)</f>
        <v>5.3008216273522392E-4</v>
      </c>
      <c r="D14" s="35">
        <v>1</v>
      </c>
      <c r="E14" s="39">
        <f>IF(D50=0, "-", D14/D50)</f>
        <v>9.6609023282774617E-5</v>
      </c>
      <c r="F14" s="136">
        <v>7</v>
      </c>
      <c r="G14" s="146">
        <f>IF(F50=0, "-", F14/F50)</f>
        <v>3.1319910514541387E-4</v>
      </c>
      <c r="H14" s="35">
        <v>6</v>
      </c>
      <c r="I14" s="39">
        <f>IF(H50=0, "-", H14/H50)</f>
        <v>2.0232675771370763E-4</v>
      </c>
      <c r="J14" s="38">
        <f t="shared" si="0"/>
        <v>3</v>
      </c>
      <c r="K14" s="39">
        <f t="shared" si="1"/>
        <v>0.16666666666666666</v>
      </c>
    </row>
    <row r="15" spans="1:11" x14ac:dyDescent="0.25">
      <c r="A15" s="34" t="s">
        <v>57</v>
      </c>
      <c r="B15" s="35">
        <v>4</v>
      </c>
      <c r="C15" s="146">
        <f>IF(B50=0, "-", B15/B50)</f>
        <v>5.3008216273522392E-4</v>
      </c>
      <c r="D15" s="35">
        <v>6</v>
      </c>
      <c r="E15" s="39">
        <f>IF(D50=0, "-", D15/D50)</f>
        <v>5.7965413969664767E-4</v>
      </c>
      <c r="F15" s="136">
        <v>22</v>
      </c>
      <c r="G15" s="146">
        <f>IF(F50=0, "-", F15/F50)</f>
        <v>9.8434004474272927E-4</v>
      </c>
      <c r="H15" s="35">
        <v>22</v>
      </c>
      <c r="I15" s="39">
        <f>IF(H50=0, "-", H15/H50)</f>
        <v>7.4186477828359465E-4</v>
      </c>
      <c r="J15" s="38">
        <f t="shared" si="0"/>
        <v>-0.33333333333333331</v>
      </c>
      <c r="K15" s="39">
        <f t="shared" si="1"/>
        <v>0</v>
      </c>
    </row>
    <row r="16" spans="1:11" x14ac:dyDescent="0.25">
      <c r="A16" s="34" t="s">
        <v>58</v>
      </c>
      <c r="B16" s="35">
        <v>15</v>
      </c>
      <c r="C16" s="146">
        <f>IF(B50=0, "-", B16/B50)</f>
        <v>1.9878081102570897E-3</v>
      </c>
      <c r="D16" s="35">
        <v>44</v>
      </c>
      <c r="E16" s="39">
        <f>IF(D50=0, "-", D16/D50)</f>
        <v>4.2507970244420826E-3</v>
      </c>
      <c r="F16" s="136">
        <v>50</v>
      </c>
      <c r="G16" s="146">
        <f>IF(F50=0, "-", F16/F50)</f>
        <v>2.2371364653243847E-3</v>
      </c>
      <c r="H16" s="35">
        <v>100</v>
      </c>
      <c r="I16" s="39">
        <f>IF(H50=0, "-", H16/H50)</f>
        <v>3.3721126285617938E-3</v>
      </c>
      <c r="J16" s="38">
        <f t="shared" si="0"/>
        <v>-0.65909090909090906</v>
      </c>
      <c r="K16" s="39">
        <f t="shared" si="1"/>
        <v>-0.5</v>
      </c>
    </row>
    <row r="17" spans="1:11" x14ac:dyDescent="0.25">
      <c r="A17" s="34" t="s">
        <v>60</v>
      </c>
      <c r="B17" s="35">
        <v>131</v>
      </c>
      <c r="C17" s="146">
        <f>IF(B50=0, "-", B17/B50)</f>
        <v>1.7360190829578584E-2</v>
      </c>
      <c r="D17" s="35">
        <v>244</v>
      </c>
      <c r="E17" s="39">
        <f>IF(D50=0, "-", D17/D50)</f>
        <v>2.3572601680997004E-2</v>
      </c>
      <c r="F17" s="136">
        <v>323</v>
      </c>
      <c r="G17" s="146">
        <f>IF(F50=0, "-", F17/F50)</f>
        <v>1.4451901565995526E-2</v>
      </c>
      <c r="H17" s="35">
        <v>699</v>
      </c>
      <c r="I17" s="39">
        <f>IF(H50=0, "-", H17/H50)</f>
        <v>2.357106727364694E-2</v>
      </c>
      <c r="J17" s="38">
        <f t="shared" si="0"/>
        <v>-0.46311475409836067</v>
      </c>
      <c r="K17" s="39">
        <f t="shared" si="1"/>
        <v>-0.53791130185979974</v>
      </c>
    </row>
    <row r="18" spans="1:11" x14ac:dyDescent="0.25">
      <c r="A18" s="34" t="s">
        <v>61</v>
      </c>
      <c r="B18" s="35">
        <v>14</v>
      </c>
      <c r="C18" s="146">
        <f>IF(B50=0, "-", B18/B50)</f>
        <v>1.8552875695732839E-3</v>
      </c>
      <c r="D18" s="35">
        <v>1</v>
      </c>
      <c r="E18" s="39">
        <f>IF(D50=0, "-", D18/D50)</f>
        <v>9.6609023282774617E-5</v>
      </c>
      <c r="F18" s="136">
        <v>25</v>
      </c>
      <c r="G18" s="146">
        <f>IF(F50=0, "-", F18/F50)</f>
        <v>1.1185682326621924E-3</v>
      </c>
      <c r="H18" s="35">
        <v>1</v>
      </c>
      <c r="I18" s="39">
        <f>IF(H50=0, "-", H18/H50)</f>
        <v>3.372112628561794E-5</v>
      </c>
      <c r="J18" s="38" t="str">
        <f t="shared" si="0"/>
        <v>&gt;999%</v>
      </c>
      <c r="K18" s="39" t="str">
        <f t="shared" si="1"/>
        <v>&gt;999%</v>
      </c>
    </row>
    <row r="19" spans="1:11" x14ac:dyDescent="0.25">
      <c r="A19" s="34" t="s">
        <v>64</v>
      </c>
      <c r="B19" s="35">
        <v>156</v>
      </c>
      <c r="C19" s="146">
        <f>IF(B50=0, "-", B19/B50)</f>
        <v>2.0673204346673735E-2</v>
      </c>
      <c r="D19" s="35">
        <v>182</v>
      </c>
      <c r="E19" s="39">
        <f>IF(D50=0, "-", D19/D50)</f>
        <v>1.758284223746498E-2</v>
      </c>
      <c r="F19" s="136">
        <v>276</v>
      </c>
      <c r="G19" s="146">
        <f>IF(F50=0, "-", F19/F50)</f>
        <v>1.2348993288590604E-2</v>
      </c>
      <c r="H19" s="35">
        <v>953</v>
      </c>
      <c r="I19" s="39">
        <f>IF(H50=0, "-", H19/H50)</f>
        <v>3.2136233350193895E-2</v>
      </c>
      <c r="J19" s="38">
        <f t="shared" si="0"/>
        <v>-0.14285714285714285</v>
      </c>
      <c r="K19" s="39">
        <f t="shared" si="1"/>
        <v>-0.71038824763903463</v>
      </c>
    </row>
    <row r="20" spans="1:11" x14ac:dyDescent="0.25">
      <c r="A20" s="34" t="s">
        <v>65</v>
      </c>
      <c r="B20" s="35">
        <v>394</v>
      </c>
      <c r="C20" s="146">
        <f>IF(B50=0, "-", B20/B50)</f>
        <v>5.2213093029419559E-2</v>
      </c>
      <c r="D20" s="35">
        <v>588</v>
      </c>
      <c r="E20" s="39">
        <f>IF(D50=0, "-", D20/D50)</f>
        <v>5.6806105690271474E-2</v>
      </c>
      <c r="F20" s="136">
        <v>1241</v>
      </c>
      <c r="G20" s="146">
        <f>IF(F50=0, "-", F20/F50)</f>
        <v>5.552572706935123E-2</v>
      </c>
      <c r="H20" s="35">
        <v>1796</v>
      </c>
      <c r="I20" s="39">
        <f>IF(H50=0, "-", H20/H50)</f>
        <v>6.0563142808969822E-2</v>
      </c>
      <c r="J20" s="38">
        <f t="shared" si="0"/>
        <v>-0.32993197278911562</v>
      </c>
      <c r="K20" s="39">
        <f t="shared" si="1"/>
        <v>-0.30902004454342985</v>
      </c>
    </row>
    <row r="21" spans="1:11" x14ac:dyDescent="0.25">
      <c r="A21" s="34" t="s">
        <v>66</v>
      </c>
      <c r="B21" s="35">
        <v>712</v>
      </c>
      <c r="C21" s="146">
        <f>IF(B50=0, "-", B21/B50)</f>
        <v>9.435462496686986E-2</v>
      </c>
      <c r="D21" s="35">
        <v>1591</v>
      </c>
      <c r="E21" s="39">
        <f>IF(D50=0, "-", D21/D50)</f>
        <v>0.15370495604289441</v>
      </c>
      <c r="F21" s="136">
        <v>2461</v>
      </c>
      <c r="G21" s="146">
        <f>IF(F50=0, "-", F21/F50)</f>
        <v>0.11011185682326621</v>
      </c>
      <c r="H21" s="35">
        <v>4066</v>
      </c>
      <c r="I21" s="39">
        <f>IF(H50=0, "-", H21/H50)</f>
        <v>0.13711009947732256</v>
      </c>
      <c r="J21" s="38">
        <f t="shared" si="0"/>
        <v>-0.55248271527341297</v>
      </c>
      <c r="K21" s="39">
        <f t="shared" si="1"/>
        <v>-0.39473684210526316</v>
      </c>
    </row>
    <row r="22" spans="1:11" x14ac:dyDescent="0.25">
      <c r="A22" s="34" t="s">
        <v>67</v>
      </c>
      <c r="B22" s="35">
        <v>10</v>
      </c>
      <c r="C22" s="146">
        <f>IF(B50=0, "-", B22/B50)</f>
        <v>1.3252054068380599E-3</v>
      </c>
      <c r="D22" s="35">
        <v>23</v>
      </c>
      <c r="E22" s="39">
        <f>IF(D50=0, "-", D22/D50)</f>
        <v>2.222007535503816E-3</v>
      </c>
      <c r="F22" s="136">
        <v>16</v>
      </c>
      <c r="G22" s="146">
        <f>IF(F50=0, "-", F22/F50)</f>
        <v>7.1588366890380317E-4</v>
      </c>
      <c r="H22" s="35">
        <v>28</v>
      </c>
      <c r="I22" s="39">
        <f>IF(H50=0, "-", H22/H50)</f>
        <v>9.4419153599730236E-4</v>
      </c>
      <c r="J22" s="38">
        <f t="shared" si="0"/>
        <v>-0.56521739130434778</v>
      </c>
      <c r="K22" s="39">
        <f t="shared" si="1"/>
        <v>-0.42857142857142855</v>
      </c>
    </row>
    <row r="23" spans="1:11" x14ac:dyDescent="0.25">
      <c r="A23" s="34" t="s">
        <v>70</v>
      </c>
      <c r="B23" s="35">
        <v>5</v>
      </c>
      <c r="C23" s="146">
        <f>IF(B50=0, "-", B23/B50)</f>
        <v>6.6260270341902993E-4</v>
      </c>
      <c r="D23" s="35">
        <v>43</v>
      </c>
      <c r="E23" s="39">
        <f>IF(D50=0, "-", D23/D50)</f>
        <v>4.1541880011593084E-3</v>
      </c>
      <c r="F23" s="136">
        <v>31</v>
      </c>
      <c r="G23" s="146">
        <f>IF(F50=0, "-", F23/F50)</f>
        <v>1.3870246085011186E-3</v>
      </c>
      <c r="H23" s="35">
        <v>104</v>
      </c>
      <c r="I23" s="39">
        <f>IF(H50=0, "-", H23/H50)</f>
        <v>3.5069971337042655E-3</v>
      </c>
      <c r="J23" s="38">
        <f t="shared" si="0"/>
        <v>-0.88372093023255816</v>
      </c>
      <c r="K23" s="39">
        <f t="shared" si="1"/>
        <v>-0.70192307692307687</v>
      </c>
    </row>
    <row r="24" spans="1:11" x14ac:dyDescent="0.25">
      <c r="A24" s="34" t="s">
        <v>72</v>
      </c>
      <c r="B24" s="35">
        <v>1108</v>
      </c>
      <c r="C24" s="146">
        <f>IF(B50=0, "-", B24/B50)</f>
        <v>0.14683275907765703</v>
      </c>
      <c r="D24" s="35">
        <v>1444</v>
      </c>
      <c r="E24" s="39">
        <f>IF(D50=0, "-", D24/D50)</f>
        <v>0.13950342962032655</v>
      </c>
      <c r="F24" s="136">
        <v>3451</v>
      </c>
      <c r="G24" s="146">
        <f>IF(F50=0, "-", F24/F50)</f>
        <v>0.15440715883668904</v>
      </c>
      <c r="H24" s="35">
        <v>3744</v>
      </c>
      <c r="I24" s="39">
        <f>IF(H50=0, "-", H24/H50)</f>
        <v>0.12625189681335355</v>
      </c>
      <c r="J24" s="38">
        <f t="shared" si="0"/>
        <v>-0.23268698060941828</v>
      </c>
      <c r="K24" s="39">
        <f t="shared" si="1"/>
        <v>-7.8258547008547008E-2</v>
      </c>
    </row>
    <row r="25" spans="1:11" x14ac:dyDescent="0.25">
      <c r="A25" s="34" t="s">
        <v>73</v>
      </c>
      <c r="B25" s="35">
        <v>2</v>
      </c>
      <c r="C25" s="146">
        <f>IF(B50=0, "-", B25/B50)</f>
        <v>2.6504108136761196E-4</v>
      </c>
      <c r="D25" s="35">
        <v>2</v>
      </c>
      <c r="E25" s="39">
        <f>IF(D50=0, "-", D25/D50)</f>
        <v>1.9321804656554923E-4</v>
      </c>
      <c r="F25" s="136">
        <v>4</v>
      </c>
      <c r="G25" s="146">
        <f>IF(F50=0, "-", F25/F50)</f>
        <v>1.7897091722595079E-4</v>
      </c>
      <c r="H25" s="35">
        <v>3</v>
      </c>
      <c r="I25" s="39">
        <f>IF(H50=0, "-", H25/H50)</f>
        <v>1.0116337885685381E-4</v>
      </c>
      <c r="J25" s="38">
        <f t="shared" si="0"/>
        <v>0</v>
      </c>
      <c r="K25" s="39">
        <f t="shared" si="1"/>
        <v>0.33333333333333331</v>
      </c>
    </row>
    <row r="26" spans="1:11" x14ac:dyDescent="0.25">
      <c r="A26" s="34" t="s">
        <v>75</v>
      </c>
      <c r="B26" s="35">
        <v>18</v>
      </c>
      <c r="C26" s="146">
        <f>IF(B50=0, "-", B26/B50)</f>
        <v>2.3853697323085077E-3</v>
      </c>
      <c r="D26" s="35">
        <v>30</v>
      </c>
      <c r="E26" s="39">
        <f>IF(D50=0, "-", D26/D50)</f>
        <v>2.8982706984832384E-3</v>
      </c>
      <c r="F26" s="136">
        <v>99</v>
      </c>
      <c r="G26" s="146">
        <f>IF(F50=0, "-", F26/F50)</f>
        <v>4.4295302013422815E-3</v>
      </c>
      <c r="H26" s="35">
        <v>101</v>
      </c>
      <c r="I26" s="39">
        <f>IF(H50=0, "-", H26/H50)</f>
        <v>3.405833754847412E-3</v>
      </c>
      <c r="J26" s="38">
        <f t="shared" si="0"/>
        <v>-0.4</v>
      </c>
      <c r="K26" s="39">
        <f t="shared" si="1"/>
        <v>-1.9801980198019802E-2</v>
      </c>
    </row>
    <row r="27" spans="1:11" x14ac:dyDescent="0.25">
      <c r="A27" s="34" t="s">
        <v>76</v>
      </c>
      <c r="B27" s="35">
        <v>50</v>
      </c>
      <c r="C27" s="146">
        <f>IF(B50=0, "-", B27/B50)</f>
        <v>6.6260270341902995E-3</v>
      </c>
      <c r="D27" s="35">
        <v>66</v>
      </c>
      <c r="E27" s="39">
        <f>IF(D50=0, "-", D27/D50)</f>
        <v>6.376195536663124E-3</v>
      </c>
      <c r="F27" s="136">
        <v>164</v>
      </c>
      <c r="G27" s="146">
        <f>IF(F50=0, "-", F27/F50)</f>
        <v>7.3378076062639817E-3</v>
      </c>
      <c r="H27" s="35">
        <v>210</v>
      </c>
      <c r="I27" s="39">
        <f>IF(H50=0, "-", H27/H50)</f>
        <v>7.0814365199797676E-3</v>
      </c>
      <c r="J27" s="38">
        <f t="shared" si="0"/>
        <v>-0.24242424242424243</v>
      </c>
      <c r="K27" s="39">
        <f t="shared" si="1"/>
        <v>-0.21904761904761905</v>
      </c>
    </row>
    <row r="28" spans="1:11" x14ac:dyDescent="0.25">
      <c r="A28" s="34" t="s">
        <v>77</v>
      </c>
      <c r="B28" s="35">
        <v>1</v>
      </c>
      <c r="C28" s="146">
        <f>IF(B50=0, "-", B28/B50)</f>
        <v>1.3252054068380598E-4</v>
      </c>
      <c r="D28" s="35">
        <v>3</v>
      </c>
      <c r="E28" s="39">
        <f>IF(D50=0, "-", D28/D50)</f>
        <v>2.8982706984832384E-4</v>
      </c>
      <c r="F28" s="136">
        <v>4</v>
      </c>
      <c r="G28" s="146">
        <f>IF(F50=0, "-", F28/F50)</f>
        <v>1.7897091722595079E-4</v>
      </c>
      <c r="H28" s="35">
        <v>9</v>
      </c>
      <c r="I28" s="39">
        <f>IF(H50=0, "-", H28/H50)</f>
        <v>3.0349013657056146E-4</v>
      </c>
      <c r="J28" s="38">
        <f t="shared" si="0"/>
        <v>-0.66666666666666663</v>
      </c>
      <c r="K28" s="39">
        <f t="shared" si="1"/>
        <v>-0.55555555555555558</v>
      </c>
    </row>
    <row r="29" spans="1:11" x14ac:dyDescent="0.25">
      <c r="A29" s="34" t="s">
        <v>78</v>
      </c>
      <c r="B29" s="35">
        <v>4</v>
      </c>
      <c r="C29" s="146">
        <f>IF(B50=0, "-", B29/B50)</f>
        <v>5.3008216273522392E-4</v>
      </c>
      <c r="D29" s="35">
        <v>7</v>
      </c>
      <c r="E29" s="39">
        <f>IF(D50=0, "-", D29/D50)</f>
        <v>6.7626316297942225E-4</v>
      </c>
      <c r="F29" s="136">
        <v>18</v>
      </c>
      <c r="G29" s="146">
        <f>IF(F50=0, "-", F29/F50)</f>
        <v>8.053691275167785E-4</v>
      </c>
      <c r="H29" s="35">
        <v>20</v>
      </c>
      <c r="I29" s="39">
        <f>IF(H50=0, "-", H29/H50)</f>
        <v>6.7442252571235878E-4</v>
      </c>
      <c r="J29" s="38">
        <f t="shared" si="0"/>
        <v>-0.42857142857142855</v>
      </c>
      <c r="K29" s="39">
        <f t="shared" si="1"/>
        <v>-0.1</v>
      </c>
    </row>
    <row r="30" spans="1:11" x14ac:dyDescent="0.25">
      <c r="A30" s="34" t="s">
        <v>79</v>
      </c>
      <c r="B30" s="35">
        <v>605</v>
      </c>
      <c r="C30" s="146">
        <f>IF(B50=0, "-", B30/B50)</f>
        <v>8.0174927113702624E-2</v>
      </c>
      <c r="D30" s="35">
        <v>1299</v>
      </c>
      <c r="E30" s="39">
        <f>IF(D50=0, "-", D30/D50)</f>
        <v>0.12549512124432421</v>
      </c>
      <c r="F30" s="136">
        <v>1712</v>
      </c>
      <c r="G30" s="146">
        <f>IF(F50=0, "-", F30/F50)</f>
        <v>7.6599552572706939E-2</v>
      </c>
      <c r="H30" s="35">
        <v>4156</v>
      </c>
      <c r="I30" s="39">
        <f>IF(H50=0, "-", H30/H50)</f>
        <v>0.14014500084302817</v>
      </c>
      <c r="J30" s="38">
        <f t="shared" si="0"/>
        <v>-0.53425712086220167</v>
      </c>
      <c r="K30" s="39">
        <f t="shared" si="1"/>
        <v>-0.58806544754571699</v>
      </c>
    </row>
    <row r="31" spans="1:11" x14ac:dyDescent="0.25">
      <c r="A31" s="34" t="s">
        <v>80</v>
      </c>
      <c r="B31" s="35">
        <v>8</v>
      </c>
      <c r="C31" s="146">
        <f>IF(B50=0, "-", B31/B50)</f>
        <v>1.0601643254704478E-3</v>
      </c>
      <c r="D31" s="35">
        <v>4</v>
      </c>
      <c r="E31" s="39">
        <f>IF(D50=0, "-", D31/D50)</f>
        <v>3.8643609313109847E-4</v>
      </c>
      <c r="F31" s="136">
        <v>11</v>
      </c>
      <c r="G31" s="146">
        <f>IF(F50=0, "-", F31/F50)</f>
        <v>4.9217002237136463E-4</v>
      </c>
      <c r="H31" s="35">
        <v>10</v>
      </c>
      <c r="I31" s="39">
        <f>IF(H50=0, "-", H31/H50)</f>
        <v>3.3721126285617939E-4</v>
      </c>
      <c r="J31" s="38">
        <f t="shared" si="0"/>
        <v>1</v>
      </c>
      <c r="K31" s="39">
        <f t="shared" si="1"/>
        <v>0.1</v>
      </c>
    </row>
    <row r="32" spans="1:11" x14ac:dyDescent="0.25">
      <c r="A32" s="34" t="s">
        <v>81</v>
      </c>
      <c r="B32" s="35">
        <v>594</v>
      </c>
      <c r="C32" s="146">
        <f>IF(B50=0, "-", B32/B50)</f>
        <v>7.8717201166180764E-2</v>
      </c>
      <c r="D32" s="35">
        <v>647</v>
      </c>
      <c r="E32" s="39">
        <f>IF(D50=0, "-", D32/D50)</f>
        <v>6.2506038063955174E-2</v>
      </c>
      <c r="F32" s="136">
        <v>1340</v>
      </c>
      <c r="G32" s="146">
        <f>IF(F50=0, "-", F32/F50)</f>
        <v>5.9955257270693514E-2</v>
      </c>
      <c r="H32" s="35">
        <v>1819</v>
      </c>
      <c r="I32" s="39">
        <f>IF(H50=0, "-", H32/H50)</f>
        <v>6.1338728713539035E-2</v>
      </c>
      <c r="J32" s="38">
        <f t="shared" si="0"/>
        <v>-8.1916537867078823E-2</v>
      </c>
      <c r="K32" s="39">
        <f t="shared" si="1"/>
        <v>-0.26333150082462892</v>
      </c>
    </row>
    <row r="33" spans="1:11" x14ac:dyDescent="0.25">
      <c r="A33" s="34" t="s">
        <v>82</v>
      </c>
      <c r="B33" s="35">
        <v>14</v>
      </c>
      <c r="C33" s="146">
        <f>IF(B50=0, "-", B33/B50)</f>
        <v>1.8552875695732839E-3</v>
      </c>
      <c r="D33" s="35">
        <v>31</v>
      </c>
      <c r="E33" s="39">
        <f>IF(D50=0, "-", D33/D50)</f>
        <v>2.994879721766013E-3</v>
      </c>
      <c r="F33" s="136">
        <v>64</v>
      </c>
      <c r="G33" s="146">
        <f>IF(F50=0, "-", F33/F50)</f>
        <v>2.8635346756152127E-3</v>
      </c>
      <c r="H33" s="35">
        <v>72</v>
      </c>
      <c r="I33" s="39">
        <f>IF(H50=0, "-", H33/H50)</f>
        <v>2.4279210925644916E-3</v>
      </c>
      <c r="J33" s="38">
        <f t="shared" si="0"/>
        <v>-0.54838709677419351</v>
      </c>
      <c r="K33" s="39">
        <f t="shared" si="1"/>
        <v>-0.1111111111111111</v>
      </c>
    </row>
    <row r="34" spans="1:11" x14ac:dyDescent="0.25">
      <c r="A34" s="34" t="s">
        <v>83</v>
      </c>
      <c r="B34" s="35">
        <v>234</v>
      </c>
      <c r="C34" s="146">
        <f>IF(B50=0, "-", B34/B50)</f>
        <v>3.1009806520010601E-2</v>
      </c>
      <c r="D34" s="35">
        <v>90</v>
      </c>
      <c r="E34" s="39">
        <f>IF(D50=0, "-", D34/D50)</f>
        <v>8.6948120954497155E-3</v>
      </c>
      <c r="F34" s="136">
        <v>579</v>
      </c>
      <c r="G34" s="146">
        <f>IF(F50=0, "-", F34/F50)</f>
        <v>2.5906040268456377E-2</v>
      </c>
      <c r="H34" s="35">
        <v>237</v>
      </c>
      <c r="I34" s="39">
        <f>IF(H50=0, "-", H34/H50)</f>
        <v>7.9919069296914523E-3</v>
      </c>
      <c r="J34" s="38">
        <f t="shared" si="0"/>
        <v>1.6</v>
      </c>
      <c r="K34" s="39">
        <f t="shared" si="1"/>
        <v>1.4430379746835442</v>
      </c>
    </row>
    <row r="35" spans="1:11" x14ac:dyDescent="0.25">
      <c r="A35" s="34" t="s">
        <v>84</v>
      </c>
      <c r="B35" s="35">
        <v>36</v>
      </c>
      <c r="C35" s="146">
        <f>IF(B50=0, "-", B35/B50)</f>
        <v>4.7707394646170154E-3</v>
      </c>
      <c r="D35" s="35">
        <v>71</v>
      </c>
      <c r="E35" s="39">
        <f>IF(D50=0, "-", D35/D50)</f>
        <v>6.8592406530769978E-3</v>
      </c>
      <c r="F35" s="136">
        <v>149</v>
      </c>
      <c r="G35" s="146">
        <f>IF(F50=0, "-", F35/F50)</f>
        <v>6.6666666666666671E-3</v>
      </c>
      <c r="H35" s="35">
        <v>205</v>
      </c>
      <c r="I35" s="39">
        <f>IF(H50=0, "-", H35/H50)</f>
        <v>6.9128308885516776E-3</v>
      </c>
      <c r="J35" s="38">
        <f t="shared" si="0"/>
        <v>-0.49295774647887325</v>
      </c>
      <c r="K35" s="39">
        <f t="shared" si="1"/>
        <v>-0.27317073170731709</v>
      </c>
    </row>
    <row r="36" spans="1:11" x14ac:dyDescent="0.25">
      <c r="A36" s="34" t="s">
        <v>85</v>
      </c>
      <c r="B36" s="35">
        <v>12</v>
      </c>
      <c r="C36" s="146">
        <f>IF(B50=0, "-", B36/B50)</f>
        <v>1.5902464882056719E-3</v>
      </c>
      <c r="D36" s="35">
        <v>275</v>
      </c>
      <c r="E36" s="39">
        <f>IF(D50=0, "-", D36/D50)</f>
        <v>2.6567481402763018E-2</v>
      </c>
      <c r="F36" s="136">
        <v>38</v>
      </c>
      <c r="G36" s="146">
        <f>IF(F50=0, "-", F36/F50)</f>
        <v>1.7002237136465323E-3</v>
      </c>
      <c r="H36" s="35">
        <v>527</v>
      </c>
      <c r="I36" s="39">
        <f>IF(H50=0, "-", H36/H50)</f>
        <v>1.7771033552520653E-2</v>
      </c>
      <c r="J36" s="38">
        <f t="shared" si="0"/>
        <v>-0.95636363636363642</v>
      </c>
      <c r="K36" s="39">
        <f t="shared" si="1"/>
        <v>-0.92789373814041742</v>
      </c>
    </row>
    <row r="37" spans="1:11" x14ac:dyDescent="0.25">
      <c r="A37" s="34" t="s">
        <v>86</v>
      </c>
      <c r="B37" s="35">
        <v>0</v>
      </c>
      <c r="C37" s="146">
        <f>IF(B50=0, "-", B37/B50)</f>
        <v>0</v>
      </c>
      <c r="D37" s="35">
        <v>0</v>
      </c>
      <c r="E37" s="39">
        <f>IF(D50=0, "-", D37/D50)</f>
        <v>0</v>
      </c>
      <c r="F37" s="136">
        <v>2</v>
      </c>
      <c r="G37" s="146">
        <f>IF(F50=0, "-", F37/F50)</f>
        <v>8.9485458612975397E-5</v>
      </c>
      <c r="H37" s="35">
        <v>2</v>
      </c>
      <c r="I37" s="39">
        <f>IF(H50=0, "-", H37/H50)</f>
        <v>6.7442252571235881E-5</v>
      </c>
      <c r="J37" s="38" t="str">
        <f t="shared" si="0"/>
        <v>-</v>
      </c>
      <c r="K37" s="39">
        <f t="shared" si="1"/>
        <v>0</v>
      </c>
    </row>
    <row r="38" spans="1:11" x14ac:dyDescent="0.25">
      <c r="A38" s="34" t="s">
        <v>87</v>
      </c>
      <c r="B38" s="35">
        <v>8</v>
      </c>
      <c r="C38" s="146">
        <f>IF(B50=0, "-", B38/B50)</f>
        <v>1.0601643254704478E-3</v>
      </c>
      <c r="D38" s="35">
        <v>4</v>
      </c>
      <c r="E38" s="39">
        <f>IF(D50=0, "-", D38/D50)</f>
        <v>3.8643609313109847E-4</v>
      </c>
      <c r="F38" s="136">
        <v>23</v>
      </c>
      <c r="G38" s="146">
        <f>IF(F50=0, "-", F38/F50)</f>
        <v>1.029082774049217E-3</v>
      </c>
      <c r="H38" s="35">
        <v>15</v>
      </c>
      <c r="I38" s="39">
        <f>IF(H50=0, "-", H38/H50)</f>
        <v>5.0581689428426911E-4</v>
      </c>
      <c r="J38" s="38">
        <f t="shared" si="0"/>
        <v>1</v>
      </c>
      <c r="K38" s="39">
        <f t="shared" si="1"/>
        <v>0.53333333333333333</v>
      </c>
    </row>
    <row r="39" spans="1:11" x14ac:dyDescent="0.25">
      <c r="A39" s="34" t="s">
        <v>88</v>
      </c>
      <c r="B39" s="35">
        <v>18</v>
      </c>
      <c r="C39" s="146">
        <f>IF(B50=0, "-", B39/B50)</f>
        <v>2.3853697323085077E-3</v>
      </c>
      <c r="D39" s="35">
        <v>9</v>
      </c>
      <c r="E39" s="39">
        <f>IF(D50=0, "-", D39/D50)</f>
        <v>8.6948120954497151E-4</v>
      </c>
      <c r="F39" s="136">
        <v>47</v>
      </c>
      <c r="G39" s="146">
        <f>IF(F50=0, "-", F39/F50)</f>
        <v>2.1029082774049216E-3</v>
      </c>
      <c r="H39" s="35">
        <v>29</v>
      </c>
      <c r="I39" s="39">
        <f>IF(H50=0, "-", H39/H50)</f>
        <v>9.7791266228292018E-4</v>
      </c>
      <c r="J39" s="38">
        <f t="shared" si="0"/>
        <v>1</v>
      </c>
      <c r="K39" s="39">
        <f t="shared" si="1"/>
        <v>0.62068965517241381</v>
      </c>
    </row>
    <row r="40" spans="1:11" x14ac:dyDescent="0.25">
      <c r="A40" s="34" t="s">
        <v>89</v>
      </c>
      <c r="B40" s="35">
        <v>24</v>
      </c>
      <c r="C40" s="146">
        <f>IF(B50=0, "-", B40/B50)</f>
        <v>3.1804929764113437E-3</v>
      </c>
      <c r="D40" s="35">
        <v>30</v>
      </c>
      <c r="E40" s="39">
        <f>IF(D50=0, "-", D40/D50)</f>
        <v>2.8982706984832384E-3</v>
      </c>
      <c r="F40" s="136">
        <v>69</v>
      </c>
      <c r="G40" s="146">
        <f>IF(F50=0, "-", F40/F50)</f>
        <v>3.0872483221476509E-3</v>
      </c>
      <c r="H40" s="35">
        <v>68</v>
      </c>
      <c r="I40" s="39">
        <f>IF(H50=0, "-", H40/H50)</f>
        <v>2.2930365874220199E-3</v>
      </c>
      <c r="J40" s="38">
        <f t="shared" si="0"/>
        <v>-0.2</v>
      </c>
      <c r="K40" s="39">
        <f t="shared" si="1"/>
        <v>1.4705882352941176E-2</v>
      </c>
    </row>
    <row r="41" spans="1:11" x14ac:dyDescent="0.25">
      <c r="A41" s="34" t="s">
        <v>91</v>
      </c>
      <c r="B41" s="35">
        <v>3</v>
      </c>
      <c r="C41" s="146">
        <f>IF(B50=0, "-", B41/B50)</f>
        <v>3.9756162205141797E-4</v>
      </c>
      <c r="D41" s="35">
        <v>27</v>
      </c>
      <c r="E41" s="39">
        <f>IF(D50=0, "-", D41/D50)</f>
        <v>2.6084436286349143E-3</v>
      </c>
      <c r="F41" s="136">
        <v>19</v>
      </c>
      <c r="G41" s="146">
        <f>IF(F50=0, "-", F41/F50)</f>
        <v>8.5011185682326617E-4</v>
      </c>
      <c r="H41" s="35">
        <v>86</v>
      </c>
      <c r="I41" s="39">
        <f>IF(H50=0, "-", H41/H50)</f>
        <v>2.9000168605631429E-3</v>
      </c>
      <c r="J41" s="38">
        <f t="shared" si="0"/>
        <v>-0.88888888888888884</v>
      </c>
      <c r="K41" s="39">
        <f t="shared" si="1"/>
        <v>-0.77906976744186052</v>
      </c>
    </row>
    <row r="42" spans="1:11" x14ac:dyDescent="0.25">
      <c r="A42" s="34" t="s">
        <v>92</v>
      </c>
      <c r="B42" s="35">
        <v>0</v>
      </c>
      <c r="C42" s="146">
        <f>IF(B50=0, "-", B42/B50)</f>
        <v>0</v>
      </c>
      <c r="D42" s="35">
        <v>4</v>
      </c>
      <c r="E42" s="39">
        <f>IF(D50=0, "-", D42/D50)</f>
        <v>3.8643609313109847E-4</v>
      </c>
      <c r="F42" s="136">
        <v>2</v>
      </c>
      <c r="G42" s="146">
        <f>IF(F50=0, "-", F42/F50)</f>
        <v>8.9485458612975397E-5</v>
      </c>
      <c r="H42" s="35">
        <v>5</v>
      </c>
      <c r="I42" s="39">
        <f>IF(H50=0, "-", H42/H50)</f>
        <v>1.6860563142808969E-4</v>
      </c>
      <c r="J42" s="38">
        <f t="shared" si="0"/>
        <v>-1</v>
      </c>
      <c r="K42" s="39">
        <f t="shared" si="1"/>
        <v>-0.6</v>
      </c>
    </row>
    <row r="43" spans="1:11" x14ac:dyDescent="0.25">
      <c r="A43" s="34" t="s">
        <v>93</v>
      </c>
      <c r="B43" s="35">
        <v>77</v>
      </c>
      <c r="C43" s="146">
        <f>IF(B50=0, "-", B43/B50)</f>
        <v>1.020408163265306E-2</v>
      </c>
      <c r="D43" s="35">
        <v>115</v>
      </c>
      <c r="E43" s="39">
        <f>IF(D50=0, "-", D43/D50)</f>
        <v>1.111003767751908E-2</v>
      </c>
      <c r="F43" s="136">
        <v>300</v>
      </c>
      <c r="G43" s="146">
        <f>IF(F50=0, "-", F43/F50)</f>
        <v>1.3422818791946308E-2</v>
      </c>
      <c r="H43" s="35">
        <v>308</v>
      </c>
      <c r="I43" s="39">
        <f>IF(H50=0, "-", H43/H50)</f>
        <v>1.0386106895970325E-2</v>
      </c>
      <c r="J43" s="38">
        <f t="shared" si="0"/>
        <v>-0.33043478260869563</v>
      </c>
      <c r="K43" s="39">
        <f t="shared" si="1"/>
        <v>-2.5974025974025976E-2</v>
      </c>
    </row>
    <row r="44" spans="1:11" x14ac:dyDescent="0.25">
      <c r="A44" s="34" t="s">
        <v>95</v>
      </c>
      <c r="B44" s="35">
        <v>224</v>
      </c>
      <c r="C44" s="146">
        <f>IF(B50=0, "-", B44/B50)</f>
        <v>2.9684601113172542E-2</v>
      </c>
      <c r="D44" s="35">
        <v>180</v>
      </c>
      <c r="E44" s="39">
        <f>IF(D50=0, "-", D44/D50)</f>
        <v>1.7389624190899431E-2</v>
      </c>
      <c r="F44" s="136">
        <v>641</v>
      </c>
      <c r="G44" s="146">
        <f>IF(F50=0, "-", F44/F50)</f>
        <v>2.8680089485458613E-2</v>
      </c>
      <c r="H44" s="35">
        <v>697</v>
      </c>
      <c r="I44" s="39">
        <f>IF(H50=0, "-", H44/H50)</f>
        <v>2.3503625021075704E-2</v>
      </c>
      <c r="J44" s="38">
        <f t="shared" si="0"/>
        <v>0.24444444444444444</v>
      </c>
      <c r="K44" s="39">
        <f t="shared" si="1"/>
        <v>-8.0344332855093251E-2</v>
      </c>
    </row>
    <row r="45" spans="1:11" x14ac:dyDescent="0.25">
      <c r="A45" s="34" t="s">
        <v>96</v>
      </c>
      <c r="B45" s="35">
        <v>232</v>
      </c>
      <c r="C45" s="146">
        <f>IF(B50=0, "-", B45/B50)</f>
        <v>3.074476543864299E-2</v>
      </c>
      <c r="D45" s="35">
        <v>274</v>
      </c>
      <c r="E45" s="39">
        <f>IF(D50=0, "-", D45/D50)</f>
        <v>2.6470872379480242E-2</v>
      </c>
      <c r="F45" s="136">
        <v>627</v>
      </c>
      <c r="G45" s="146">
        <f>IF(F50=0, "-", F45/F50)</f>
        <v>2.8053691275167787E-2</v>
      </c>
      <c r="H45" s="35">
        <v>771</v>
      </c>
      <c r="I45" s="39">
        <f>IF(H50=0, "-", H45/H50)</f>
        <v>2.599898836621143E-2</v>
      </c>
      <c r="J45" s="38">
        <f t="shared" si="0"/>
        <v>-0.15328467153284672</v>
      </c>
      <c r="K45" s="39">
        <f t="shared" si="1"/>
        <v>-0.1867704280155642</v>
      </c>
    </row>
    <row r="46" spans="1:11" x14ac:dyDescent="0.25">
      <c r="A46" s="34" t="s">
        <v>97</v>
      </c>
      <c r="B46" s="35">
        <v>1900</v>
      </c>
      <c r="C46" s="146">
        <f>IF(B50=0, "-", B46/B50)</f>
        <v>0.25178902729923136</v>
      </c>
      <c r="D46" s="35">
        <v>1551</v>
      </c>
      <c r="E46" s="39">
        <f>IF(D50=0, "-", D46/D50)</f>
        <v>0.14984059511158343</v>
      </c>
      <c r="F46" s="136">
        <v>5380</v>
      </c>
      <c r="G46" s="146">
        <f>IF(F50=0, "-", F46/F50)</f>
        <v>0.24071588366890381</v>
      </c>
      <c r="H46" s="35">
        <v>4814</v>
      </c>
      <c r="I46" s="39">
        <f>IF(H50=0, "-", H46/H50)</f>
        <v>0.16233350193896476</v>
      </c>
      <c r="J46" s="38">
        <f t="shared" si="0"/>
        <v>0.22501611863313992</v>
      </c>
      <c r="K46" s="39">
        <f t="shared" si="1"/>
        <v>0.1175737432488575</v>
      </c>
    </row>
    <row r="47" spans="1:11" x14ac:dyDescent="0.25">
      <c r="A47" s="34" t="s">
        <v>98</v>
      </c>
      <c r="B47" s="35">
        <v>485</v>
      </c>
      <c r="C47" s="146">
        <f>IF(B50=0, "-", B47/B50)</f>
        <v>6.4272462231645899E-2</v>
      </c>
      <c r="D47" s="35">
        <v>869</v>
      </c>
      <c r="E47" s="39">
        <f>IF(D50=0, "-", D47/D50)</f>
        <v>8.3953241232731138E-2</v>
      </c>
      <c r="F47" s="136">
        <v>1752</v>
      </c>
      <c r="G47" s="146">
        <f>IF(F50=0, "-", F47/F50)</f>
        <v>7.8389261744966438E-2</v>
      </c>
      <c r="H47" s="35">
        <v>2384</v>
      </c>
      <c r="I47" s="39">
        <f>IF(H50=0, "-", H47/H50)</f>
        <v>8.0391165064913173E-2</v>
      </c>
      <c r="J47" s="38">
        <f t="shared" si="0"/>
        <v>-0.44188722669735325</v>
      </c>
      <c r="K47" s="39">
        <f t="shared" si="1"/>
        <v>-0.2651006711409396</v>
      </c>
    </row>
    <row r="48" spans="1:11" x14ac:dyDescent="0.25">
      <c r="A48" s="34" t="s">
        <v>99</v>
      </c>
      <c r="B48" s="35">
        <v>11</v>
      </c>
      <c r="C48" s="146">
        <f>IF(B50=0, "-", B48/B50)</f>
        <v>1.4577259475218659E-3</v>
      </c>
      <c r="D48" s="35">
        <v>0</v>
      </c>
      <c r="E48" s="39">
        <f>IF(D50=0, "-", D48/D50)</f>
        <v>0</v>
      </c>
      <c r="F48" s="136">
        <v>36</v>
      </c>
      <c r="G48" s="146">
        <f>IF(F50=0, "-", F48/F50)</f>
        <v>1.610738255033557E-3</v>
      </c>
      <c r="H48" s="35">
        <v>0</v>
      </c>
      <c r="I48" s="39">
        <f>IF(H50=0, "-", H48/H50)</f>
        <v>0</v>
      </c>
      <c r="J48" s="38" t="str">
        <f t="shared" si="0"/>
        <v>-</v>
      </c>
      <c r="K48" s="39" t="str">
        <f t="shared" si="1"/>
        <v>-</v>
      </c>
    </row>
    <row r="49" spans="1:11" x14ac:dyDescent="0.25">
      <c r="A49" s="137"/>
      <c r="B49" s="40"/>
      <c r="D49" s="40"/>
      <c r="E49" s="44"/>
      <c r="F49" s="138"/>
      <c r="H49" s="40"/>
      <c r="I49" s="44"/>
      <c r="J49" s="43"/>
      <c r="K49" s="44"/>
    </row>
    <row r="50" spans="1:11" s="52" customFormat="1" ht="13" x14ac:dyDescent="0.3">
      <c r="A50" s="139" t="s">
        <v>378</v>
      </c>
      <c r="B50" s="46">
        <f>SUM(B7:B49)</f>
        <v>7546</v>
      </c>
      <c r="C50" s="140">
        <v>1</v>
      </c>
      <c r="D50" s="46">
        <f>SUM(D7:D49)</f>
        <v>10351</v>
      </c>
      <c r="E50" s="141">
        <v>1</v>
      </c>
      <c r="F50" s="128">
        <f>SUM(F7:F49)</f>
        <v>22350</v>
      </c>
      <c r="G50" s="142">
        <v>1</v>
      </c>
      <c r="H50" s="46">
        <f>SUM(H7:H49)</f>
        <v>29655</v>
      </c>
      <c r="I50" s="141">
        <v>1</v>
      </c>
      <c r="J50" s="49">
        <f>IF(D50=0, "-", (B50-D50)/D50)</f>
        <v>-0.27098831030818277</v>
      </c>
      <c r="K50" s="50">
        <f>IF(H50=0, "-", (F50-H50)/H50)</f>
        <v>-0.24633282751643906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155646-5C72-4445-96B7-A9B80ED4E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6B211-DAE3-4B57-AA92-EA95DA153CD7}">
  <ds:schemaRefs>
    <ds:schemaRef ds:uri="http://schemas.microsoft.com/sharepoint/v3/contenttype/forms"/>
  </ds:schemaRefs>
</ds:datastoreItem>
</file>

<file path=customXml/itemProps3.xml><?xml version="1.0" encoding="utf-8"?>
<ds:datastoreItem xmlns:ds="http://schemas.openxmlformats.org/officeDocument/2006/customXml" ds:itemID="{74563F36-1DC2-468E-B1A1-B6964E076259}">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2020-04-02T19:03:09Z</dcterms:created>
  <dcterms:modified xsi:type="dcterms:W3CDTF">2020-04-02T19:03:17Z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